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APP\PA\PAForum\Web Publications\FINANCE\Section 63 Report\"/>
    </mc:Choice>
  </mc:AlternateContent>
  <xr:revisionPtr revIDLastSave="0" documentId="13_ncr:1_{F93200CF-9AA1-4F0D-9FFA-B30CBBB2C6A2}" xr6:coauthVersionLast="47" xr6:coauthVersionMax="47" xr10:uidLastSave="{00000000-0000-0000-0000-000000000000}"/>
  <bookViews>
    <workbookView xWindow="-108" yWindow="-108" windowWidth="23256" windowHeight="12576" xr2:uid="{00000000-000D-0000-FFFF-FFFF00000000}"/>
  </bookViews>
  <sheets>
    <sheet name="Start" sheetId="3" r:id="rId1"/>
    <sheet name="Instructions" sheetId="8" r:id="rId2"/>
    <sheet name="Uses" sheetId="1" r:id="rId3"/>
    <sheet name="Federal" sheetId="2" r:id="rId4"/>
    <sheet name="Names" sheetId="6" r:id="rId5"/>
  </sheets>
  <externalReferences>
    <externalReference r:id="rId6"/>
    <externalReference r:id="rId7"/>
    <externalReference r:id="rId8"/>
    <externalReference r:id="rId9"/>
  </externalReferences>
  <definedNames>
    <definedName name="_Order1" hidden="1">255</definedName>
    <definedName name="_Order2" hidden="1">255</definedName>
    <definedName name="_Sort" localSheetId="4" hidden="1">#REF!</definedName>
    <definedName name="_Sort" hidden="1">#REF!</definedName>
    <definedName name="AMTLU">#REF!</definedName>
    <definedName name="CCNamesLU">Names!$A$2:$A$51</definedName>
    <definedName name="CCTableLU">Names!$A$2:$E$51</definedName>
    <definedName name="FTSELU">[1]FTSE!$C$8:$S$46</definedName>
    <definedName name="NamesLU">#REF!</definedName>
    <definedName name="_xlnm.Print_Area" localSheetId="3">Federal!#REF!</definedName>
    <definedName name="_xlnm.Print_Area">[2]FY92!$A$1</definedName>
    <definedName name="Z_1FFC368C_FAAC_4C27_917C_33EB7F20D079_.wvu.PrintTitles" localSheetId="4" hidden="1">[3]Midwestern!$A$1:$B$65536,[3]Midwestern!$A$1:$IV$7</definedName>
    <definedName name="Z_1FFC368C_FAAC_4C27_917C_33EB7F20D079_.wvu.PrintTitles" hidden="1">[4]Midwestern!$A$1:$B$65536,[4]Midwestern!$A$1:$IV$7</definedName>
    <definedName name="Z_390E69FE_30BF_46A8_BB03_D0C9901EA0FB_.wvu.PrintTitles" localSheetId="4" hidden="1">[3]Midwestern!$A$1:$B$65536,[3]Midwestern!$A$1:$IV$7</definedName>
    <definedName name="Z_390E69FE_30BF_46A8_BB03_D0C9901EA0FB_.wvu.PrintTitles" hidden="1">[4]Midwestern!$A$1:$B$65536,[4]Midwestern!$A$1:$IV$7</definedName>
    <definedName name="Z_4AC09102_7151_4BC1_97EC_C57915589D6D_.wvu.PrintTitles" localSheetId="4" hidden="1">[3]Midwestern!$A$1:$B$65536,[3]Midwestern!$A$1:$IV$7</definedName>
    <definedName name="Z_4AC09102_7151_4BC1_97EC_C57915589D6D_.wvu.PrintTitles" hidden="1">[4]Midwestern!$A$1:$B$65536,[4]Midwestern!$A$1:$IV$7</definedName>
    <definedName name="Z_59C042EE_7BE0_46D7_83D3_48C0860AA9B7_.wvu.PrintTitles" localSheetId="4" hidden="1">[3]Midwestern!$A$1:$B$65536,[3]Midwestern!$A$1:$IV$7</definedName>
    <definedName name="Z_59C042EE_7BE0_46D7_83D3_48C0860AA9B7_.wvu.PrintTitles" hidden="1">[4]Midwestern!$A$1:$B$65536,[4]Midwestern!$A$1:$IV$7</definedName>
    <definedName name="Z_5DB122DC_76B1_4E56_B2C5_DC5B34D3FE31_.wvu.PrintTitles" localSheetId="4" hidden="1">[3]Midwestern!$A$1:$B$65536,[3]Midwestern!$A$1:$IV$7</definedName>
    <definedName name="Z_5DB122DC_76B1_4E56_B2C5_DC5B34D3FE31_.wvu.PrintTitles" hidden="1">[4]Midwestern!$A$1:$B$65536,[4]Midwestern!$A$1:$IV$7</definedName>
    <definedName name="Z_7E968537_F35A_46C0_AAAE_B8F2523DE409_.wvu.PrintTitles" localSheetId="4" hidden="1">[3]Midwestern!$A$1:$B$65536,[3]Midwestern!$A$1:$IV$7</definedName>
    <definedName name="Z_7E968537_F35A_46C0_AAAE_B8F2523DE409_.wvu.PrintTitles" hidden="1">[4]Midwestern!$A$1:$B$65536,[4]Midwestern!$A$1:$IV$7</definedName>
    <definedName name="Z_999D944D_85B2_4CAE_97DA_DC2EB4BF0AB0_.wvu.PrintTitles" localSheetId="4" hidden="1">[3]Midwestern!$A$1:$B$65536,[3]Midwestern!$A$1:$IV$7</definedName>
    <definedName name="Z_999D944D_85B2_4CAE_97DA_DC2EB4BF0AB0_.wvu.PrintTitles" hidden="1">[4]Midwestern!$A$1:$B$65536,[4]Midwestern!$A$1:$IV$7</definedName>
    <definedName name="Z_9A9AF875_8B7A_4EA5_9837_BF2AFF98C487_.wvu.PrintTitles" localSheetId="4" hidden="1">[3]Midwestern!$A$1:$B$65536,[3]Midwestern!$A$1:$IV$7</definedName>
    <definedName name="Z_9A9AF875_8B7A_4EA5_9837_BF2AFF98C487_.wvu.PrintTitles" hidden="1">[4]Midwestern!$A$1:$B$65536,[4]Midwestern!$A$1:$IV$7</definedName>
    <definedName name="Z_C63CB8F7_18C4_4A70_94EC_26C8D6B5C80F_.wvu.PrintTitles" localSheetId="4" hidden="1">[3]Midwestern!$A$1:$B$65536,[3]Midwestern!$A$1:$IV$7</definedName>
    <definedName name="Z_C63CB8F7_18C4_4A70_94EC_26C8D6B5C80F_.wvu.PrintTitles" hidden="1">[4]Midwestern!$A$1:$B$65536,[4]Midwestern!$A$1:$IV$7</definedName>
    <definedName name="Z_D8EE2E15_379C_4027_9083_08D90932B4E1_.wvu.PrintTitles" localSheetId="4" hidden="1">[3]Midwestern!$A$1:$B$65536,[3]Midwestern!$A$1:$IV$7</definedName>
    <definedName name="Z_D8EE2E15_379C_4027_9083_08D90932B4E1_.wvu.PrintTitles" hidden="1">[4]Midwestern!$A$1:$B$65536,[4]Midwestern!$A$1:$IV$7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1" l="1"/>
  <c r="J34" i="1"/>
  <c r="A29" i="1"/>
  <c r="A10" i="3" l="1"/>
  <c r="A30" i="2" l="1"/>
  <c r="A28" i="1" l="1"/>
  <c r="A36" i="2"/>
  <c r="A34" i="2"/>
  <c r="A32" i="2"/>
  <c r="E40" i="2"/>
  <c r="D40" i="2"/>
  <c r="E30" i="1"/>
  <c r="D30" i="1"/>
  <c r="A37" i="2"/>
  <c r="A33" i="2"/>
  <c r="A35" i="2"/>
  <c r="D33" i="1" l="1"/>
  <c r="E42" i="2" s="1"/>
  <c r="A21" i="2"/>
  <c r="A11" i="2"/>
  <c r="A4" i="1"/>
  <c r="J40" i="2" l="1"/>
  <c r="I40" i="2"/>
  <c r="H40" i="2"/>
  <c r="G40" i="2"/>
  <c r="F40" i="2"/>
  <c r="J30" i="1"/>
  <c r="I30" i="1"/>
  <c r="H30" i="1"/>
  <c r="G30" i="1"/>
  <c r="F30" i="1"/>
  <c r="J33" i="1" l="1"/>
  <c r="J42" i="2" s="1"/>
  <c r="F33" i="1"/>
  <c r="G42" i="2" s="1"/>
  <c r="H33" i="1"/>
  <c r="I42" i="2" s="1"/>
  <c r="A38" i="2"/>
  <c r="A39" i="2"/>
  <c r="A5" i="2"/>
  <c r="A6" i="2"/>
  <c r="A7" i="2"/>
  <c r="A8" i="2"/>
  <c r="A9" i="2"/>
  <c r="A10" i="2"/>
  <c r="A12" i="2"/>
  <c r="A13" i="2"/>
  <c r="A14" i="2"/>
  <c r="A15" i="2"/>
  <c r="A16" i="2"/>
  <c r="A17" i="2"/>
  <c r="A18" i="2"/>
  <c r="A19" i="2"/>
  <c r="A20" i="2"/>
  <c r="A22" i="2"/>
  <c r="A23" i="2"/>
  <c r="A24" i="2"/>
  <c r="A25" i="2"/>
  <c r="A26" i="2"/>
  <c r="A27" i="2"/>
  <c r="A28" i="2"/>
  <c r="A29" i="2"/>
  <c r="A31" i="2"/>
  <c r="A3" i="2"/>
  <c r="A4" i="2"/>
  <c r="A2" i="2"/>
  <c r="A27" i="1"/>
  <c r="A26" i="1"/>
  <c r="A25" i="1"/>
  <c r="A24" i="1"/>
  <c r="A23" i="1"/>
  <c r="A22" i="1"/>
  <c r="A21" i="1"/>
  <c r="A18" i="1"/>
  <c r="A19" i="1"/>
  <c r="A20" i="1"/>
  <c r="A17" i="1"/>
  <c r="A9" i="1"/>
  <c r="A10" i="1"/>
  <c r="A11" i="1"/>
  <c r="A12" i="1"/>
  <c r="A13" i="1"/>
  <c r="A14" i="1"/>
  <c r="A15" i="1"/>
  <c r="A16" i="1"/>
  <c r="A8" i="1"/>
  <c r="A7" i="1"/>
  <c r="A6" i="1"/>
  <c r="A2" i="1"/>
  <c r="A3" i="1"/>
  <c r="A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Drew, David</author>
  </authors>
  <commentList>
    <comment ref="B29" authorId="0" shapeId="0" xr:uid="{4204336A-7DF4-4C3A-9555-A706F02608CF}">
      <text>
        <r>
          <rPr>
            <b/>
            <sz val="9"/>
            <color indexed="81"/>
            <rFont val="Tahoma"/>
            <family val="2"/>
          </rPr>
          <t>Please list all programs that are being combined on this row in column K</t>
        </r>
      </text>
    </comment>
  </commentList>
</comments>
</file>

<file path=xl/sharedStrings.xml><?xml version="1.0" encoding="utf-8"?>
<sst xmlns="http://schemas.openxmlformats.org/spreadsheetml/2006/main" count="462" uniqueCount="385">
  <si>
    <t>Campus Safety and Operations</t>
  </si>
  <si>
    <t>Other</t>
  </si>
  <si>
    <t>Covering the cost of providing additional technology hardware to students, such as laptops or tablets, or covering the added cost of technology fees.</t>
  </si>
  <si>
    <t>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t>
  </si>
  <si>
    <t xml:space="preserve">Costs related to operating additional class sections to enable social distancing, such as those for hiring more instructors and increasing campus hours of operations. </t>
  </si>
  <si>
    <t>Faculty/Staff Support &amp; Instruction Delivery</t>
  </si>
  <si>
    <t>Purchasing, leasing, or renting additional instructional equipment and supplies (such as laboratory equipment or computers) to reduce the number of students sharing equipment or supplies during a class period and to provide time for disinfection between uses.</t>
  </si>
  <si>
    <t>Purchasing faculty and staff training in online instruction; or paying additional funds to staff who are providing training in addition to their regular job responsibilities.</t>
  </si>
  <si>
    <t>Purchasing, leasing, or renting additional equipment or software to enable distance learning, or upgrading campus wi-fi access or extending open networks to parking lots or public spaces, etc.</t>
  </si>
  <si>
    <t>Explanatory Notes</t>
  </si>
  <si>
    <t>Research</t>
  </si>
  <si>
    <t>Replacing lost revenue from patient services.</t>
  </si>
  <si>
    <t>Costs related to the reconfiguration of facilities to promote social distancing, HVAC replacements or upgrades</t>
  </si>
  <si>
    <t>Subcategory</t>
  </si>
  <si>
    <t>Subsidizing food service to reduce density in eating facilities, to provide pre-packaged meals, or to add hours to food service operations to accommodate social distancing.</t>
  </si>
  <si>
    <t>Clearing student debt and/or covering student unpaid or outstanding balances to the institution</t>
  </si>
  <si>
    <t>Funds used to support research activities (COVID or Non-COVID related)</t>
  </si>
  <si>
    <t xml:space="preserve">Replacing lost revenue from academic sources. </t>
  </si>
  <si>
    <t>Replacing lost revenue from auxiliary services sources (i.e., cancelled ancillary events; disruption of food service, dorms, childcare, or other facilities; cancellation of use of campus venues by other organizations, lost parking revenue, etc.).</t>
  </si>
  <si>
    <t xml:space="preserve">Preserving and maintaining FY 2020-2021 Student Financial Aid Program Funding (TEXAS Grants, TEOG, TEG) </t>
  </si>
  <si>
    <t xml:space="preserve">Providing Emergency Educational Aid to pandemic-impacted undergraduate students and support them in enrolling and persisting on-track to attain a postsecondary credential </t>
  </si>
  <si>
    <t>Costs or expenses related to the disinfecting and cleaning of dorms and other campus facilities, purchases of cleaning supplies, adding personnel to increase the frequency of cleaning.</t>
  </si>
  <si>
    <t>Act</t>
  </si>
  <si>
    <t>Subpart</t>
  </si>
  <si>
    <t>CARES</t>
  </si>
  <si>
    <t>Student Portion</t>
  </si>
  <si>
    <t>Institutional Portion</t>
  </si>
  <si>
    <t>Historically Black Colleges &amp; Universities</t>
  </si>
  <si>
    <t>Tribally Controlled Colleges and Universities</t>
  </si>
  <si>
    <t>Minority Serving Institutions</t>
  </si>
  <si>
    <t>Strengthening Institutions Program</t>
  </si>
  <si>
    <t>Fund for the Improvement of Post-Secondary Education</t>
  </si>
  <si>
    <t>Institutional Resilience and Expanded Postsecondary Opportunity</t>
  </si>
  <si>
    <t>HHS Provider Relief Fund</t>
  </si>
  <si>
    <t>CRRSAA</t>
  </si>
  <si>
    <t>Student Aid Portion</t>
  </si>
  <si>
    <t>Proprietary Institutions Grant Funds for Students</t>
  </si>
  <si>
    <t>Supplemental Assistance to Institutions of Higher Education Program</t>
  </si>
  <si>
    <t>ARPA</t>
  </si>
  <si>
    <t>Supplemental Support under American Rescue Plan</t>
  </si>
  <si>
    <t>CPRSAA</t>
  </si>
  <si>
    <t>PPPHCEA</t>
  </si>
  <si>
    <t>Number</t>
  </si>
  <si>
    <t>Sector Code</t>
  </si>
  <si>
    <t>For any questions in regard to completing this survey, please contact:</t>
  </si>
  <si>
    <t>File name to use for the file you return to us:</t>
  </si>
  <si>
    <t>Please return your completed survey to:</t>
  </si>
  <si>
    <t>David Drew</t>
  </si>
  <si>
    <t>david.drew@highered.texas.gov</t>
  </si>
  <si>
    <t>Please select your institution's name from the drop-down box.</t>
  </si>
  <si>
    <t>Please enter the contact information for your institution.</t>
  </si>
  <si>
    <t>Analyst, Funding and Resource Planning</t>
  </si>
  <si>
    <t>Name</t>
  </si>
  <si>
    <t>Email</t>
  </si>
  <si>
    <t>FICE</t>
  </si>
  <si>
    <t>Alamo Community College District</t>
  </si>
  <si>
    <t>Alvin Community College</t>
  </si>
  <si>
    <t>Amarillo College</t>
  </si>
  <si>
    <t>Angelina College</t>
  </si>
  <si>
    <t>Austin Community College</t>
  </si>
  <si>
    <t>Blinn College</t>
  </si>
  <si>
    <t>Brazosport College</t>
  </si>
  <si>
    <t>Central Texas College</t>
  </si>
  <si>
    <t>Cisco College</t>
  </si>
  <si>
    <t>Clarendon College</t>
  </si>
  <si>
    <t>Coastal Bend College</t>
  </si>
  <si>
    <t>College of the Mainland Community College District</t>
  </si>
  <si>
    <t>Collin County Community College District</t>
  </si>
  <si>
    <t>Dallas County Community College District</t>
  </si>
  <si>
    <t>Del Mar College</t>
  </si>
  <si>
    <t>El Paso Community College District</t>
  </si>
  <si>
    <t>Frank Phillips College</t>
  </si>
  <si>
    <t>Galveston College</t>
  </si>
  <si>
    <t>Grayson College</t>
  </si>
  <si>
    <t>Howard County Junior College District</t>
  </si>
  <si>
    <t>Hill College</t>
  </si>
  <si>
    <t>Houston Community College</t>
  </si>
  <si>
    <t>Kilgore College</t>
  </si>
  <si>
    <t>Laredo Community College</t>
  </si>
  <si>
    <t>Lee College</t>
  </si>
  <si>
    <t>Lone Star College System District</t>
  </si>
  <si>
    <t>McLennan Community College</t>
  </si>
  <si>
    <t>Midland College</t>
  </si>
  <si>
    <t>Navarro College</t>
  </si>
  <si>
    <t>North Central Texas College</t>
  </si>
  <si>
    <t>Northeast Texas Community College</t>
  </si>
  <si>
    <t>Odessa College</t>
  </si>
  <si>
    <t>Panola College</t>
  </si>
  <si>
    <t>Paris Junior College</t>
  </si>
  <si>
    <t>Ranger College</t>
  </si>
  <si>
    <t>San Jacinto Community College</t>
  </si>
  <si>
    <t>South Plains College</t>
  </si>
  <si>
    <t>South Texas College</t>
  </si>
  <si>
    <t>Southwest Texas Junior College</t>
  </si>
  <si>
    <t>Tarrant County College District</t>
  </si>
  <si>
    <t>Temple College</t>
  </si>
  <si>
    <t>Texarkana College</t>
  </si>
  <si>
    <t>Texas Southmost College</t>
  </si>
  <si>
    <t>Trinity Valley Community College</t>
  </si>
  <si>
    <t>Tyler Junior College</t>
  </si>
  <si>
    <t>Vernon College</t>
  </si>
  <si>
    <t>Victoria College</t>
  </si>
  <si>
    <t>Weatherford College</t>
  </si>
  <si>
    <t>Western Texas College</t>
  </si>
  <si>
    <t>Wharton County Junior College</t>
  </si>
  <si>
    <t>Costs or expenses related to the purchases of personal protective equipment (PPE) and sneeze guards</t>
  </si>
  <si>
    <t>Institution</t>
  </si>
  <si>
    <t>Category</t>
  </si>
  <si>
    <t>Student Financial Services</t>
  </si>
  <si>
    <t>Expended State Fiscal Year 2021</t>
  </si>
  <si>
    <t>Providing or subsidizing the costs of high-speed internet to students to transition to an online environment</t>
  </si>
  <si>
    <t>Providing or subsidizing the costs of high-speed internet to faculty to transition to an online environment.</t>
  </si>
  <si>
    <t>Lost Revenue</t>
  </si>
  <si>
    <t>Funds passed through to other state or local entities (please specify which entity and for what purpose in explanatory notes).</t>
  </si>
  <si>
    <t>Pass Through</t>
  </si>
  <si>
    <t>Funds received from other state or local entity (please specify which entity and for what purpose in explanatory notes)</t>
  </si>
  <si>
    <t>Phone Number</t>
  </si>
  <si>
    <t>Total</t>
  </si>
  <si>
    <t>Error Checking</t>
  </si>
  <si>
    <t>Reskilling and Upskilling Grants to support Texans who have previously stopped out of higher education and/or students who need to reskill or upskill to get back into the workforce.</t>
  </si>
  <si>
    <t>If the Error Checking rows at the bottom of the "Uses" and "Federal" data tables do not indicate your awards and spending reconcile, the Coordinating Board will return the collection for corrections</t>
  </si>
  <si>
    <t>See detailed instructions on the Instructions tab</t>
  </si>
  <si>
    <t>1 - Sec63 - FY 21-22 - Alamo.xlsx</t>
  </si>
  <si>
    <t>2 - Sec63 - FY 21-22 - Alvin.xlsx</t>
  </si>
  <si>
    <t>3 - Sec63 - FY 21-22 - Amarillo.xlsx</t>
  </si>
  <si>
    <t>4 - Sec63 - FY 21-22 - Angelina.xlsx</t>
  </si>
  <si>
    <t>5 - Sec63 - FY 21-22 - ACC.xlsx</t>
  </si>
  <si>
    <t>6 - Sec63 - FY 21-22 - Blinn.xlsx</t>
  </si>
  <si>
    <t>7 - Sec63 - FY 21-22 - Brazos.xlsx</t>
  </si>
  <si>
    <t>8 - Sec63 - FY 21-22 - Centex.xlsx</t>
  </si>
  <si>
    <t>9 - Sec63 - FY 21-22 - Cisco.xlsx</t>
  </si>
  <si>
    <t>10 - Sec63 - FY 21-22 - Claredon.xlsx</t>
  </si>
  <si>
    <t>11 - Sec63 - FY 21-22 - Coastal.xlsx</t>
  </si>
  <si>
    <t>12 - Sec63 - FY 21-22 - Mainland.xlsx</t>
  </si>
  <si>
    <t>13 - Sec63 - FY 21-22 - Collin.xlsx</t>
  </si>
  <si>
    <t>14 - Sec63 - FY 21-22 - DCCD.xlsx</t>
  </si>
  <si>
    <t>15 - Sec63 - FY 21-22 - Del Mar.xlsx</t>
  </si>
  <si>
    <t>16 - Sec63 - FY 21-22 - El-Paso.xlsx</t>
  </si>
  <si>
    <t>17 - Sec63 - FY 21-22 - Frank P.xlsx</t>
  </si>
  <si>
    <t>18 - Sec63 - FY 21-22 - Galveston.xlsx</t>
  </si>
  <si>
    <t>19 - Sec63 - FY 21-22 - Garyson.xlsx</t>
  </si>
  <si>
    <t>20 - Sec63 - FY 21-22 - Ho Co.xlsx</t>
  </si>
  <si>
    <t>21 - Sec63 - FY 21-22 - Hill.xlsx</t>
  </si>
  <si>
    <t>22 - Sec63 - FY 21-22 - HCC.xlsx</t>
  </si>
  <si>
    <t>23 - Sec63 - FY 21-22 - Kilgore.xlsx</t>
  </si>
  <si>
    <t>24 - Sec63 - FY 21-22 - Laredo.xlsx</t>
  </si>
  <si>
    <t>25 - Sec63 - FY 21-22 - Lee.xlsx</t>
  </si>
  <si>
    <t>26 - Sec63 - FY 21-22 - Lone Star.xlsx</t>
  </si>
  <si>
    <t>27 - Sec63 - FY 21-22 - McLennan.xlsx</t>
  </si>
  <si>
    <t>28 - Sec63 - FY 21-22 - Midland.xlsx</t>
  </si>
  <si>
    <t>29 - Sec63 - FY 21-22 - Navarro.xlsx</t>
  </si>
  <si>
    <t>30 - Sec63 - FY 21-22 - N Cent Tx.xlsx</t>
  </si>
  <si>
    <t>31 - Sec63 - FY 21-22 - Northeast.xlsx</t>
  </si>
  <si>
    <t>32 - Sec63 - FY 21-22 - Odessa.xlsx</t>
  </si>
  <si>
    <t>33 - Sec63 - FY 21-22 - Panola.xlsx</t>
  </si>
  <si>
    <t>34 - Sec63 - FY 21-22 - Paris.xlsx</t>
  </si>
  <si>
    <t>35 - Sec63 - FY 21-22 - Ranger.xlsx</t>
  </si>
  <si>
    <t>36 - Sec63 - FY 21-22 - San Jacinto.xlsx</t>
  </si>
  <si>
    <t>37 - Sec63 - FY 21-22 - S. Plains.xlsx</t>
  </si>
  <si>
    <t>38 - Sec63 - FY 21-22 - South Tx.xlsx</t>
  </si>
  <si>
    <t>39 - Sec63 - FY 21-22 - Southwest.xlsx</t>
  </si>
  <si>
    <t>40 - Sec63 - FY 21-22 - Tarrant.xlsx</t>
  </si>
  <si>
    <t>41 - Sec63 - FY 21-22 - Temple.xlsx</t>
  </si>
  <si>
    <t>42 - Sec63 - FY 21-22 - Texarkana.xlsx</t>
  </si>
  <si>
    <t>43 - Sec63 - FY 21-22 - Southmost.xlsx</t>
  </si>
  <si>
    <t>44 - Sec63 - FY 21-22 - Trinity V.xlsx</t>
  </si>
  <si>
    <t>45 - Sec63 - FY 21-22 - Tyler.xlsx</t>
  </si>
  <si>
    <t>46 - Sec63 - FY 21-22 - Vernon.xlsx</t>
  </si>
  <si>
    <t>47 - Sec63 - FY 21-22 - Victoria.xlsx</t>
  </si>
  <si>
    <t>48 - Sec63 - FY 21-22 - Weatherford.xlsx</t>
  </si>
  <si>
    <t>49 - Sec63 - FY 21-22 - Western Tx.xlsx</t>
  </si>
  <si>
    <t>50 - Sec63 - FY 21-22 - Wharton.xlsx</t>
  </si>
  <si>
    <t>Expended State Fiscal Year 2020</t>
  </si>
  <si>
    <t># of students that received aid in State Fiscal Year 2020</t>
  </si>
  <si>
    <t xml:space="preserve">GEER </t>
  </si>
  <si>
    <t>The error checking cells on the above row check if the totals spent on the "Uses" and "Federal" tabs match. If they do not, the cell will report "Unbalanced", else "Balanced." If all error checking cells do not report "Balanced," the collection will be returned for corrections.</t>
  </si>
  <si>
    <t>Providing reimbursements for tuition, housing, room and board, or other fee refunds</t>
  </si>
  <si>
    <t>Providing tuition discounts</t>
  </si>
  <si>
    <t>Providing additional emergency financial aid grants to students</t>
  </si>
  <si>
    <t>State Fiscal Year 2020 Awarded</t>
  </si>
  <si>
    <t>State Fiscal Year 2020 Expended</t>
  </si>
  <si>
    <t>State Fiscal Year 2021 Awarded</t>
  </si>
  <si>
    <t>State Fiscal Year 2021 Expended</t>
  </si>
  <si>
    <t xml:space="preserve">Rename this file as Cell A12. </t>
  </si>
  <si>
    <t># of students that received aid in State Fiscal Year 2021</t>
  </si>
  <si>
    <t>Other items not fitting in another category. Please briefly explain in the "Explanatory Notes" section.</t>
  </si>
  <si>
    <t>The error checking cells on the above row check if the totals spent on the "Uses" and "Federal" tabs match. If they do not, the cell will report "Out of Balance", else "Balanced." If all error checking cells do not report "Balanced," the collection will be returned for corrections.</t>
  </si>
  <si>
    <t>Enter any Other Subpart Funding Received</t>
  </si>
  <si>
    <t>Pass-Through Funds Received</t>
  </si>
  <si>
    <t>FEMA reimbursements – Note purpose in Explanatory Notes</t>
  </si>
  <si>
    <t>Completion Grants to clear outstanding balances for returning and continuing students, to support their re-enrollment or persistence.</t>
  </si>
  <si>
    <t>Amounts Obligated as of 8/28/2022</t>
  </si>
  <si>
    <t>All other GEER programs.</t>
  </si>
  <si>
    <t>Federal Funding Provided in SB8, 87th Legislature, 3rd Called Session</t>
  </si>
  <si>
    <t>The University of Texas System</t>
  </si>
  <si>
    <t>S40 - Sec63 - FY 20-22 - UTS.xlsx</t>
  </si>
  <si>
    <t>The University of Texas at Arlington</t>
  </si>
  <si>
    <t>40 - Sec63 - FY 20-22 - ARL.xlsx</t>
  </si>
  <si>
    <t>The University of Texas at Austin -  All Disciplines (A+H+M)</t>
  </si>
  <si>
    <t>50 - Sec63 - FY 20-22 - AUS.xlsx</t>
  </si>
  <si>
    <t>The University of Texas at Austin - Academic &amp; Health (A+H)</t>
  </si>
  <si>
    <t>51 - Sec63 - FY 20-22 - AUS1.xlsx</t>
  </si>
  <si>
    <t>The University of Texas at Dallas</t>
  </si>
  <si>
    <t>60 - Sec63 - FY 20-22 - DAL.xlsx</t>
  </si>
  <si>
    <t>The University of Texas at El Paso</t>
  </si>
  <si>
    <t>70 - Sec63 - FY 20-22 - E-P.xlsx</t>
  </si>
  <si>
    <t>The University of Texas RGV - All Disciplines (A+H+M)</t>
  </si>
  <si>
    <t>90 - Sec63 - FY 20-22 - RGV.xlsx</t>
  </si>
  <si>
    <t>The University of Texas RGV - Academic &amp; Health (A+H)</t>
  </si>
  <si>
    <t>91 - Sec63 - FY 20-22 - RGV1.xlsx</t>
  </si>
  <si>
    <t>The University of Texas of the Permian Basin</t>
  </si>
  <si>
    <t>100 - Sec63 - FY 20-22 - P-B.xlsx</t>
  </si>
  <si>
    <t>The University of Texas at San Antonio</t>
  </si>
  <si>
    <t>110 - Sec63 - FY 20-22 - S-A.xlsx</t>
  </si>
  <si>
    <t>The University of Texas at Tyler</t>
  </si>
  <si>
    <t>120 - Sec63 - FY 20-22 - TYL.xlsx</t>
  </si>
  <si>
    <t>Texas A&amp;M University System</t>
  </si>
  <si>
    <t>S130 - Sec63 - FY 20-22 - TAMUS.xlsx</t>
  </si>
  <si>
    <t>Texas A&amp;M University</t>
  </si>
  <si>
    <t>130 - Sec63 - FY 20-22 - TAMU.xlsx</t>
  </si>
  <si>
    <t>Texas A&amp;M University at Galveston</t>
  </si>
  <si>
    <t>140 - Sec63 - FY 20-22 - TAMUG.xlsx</t>
  </si>
  <si>
    <t>Prairie View A&amp;M University</t>
  </si>
  <si>
    <t>150 - Sec63 - FY 20-22 - PVAMU.xlsx</t>
  </si>
  <si>
    <t>Tarleton State University</t>
  </si>
  <si>
    <t>160 - Sec63 - FY 20-22 - TARL ST.xlsx</t>
  </si>
  <si>
    <t>Texas A&amp;M University - Corpus Christi</t>
  </si>
  <si>
    <t>170 - Sec63 - FY 20-22 - TAMUCC.xlsx</t>
  </si>
  <si>
    <t>Texas A&amp;M University - Kingsville</t>
  </si>
  <si>
    <t>180 - Sec63 - FY 20-22 - TAMUK.xlsx</t>
  </si>
  <si>
    <t>Texas A&amp;M International University</t>
  </si>
  <si>
    <t>190 - Sec63 - FY 20-22 - TAMIU.xlsx</t>
  </si>
  <si>
    <t>West Texas A&amp;M University</t>
  </si>
  <si>
    <t>200 - Sec63 - FY 20-22 - WTAMU.xlsx</t>
  </si>
  <si>
    <t>Texas A&amp;M University - Commerce</t>
  </si>
  <si>
    <t>210 - Sec63 - FY 20-22 - TAMUC.xlsx</t>
  </si>
  <si>
    <t>Texas A&amp;M University - Texarkana</t>
  </si>
  <si>
    <t>220 - Sec63 - FY 20-22 - TAMUT.xlsx</t>
  </si>
  <si>
    <t>Texas A&amp;M University - Central Texas</t>
  </si>
  <si>
    <t>223 - Sec63 - FY 20-22 - TAMUCT.xlsx</t>
  </si>
  <si>
    <t>Texas A&amp;M University - San Antonio</t>
  </si>
  <si>
    <t>226 - Sec63 - FY 20-22 - TAMUSA.xlsx</t>
  </si>
  <si>
    <t>University of Houston System</t>
  </si>
  <si>
    <t>S230 - Sec63 - FY 20-22 - UTS.xlsx</t>
  </si>
  <si>
    <t>University of Houston -  All Disciplines (A+H+M)</t>
  </si>
  <si>
    <t>230 - Sec63 - FY 20-22 - UH.xlsx</t>
  </si>
  <si>
    <t>University of Houston - Academic &amp; Health (A+H)</t>
  </si>
  <si>
    <t>231 - Sec63 - FY 20-22 - UH1.xlsx</t>
  </si>
  <si>
    <t>University of Houston - Clear Lake</t>
  </si>
  <si>
    <t>240 - Sec63 - FY 20-22 - UHCL.xlsx</t>
  </si>
  <si>
    <t>University of Houston - Downtown</t>
  </si>
  <si>
    <t>250 - Sec63 - FY 20-22 - UHD.xlsx</t>
  </si>
  <si>
    <t>University of Houston - Victoria</t>
  </si>
  <si>
    <t>260 - Sec63 - FY 20-22 - UHV.xlsx</t>
  </si>
  <si>
    <t>Texas State System</t>
  </si>
  <si>
    <t>S270 - Sec63 - FY 20-22 - TXSTS.xlsx</t>
  </si>
  <si>
    <t xml:space="preserve">Lamar University </t>
  </si>
  <si>
    <t>270 - Sec63 - FY 20-22 - LU.xlsx</t>
  </si>
  <si>
    <t>Sam Houston State University -  All Disciplines (A+H+NF)</t>
  </si>
  <si>
    <t>280 - Sec63 - FY 20-22 - SHSU.xlsx</t>
  </si>
  <si>
    <t>Sam Houston State University - Academic &amp; Health (A+H)</t>
  </si>
  <si>
    <t>281 - Sec63 - FY 20-22 - SHSU1.xlsx</t>
  </si>
  <si>
    <t>Texas State University</t>
  </si>
  <si>
    <t>290 - Sec63 - FY 20-22 - TXST.xlsx</t>
  </si>
  <si>
    <t>Sul Ross State University</t>
  </si>
  <si>
    <t>300 - Sec63 - FY 20-22 - SRSU.xlsx</t>
  </si>
  <si>
    <t>Texas Tech University System</t>
  </si>
  <si>
    <t>S310 - Sec63 - FY 20-22 - TTUS.xlsx</t>
  </si>
  <si>
    <t>Texas Tech University</t>
  </si>
  <si>
    <t>310 - Sec63 - FY 20-22 - TTU.xlsx</t>
  </si>
  <si>
    <t>Angelo State University</t>
  </si>
  <si>
    <t>320 - Sec63 - FY 20-22 - ASU.xlsx</t>
  </si>
  <si>
    <t>University of North Texas System</t>
  </si>
  <si>
    <t>S330 - Sec63 - FY 20-22 - UNTS.xlsx</t>
  </si>
  <si>
    <t>University of North Texas</t>
  </si>
  <si>
    <t>330 - Sec63 - FY 20-22 - UNT.xlsx</t>
  </si>
  <si>
    <t>University of North Texas at Dallas</t>
  </si>
  <si>
    <t>333 - Sec63 - FY 20-22 - UNTD.xlsx</t>
  </si>
  <si>
    <t>Midwestern State University</t>
  </si>
  <si>
    <t>340 - Sec63 - FY 20-22 - MidWST.xlsx</t>
  </si>
  <si>
    <t>Stephen F. Austin State University</t>
  </si>
  <si>
    <t>350 - Sec63 - FY 20-22 - SFA.xlsx</t>
  </si>
  <si>
    <t>Texas Southern University</t>
  </si>
  <si>
    <t>360 - Sec63 - FY 20-22 - TSU.xlsx</t>
  </si>
  <si>
    <t>Texas Woman's University</t>
  </si>
  <si>
    <t>370 - Sec63 - FY 20-22 - TWU.xlsx</t>
  </si>
  <si>
    <t>Lamar Institute of Technology</t>
  </si>
  <si>
    <t>490 - Sec63 - FY 20-22 - LIT.xlsx</t>
  </si>
  <si>
    <t>Lamar State College - Orange</t>
  </si>
  <si>
    <t>500 - Sec63 - FY 20-22 - LSCO.xlsx</t>
  </si>
  <si>
    <t>Lamar State College - Port Arthur</t>
  </si>
  <si>
    <t>510 - Sec63 - FY 20-22 - LSCPA.xlsx</t>
  </si>
  <si>
    <t>Texas State Technical College - Harlingen</t>
  </si>
  <si>
    <t>520 - Sec63 - FY 20-22 - TSTCH.xlsx</t>
  </si>
  <si>
    <t>Texas State Technical College - West Texas</t>
  </si>
  <si>
    <t>530 - Sec63 - FY 20-22 - TSTCWT.xlsx</t>
  </si>
  <si>
    <t>Texas State Technical College - Marshall</t>
  </si>
  <si>
    <t>540 - Sec63 - FY 20-22 - TSTCM.xlsx</t>
  </si>
  <si>
    <t>Texas State Technical College - Waco</t>
  </si>
  <si>
    <t>550 - Sec63 - FY 20-22 - TSTCW.xlsx</t>
  </si>
  <si>
    <t>Texas State Technical College - North Texas</t>
  </si>
  <si>
    <t>552 - Sec63 - FY 20-22 - TSTCNT.xlsx</t>
  </si>
  <si>
    <t>Texas State Technical College - Fort Bend</t>
  </si>
  <si>
    <t>553 - Sec63 - FY 20-22 - TSTCFB.xlsx</t>
  </si>
  <si>
    <t>Texas State Technical College - System</t>
  </si>
  <si>
    <t>555 - Sec63 - FY 20-22 - TSTCS.xlsx</t>
  </si>
  <si>
    <t>The University of Texas Southwestern Medical Center</t>
  </si>
  <si>
    <t>390 - Sec63 - FY 20-22 - SWM.xlsx</t>
  </si>
  <si>
    <t>The University of Texas Health Science Center at San Antonio</t>
  </si>
  <si>
    <t>420 - Sec63 - FY 20-22 - HSSA.xlsx</t>
  </si>
  <si>
    <t>Texas A&amp;M University System Health Science Center</t>
  </si>
  <si>
    <t>450 - Sec63 - FY 20-22 - TAMHSC.xlsx</t>
  </si>
  <si>
    <t>University of North Texas Health Science Center at Fort Worth (Public Medical + Private Medical)</t>
  </si>
  <si>
    <t>460 - Sec63 - FY 20-22 - UNTHSC (Pub M + Priv M).xlsx</t>
  </si>
  <si>
    <t>University of North Texas Health Science Center at Fort Worth (Public Medical)</t>
  </si>
  <si>
    <t>461 - Sec63 - FY 20-22 - UNTHSC (Pub M).xlsx</t>
  </si>
  <si>
    <t>Texas Tech University Health Sciences Center</t>
  </si>
  <si>
    <t>470 - Sec63 - FY 20-22 - TTUHSC.xlsx</t>
  </si>
  <si>
    <t>Texas Tech University Health Sciences Center at El Paso</t>
  </si>
  <si>
    <t>480 - Sec63 - FY 20-22 - TTUHSCEP.xlsx</t>
  </si>
  <si>
    <t>The University of Texas Health Science Center at Houston</t>
  </si>
  <si>
    <t>410 - Sec63 - FY 20-22 - HSH.xlsx</t>
  </si>
  <si>
    <t>The University of Texas M.D. Anderson Cancer Center</t>
  </si>
  <si>
    <t>430 - Sec63 - FY 20-22 - MDA.xlsx</t>
  </si>
  <si>
    <t>The University of Texas Health Science Center at Tyler</t>
  </si>
  <si>
    <t>440 - Sec63 - FY 20-22 - THC.xlsx</t>
  </si>
  <si>
    <t>The University of Texas Medical Branch at Galveston</t>
  </si>
  <si>
    <t>400 - Sec63 - FY 20-22 - MBG.xlsx</t>
  </si>
  <si>
    <t>The University of Texas Rio Grande Valley Medical School (M)</t>
  </si>
  <si>
    <t>500 - Sec63 - FY 20-22 - RGVM.xlsx</t>
  </si>
  <si>
    <t>The University of Texas at Austin Medical School (M)</t>
  </si>
  <si>
    <t>510 - Sec63 - FY 20-22 - AUSM.xlsx</t>
  </si>
  <si>
    <t>University of Houston Medical School (M)</t>
  </si>
  <si>
    <t>520 - Sec63 - FY 20-22 - UHM.xlsx</t>
  </si>
  <si>
    <t>Sam Houston State University Medical School (Non-Formula)</t>
  </si>
  <si>
    <t>530 - Sec63 - FY 20-22 - SHSUMNF.xlsx</t>
  </si>
  <si>
    <t>University of North Texas Health Science Center at Fort Worth Private Medical School (PM)</t>
  </si>
  <si>
    <t>Baylor College of Medicine</t>
  </si>
  <si>
    <t>BCM</t>
  </si>
  <si>
    <t>600 - Sec63 - FY 20-22 - BCM.xlsx</t>
  </si>
  <si>
    <t>Assigned File Name</t>
  </si>
  <si>
    <t>Expended State Fiscal Year 2022</t>
  </si>
  <si>
    <t># of students that received aid in State Fiscal Year 2022</t>
  </si>
  <si>
    <t>State Fiscal Year 2022 Awarded</t>
  </si>
  <si>
    <t>CARES + CRRSAA</t>
  </si>
  <si>
    <t>Governor's Emergency Education Relief Fund I &amp; II</t>
  </si>
  <si>
    <t>SB 8, 3rd Called Session</t>
  </si>
  <si>
    <t>All SB 8 Programs spending</t>
  </si>
  <si>
    <t>Amounts Obligated as of the end of FY 2022</t>
  </si>
  <si>
    <t>This survey is due November 18, 2022</t>
  </si>
  <si>
    <t>funding@highered.texas.gov</t>
  </si>
  <si>
    <t>Section 63 Data Collection Template</t>
  </si>
  <si>
    <t>Sec. 63 Semi-Annual Collection Instructions</t>
  </si>
  <si>
    <t>General Instructions:</t>
  </si>
  <si>
    <t>1.    Return the completed collection by November 18, 2022.</t>
  </si>
  <si>
    <t>2.    All amounts must be reported according to state fiscal years.</t>
  </si>
  <si>
    <t>3.    All amounts must be reported as whole numbers.</t>
  </si>
  <si>
    <t>4.    All student count numbers for 2022 must be unduplicated counts, meaning that the same student receiving the same type of aid across semesters within a state fiscal year is only counted once. Student counts for 2020 and/or 2021 may be duplicated or unduplicated, but please note this in the Explanatory Notes.</t>
  </si>
  <si>
    <t>5.    Before submitting the collection, check that there are no discrepancies between expended amounts reported on the “Uses” and “Federal” tabs using the error checking rows at the bottom of the collection tables to verify the amounts are in balance.</t>
  </si>
  <si>
    <t>Uses Tab Instructions:</t>
  </si>
  <si>
    <t>1.    Do not add rows to this tab.</t>
  </si>
  <si>
    <t>Federal Program Breakout tab.</t>
  </si>
  <si>
    <t>5. Report all spending related SB 8, 3rd Called Session exclusively on the row specified by column B and list all programs being combined on that row in column K.</t>
  </si>
  <si>
    <t>Federal Tab Instructions:</t>
  </si>
  <si>
    <t>2.    If funding was received through a federal act not listed above, it should be reported in the “Other” section designated in column B and provide details in the Explanatory Notes section in column K.</t>
  </si>
  <si>
    <t>3.    All GEER funds be reported together on the GEER row, designated “Governor's Emergency Education Relief Funds” in column C.</t>
  </si>
  <si>
    <t>5. Report all received funds from SB 8, 3rd Called Session exclusively on the designated row within the ARPA section.</t>
  </si>
  <si>
    <t>2.    Reporting categories are intended to closely align with federal reporting requirements; however, it is recognized that the time periods for the data reported will differ as this data collection uses the state fiscal year instead of the federal fiscal year and that the federal reporting schedule is quarterly.</t>
  </si>
  <si>
    <t xml:space="preserve">  b.    Some categories in this form request a more detailed breakout than what is required by the federal government but will still follow the same general guidelines.</t>
  </si>
  <si>
    <t>3.    Any funds related to GEER (Governor’s Emergency Education Relief) must be accounted for exclusively in GEER section designated by column B.</t>
  </si>
  <si>
    <t xml:space="preserve">  a.    The total amount spent and obligated across GEER programs reported on the “Uses” tab must equal the total spent and obligated on the “Federal” tab. For confirmation, see the error checking cells below the data table on the “Uses” tab.</t>
  </si>
  <si>
    <t xml:space="preserve">  b. Some GEER programs have been specified in the collection and should be reported on those rows. All others should be combined on a single row designated as “All other GEER programs.”</t>
  </si>
  <si>
    <t>4.    Pass-through funds sent to other state or local entities should be recorded in the pass-through category only and not in other categories. Please specify the receiving entity and purpose of the funds in the explanatory notes section.</t>
  </si>
  <si>
    <t xml:space="preserve">  a.    Pass through funds that were received by the institution should be accounted for in the</t>
  </si>
  <si>
    <t>1.    This portion of the collection is broken out by major federal legislative acts and their subparts. If funding was awarded under an act or subpart the collection has not listed, please add it by inserting a row and identifying it by providing the federal act that was the source of the funds in column B and the subpart/program in column C. The federal acts are:</t>
  </si>
  <si>
    <t xml:space="preserve">  a.    CARES: Coronavirus Aid, Relief, and Economic Security Act;</t>
  </si>
  <si>
    <t xml:space="preserve">  b.    CRRSAA: Coronavirus Response and Relief Supplemental Appropriations Act;</t>
  </si>
  <si>
    <t xml:space="preserve">  c.    ARPA: American Rescue Plan Act;</t>
  </si>
  <si>
    <t xml:space="preserve">  d.    CRPSAA: Coronavirus Preparedness and Response Supplemental Appropriations Act; and</t>
  </si>
  <si>
    <t xml:space="preserve">  e.    PPPHCEA: Paycheck Protection Program and Healthcare Enhancement Act.</t>
  </si>
  <si>
    <t>4.    Pass-through funds received from other state or local entities and FEMA reimbursements should be recorded in the “Pass-Through Funds Received” section as designated in column B.</t>
  </si>
  <si>
    <r>
      <t xml:space="preserve">6.    Return the completed form to </t>
    </r>
    <r>
      <rPr>
        <u/>
        <sz val="11"/>
        <color theme="4"/>
        <rFont val="Calibri"/>
        <family val="2"/>
        <scheme val="minor"/>
      </rPr>
      <t>funding@highered.texas.gov</t>
    </r>
    <r>
      <rPr>
        <sz val="11"/>
        <rFont val="Calibri"/>
        <family val="2"/>
        <scheme val="minor"/>
      </rPr>
      <t>.</t>
    </r>
  </si>
  <si>
    <r>
      <t xml:space="preserve">7.   </t>
    </r>
    <r>
      <rPr>
        <sz val="11"/>
        <rFont val="Calibri"/>
        <family val="2"/>
        <scheme val="minor"/>
      </rPr>
      <t xml:space="preserve"> For questions regarding completing the form, contact David Drew at </t>
    </r>
    <r>
      <rPr>
        <u/>
        <sz val="11"/>
        <color theme="4"/>
        <rFont val="Calibri"/>
        <family val="2"/>
        <scheme val="minor"/>
      </rPr>
      <t>david.drew@highered.texas.gov</t>
    </r>
    <r>
      <rPr>
        <sz val="11"/>
        <rFont val="Calibri"/>
        <family val="2"/>
        <scheme val="minor"/>
      </rPr>
      <t>. With other questions, please contact your LBB analyst.</t>
    </r>
  </si>
  <si>
    <r>
      <rPr>
        <sz val="11"/>
        <rFont val="Calibri"/>
        <family val="2"/>
        <scheme val="minor"/>
      </rPr>
      <t xml:space="preserve">  a.    For questions regarding what falls under which categories, refer to</t>
    </r>
    <r>
      <rPr>
        <sz val="11"/>
        <color theme="10"/>
        <rFont val="Calibri"/>
        <family val="2"/>
        <scheme val="minor"/>
      </rPr>
      <t xml:space="preserve"> </t>
    </r>
    <r>
      <rPr>
        <u/>
        <sz val="11"/>
        <color theme="10"/>
        <rFont val="Calibri"/>
        <family val="2"/>
        <scheme val="minor"/>
      </rPr>
      <t>federal guidance</t>
    </r>
    <r>
      <rPr>
        <sz val="11"/>
        <color theme="10"/>
        <rFont val="Calibri"/>
        <family val="2"/>
        <scheme val="minor"/>
      </rPr>
      <t>.</t>
    </r>
  </si>
  <si>
    <r>
      <t xml:space="preserve"> </t>
    </r>
    <r>
      <rPr>
        <sz val="11"/>
        <rFont val="Calibri"/>
        <family val="2"/>
        <scheme val="minor"/>
      </rPr>
      <t xml:space="preserve"> c.    For the Lost Revenue section, see this</t>
    </r>
    <r>
      <rPr>
        <u/>
        <sz val="11"/>
        <color theme="10"/>
        <rFont val="Calibri"/>
        <family val="2"/>
        <scheme val="minor"/>
      </rPr>
      <t xml:space="preserve"> federal FAQ.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</si>
</sst>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
  </numFmts>
  <fonts count="28">
    <font>
      <sz val="11"/>
      <color theme="1"/>
      <name val="Calibri"/>
      <family val="2"/>
      <scheme val="minor"/>
    </font>
    <font>
      <u/>
      <sz val="11"/>
      <color theme="10"/>
      <name val="Calibri"/>
      <family val="2"/>
      <scheme val="minor"/>
    </font>
    <font>
      <sz val="10"/>
      <name val="Arial"/>
      <family val="2"/>
    </font>
    <font>
      <u/>
      <sz val="10"/>
      <color indexed="12"/>
      <name val="Arial"/>
      <family val="2"/>
    </font>
    <font>
      <sz val="10"/>
      <name val="Arial"/>
      <family val="2"/>
    </font>
    <font>
      <u/>
      <sz val="10"/>
      <color theme="10"/>
      <name val="Arial"/>
      <family val="2"/>
    </font>
    <font>
      <sz val="8"/>
      <name val="Calibri"/>
      <family val="2"/>
      <scheme val="minor"/>
    </font>
    <font>
      <b/>
      <sz val="10.5"/>
      <color theme="1"/>
      <name val="Overpass"/>
    </font>
    <font>
      <sz val="10.5"/>
      <color theme="1"/>
      <name val="Overpass"/>
    </font>
    <font>
      <b/>
      <sz val="10.5"/>
      <color theme="0"/>
      <name val="Overpass"/>
    </font>
    <font>
      <b/>
      <sz val="10.5"/>
      <name val="Overpass"/>
    </font>
    <font>
      <sz val="10.5"/>
      <name val="Overpass"/>
    </font>
    <font>
      <i/>
      <sz val="10.5"/>
      <color theme="2" tint="-0.249977111117893"/>
      <name val="Overpass"/>
    </font>
    <font>
      <b/>
      <sz val="10"/>
      <color theme="0"/>
      <name val="Overpass"/>
    </font>
    <font>
      <sz val="10"/>
      <color theme="0"/>
      <name val="Overpass"/>
    </font>
    <font>
      <sz val="10"/>
      <name val="Overpass"/>
    </font>
    <font>
      <sz val="10"/>
      <color theme="1"/>
      <name val="Overpass"/>
    </font>
    <font>
      <b/>
      <sz val="10"/>
      <name val="Overpass"/>
    </font>
    <font>
      <b/>
      <sz val="12"/>
      <color theme="1"/>
      <name val="Overpass"/>
    </font>
    <font>
      <sz val="12"/>
      <color theme="1"/>
      <name val="Overpass"/>
    </font>
    <font>
      <b/>
      <sz val="12"/>
      <name val="Overpass"/>
    </font>
    <font>
      <u/>
      <sz val="12"/>
      <color theme="10"/>
      <name val="Overpass"/>
    </font>
    <font>
      <b/>
      <sz val="9"/>
      <color indexed="81"/>
      <name val="Tahoma"/>
      <family val="2"/>
    </font>
    <font>
      <b/>
      <sz val="11"/>
      <color theme="1"/>
      <name val="Calibri"/>
      <family val="2"/>
      <scheme val="minor"/>
    </font>
    <font>
      <b/>
      <sz val="14"/>
      <color theme="1"/>
      <name val="Calibri"/>
      <family val="2"/>
      <scheme val="minor"/>
    </font>
    <font>
      <sz val="11"/>
      <name val="Calibri"/>
      <family val="2"/>
      <scheme val="minor"/>
    </font>
    <font>
      <u/>
      <sz val="11"/>
      <color theme="4"/>
      <name val="Calibri"/>
      <family val="2"/>
      <scheme val="minor"/>
    </font>
    <font>
      <sz val="11"/>
      <color theme="1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theme="1"/>
      </top>
      <bottom style="thin">
        <color theme="1"/>
      </bottom>
      <diagonal/>
    </border>
    <border>
      <left/>
      <right/>
      <top style="thin">
        <color theme="1"/>
      </top>
      <bottom/>
      <diagonal/>
    </border>
  </borders>
  <cellStyleXfs count="11">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xf numFmtId="0" fontId="4" fillId="0" borderId="0"/>
    <xf numFmtId="0" fontId="2" fillId="0" borderId="0"/>
    <xf numFmtId="0" fontId="5" fillId="0" borderId="0" applyNumberFormat="0" applyFill="0" applyBorder="0" applyAlignment="0" applyProtection="0"/>
    <xf numFmtId="9" fontId="2" fillId="0" borderId="0" applyFont="0" applyFill="0" applyBorder="0" applyAlignment="0" applyProtection="0"/>
    <xf numFmtId="0" fontId="2" fillId="0" borderId="0"/>
  </cellStyleXfs>
  <cellXfs count="80">
    <xf numFmtId="0" fontId="0" fillId="0" borderId="0" xfId="0"/>
    <xf numFmtId="0" fontId="8" fillId="0" borderId="0" xfId="0" applyFont="1" applyAlignment="1">
      <alignment wrapText="1"/>
    </xf>
    <xf numFmtId="0" fontId="8" fillId="0" borderId="0" xfId="0" applyFont="1"/>
    <xf numFmtId="0" fontId="7" fillId="0" borderId="0" xfId="0" applyFont="1" applyAlignment="1">
      <alignment horizontal="left" vertical="top" wrapText="1"/>
    </xf>
    <xf numFmtId="38" fontId="8" fillId="0" borderId="0" xfId="0" applyNumberFormat="1" applyFont="1" applyAlignment="1">
      <alignment horizontal="left" vertical="top"/>
    </xf>
    <xf numFmtId="0" fontId="8" fillId="0" borderId="0" xfId="0" applyFont="1" applyAlignment="1">
      <alignment horizontal="left" vertical="top"/>
    </xf>
    <xf numFmtId="0" fontId="9" fillId="0" borderId="16" xfId="0" applyFont="1" applyBorder="1" applyAlignment="1">
      <alignment vertical="top" wrapText="1"/>
    </xf>
    <xf numFmtId="38" fontId="8" fillId="0" borderId="16" xfId="0" applyNumberFormat="1" applyFont="1" applyBorder="1" applyAlignment="1">
      <alignment vertical="top"/>
    </xf>
    <xf numFmtId="38" fontId="8" fillId="0" borderId="17" xfId="0" applyNumberFormat="1" applyFont="1" applyBorder="1" applyAlignment="1">
      <alignment vertical="top"/>
    </xf>
    <xf numFmtId="0" fontId="7" fillId="0" borderId="1" xfId="0" applyFont="1" applyBorder="1" applyAlignment="1">
      <alignment horizontal="left" vertical="top" wrapText="1"/>
    </xf>
    <xf numFmtId="0" fontId="8" fillId="0" borderId="0" xfId="0" applyFont="1" applyAlignment="1">
      <alignment vertical="top"/>
    </xf>
    <xf numFmtId="0" fontId="7" fillId="0" borderId="0" xfId="0" applyFont="1" applyAlignment="1">
      <alignment horizontal="left" vertical="top"/>
    </xf>
    <xf numFmtId="0" fontId="8" fillId="4" borderId="0" xfId="0" applyFont="1" applyFill="1"/>
    <xf numFmtId="0" fontId="8" fillId="0" borderId="0" xfId="0" applyFont="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right" vertical="top"/>
    </xf>
    <xf numFmtId="0" fontId="8" fillId="0" borderId="0" xfId="0" applyFont="1" applyAlignment="1">
      <alignment horizontal="right"/>
    </xf>
    <xf numFmtId="0" fontId="8" fillId="4" borderId="0" xfId="0" applyFont="1" applyFill="1" applyAlignment="1">
      <alignment horizontal="left" vertical="top" wrapText="1"/>
    </xf>
    <xf numFmtId="0" fontId="8" fillId="0" borderId="0" xfId="0" applyFont="1" applyAlignment="1">
      <alignment vertical="top" wrapText="1"/>
    </xf>
    <xf numFmtId="0" fontId="7"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7" fillId="0" borderId="0" xfId="0" applyFont="1" applyAlignment="1">
      <alignment vertical="top"/>
    </xf>
    <xf numFmtId="0" fontId="12" fillId="0" borderId="0" xfId="0" applyFont="1" applyAlignment="1">
      <alignment vertical="top" wrapText="1"/>
    </xf>
    <xf numFmtId="0" fontId="0" fillId="5" borderId="0" xfId="0" applyFill="1"/>
    <xf numFmtId="0" fontId="0" fillId="5" borderId="0" xfId="0" applyFill="1" applyAlignment="1">
      <alignment horizontal="left" vertical="top"/>
    </xf>
    <xf numFmtId="0" fontId="13" fillId="0" borderId="1" xfId="6" applyFont="1" applyBorder="1" applyAlignment="1">
      <alignment horizontal="left"/>
    </xf>
    <xf numFmtId="0" fontId="14" fillId="0" borderId="1" xfId="6" applyFont="1" applyBorder="1" applyAlignment="1">
      <alignment horizontal="center"/>
    </xf>
    <xf numFmtId="0" fontId="14" fillId="0" borderId="1" xfId="6" applyFont="1" applyBorder="1" applyAlignment="1">
      <alignment horizontal="center" wrapText="1"/>
    </xf>
    <xf numFmtId="0" fontId="15" fillId="0" borderId="1" xfId="6" applyFont="1" applyBorder="1"/>
    <xf numFmtId="0" fontId="16" fillId="0" borderId="1" xfId="6" applyFont="1" applyBorder="1" applyAlignment="1">
      <alignment horizontal="left" vertical="top"/>
    </xf>
    <xf numFmtId="0" fontId="15" fillId="0" borderId="1" xfId="6" applyFont="1" applyBorder="1" applyAlignment="1">
      <alignment horizontal="center"/>
    </xf>
    <xf numFmtId="164" fontId="16" fillId="0" borderId="1" xfId="6" applyNumberFormat="1" applyFont="1" applyBorder="1" applyAlignment="1">
      <alignment horizontal="center"/>
    </xf>
    <xf numFmtId="0" fontId="16" fillId="0" borderId="1" xfId="6" applyFont="1" applyBorder="1" applyAlignment="1">
      <alignment horizontal="left" vertical="top" wrapText="1"/>
    </xf>
    <xf numFmtId="0" fontId="15" fillId="0" borderId="1" xfId="6" applyFont="1" applyBorder="1" applyAlignment="1">
      <alignment horizontal="left"/>
    </xf>
    <xf numFmtId="0" fontId="17" fillId="0" borderId="1" xfId="2" applyFont="1" applyBorder="1" applyAlignment="1">
      <alignment horizontal="left" wrapText="1"/>
    </xf>
    <xf numFmtId="0" fontId="15" fillId="0" borderId="1" xfId="2" applyFont="1" applyBorder="1" applyAlignment="1">
      <alignment wrapText="1"/>
    </xf>
    <xf numFmtId="0" fontId="15" fillId="0" borderId="1" xfId="2" applyFont="1" applyBorder="1" applyAlignment="1">
      <alignment horizontal="right"/>
    </xf>
    <xf numFmtId="0" fontId="15" fillId="0" borderId="1" xfId="2" applyFont="1" applyBorder="1"/>
    <xf numFmtId="0" fontId="15" fillId="0" borderId="1" xfId="2" applyFont="1" applyBorder="1" applyAlignment="1">
      <alignment horizontal="left" wrapText="1"/>
    </xf>
    <xf numFmtId="0" fontId="15" fillId="0" borderId="1" xfId="2" applyFont="1" applyBorder="1" applyAlignment="1">
      <alignment horizontal="center"/>
    </xf>
    <xf numFmtId="0" fontId="13" fillId="0" borderId="1" xfId="2" applyFont="1" applyBorder="1" applyAlignment="1">
      <alignment horizontal="center" vertical="top" wrapText="1"/>
    </xf>
    <xf numFmtId="0" fontId="15" fillId="0" borderId="1" xfId="2" applyFont="1" applyBorder="1" applyAlignment="1">
      <alignment vertical="top" wrapText="1"/>
    </xf>
    <xf numFmtId="0" fontId="18" fillId="0" borderId="0" xfId="0" applyFont="1"/>
    <xf numFmtId="0" fontId="19" fillId="0" borderId="0" xfId="0" applyFont="1"/>
    <xf numFmtId="38" fontId="20" fillId="3" borderId="1" xfId="0" applyNumberFormat="1" applyFont="1" applyFill="1" applyBorder="1" applyAlignment="1">
      <alignment horizontal="left"/>
    </xf>
    <xf numFmtId="0" fontId="18" fillId="0" borderId="2" xfId="0" applyFont="1" applyBorder="1"/>
    <xf numFmtId="0" fontId="19" fillId="0" borderId="8" xfId="0" applyFont="1" applyBorder="1"/>
    <xf numFmtId="0" fontId="19" fillId="0" borderId="9" xfId="0" applyFont="1" applyBorder="1"/>
    <xf numFmtId="0" fontId="19" fillId="3" borderId="1" xfId="0" applyFont="1" applyFill="1" applyBorder="1"/>
    <xf numFmtId="0" fontId="21" fillId="3" borderId="1" xfId="1" applyFont="1" applyFill="1" applyBorder="1"/>
    <xf numFmtId="0" fontId="18" fillId="2" borderId="1" xfId="0" applyFont="1" applyFill="1" applyBorder="1" applyAlignment="1">
      <alignment horizontal="center" vertical="center"/>
    </xf>
    <xf numFmtId="0" fontId="18" fillId="0" borderId="0" xfId="0" applyFont="1" applyAlignment="1">
      <alignment vertical="center" wrapText="1"/>
    </xf>
    <xf numFmtId="0" fontId="18" fillId="0" borderId="0" xfId="0" applyFont="1" applyAlignment="1">
      <alignment horizontal="left" vertical="center" wrapText="1"/>
    </xf>
    <xf numFmtId="0" fontId="19" fillId="0" borderId="6" xfId="0" applyFont="1" applyBorder="1"/>
    <xf numFmtId="0" fontId="19" fillId="0" borderId="10" xfId="0" applyFont="1" applyBorder="1"/>
    <xf numFmtId="0" fontId="21" fillId="0" borderId="7" xfId="1" applyFont="1" applyBorder="1"/>
    <xf numFmtId="0" fontId="7" fillId="0" borderId="0" xfId="0" applyFont="1" applyAlignment="1">
      <alignment wrapText="1"/>
    </xf>
    <xf numFmtId="0" fontId="24" fillId="5" borderId="0" xfId="0" applyFont="1" applyFill="1" applyAlignment="1">
      <alignment vertical="center"/>
    </xf>
    <xf numFmtId="0" fontId="23" fillId="5" borderId="0" xfId="0" applyFont="1" applyFill="1" applyAlignment="1">
      <alignment vertical="center"/>
    </xf>
    <xf numFmtId="0" fontId="0" fillId="5" borderId="0" xfId="0" applyFill="1" applyAlignment="1">
      <alignment vertical="center"/>
    </xf>
    <xf numFmtId="0" fontId="1" fillId="5" borderId="0" xfId="1" applyFill="1" applyBorder="1" applyAlignment="1">
      <alignment vertical="center"/>
    </xf>
    <xf numFmtId="0" fontId="25" fillId="5" borderId="0" xfId="1" applyFont="1" applyFill="1" applyBorder="1" applyAlignment="1">
      <alignment vertical="center"/>
    </xf>
    <xf numFmtId="0" fontId="27" fillId="5" borderId="0" xfId="1" applyFont="1" applyFill="1" applyBorder="1" applyAlignment="1">
      <alignment vertical="center"/>
    </xf>
    <xf numFmtId="0" fontId="21" fillId="0" borderId="1" xfId="1" applyFont="1" applyBorder="1"/>
    <xf numFmtId="0" fontId="18" fillId="0" borderId="11"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0" xfId="0" applyFont="1" applyAlignment="1">
      <alignment horizontal="left" vertical="center"/>
    </xf>
    <xf numFmtId="0" fontId="18" fillId="0" borderId="14" xfId="0" applyFont="1" applyBorder="1" applyAlignment="1">
      <alignment horizontal="lef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15" xfId="0" applyFont="1" applyBorder="1" applyAlignment="1">
      <alignment horizontal="left" vertical="center"/>
    </xf>
    <xf numFmtId="0" fontId="18" fillId="0" borderId="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8" fillId="0" borderId="0" xfId="0" applyFont="1" applyAlignment="1">
      <alignment horizontal="left" vertical="top" wrapText="1"/>
    </xf>
  </cellXfs>
  <cellStyles count="11">
    <cellStyle name="Comma 2" xfId="4" xr:uid="{D688D330-09BC-42ED-920A-E4E40CF4EA0A}"/>
    <cellStyle name="Currency 2" xfId="5" xr:uid="{BEF62C62-5F98-4A75-96E5-936CC6DD3D70}"/>
    <cellStyle name="Hyperlink" xfId="1" builtinId="8"/>
    <cellStyle name="Hyperlink 2" xfId="3" xr:uid="{BBE5FE93-DF80-4BFD-958F-1B47F8E18838}"/>
    <cellStyle name="Hyperlink 3" xfId="8" xr:uid="{714F1EA4-69C0-435C-86A0-BA36D0A2CC87}"/>
    <cellStyle name="Normal" xfId="0" builtinId="0"/>
    <cellStyle name="Normal 2" xfId="2" xr:uid="{8016A41B-A9B2-4AD6-9891-E653FE8F3A40}"/>
    <cellStyle name="Normal 2 2" xfId="7" xr:uid="{E2C21635-21D9-436F-98E1-892769CC787C}"/>
    <cellStyle name="Normal 3" xfId="6" xr:uid="{3FB4000A-B15D-4237-9635-52EE2733277B}"/>
    <cellStyle name="Normal 3 2" xfId="10" xr:uid="{20D87E08-B2D9-483F-8E9B-A114E232FD3E}"/>
    <cellStyle name="Percent 2 2" xfId="9" xr:uid="{272B5EBD-F377-4019-9BAC-C4D6C9222550}"/>
  </cellStyles>
  <dxfs count="58">
    <dxf>
      <font>
        <strike val="0"/>
        <outline val="0"/>
        <shadow val="0"/>
        <u val="none"/>
        <vertAlign val="baseline"/>
        <sz val="10"/>
        <name val="Overpass"/>
        <scheme val="none"/>
      </font>
      <fill>
        <patternFill patternType="none">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Overpass"/>
        <scheme val="none"/>
      </font>
      <fill>
        <patternFill patternType="none">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Overpass"/>
        <scheme val="none"/>
      </font>
      <fill>
        <patternFill patternType="none">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Overpass"/>
        <scheme val="none"/>
      </font>
      <fill>
        <patternFill patternType="none">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Overpass"/>
        <scheme val="none"/>
      </font>
      <fill>
        <patternFill patternType="none">
          <bgColor auto="1"/>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Overpass"/>
        <scheme val="none"/>
      </font>
      <fill>
        <patternFill patternType="none">
          <bgColor auto="1"/>
        </patternFill>
      </fill>
      <alignment horizontal="center" vertical="bottom" textRotation="0" wrapText="0" indent="0" justifyLastLine="0" shrinkToFit="0" readingOrder="0"/>
    </dxf>
    <dxf>
      <font>
        <strike val="0"/>
        <outline val="0"/>
        <shadow val="0"/>
        <u val="none"/>
        <vertAlign val="baseline"/>
        <sz val="10"/>
        <color theme="0"/>
        <name val="Overpass"/>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5"/>
        <color theme="1"/>
        <name val="Overpass"/>
        <scheme val="none"/>
      </font>
      <numFmt numFmtId="6" formatCode="#,##0_);[Red]\(#,##0\)"/>
      <fill>
        <patternFill patternType="none">
          <fgColor indexed="64"/>
          <bgColor auto="1"/>
        </patternFill>
      </fill>
      <alignment horizontal="general" vertical="top" textRotation="0" wrapText="0" indent="0" justifyLastLine="0" shrinkToFit="0" readingOrder="0"/>
      <border diagonalUp="0" diagonalDown="0" outline="0">
        <left/>
        <right/>
        <top style="thin">
          <color theme="1"/>
        </top>
        <bottom style="thin">
          <color theme="1"/>
        </bottom>
      </border>
    </dxf>
    <dxf>
      <font>
        <strike val="0"/>
        <outline val="0"/>
        <shadow val="0"/>
        <u val="none"/>
        <vertAlign val="baseline"/>
        <sz val="10.5"/>
        <name val="Overpass"/>
        <scheme val="none"/>
      </font>
    </dxf>
    <dxf>
      <border outline="0">
        <left style="thin">
          <color theme="1"/>
        </left>
      </border>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alignment horizontal="lef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lef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lef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lef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left" vertical="top" textRotation="0" wrapText="1" indent="0" justifyLastLine="0" shrinkToFit="0" readingOrder="0"/>
    </dxf>
    <dxf>
      <font>
        <strike val="0"/>
        <outline val="0"/>
        <shadow val="0"/>
        <u val="none"/>
        <vertAlign val="baseline"/>
        <sz val="10.5"/>
        <color theme="1"/>
        <name val="Overpass"/>
        <scheme val="none"/>
      </font>
      <alignment horizontal="lef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left" vertical="top" textRotation="0" wrapText="1" indent="0" justifyLastLine="0" shrinkToFit="0" readingOrder="0"/>
    </dxf>
    <dxf>
      <font>
        <strike val="0"/>
        <outline val="0"/>
        <shadow val="0"/>
        <u val="none"/>
        <vertAlign val="baseline"/>
        <sz val="10.5"/>
        <color theme="1"/>
        <name val="Overpass"/>
        <scheme val="none"/>
      </font>
      <alignment horizontal="lef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left" vertical="top" textRotation="0" wrapText="0" indent="0" justifyLastLine="0" shrinkToFit="0" readingOrder="0"/>
    </dxf>
    <dxf>
      <font>
        <strike val="0"/>
        <outline val="0"/>
        <shadow val="0"/>
        <u val="none"/>
        <vertAlign val="baseline"/>
        <sz val="10.5"/>
        <color theme="1"/>
        <name val="Overpass"/>
        <scheme val="none"/>
      </font>
      <numFmt numFmtId="6" formatCode="#,##0_);[Red]\(#,##0\)"/>
      <alignment horizontal="left" vertical="top" textRotation="0" indent="0" justifyLastLine="0" shrinkToFit="0" readingOrder="0"/>
    </dxf>
    <dxf>
      <font>
        <strike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i val="0"/>
        <strike val="0"/>
        <condense val="0"/>
        <extend val="0"/>
        <outline val="0"/>
        <shadow val="0"/>
        <u val="none"/>
        <vertAlign val="baseline"/>
        <sz val="10.5"/>
        <color theme="1"/>
        <name val="Overpass"/>
        <scheme val="none"/>
      </font>
      <alignment textRotation="0" wrapText="1" indent="0" justifyLastLine="0" shrinkToFit="0" readingOrder="0"/>
    </dxf>
  </dxfs>
  <tableStyles count="0" defaultTableStyle="TableStyleMedium2" defaultPivotStyle="PivotStyleLight16"/>
  <colors>
    <mruColors>
      <color rgb="FF9966FF"/>
      <color rgb="FF996633"/>
      <color rgb="FF33CCCC"/>
      <color rgb="FF66FF99"/>
      <color rgb="FFE169CA"/>
      <color rgb="FFDCE565"/>
      <color rgb="FFFF7C80"/>
      <color rgb="FFFF66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2\0%20-%20Univ%20-%20S%20&amp;%20U%20-%20FY%202012%20-%207%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Doc$\mciverje\My%20Documents\MyFiles\SCH-Univ\SRSCHLevFYTot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Doc$\UserDoc$\Documents%20and%20Settings\cernosekj\Local%20Settings\Temporary%20Internet%20Files\OLK2E\FY2006C2swrk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Index"/>
      <sheetName val="SREB Input"/>
      <sheetName val="Acad Space Model"/>
      <sheetName val="Acad Cost Study"/>
      <sheetName val="CS &amp; SP Smmy"/>
      <sheetName val="Acad CTG Costs"/>
      <sheetName val="ICUT Survey"/>
      <sheetName val="IFRS Smmy"/>
      <sheetName val="Almanac 1"/>
      <sheetName val="Almanac 2"/>
      <sheetName val="TRB Evaul U"/>
      <sheetName val="Univ_IE_Context"/>
      <sheetName val="Univ_IE_Keys"/>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11">
          <cell r="B11" t="str">
            <v>The University of Texas System</v>
          </cell>
        </row>
      </sheetData>
      <sheetData sheetId="169" refreshError="1"/>
      <sheetData sheetId="170">
        <row r="8">
          <cell r="C8" t="str">
            <v>The University of Texas at Arlington</v>
          </cell>
          <cell r="D8">
            <v>335937</v>
          </cell>
          <cell r="E8">
            <v>292557</v>
          </cell>
          <cell r="F8">
            <v>628494</v>
          </cell>
          <cell r="G8">
            <v>121578</v>
          </cell>
          <cell r="H8">
            <v>15118</v>
          </cell>
          <cell r="I8">
            <v>0</v>
          </cell>
          <cell r="J8">
            <v>0</v>
          </cell>
          <cell r="K8">
            <v>765190</v>
          </cell>
          <cell r="L8">
            <v>26855.43888888889</v>
          </cell>
          <cell r="N8">
            <v>26855.439999999999</v>
          </cell>
          <cell r="P8">
            <v>2348.04</v>
          </cell>
        </row>
        <row r="9">
          <cell r="C9" t="str">
            <v>The University of Texas at Austin</v>
          </cell>
          <cell r="D9">
            <v>618753</v>
          </cell>
          <cell r="E9">
            <v>430761</v>
          </cell>
          <cell r="F9">
            <v>1049514</v>
          </cell>
          <cell r="G9">
            <v>124093</v>
          </cell>
          <cell r="H9">
            <v>90074</v>
          </cell>
          <cell r="I9">
            <v>51701</v>
          </cell>
          <cell r="J9">
            <v>0</v>
          </cell>
          <cell r="K9">
            <v>1315382</v>
          </cell>
          <cell r="L9">
            <v>47312.661111111112</v>
          </cell>
          <cell r="N9">
            <v>47312.66</v>
          </cell>
          <cell r="P9">
            <v>5190.45</v>
          </cell>
        </row>
        <row r="10">
          <cell r="C10" t="str">
            <v>The University of Texas at Dallas</v>
          </cell>
          <cell r="D10">
            <v>142085</v>
          </cell>
          <cell r="E10">
            <v>167370</v>
          </cell>
          <cell r="F10">
            <v>309455</v>
          </cell>
          <cell r="G10">
            <v>104277</v>
          </cell>
          <cell r="H10">
            <v>20484</v>
          </cell>
          <cell r="I10">
            <v>1027</v>
          </cell>
          <cell r="J10">
            <v>0</v>
          </cell>
          <cell r="K10">
            <v>435243</v>
          </cell>
          <cell r="L10">
            <v>15840.833333333332</v>
          </cell>
          <cell r="N10">
            <v>15840.83</v>
          </cell>
          <cell r="P10">
            <v>1430.06</v>
          </cell>
        </row>
        <row r="11">
          <cell r="C11" t="str">
            <v>The University of Texas at El Paso</v>
          </cell>
          <cell r="D11">
            <v>269975</v>
          </cell>
          <cell r="E11">
            <v>187140</v>
          </cell>
          <cell r="F11">
            <v>457115</v>
          </cell>
          <cell r="G11">
            <v>50999</v>
          </cell>
          <cell r="H11">
            <v>7637</v>
          </cell>
          <cell r="I11">
            <v>1814</v>
          </cell>
          <cell r="J11">
            <v>0</v>
          </cell>
          <cell r="K11">
            <v>517565</v>
          </cell>
          <cell r="L11">
            <v>17861.986111111109</v>
          </cell>
          <cell r="N11">
            <v>17861.990000000002</v>
          </cell>
          <cell r="P11">
            <v>1567.52</v>
          </cell>
        </row>
        <row r="12">
          <cell r="C12" t="str">
            <v>The University of Texas - Pan American</v>
          </cell>
          <cell r="D12">
            <v>255801</v>
          </cell>
          <cell r="E12">
            <v>170825</v>
          </cell>
          <cell r="F12">
            <v>426626</v>
          </cell>
          <cell r="G12">
            <v>40577</v>
          </cell>
          <cell r="H12">
            <v>1911</v>
          </cell>
          <cell r="I12">
            <v>0</v>
          </cell>
          <cell r="J12">
            <v>0</v>
          </cell>
          <cell r="K12">
            <v>469114</v>
          </cell>
          <cell r="L12">
            <v>16017.741666666667</v>
          </cell>
          <cell r="N12">
            <v>16017.74</v>
          </cell>
          <cell r="P12">
            <v>1082.44</v>
          </cell>
        </row>
        <row r="13">
          <cell r="C13" t="str">
            <v>The University of Texas at Brownsville</v>
          </cell>
          <cell r="D13">
            <v>50796</v>
          </cell>
          <cell r="E13">
            <v>51252</v>
          </cell>
          <cell r="F13">
            <v>102048</v>
          </cell>
          <cell r="G13">
            <v>13906</v>
          </cell>
          <cell r="H13">
            <v>618</v>
          </cell>
          <cell r="I13">
            <v>0</v>
          </cell>
          <cell r="J13">
            <v>0</v>
          </cell>
          <cell r="K13">
            <v>116572</v>
          </cell>
          <cell r="L13">
            <v>4015.35</v>
          </cell>
          <cell r="N13">
            <v>4015.35</v>
          </cell>
          <cell r="P13">
            <v>671.34</v>
          </cell>
        </row>
        <row r="14">
          <cell r="C14" t="str">
            <v>The University of Texas of the Permian Basin</v>
          </cell>
          <cell r="D14">
            <v>39450</v>
          </cell>
          <cell r="E14">
            <v>34798</v>
          </cell>
          <cell r="F14">
            <v>74248</v>
          </cell>
          <cell r="G14">
            <v>8332</v>
          </cell>
          <cell r="H14">
            <v>0</v>
          </cell>
          <cell r="I14">
            <v>0</v>
          </cell>
          <cell r="J14">
            <v>0</v>
          </cell>
          <cell r="K14">
            <v>82580</v>
          </cell>
          <cell r="L14">
            <v>2822.1</v>
          </cell>
          <cell r="N14">
            <v>2822.1</v>
          </cell>
          <cell r="P14">
            <v>262.73</v>
          </cell>
        </row>
        <row r="15">
          <cell r="C15" t="str">
            <v>The University of Texas at San Antonio</v>
          </cell>
          <cell r="D15">
            <v>422315</v>
          </cell>
          <cell r="E15">
            <v>231373</v>
          </cell>
          <cell r="F15">
            <v>653688</v>
          </cell>
          <cell r="G15">
            <v>61352</v>
          </cell>
          <cell r="H15">
            <v>11091</v>
          </cell>
          <cell r="I15">
            <v>0</v>
          </cell>
          <cell r="J15">
            <v>0</v>
          </cell>
          <cell r="K15">
            <v>726131</v>
          </cell>
          <cell r="L15">
            <v>24962.1</v>
          </cell>
          <cell r="N15">
            <v>24962.1</v>
          </cell>
          <cell r="P15">
            <v>2094.8000000000002</v>
          </cell>
        </row>
        <row r="16">
          <cell r="C16" t="str">
            <v>The University of Texas at Tyler</v>
          </cell>
          <cell r="D16">
            <v>56343</v>
          </cell>
          <cell r="E16">
            <v>72963</v>
          </cell>
          <cell r="F16">
            <v>129306</v>
          </cell>
          <cell r="G16">
            <v>24031</v>
          </cell>
          <cell r="H16">
            <v>1152</v>
          </cell>
          <cell r="I16">
            <v>0</v>
          </cell>
          <cell r="J16">
            <v>0</v>
          </cell>
          <cell r="K16">
            <v>154489</v>
          </cell>
          <cell r="L16">
            <v>5375.4916666666668</v>
          </cell>
          <cell r="N16">
            <v>5375.49</v>
          </cell>
          <cell r="P16">
            <v>580.08999999999992</v>
          </cell>
        </row>
        <row r="17">
          <cell r="C17" t="str">
            <v>Texas A&amp;M University</v>
          </cell>
          <cell r="D17">
            <v>606744</v>
          </cell>
          <cell r="E17">
            <v>475339</v>
          </cell>
          <cell r="F17">
            <v>1082083</v>
          </cell>
          <cell r="G17">
            <v>103503</v>
          </cell>
          <cell r="H17">
            <v>73836</v>
          </cell>
          <cell r="I17">
            <v>0</v>
          </cell>
          <cell r="J17">
            <v>0</v>
          </cell>
          <cell r="K17">
            <v>1259422</v>
          </cell>
          <cell r="L17">
            <v>44484.058333333334</v>
          </cell>
          <cell r="N17">
            <v>44484.06</v>
          </cell>
          <cell r="P17">
            <v>4451.79</v>
          </cell>
        </row>
        <row r="18">
          <cell r="C18" t="str">
            <v>Texas A&amp;M University at Galveston</v>
          </cell>
          <cell r="D18">
            <v>36558</v>
          </cell>
          <cell r="E18">
            <v>18132</v>
          </cell>
          <cell r="F18">
            <v>54690</v>
          </cell>
          <cell r="G18">
            <v>931</v>
          </cell>
          <cell r="H18">
            <v>379</v>
          </cell>
          <cell r="I18">
            <v>0</v>
          </cell>
          <cell r="J18">
            <v>0</v>
          </cell>
          <cell r="K18">
            <v>56000</v>
          </cell>
          <cell r="L18">
            <v>1882.8472222222224</v>
          </cell>
          <cell r="N18">
            <v>1882.85</v>
          </cell>
          <cell r="P18">
            <v>243.99</v>
          </cell>
        </row>
        <row r="19">
          <cell r="C19" t="str">
            <v>Prairie View A&amp;M University</v>
          </cell>
          <cell r="D19">
            <v>133293</v>
          </cell>
          <cell r="E19">
            <v>48519</v>
          </cell>
          <cell r="F19">
            <v>181812</v>
          </cell>
          <cell r="G19">
            <v>24569</v>
          </cell>
          <cell r="H19">
            <v>2315</v>
          </cell>
          <cell r="I19">
            <v>0</v>
          </cell>
          <cell r="J19">
            <v>0</v>
          </cell>
          <cell r="K19">
            <v>208696</v>
          </cell>
          <cell r="L19">
            <v>7212.719444444444</v>
          </cell>
          <cell r="N19">
            <v>7212.72</v>
          </cell>
          <cell r="P19">
            <v>728.77</v>
          </cell>
        </row>
        <row r="20">
          <cell r="C20" t="str">
            <v>Tarleton State University</v>
          </cell>
          <cell r="D20">
            <v>124043</v>
          </cell>
          <cell r="E20">
            <v>96878</v>
          </cell>
          <cell r="F20">
            <v>220921</v>
          </cell>
          <cell r="G20">
            <v>21561</v>
          </cell>
          <cell r="H20">
            <v>814</v>
          </cell>
          <cell r="I20">
            <v>0</v>
          </cell>
          <cell r="J20">
            <v>0</v>
          </cell>
          <cell r="K20">
            <v>243296</v>
          </cell>
          <cell r="L20">
            <v>8307.6305555555555</v>
          </cell>
          <cell r="N20">
            <v>8307.6299999999992</v>
          </cell>
          <cell r="P20">
            <v>782.7</v>
          </cell>
        </row>
        <row r="21">
          <cell r="C21" t="str">
            <v>Texas A&amp;M University - Corpus Christi</v>
          </cell>
          <cell r="D21">
            <v>128525</v>
          </cell>
          <cell r="E21">
            <v>93314</v>
          </cell>
          <cell r="F21">
            <v>221839</v>
          </cell>
          <cell r="G21">
            <v>25791</v>
          </cell>
          <cell r="H21">
            <v>3165</v>
          </cell>
          <cell r="I21">
            <v>0</v>
          </cell>
          <cell r="J21">
            <v>0</v>
          </cell>
          <cell r="K21">
            <v>250795</v>
          </cell>
          <cell r="L21">
            <v>8645.0916666666672</v>
          </cell>
          <cell r="N21">
            <v>8645.09</v>
          </cell>
          <cell r="P21">
            <v>775.42000000000007</v>
          </cell>
        </row>
        <row r="22">
          <cell r="C22" t="str">
            <v>Texas A&amp;M University - Kingsville</v>
          </cell>
          <cell r="D22">
            <v>96229</v>
          </cell>
          <cell r="E22">
            <v>48219</v>
          </cell>
          <cell r="F22">
            <v>144448</v>
          </cell>
          <cell r="G22">
            <v>19390</v>
          </cell>
          <cell r="H22">
            <v>2361</v>
          </cell>
          <cell r="I22">
            <v>0</v>
          </cell>
          <cell r="J22">
            <v>0</v>
          </cell>
          <cell r="K22">
            <v>166199</v>
          </cell>
          <cell r="L22">
            <v>5754.0166666666673</v>
          </cell>
          <cell r="N22">
            <v>5754.02</v>
          </cell>
          <cell r="P22">
            <v>616.11</v>
          </cell>
        </row>
        <row r="23">
          <cell r="C23" t="str">
            <v>Texas A&amp;M International University</v>
          </cell>
          <cell r="D23">
            <v>80831</v>
          </cell>
          <cell r="E23">
            <v>57326</v>
          </cell>
          <cell r="F23">
            <v>138157</v>
          </cell>
          <cell r="G23">
            <v>11168</v>
          </cell>
          <cell r="H23">
            <v>405</v>
          </cell>
          <cell r="I23">
            <v>0</v>
          </cell>
          <cell r="J23">
            <v>0</v>
          </cell>
          <cell r="K23">
            <v>149730</v>
          </cell>
          <cell r="L23">
            <v>5093.0666666666666</v>
          </cell>
          <cell r="N23">
            <v>5093.07</v>
          </cell>
          <cell r="P23">
            <v>395.44</v>
          </cell>
        </row>
        <row r="24">
          <cell r="C24" t="str">
            <v>West Texas A&amp;M University</v>
          </cell>
          <cell r="D24">
            <v>102757</v>
          </cell>
          <cell r="E24">
            <v>69596</v>
          </cell>
          <cell r="F24">
            <v>172353</v>
          </cell>
          <cell r="G24">
            <v>20601</v>
          </cell>
          <cell r="H24">
            <v>172</v>
          </cell>
          <cell r="I24">
            <v>0</v>
          </cell>
          <cell r="J24">
            <v>0</v>
          </cell>
          <cell r="K24">
            <v>193126</v>
          </cell>
          <cell r="L24">
            <v>6613.030555555556</v>
          </cell>
          <cell r="N24">
            <v>6613.03</v>
          </cell>
          <cell r="P24">
            <v>606.69000000000005</v>
          </cell>
        </row>
        <row r="25">
          <cell r="C25" t="str">
            <v>Texas A&amp;M University - Commerce</v>
          </cell>
          <cell r="D25">
            <v>79058</v>
          </cell>
          <cell r="E25">
            <v>84193</v>
          </cell>
          <cell r="F25">
            <v>163251</v>
          </cell>
          <cell r="G25">
            <v>67584</v>
          </cell>
          <cell r="H25">
            <v>7319</v>
          </cell>
          <cell r="I25">
            <v>0</v>
          </cell>
          <cell r="J25">
            <v>0</v>
          </cell>
          <cell r="K25">
            <v>238154</v>
          </cell>
          <cell r="L25">
            <v>8664.311111111112</v>
          </cell>
          <cell r="N25">
            <v>8664.31</v>
          </cell>
          <cell r="P25">
            <v>726.69</v>
          </cell>
        </row>
        <row r="26">
          <cell r="C26" t="str">
            <v>Texas A&amp;M University - Texarkana</v>
          </cell>
          <cell r="D26">
            <v>14571</v>
          </cell>
          <cell r="E26">
            <v>20589</v>
          </cell>
          <cell r="F26">
            <v>35160</v>
          </cell>
          <cell r="G26">
            <v>7215</v>
          </cell>
          <cell r="H26">
            <v>0</v>
          </cell>
          <cell r="I26">
            <v>0</v>
          </cell>
          <cell r="J26">
            <v>0</v>
          </cell>
          <cell r="K26">
            <v>42375</v>
          </cell>
          <cell r="L26">
            <v>1472.625</v>
          </cell>
          <cell r="N26">
            <v>1472.63</v>
          </cell>
          <cell r="P26">
            <v>142.44</v>
          </cell>
        </row>
        <row r="27">
          <cell r="C27" t="str">
            <v>Texas A&amp;M University - Central Texas</v>
          </cell>
          <cell r="D27">
            <v>2326</v>
          </cell>
          <cell r="E27">
            <v>30130</v>
          </cell>
          <cell r="F27">
            <v>32456</v>
          </cell>
          <cell r="G27">
            <v>11720</v>
          </cell>
          <cell r="H27">
            <v>0</v>
          </cell>
          <cell r="I27">
            <v>0</v>
          </cell>
          <cell r="J27">
            <v>0</v>
          </cell>
          <cell r="K27">
            <v>44176</v>
          </cell>
          <cell r="L27">
            <v>1570.1999999999998</v>
          </cell>
          <cell r="N27">
            <v>1570.2</v>
          </cell>
          <cell r="P27">
            <v>164.35</v>
          </cell>
        </row>
        <row r="28">
          <cell r="C28" t="str">
            <v>Texas A&amp;M University - San Antonio</v>
          </cell>
          <cell r="D28">
            <v>4421</v>
          </cell>
          <cell r="E28">
            <v>52705</v>
          </cell>
          <cell r="F28">
            <v>57126</v>
          </cell>
          <cell r="G28">
            <v>15974</v>
          </cell>
          <cell r="H28">
            <v>0</v>
          </cell>
          <cell r="I28">
            <v>0</v>
          </cell>
          <cell r="J28">
            <v>0</v>
          </cell>
          <cell r="K28">
            <v>73100</v>
          </cell>
          <cell r="L28">
            <v>2569.7833333333333</v>
          </cell>
          <cell r="N28">
            <v>2569.7800000000002</v>
          </cell>
          <cell r="P28">
            <v>256.93</v>
          </cell>
        </row>
        <row r="29">
          <cell r="C29" t="str">
            <v>University of Houston</v>
          </cell>
          <cell r="D29">
            <v>445597</v>
          </cell>
          <cell r="E29">
            <v>336636</v>
          </cell>
          <cell r="F29">
            <v>782233</v>
          </cell>
          <cell r="G29">
            <v>94369</v>
          </cell>
          <cell r="H29">
            <v>27504</v>
          </cell>
          <cell r="I29">
            <v>40092</v>
          </cell>
          <cell r="J29">
            <v>16119</v>
          </cell>
          <cell r="K29">
            <v>960317</v>
          </cell>
          <cell r="L29">
            <v>33679.063235294125</v>
          </cell>
          <cell r="N29">
            <v>33679.06</v>
          </cell>
          <cell r="P29">
            <v>2906.5600000000004</v>
          </cell>
        </row>
        <row r="30">
          <cell r="C30" t="str">
            <v>University of Houston - Clear Lake</v>
          </cell>
          <cell r="D30">
            <v>0</v>
          </cell>
          <cell r="E30">
            <v>105066</v>
          </cell>
          <cell r="F30">
            <v>105066</v>
          </cell>
          <cell r="G30">
            <v>52882</v>
          </cell>
          <cell r="H30">
            <v>1336</v>
          </cell>
          <cell r="I30">
            <v>0</v>
          </cell>
          <cell r="J30">
            <v>0</v>
          </cell>
          <cell r="K30">
            <v>159284</v>
          </cell>
          <cell r="L30">
            <v>5779.8388888888894</v>
          </cell>
          <cell r="N30">
            <v>5779.84</v>
          </cell>
          <cell r="P30">
            <v>635.81999999999994</v>
          </cell>
        </row>
        <row r="31">
          <cell r="C31" t="str">
            <v>University of Houston - Downtown</v>
          </cell>
          <cell r="D31">
            <v>130739</v>
          </cell>
          <cell r="E31">
            <v>137601</v>
          </cell>
          <cell r="F31">
            <v>268340</v>
          </cell>
          <cell r="G31">
            <v>2741</v>
          </cell>
          <cell r="H31">
            <v>0</v>
          </cell>
          <cell r="I31">
            <v>0</v>
          </cell>
          <cell r="J31">
            <v>0</v>
          </cell>
          <cell r="K31">
            <v>271081</v>
          </cell>
          <cell r="L31">
            <v>9058.875</v>
          </cell>
          <cell r="N31">
            <v>9058.8799999999992</v>
          </cell>
          <cell r="P31">
            <v>852.37</v>
          </cell>
        </row>
        <row r="32">
          <cell r="C32" t="str">
            <v>University of Houston - Victoria</v>
          </cell>
          <cell r="D32">
            <v>12919</v>
          </cell>
          <cell r="E32">
            <v>45886</v>
          </cell>
          <cell r="F32">
            <v>58805</v>
          </cell>
          <cell r="G32">
            <v>26230</v>
          </cell>
          <cell r="H32">
            <v>0</v>
          </cell>
          <cell r="I32">
            <v>0</v>
          </cell>
          <cell r="J32">
            <v>0</v>
          </cell>
          <cell r="K32">
            <v>85035</v>
          </cell>
          <cell r="L32">
            <v>3053.0833333333335</v>
          </cell>
          <cell r="N32">
            <v>3053.08</v>
          </cell>
          <cell r="P32">
            <v>263.94</v>
          </cell>
        </row>
        <row r="33">
          <cell r="C33" t="str">
            <v xml:space="preserve">Lamar University </v>
          </cell>
          <cell r="D33">
            <v>168038</v>
          </cell>
          <cell r="E33">
            <v>69916</v>
          </cell>
          <cell r="F33">
            <v>237954</v>
          </cell>
          <cell r="G33">
            <v>76165</v>
          </cell>
          <cell r="H33">
            <v>5239</v>
          </cell>
          <cell r="I33">
            <v>0</v>
          </cell>
          <cell r="J33">
            <v>0</v>
          </cell>
          <cell r="K33">
            <v>319358</v>
          </cell>
          <cell r="L33">
            <v>11396.397222222222</v>
          </cell>
          <cell r="N33">
            <v>11396.4</v>
          </cell>
          <cell r="P33">
            <v>889.31</v>
          </cell>
        </row>
        <row r="34">
          <cell r="C34" t="str">
            <v>Sam Houston State University</v>
          </cell>
          <cell r="D34">
            <v>241086</v>
          </cell>
          <cell r="E34">
            <v>158838</v>
          </cell>
          <cell r="F34">
            <v>399924</v>
          </cell>
          <cell r="G34">
            <v>39424</v>
          </cell>
          <cell r="H34">
            <v>4188</v>
          </cell>
          <cell r="I34">
            <v>0</v>
          </cell>
          <cell r="J34">
            <v>0</v>
          </cell>
          <cell r="K34">
            <v>443536</v>
          </cell>
          <cell r="L34">
            <v>15206.133333333331</v>
          </cell>
          <cell r="N34">
            <v>15206.13</v>
          </cell>
          <cell r="P34">
            <v>1203.7</v>
          </cell>
        </row>
        <row r="35">
          <cell r="C35" t="str">
            <v>Texas State University - San Marcos</v>
          </cell>
          <cell r="D35">
            <v>469474</v>
          </cell>
          <cell r="E35">
            <v>290417</v>
          </cell>
          <cell r="F35">
            <v>759891</v>
          </cell>
          <cell r="G35">
            <v>71757</v>
          </cell>
          <cell r="H35">
            <v>4152</v>
          </cell>
          <cell r="I35">
            <v>3490</v>
          </cell>
          <cell r="J35">
            <v>0</v>
          </cell>
          <cell r="K35">
            <v>839290</v>
          </cell>
          <cell r="L35">
            <v>28695.658333333336</v>
          </cell>
          <cell r="N35">
            <v>28695.66</v>
          </cell>
          <cell r="P35">
            <v>2023.54</v>
          </cell>
        </row>
        <row r="36">
          <cell r="C36" t="str">
            <v>SUL ROSS RIO GRANDE COLLEGE</v>
          </cell>
          <cell r="D36">
            <v>586</v>
          </cell>
          <cell r="E36">
            <v>15221</v>
          </cell>
          <cell r="F36">
            <v>15807</v>
          </cell>
          <cell r="G36">
            <v>2781</v>
          </cell>
          <cell r="H36">
            <v>0</v>
          </cell>
          <cell r="I36">
            <v>0</v>
          </cell>
          <cell r="J36">
            <v>0</v>
          </cell>
          <cell r="K36">
            <v>18588</v>
          </cell>
          <cell r="L36">
            <v>642.77499999999998</v>
          </cell>
          <cell r="N36">
            <v>642.78</v>
          </cell>
          <cell r="P36">
            <v>62.1</v>
          </cell>
        </row>
        <row r="37">
          <cell r="C37" t="str">
            <v>Sul Ross State University</v>
          </cell>
          <cell r="D37">
            <v>28275</v>
          </cell>
          <cell r="E37">
            <v>8949</v>
          </cell>
          <cell r="F37">
            <v>37224</v>
          </cell>
          <cell r="G37">
            <v>8796</v>
          </cell>
          <cell r="H37">
            <v>0</v>
          </cell>
          <cell r="I37">
            <v>0</v>
          </cell>
          <cell r="J37">
            <v>0</v>
          </cell>
          <cell r="K37">
            <v>46020</v>
          </cell>
          <cell r="L37">
            <v>1607.3</v>
          </cell>
          <cell r="N37">
            <v>1607.3</v>
          </cell>
          <cell r="O37">
            <v>2250.08</v>
          </cell>
          <cell r="P37">
            <v>232.19</v>
          </cell>
          <cell r="Q37">
            <v>294.29000000000002</v>
          </cell>
          <cell r="S37">
            <v>0</v>
          </cell>
        </row>
        <row r="38">
          <cell r="C38" t="str">
            <v>Texas Tech University</v>
          </cell>
          <cell r="D38">
            <v>443657</v>
          </cell>
          <cell r="E38">
            <v>268678</v>
          </cell>
          <cell r="F38">
            <v>712335</v>
          </cell>
          <cell r="G38">
            <v>64730</v>
          </cell>
          <cell r="H38">
            <v>36517</v>
          </cell>
          <cell r="I38">
            <v>19903</v>
          </cell>
          <cell r="J38">
            <v>0</v>
          </cell>
          <cell r="K38">
            <v>833485</v>
          </cell>
          <cell r="L38">
            <v>29299.597222222223</v>
          </cell>
          <cell r="N38">
            <v>29299.599999999999</v>
          </cell>
          <cell r="P38">
            <v>3100.55</v>
          </cell>
        </row>
        <row r="39">
          <cell r="C39" t="str">
            <v>Angelo State University</v>
          </cell>
          <cell r="D39">
            <v>106803</v>
          </cell>
          <cell r="E39">
            <v>42753</v>
          </cell>
          <cell r="F39">
            <v>149556</v>
          </cell>
          <cell r="G39">
            <v>13647</v>
          </cell>
          <cell r="H39">
            <v>0</v>
          </cell>
          <cell r="I39">
            <v>2032</v>
          </cell>
          <cell r="J39">
            <v>0</v>
          </cell>
          <cell r="K39">
            <v>165235</v>
          </cell>
          <cell r="L39">
            <v>5638.4916666666668</v>
          </cell>
          <cell r="N39">
            <v>5638.49</v>
          </cell>
          <cell r="P39">
            <v>585.18000000000006</v>
          </cell>
        </row>
        <row r="40">
          <cell r="C40" t="str">
            <v>University of North Texas</v>
          </cell>
          <cell r="D40">
            <v>433614</v>
          </cell>
          <cell r="E40">
            <v>306333</v>
          </cell>
          <cell r="F40">
            <v>739947</v>
          </cell>
          <cell r="G40">
            <v>80284</v>
          </cell>
          <cell r="H40">
            <v>24854</v>
          </cell>
          <cell r="I40">
            <v>1278</v>
          </cell>
          <cell r="J40">
            <v>0</v>
          </cell>
          <cell r="K40">
            <v>846363</v>
          </cell>
          <cell r="L40">
            <v>29444.094444444447</v>
          </cell>
          <cell r="N40">
            <v>29444.09</v>
          </cell>
          <cell r="P40">
            <v>2817.1099999999997</v>
          </cell>
        </row>
        <row r="41">
          <cell r="C41" t="str">
            <v>University of North Texas at Dallas</v>
          </cell>
          <cell r="D41">
            <v>10037</v>
          </cell>
          <cell r="E41">
            <v>21921</v>
          </cell>
          <cell r="F41">
            <v>31958</v>
          </cell>
          <cell r="G41">
            <v>3903</v>
          </cell>
          <cell r="H41">
            <v>0</v>
          </cell>
          <cell r="I41">
            <v>0</v>
          </cell>
          <cell r="J41">
            <v>0</v>
          </cell>
          <cell r="K41">
            <v>35861</v>
          </cell>
          <cell r="L41">
            <v>1227.8916666666667</v>
          </cell>
          <cell r="N41">
            <v>1227.8900000000001</v>
          </cell>
          <cell r="P41">
            <v>107.25</v>
          </cell>
        </row>
        <row r="42">
          <cell r="C42" t="str">
            <v>Midwestern State University</v>
          </cell>
          <cell r="D42">
            <v>79960</v>
          </cell>
          <cell r="E42">
            <v>52944</v>
          </cell>
          <cell r="F42">
            <v>132904</v>
          </cell>
          <cell r="G42">
            <v>8072</v>
          </cell>
          <cell r="H42">
            <v>0</v>
          </cell>
          <cell r="I42">
            <v>0</v>
          </cell>
          <cell r="J42">
            <v>0</v>
          </cell>
          <cell r="K42">
            <v>140976</v>
          </cell>
          <cell r="L42">
            <v>4766.4666666666662</v>
          </cell>
          <cell r="N42">
            <v>4766.47</v>
          </cell>
          <cell r="P42">
            <v>500.63</v>
          </cell>
        </row>
        <row r="43">
          <cell r="C43" t="str">
            <v>Stephen F. Austin State University</v>
          </cell>
          <cell r="D43">
            <v>199360</v>
          </cell>
          <cell r="E43">
            <v>104276</v>
          </cell>
          <cell r="F43">
            <v>303636</v>
          </cell>
          <cell r="G43">
            <v>24901</v>
          </cell>
          <cell r="H43">
            <v>1322</v>
          </cell>
          <cell r="I43">
            <v>0</v>
          </cell>
          <cell r="J43">
            <v>0</v>
          </cell>
          <cell r="K43">
            <v>329859</v>
          </cell>
          <cell r="L43">
            <v>11232.186111111112</v>
          </cell>
          <cell r="N43">
            <v>11232.19</v>
          </cell>
          <cell r="P43">
            <v>1106.5999999999999</v>
          </cell>
        </row>
        <row r="44">
          <cell r="C44" t="str">
            <v>Texas Southern University</v>
          </cell>
          <cell r="D44">
            <v>131858</v>
          </cell>
          <cell r="E44">
            <v>44713</v>
          </cell>
          <cell r="F44">
            <v>176571</v>
          </cell>
          <cell r="G44">
            <v>24565</v>
          </cell>
          <cell r="H44">
            <v>3509</v>
          </cell>
          <cell r="I44">
            <v>31824</v>
          </cell>
          <cell r="J44">
            <v>0</v>
          </cell>
          <cell r="K44">
            <v>236469</v>
          </cell>
          <cell r="L44">
            <v>8430.1861111111102</v>
          </cell>
          <cell r="N44">
            <v>8430.19</v>
          </cell>
          <cell r="P44">
            <v>897.9</v>
          </cell>
        </row>
        <row r="45">
          <cell r="C45" t="str">
            <v>Texas Woman's University</v>
          </cell>
          <cell r="D45">
            <v>114524</v>
          </cell>
          <cell r="E45">
            <v>110381</v>
          </cell>
          <cell r="F45">
            <v>224905</v>
          </cell>
          <cell r="G45">
            <v>81981</v>
          </cell>
          <cell r="H45">
            <v>10943</v>
          </cell>
          <cell r="I45">
            <v>8357</v>
          </cell>
          <cell r="J45">
            <v>0</v>
          </cell>
          <cell r="K45">
            <v>326186</v>
          </cell>
          <cell r="L45">
            <v>11868.861111111111</v>
          </cell>
          <cell r="N45">
            <v>11868.86</v>
          </cell>
          <cell r="P45">
            <v>1166.0500000000002</v>
          </cell>
        </row>
        <row r="46">
          <cell r="C46" t="str">
            <v>TOTAL</v>
          </cell>
          <cell r="D46">
            <v>6617338</v>
          </cell>
          <cell r="E46">
            <v>4854508</v>
          </cell>
          <cell r="F46">
            <v>11471846</v>
          </cell>
          <cell r="G46">
            <v>1556380</v>
          </cell>
          <cell r="H46">
            <v>358415</v>
          </cell>
          <cell r="I46">
            <v>161518</v>
          </cell>
          <cell r="J46">
            <v>16119</v>
          </cell>
          <cell r="K46">
            <v>13564278</v>
          </cell>
          <cell r="L46">
            <v>474359.98267973866</v>
          </cell>
          <cell r="N46">
            <v>474360.00000000006</v>
          </cell>
          <cell r="P46">
            <v>44469.590000000004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EC9984-4FE1-4CF7-B9CF-65B3DE111CCB}" name="Table1" displayName="Table1" ref="A1:K30" totalsRowCount="1" headerRowDxfId="57" dataDxfId="56" totalsRowDxfId="55">
  <autoFilter ref="A1:K29" xr:uid="{51EC9984-4FE1-4CF7-B9CF-65B3DE111CCB}"/>
  <tableColumns count="11">
    <tableColumn id="1" xr3:uid="{41D8D683-8482-4030-839D-2DF927715152}" name="Institution" totalsRowLabel="Total" dataDxfId="54" totalsRowDxfId="53">
      <calculatedColumnFormula>Start!$A$3</calculatedColumnFormula>
    </tableColumn>
    <tableColumn id="2" xr3:uid="{9B9EAEE1-30EE-43E1-B088-63DE35BBB288}" name="Category" dataDxfId="52" totalsRowDxfId="51"/>
    <tableColumn id="3" xr3:uid="{1D82DD34-B5AF-4F5C-9D1F-9F332DC6E15B}" name="Subcategory" dataDxfId="50" totalsRowDxfId="49"/>
    <tableColumn id="9" xr3:uid="{9EF2A0AF-EA99-43C6-AFBF-9EE22971B7B1}" name="Expended State Fiscal Year 2020" totalsRowFunction="sum" dataDxfId="48" totalsRowDxfId="47"/>
    <tableColumn id="10" xr3:uid="{24BF2FBF-246A-44EE-96D4-3F55E6EDCAAE}" name="# of students that received aid in State Fiscal Year 2020" totalsRowFunction="sum" dataDxfId="46" totalsRowDxfId="45"/>
    <tableColumn id="4" xr3:uid="{61380A5D-1D42-4DD3-B517-3C6791755FC0}" name="Expended State Fiscal Year 2021" totalsRowFunction="sum" dataDxfId="44" totalsRowDxfId="43"/>
    <tableColumn id="7" xr3:uid="{A7552172-CA5A-4229-970F-BB61BC65B648}" name="# of students that received aid in State Fiscal Year 2021" totalsRowFunction="sum" dataDxfId="42" totalsRowDxfId="41"/>
    <tableColumn id="5" xr3:uid="{5592E1D4-5EE9-4450-AD15-4BD6A3D5AB6C}" name="Expended State Fiscal Year 2022" totalsRowFunction="sum" dataDxfId="40" totalsRowDxfId="39"/>
    <tableColumn id="8" xr3:uid="{02F6DBFA-A882-4BEB-BB26-B535DF1853C2}" name="# of students that received aid in State Fiscal Year 2022" totalsRowFunction="sum" dataDxfId="38" totalsRowDxfId="37"/>
    <tableColumn id="6" xr3:uid="{AAB53688-0C35-4974-9989-1503B11E7B5F}" name="Amounts Obligated as of the end of FY 2022" totalsRowFunction="sum" dataDxfId="36" totalsRowDxfId="35"/>
    <tableColumn id="11" xr3:uid="{7F92C38F-9CBF-412A-AD0F-706A15A7B135}" name="Explanatory Notes" dataDxfId="34" totalsRowDxfId="3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EB7C82-9D57-4BD6-A1EA-02D878CF7BF1}" name="Table2" displayName="Table2" ref="A1:K40" totalsRowCount="1" headerRowDxfId="32" dataDxfId="31" totalsRowDxfId="29" tableBorderDxfId="30">
  <autoFilter ref="A1:K39" xr:uid="{E7EB7C82-9D57-4BD6-A1EA-02D878CF7BF1}"/>
  <tableColumns count="11">
    <tableColumn id="1" xr3:uid="{8F5B66B5-E04F-4DBC-BFB9-AA8B7517373C}" name="Institution" totalsRowLabel="Total" dataDxfId="28" totalsRowDxfId="27">
      <calculatedColumnFormula>Start!$A$3</calculatedColumnFormula>
    </tableColumn>
    <tableColumn id="2" xr3:uid="{BE3990EF-E8ED-4C9C-8486-C51CCEE2C146}" name="Act" dataDxfId="26" totalsRowDxfId="25"/>
    <tableColumn id="3" xr3:uid="{B0BAB899-5CDC-4569-9CB3-06BD55BAC1CE}" name="Subpart" dataDxfId="24" totalsRowDxfId="23"/>
    <tableColumn id="5" xr3:uid="{6306A768-ED7F-4D60-BB89-5A781080CA6A}" name="State Fiscal Year 2020 Awarded" totalsRowFunction="sum" dataDxfId="22" totalsRowDxfId="21"/>
    <tableColumn id="4" xr3:uid="{B788C94F-24DC-4AA2-8612-2270761ACCEC}" name="State Fiscal Year 2020 Expended" totalsRowFunction="sum" dataDxfId="20" totalsRowDxfId="19"/>
    <tableColumn id="6" xr3:uid="{02B7F4F6-8893-4BD4-AFFA-8C31B6DE772E}" name="State Fiscal Year 2021 Awarded" totalsRowFunction="sum" dataDxfId="18" totalsRowDxfId="17"/>
    <tableColumn id="7" xr3:uid="{795598D2-CC27-426E-B31F-3A4C27E49514}" name="State Fiscal Year 2021 Expended" totalsRowFunction="sum" dataDxfId="16" totalsRowDxfId="15"/>
    <tableColumn id="12" xr3:uid="{0BCDF904-0ECF-4867-A2F6-24D03F4FD596}" name="State Fiscal Year 2022 Awarded" totalsRowFunction="sum" dataDxfId="14" totalsRowDxfId="13"/>
    <tableColumn id="9" xr3:uid="{BD725CE5-4C72-4CA1-9E78-5D7C93B0DFFF}" name="Expended State Fiscal Year 2022" totalsRowFunction="sum" dataDxfId="12" totalsRowDxfId="11"/>
    <tableColumn id="10" xr3:uid="{E251B0DB-7EEE-4C78-A892-6AB56A807F1E}" name="Amounts Obligated as of 8/28/2022" totalsRowFunction="sum" dataDxfId="10" totalsRowDxfId="9"/>
    <tableColumn id="11" xr3:uid="{EEA8DEFF-1FAC-40BC-9110-78CD53B5841C}" name="Explanatory Notes" dataDxfId="8" totalsRowDxfId="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ADAF83-B203-45F5-99F3-2B2207DD9731}" name="Table3" displayName="Table3" ref="A1:E124" totalsRowShown="0" headerRowDxfId="6" dataDxfId="5" dataCellStyle="Normal 3">
  <autoFilter ref="A1:E124" xr:uid="{95ADAF83-B203-45F5-99F3-2B2207DD9731}"/>
  <tableColumns count="5">
    <tableColumn id="1" xr3:uid="{FBD7E9D9-C6A9-49CA-BEC5-A732C038BA26}" name="Institution" dataDxfId="4" dataCellStyle="Normal 3"/>
    <tableColumn id="2" xr3:uid="{83796B35-95C9-45A5-A9BF-037B30B06AAF}" name="Number" dataDxfId="3" dataCellStyle="Normal 3"/>
    <tableColumn id="3" xr3:uid="{ACD31DDE-ADED-4585-BCFF-183609DEBA1D}" name="Sector Code" dataDxfId="2" dataCellStyle="Normal 3"/>
    <tableColumn id="4" xr3:uid="{1A21ABD8-96B1-480F-B159-17858C16DFAD}" name="FICE" dataDxfId="1" dataCellStyle="Normal 3"/>
    <tableColumn id="5" xr3:uid="{90660D6D-EFCC-441F-B325-A37C39962C47}" name="Assigned File Name" dataDxfId="0" dataCellStyle="Normal 2"/>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unding@highered.texas.gov" TargetMode="External"/><Relationship Id="rId1" Type="http://schemas.openxmlformats.org/officeDocument/2006/relationships/hyperlink" Target="mailto:david.drew@highered.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2.ed.gov/about/offices/list/ope/heerfreporting.html" TargetMode="External"/><Relationship Id="rId2" Type="http://schemas.openxmlformats.org/officeDocument/2006/relationships/hyperlink" Target="mailto:david.drew@highered.texas.gov" TargetMode="External"/><Relationship Id="rId1" Type="http://schemas.openxmlformats.org/officeDocument/2006/relationships/hyperlink" Target="mailto:funding@highered.texas.gov" TargetMode="External"/><Relationship Id="rId5" Type="http://schemas.openxmlformats.org/officeDocument/2006/relationships/printerSettings" Target="../printerSettings/printerSettings2.bin"/><Relationship Id="rId4" Type="http://schemas.openxmlformats.org/officeDocument/2006/relationships/hyperlink" Target="https://www2.ed.gov/about/offices/list/ope/heerflostrevenuefaqs.pdf"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EE89-F67B-44D8-97B7-4B1EEF5DF138}">
  <dimension ref="A1:G19"/>
  <sheetViews>
    <sheetView showGridLines="0" tabSelected="1" workbookViewId="0"/>
  </sheetViews>
  <sheetFormatPr defaultColWidth="8.77734375" defaultRowHeight="15"/>
  <cols>
    <col min="1" max="1" width="73.21875" style="45" customWidth="1"/>
    <col min="2" max="2" width="4.44140625" style="45" customWidth="1"/>
    <col min="3" max="3" width="16.77734375" style="45" customWidth="1"/>
    <col min="4" max="4" width="18.44140625" style="45" customWidth="1"/>
    <col min="5" max="5" width="11.21875" style="45" customWidth="1"/>
    <col min="6" max="6" width="8.77734375" style="45"/>
    <col min="7" max="7" width="13.77734375" style="45" customWidth="1"/>
    <col min="8" max="16384" width="8.77734375" style="45"/>
  </cols>
  <sheetData>
    <row r="1" spans="1:7" ht="15.6">
      <c r="A1" s="44" t="s">
        <v>351</v>
      </c>
    </row>
    <row r="3" spans="1:7" ht="15.6">
      <c r="A3" s="46" t="s">
        <v>55</v>
      </c>
      <c r="C3" s="47" t="s">
        <v>49</v>
      </c>
      <c r="D3" s="48"/>
      <c r="E3" s="48"/>
      <c r="F3" s="48"/>
      <c r="G3" s="49"/>
    </row>
    <row r="5" spans="1:7">
      <c r="A5" s="50" t="s">
        <v>52</v>
      </c>
      <c r="C5" s="66" t="s">
        <v>50</v>
      </c>
      <c r="D5" s="67"/>
      <c r="E5" s="67"/>
      <c r="F5" s="67"/>
      <c r="G5" s="68"/>
    </row>
    <row r="6" spans="1:7">
      <c r="A6" s="50" t="s">
        <v>116</v>
      </c>
      <c r="C6" s="69"/>
      <c r="D6" s="70"/>
      <c r="E6" s="70"/>
      <c r="F6" s="70"/>
      <c r="G6" s="71"/>
    </row>
    <row r="7" spans="1:7">
      <c r="A7" s="51" t="s">
        <v>53</v>
      </c>
      <c r="C7" s="72"/>
      <c r="D7" s="73"/>
      <c r="E7" s="73"/>
      <c r="F7" s="73"/>
      <c r="G7" s="74"/>
    </row>
    <row r="9" spans="1:7" ht="15.6">
      <c r="A9" s="44" t="s">
        <v>45</v>
      </c>
    </row>
    <row r="10" spans="1:7" ht="22.5" customHeight="1">
      <c r="A10" s="52" t="str">
        <f>VLOOKUP(A3,Table3[#All],5,FALSE)</f>
        <v>1 - Sec63 - FY 21-22 - Alamo.xlsx</v>
      </c>
      <c r="C10" s="75" t="s">
        <v>183</v>
      </c>
      <c r="D10" s="76"/>
      <c r="E10" s="76"/>
      <c r="F10" s="76"/>
      <c r="G10" s="77"/>
    </row>
    <row r="11" spans="1:7" ht="15.6">
      <c r="C11" s="53"/>
      <c r="D11" s="53"/>
      <c r="E11" s="53"/>
      <c r="F11" s="53"/>
      <c r="G11" s="53"/>
    </row>
    <row r="12" spans="1:7" ht="15.6">
      <c r="A12" s="44" t="s">
        <v>46</v>
      </c>
      <c r="C12" s="78" t="s">
        <v>121</v>
      </c>
      <c r="D12" s="78"/>
      <c r="E12" s="78"/>
      <c r="F12" s="78"/>
      <c r="G12" s="78"/>
    </row>
    <row r="13" spans="1:7" ht="15.6">
      <c r="A13" s="65" t="s">
        <v>350</v>
      </c>
      <c r="C13" s="54"/>
      <c r="D13" s="54"/>
      <c r="E13" s="54"/>
      <c r="F13" s="54"/>
      <c r="G13" s="54"/>
    </row>
    <row r="14" spans="1:7" ht="15.45" customHeight="1">
      <c r="C14" s="78" t="s">
        <v>120</v>
      </c>
      <c r="D14" s="78"/>
      <c r="E14" s="78"/>
      <c r="F14" s="78"/>
      <c r="G14" s="78"/>
    </row>
    <row r="15" spans="1:7">
      <c r="C15" s="78"/>
      <c r="D15" s="78"/>
      <c r="E15" s="78"/>
      <c r="F15" s="78"/>
      <c r="G15" s="78"/>
    </row>
    <row r="16" spans="1:7" ht="15.6">
      <c r="A16" s="44" t="s">
        <v>44</v>
      </c>
      <c r="C16" s="78"/>
      <c r="D16" s="78"/>
      <c r="E16" s="78"/>
      <c r="F16" s="78"/>
      <c r="G16" s="78"/>
    </row>
    <row r="17" spans="1:7">
      <c r="A17" s="55" t="s">
        <v>47</v>
      </c>
      <c r="C17" s="78"/>
      <c r="D17" s="78"/>
      <c r="E17" s="78"/>
      <c r="F17" s="78"/>
      <c r="G17" s="78"/>
    </row>
    <row r="18" spans="1:7">
      <c r="A18" s="56" t="s">
        <v>51</v>
      </c>
    </row>
    <row r="19" spans="1:7" ht="18" customHeight="1">
      <c r="A19" s="57" t="s">
        <v>48</v>
      </c>
      <c r="C19" s="75" t="s">
        <v>349</v>
      </c>
      <c r="D19" s="76"/>
      <c r="E19" s="76"/>
      <c r="F19" s="76"/>
      <c r="G19" s="77"/>
    </row>
  </sheetData>
  <mergeCells count="5">
    <mergeCell ref="C5:G7"/>
    <mergeCell ref="C19:G19"/>
    <mergeCell ref="C10:G10"/>
    <mergeCell ref="C12:G12"/>
    <mergeCell ref="C14:G17"/>
  </mergeCells>
  <dataValidations count="3">
    <dataValidation allowBlank="1" showInputMessage="1" showErrorMessage="1" prompt="Please enter a contact name for you institution that can answer questions regarding this survey." sqref="A5" xr:uid="{D5C82C5A-17FD-4069-BCAD-9B391A6D9A2D}"/>
    <dataValidation allowBlank="1" showInputMessage="1" showErrorMessage="1" prompt="Please provide a direct phone number for the contact name." sqref="A6" xr:uid="{201455F7-473C-4CA0-9F7C-F71F9926284B}"/>
    <dataValidation allowBlank="1" showInputMessage="1" showErrorMessage="1" prompt="Please provide an email address for the contact name." sqref="A7" xr:uid="{8B239454-B4E9-495A-88AF-9E28183C7D31}"/>
  </dataValidations>
  <hyperlinks>
    <hyperlink ref="A19" r:id="rId1" xr:uid="{FC9D4007-D426-41A6-8C99-658A47FAD2F6}"/>
    <hyperlink ref="A13" r:id="rId2" xr:uid="{9F8C9A90-3361-443E-B854-87889258BF1D}"/>
  </hyperlinks>
  <pageMargins left="0.7" right="0.7" top="0.75" bottom="0.75" header="0.3" footer="0.3"/>
  <pageSetup orientation="portrait" horizontalDpi="4294967295" verticalDpi="4294967295" r:id="rId3"/>
  <extLst>
    <ext xmlns:x14="http://schemas.microsoft.com/office/spreadsheetml/2009/9/main" uri="{CCE6A557-97BC-4b89-ADB6-D9C93CAAB3DF}">
      <x14:dataValidations xmlns:xm="http://schemas.microsoft.com/office/excel/2006/main" count="1">
        <x14:dataValidation type="list" allowBlank="1" showInputMessage="1" showErrorMessage="1" promptTitle="Select Institution Name" prompt="Select Name From Drop Down List" xr:uid="{05BCCF49-B42D-4F12-86D8-19CE654A2D4F}">
          <x14:formula1>
            <xm:f>Names!$A$2:$A$124</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C0534-D3C3-45FF-B694-8ECBCAF87A82}">
  <dimension ref="A1:A35"/>
  <sheetViews>
    <sheetView workbookViewId="0">
      <selection activeCell="A10" sqref="A10"/>
    </sheetView>
  </sheetViews>
  <sheetFormatPr defaultColWidth="8.88671875" defaultRowHeight="14.4"/>
  <cols>
    <col min="1" max="1" width="114.5546875" style="26" customWidth="1"/>
    <col min="2" max="16384" width="8.88671875" style="25"/>
  </cols>
  <sheetData>
    <row r="1" spans="1:1" ht="18">
      <c r="A1" s="59" t="s">
        <v>352</v>
      </c>
    </row>
    <row r="2" spans="1:1">
      <c r="A2" s="60" t="s">
        <v>353</v>
      </c>
    </row>
    <row r="3" spans="1:1">
      <c r="A3" s="61" t="s">
        <v>354</v>
      </c>
    </row>
    <row r="4" spans="1:1">
      <c r="A4" s="61" t="s">
        <v>355</v>
      </c>
    </row>
    <row r="5" spans="1:1">
      <c r="A5" s="61" t="s">
        <v>356</v>
      </c>
    </row>
    <row r="6" spans="1:1">
      <c r="A6" s="61" t="s">
        <v>357</v>
      </c>
    </row>
    <row r="7" spans="1:1">
      <c r="A7" s="61" t="s">
        <v>358</v>
      </c>
    </row>
    <row r="8" spans="1:1">
      <c r="A8" s="63" t="s">
        <v>381</v>
      </c>
    </row>
    <row r="9" spans="1:1">
      <c r="A9" s="64" t="s">
        <v>382</v>
      </c>
    </row>
    <row r="10" spans="1:1">
      <c r="A10" s="61"/>
    </row>
    <row r="11" spans="1:1">
      <c r="A11" s="60" t="s">
        <v>359</v>
      </c>
    </row>
    <row r="12" spans="1:1">
      <c r="A12" s="61" t="s">
        <v>360</v>
      </c>
    </row>
    <row r="13" spans="1:1">
      <c r="A13" s="61" t="s">
        <v>367</v>
      </c>
    </row>
    <row r="14" spans="1:1">
      <c r="A14" s="64" t="s">
        <v>383</v>
      </c>
    </row>
    <row r="15" spans="1:1">
      <c r="A15" s="61" t="s">
        <v>368</v>
      </c>
    </row>
    <row r="16" spans="1:1">
      <c r="A16" s="62" t="s">
        <v>384</v>
      </c>
    </row>
    <row r="17" spans="1:1">
      <c r="A17" s="61" t="s">
        <v>369</v>
      </c>
    </row>
    <row r="18" spans="1:1">
      <c r="A18" s="61" t="s">
        <v>370</v>
      </c>
    </row>
    <row r="19" spans="1:1">
      <c r="A19" s="61" t="s">
        <v>371</v>
      </c>
    </row>
    <row r="20" spans="1:1">
      <c r="A20" s="61" t="s">
        <v>372</v>
      </c>
    </row>
    <row r="21" spans="1:1">
      <c r="A21" s="61" t="s">
        <v>373</v>
      </c>
    </row>
    <row r="22" spans="1:1">
      <c r="A22" s="61" t="s">
        <v>361</v>
      </c>
    </row>
    <row r="23" spans="1:1">
      <c r="A23" s="61" t="s">
        <v>362</v>
      </c>
    </row>
    <row r="24" spans="1:1">
      <c r="A24" s="61"/>
    </row>
    <row r="25" spans="1:1">
      <c r="A25" s="60" t="s">
        <v>363</v>
      </c>
    </row>
    <row r="26" spans="1:1">
      <c r="A26" s="61" t="s">
        <v>374</v>
      </c>
    </row>
    <row r="27" spans="1:1">
      <c r="A27" s="61" t="s">
        <v>375</v>
      </c>
    </row>
    <row r="28" spans="1:1">
      <c r="A28" s="61" t="s">
        <v>376</v>
      </c>
    </row>
    <row r="29" spans="1:1">
      <c r="A29" s="61" t="s">
        <v>377</v>
      </c>
    </row>
    <row r="30" spans="1:1">
      <c r="A30" s="61" t="s">
        <v>378</v>
      </c>
    </row>
    <row r="31" spans="1:1">
      <c r="A31" s="61" t="s">
        <v>379</v>
      </c>
    </row>
    <row r="32" spans="1:1">
      <c r="A32" s="61" t="s">
        <v>364</v>
      </c>
    </row>
    <row r="33" spans="1:1">
      <c r="A33" s="61" t="s">
        <v>365</v>
      </c>
    </row>
    <row r="34" spans="1:1">
      <c r="A34" s="61" t="s">
        <v>380</v>
      </c>
    </row>
    <row r="35" spans="1:1">
      <c r="A35" s="61" t="s">
        <v>366</v>
      </c>
    </row>
  </sheetData>
  <hyperlinks>
    <hyperlink ref="A8" r:id="rId1" display="mailto:funding@highered.texas.gov" xr:uid="{D490B16C-1625-42D9-BFA4-078D0DADFA0B}"/>
    <hyperlink ref="A9" r:id="rId2" display="mailto:david.drew@highered.texas.gov" xr:uid="{99960B83-FA64-4B40-A786-8069A12FF9B6}"/>
    <hyperlink ref="A14" r:id="rId3" display="https://www2.ed.gov/about/offices/list/ope/heerfreporting.html" xr:uid="{706219D9-EE10-4B56-B1CA-90446DB156F7}"/>
    <hyperlink ref="A16" r:id="rId4" display="https://www2.ed.gov/about/offices/list/ope/heerflostrevenuefaqs.pdf" xr:uid="{261E9431-4B85-42C7-96F2-17E3FCFBA008}"/>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K37"/>
  <sheetViews>
    <sheetView showGridLines="0" zoomScaleNormal="100" zoomScaleSheetLayoutView="100" zoomScalePageLayoutView="57" workbookViewId="0">
      <pane xSplit="2" ySplit="1" topLeftCell="C22" activePane="bottomRight" state="frozen"/>
      <selection pane="topRight" activeCell="C1" sqref="C1"/>
      <selection pane="bottomLeft" activeCell="A2" sqref="A2"/>
      <selection pane="bottomRight" activeCell="C28" sqref="C28"/>
    </sheetView>
  </sheetViews>
  <sheetFormatPr defaultColWidth="8.77734375" defaultRowHeight="13.8"/>
  <cols>
    <col min="1" max="1" width="30.44140625" style="5" customWidth="1"/>
    <col min="2" max="2" width="23.21875" style="5" customWidth="1"/>
    <col min="3" max="3" width="57.21875" style="5" bestFit="1" customWidth="1"/>
    <col min="4" max="4" width="23.44140625" style="5" bestFit="1" customWidth="1"/>
    <col min="5" max="5" width="22.77734375" style="5" bestFit="1" customWidth="1"/>
    <col min="6" max="6" width="24.5546875" style="2" bestFit="1" customWidth="1"/>
    <col min="7" max="7" width="22.5546875" style="2" bestFit="1" customWidth="1"/>
    <col min="8" max="8" width="24.109375" style="2" bestFit="1" customWidth="1"/>
    <col min="9" max="9" width="28.5546875" style="2" bestFit="1" customWidth="1"/>
    <col min="10" max="10" width="27.109375" style="2" bestFit="1" customWidth="1"/>
    <col min="11" max="11" width="13.6640625" style="2" customWidth="1"/>
    <col min="12" max="16384" width="8.77734375" style="2"/>
  </cols>
  <sheetData>
    <row r="1" spans="1:11" s="1" customFormat="1" ht="41.4">
      <c r="A1" s="3" t="s">
        <v>106</v>
      </c>
      <c r="B1" s="3" t="s">
        <v>107</v>
      </c>
      <c r="C1" s="3" t="s">
        <v>13</v>
      </c>
      <c r="D1" s="3" t="s">
        <v>172</v>
      </c>
      <c r="E1" s="3" t="s">
        <v>173</v>
      </c>
      <c r="F1" s="3" t="s">
        <v>109</v>
      </c>
      <c r="G1" s="3" t="s">
        <v>184</v>
      </c>
      <c r="H1" s="3" t="s">
        <v>341</v>
      </c>
      <c r="I1" s="3" t="s">
        <v>342</v>
      </c>
      <c r="J1" s="9" t="s">
        <v>348</v>
      </c>
      <c r="K1" s="58" t="s">
        <v>9</v>
      </c>
    </row>
    <row r="2" spans="1:11" ht="27.6">
      <c r="A2" s="4" t="str">
        <f>Start!$A$3</f>
        <v>Alamo Community College District</v>
      </c>
      <c r="B2" s="13" t="s">
        <v>108</v>
      </c>
      <c r="C2" s="13" t="s">
        <v>178</v>
      </c>
      <c r="D2" s="13"/>
      <c r="E2" s="13"/>
    </row>
    <row r="3" spans="1:11" ht="27.6">
      <c r="A3" s="4" t="str">
        <f>Start!$A$3</f>
        <v>Alamo Community College District</v>
      </c>
      <c r="B3" s="13" t="s">
        <v>108</v>
      </c>
      <c r="C3" s="13" t="s">
        <v>176</v>
      </c>
      <c r="D3" s="13"/>
      <c r="E3" s="13"/>
    </row>
    <row r="4" spans="1:11">
      <c r="A4" s="4" t="str">
        <f>Start!$A$3</f>
        <v>Alamo Community College District</v>
      </c>
      <c r="B4" s="13"/>
      <c r="C4" s="13" t="s">
        <v>177</v>
      </c>
      <c r="D4" s="13"/>
      <c r="E4" s="13"/>
    </row>
    <row r="5" spans="1:11" ht="41.4">
      <c r="A5" s="4" t="str">
        <f>Start!$A$3</f>
        <v>Alamo Community College District</v>
      </c>
      <c r="B5" s="13" t="s">
        <v>108</v>
      </c>
      <c r="C5" s="13" t="s">
        <v>2</v>
      </c>
      <c r="D5" s="13"/>
      <c r="E5" s="13"/>
    </row>
    <row r="6" spans="1:11" ht="27.6">
      <c r="A6" s="4" t="str">
        <f>Start!$A$3</f>
        <v>Alamo Community College District</v>
      </c>
      <c r="B6" s="13" t="s">
        <v>108</v>
      </c>
      <c r="C6" s="13" t="s">
        <v>110</v>
      </c>
      <c r="D6" s="13"/>
      <c r="E6" s="13"/>
    </row>
    <row r="7" spans="1:11" ht="96.6">
      <c r="A7" s="4" t="str">
        <f>Start!$A$3</f>
        <v>Alamo Community College District</v>
      </c>
      <c r="B7" s="13" t="s">
        <v>108</v>
      </c>
      <c r="C7" s="13" t="s">
        <v>3</v>
      </c>
      <c r="D7" s="13"/>
      <c r="E7" s="13"/>
    </row>
    <row r="8" spans="1:11" ht="27.6">
      <c r="A8" s="4" t="str">
        <f>Start!$A$3</f>
        <v>Alamo Community College District</v>
      </c>
      <c r="B8" s="13" t="s">
        <v>108</v>
      </c>
      <c r="C8" s="13" t="s">
        <v>15</v>
      </c>
      <c r="D8" s="13"/>
      <c r="E8" s="13"/>
    </row>
    <row r="9" spans="1:11" ht="27.6">
      <c r="A9" s="4" t="str">
        <f>Start!$A$3</f>
        <v>Alamo Community College District</v>
      </c>
      <c r="B9" s="13" t="s">
        <v>5</v>
      </c>
      <c r="C9" s="13" t="s">
        <v>111</v>
      </c>
      <c r="D9" s="13"/>
      <c r="E9" s="17"/>
      <c r="G9" s="12"/>
      <c r="I9" s="12"/>
    </row>
    <row r="10" spans="1:11" ht="41.4">
      <c r="A10" s="4" t="str">
        <f>Start!$A$3</f>
        <v>Alamo Community College District</v>
      </c>
      <c r="B10" s="13" t="s">
        <v>5</v>
      </c>
      <c r="C10" s="13" t="s">
        <v>4</v>
      </c>
      <c r="D10" s="13"/>
      <c r="E10" s="17"/>
      <c r="G10" s="12"/>
      <c r="I10" s="12"/>
    </row>
    <row r="11" spans="1:11" ht="69">
      <c r="A11" s="4" t="str">
        <f>Start!$A$3</f>
        <v>Alamo Community College District</v>
      </c>
      <c r="B11" s="13" t="s">
        <v>5</v>
      </c>
      <c r="C11" s="13" t="s">
        <v>6</v>
      </c>
      <c r="D11" s="13"/>
      <c r="E11" s="17"/>
      <c r="G11" s="12"/>
      <c r="I11" s="12"/>
    </row>
    <row r="12" spans="1:11" ht="41.4">
      <c r="A12" s="4" t="str">
        <f>Start!$A$3</f>
        <v>Alamo Community College District</v>
      </c>
      <c r="B12" s="13" t="s">
        <v>5</v>
      </c>
      <c r="C12" s="13" t="s">
        <v>7</v>
      </c>
      <c r="D12" s="13"/>
      <c r="E12" s="17"/>
      <c r="G12" s="12"/>
      <c r="I12" s="12"/>
    </row>
    <row r="13" spans="1:11" ht="55.2">
      <c r="A13" s="4" t="str">
        <f>Start!$A$3</f>
        <v>Alamo Community College District</v>
      </c>
      <c r="B13" s="13" t="s">
        <v>5</v>
      </c>
      <c r="C13" s="13" t="s">
        <v>8</v>
      </c>
      <c r="D13" s="13"/>
      <c r="E13" s="17"/>
      <c r="G13" s="12"/>
      <c r="I13" s="12"/>
    </row>
    <row r="14" spans="1:11" ht="55.2">
      <c r="A14" s="4" t="str">
        <f>Start!$A$3</f>
        <v>Alamo Community College District</v>
      </c>
      <c r="B14" s="13" t="s">
        <v>0</v>
      </c>
      <c r="C14" s="13" t="s">
        <v>21</v>
      </c>
      <c r="D14" s="13"/>
      <c r="E14" s="17"/>
      <c r="G14" s="12"/>
      <c r="I14" s="12"/>
    </row>
    <row r="15" spans="1:11" ht="27.6">
      <c r="A15" s="4" t="str">
        <f>Start!$A$3</f>
        <v>Alamo Community College District</v>
      </c>
      <c r="B15" s="13" t="s">
        <v>0</v>
      </c>
      <c r="C15" s="13" t="s">
        <v>105</v>
      </c>
      <c r="D15" s="13"/>
      <c r="E15" s="17"/>
      <c r="G15" s="12"/>
      <c r="I15" s="12"/>
    </row>
    <row r="16" spans="1:11" ht="27.6">
      <c r="A16" s="4" t="str">
        <f>Start!$A$3</f>
        <v>Alamo Community College District</v>
      </c>
      <c r="B16" s="13" t="s">
        <v>0</v>
      </c>
      <c r="C16" s="13" t="s">
        <v>12</v>
      </c>
      <c r="D16" s="13"/>
      <c r="E16" s="17"/>
      <c r="G16" s="12"/>
      <c r="I16" s="12"/>
    </row>
    <row r="17" spans="1:10" ht="41.4">
      <c r="A17" s="4" t="str">
        <f>Start!$A$3</f>
        <v>Alamo Community College District</v>
      </c>
      <c r="B17" s="13" t="s">
        <v>0</v>
      </c>
      <c r="C17" s="13" t="s">
        <v>14</v>
      </c>
      <c r="D17" s="13"/>
      <c r="E17" s="17"/>
      <c r="G17" s="12"/>
      <c r="I17" s="12"/>
    </row>
    <row r="18" spans="1:10">
      <c r="A18" s="4" t="str">
        <f>Start!$A$3</f>
        <v>Alamo Community College District</v>
      </c>
      <c r="B18" s="13" t="s">
        <v>112</v>
      </c>
      <c r="C18" s="13" t="s">
        <v>17</v>
      </c>
      <c r="D18" s="13"/>
      <c r="E18" s="17"/>
      <c r="G18" s="12"/>
      <c r="I18" s="12"/>
    </row>
    <row r="19" spans="1:10" ht="55.2">
      <c r="A19" s="4" t="str">
        <f>Start!$A$3</f>
        <v>Alamo Community College District</v>
      </c>
      <c r="B19" s="13" t="s">
        <v>112</v>
      </c>
      <c r="C19" s="13" t="s">
        <v>18</v>
      </c>
      <c r="D19" s="13"/>
      <c r="E19" s="17"/>
      <c r="G19" s="12"/>
      <c r="I19" s="12"/>
    </row>
    <row r="20" spans="1:10">
      <c r="A20" s="4" t="str">
        <f>Start!$A$3</f>
        <v>Alamo Community College District</v>
      </c>
      <c r="B20" s="13" t="s">
        <v>112</v>
      </c>
      <c r="C20" s="13" t="s">
        <v>11</v>
      </c>
      <c r="D20" s="13"/>
      <c r="E20" s="17"/>
      <c r="G20" s="12"/>
      <c r="I20" s="12"/>
    </row>
    <row r="21" spans="1:10" ht="27.6">
      <c r="A21" s="4" t="str">
        <f>Start!$A$3</f>
        <v>Alamo Community College District</v>
      </c>
      <c r="B21" s="13" t="s">
        <v>10</v>
      </c>
      <c r="C21" s="13" t="s">
        <v>16</v>
      </c>
      <c r="D21" s="13"/>
      <c r="E21" s="17"/>
      <c r="G21" s="12"/>
      <c r="I21" s="12"/>
    </row>
    <row r="22" spans="1:10" ht="41.4">
      <c r="A22" s="4" t="str">
        <f>Start!$A$3</f>
        <v>Alamo Community College District</v>
      </c>
      <c r="B22" s="13" t="s">
        <v>114</v>
      </c>
      <c r="C22" s="13" t="s">
        <v>113</v>
      </c>
      <c r="D22" s="13"/>
      <c r="E22" s="13"/>
    </row>
    <row r="23" spans="1:10" ht="27.6">
      <c r="A23" s="4" t="str">
        <f>Start!$A$3</f>
        <v>Alamo Community College District</v>
      </c>
      <c r="B23" s="13" t="s">
        <v>1</v>
      </c>
      <c r="C23" s="13" t="s">
        <v>185</v>
      </c>
      <c r="D23" s="13"/>
      <c r="E23" s="13"/>
    </row>
    <row r="24" spans="1:10" ht="27.6">
      <c r="A24" s="4" t="str">
        <f>Start!$A$3</f>
        <v>Alamo Community College District</v>
      </c>
      <c r="B24" s="13" t="s">
        <v>174</v>
      </c>
      <c r="C24" s="13" t="s">
        <v>19</v>
      </c>
      <c r="D24" s="13"/>
      <c r="E24" s="13"/>
    </row>
    <row r="25" spans="1:10" ht="41.4">
      <c r="A25" s="4" t="str">
        <f>Start!$A$3</f>
        <v>Alamo Community College District</v>
      </c>
      <c r="B25" s="13" t="s">
        <v>174</v>
      </c>
      <c r="C25" s="13" t="s">
        <v>20</v>
      </c>
      <c r="D25" s="13"/>
      <c r="E25" s="13"/>
    </row>
    <row r="26" spans="1:10" ht="41.4">
      <c r="A26" s="4" t="str">
        <f>Start!$A$3</f>
        <v>Alamo Community College District</v>
      </c>
      <c r="B26" s="13" t="s">
        <v>174</v>
      </c>
      <c r="C26" s="13" t="s">
        <v>119</v>
      </c>
      <c r="D26" s="13"/>
      <c r="E26" s="13"/>
    </row>
    <row r="27" spans="1:10" ht="41.4">
      <c r="A27" s="4" t="str">
        <f>Start!$A$3</f>
        <v>Alamo Community College District</v>
      </c>
      <c r="B27" s="13" t="s">
        <v>174</v>
      </c>
      <c r="C27" s="13" t="s">
        <v>190</v>
      </c>
      <c r="D27" s="13"/>
      <c r="E27" s="13"/>
    </row>
    <row r="28" spans="1:10">
      <c r="A28" s="4" t="str">
        <f>Start!$A$3</f>
        <v>Alamo Community College District</v>
      </c>
      <c r="B28" s="13" t="s">
        <v>174</v>
      </c>
      <c r="C28" s="13" t="s">
        <v>192</v>
      </c>
      <c r="D28" s="13"/>
      <c r="E28" s="13"/>
    </row>
    <row r="29" spans="1:10">
      <c r="A29" s="4" t="str">
        <f>Start!$A$3</f>
        <v>Alamo Community College District</v>
      </c>
      <c r="B29" s="5" t="s">
        <v>346</v>
      </c>
      <c r="C29" s="5" t="s">
        <v>347</v>
      </c>
    </row>
    <row r="30" spans="1:10">
      <c r="A30" s="5" t="s">
        <v>117</v>
      </c>
      <c r="B30" s="13"/>
      <c r="C30" s="13"/>
      <c r="D30" s="13">
        <f>SUBTOTAL(109,Table1[Expended State Fiscal Year 2020])</f>
        <v>0</v>
      </c>
      <c r="E30" s="13">
        <f>SUBTOTAL(109,Table1['# of students that received aid in State Fiscal Year 2020])</f>
        <v>0</v>
      </c>
      <c r="F30" s="2">
        <f>SUBTOTAL(109,Table1[Expended State Fiscal Year 2021])</f>
        <v>0</v>
      </c>
      <c r="G30" s="2">
        <f>SUBTOTAL(109,Table1['# of students that received aid in State Fiscal Year 2021])</f>
        <v>0</v>
      </c>
      <c r="H30" s="2">
        <f>SUBTOTAL(109,Table1[Expended State Fiscal Year 2022])</f>
        <v>0</v>
      </c>
      <c r="I30" s="2">
        <f>SUBTOTAL(109,Table1['# of students that received aid in State Fiscal Year 2022])</f>
        <v>0</v>
      </c>
      <c r="J30" s="2">
        <f>SUBTOTAL(109,Table1[Amounts Obligated as of the end of FY 2022])</f>
        <v>0</v>
      </c>
    </row>
    <row r="33" spans="1:10">
      <c r="A33" s="11" t="s">
        <v>118</v>
      </c>
      <c r="C33" s="15"/>
      <c r="D33" s="5" t="str">
        <f>IF(Table1[[#Totals],[Expended State Fiscal Year 2020]]-Table2[[#Totals],[State Fiscal Year 2020 Expended]]=0, "Expended 2020 Balanced", "Expended 2020 Out of Balance")</f>
        <v>Expended 2020 Balanced</v>
      </c>
      <c r="E33" s="15"/>
      <c r="F33" s="5" t="str">
        <f>IF(Table1[[#Totals],[Expended State Fiscal Year 2021]]-Table2[[#Totals],[State Fiscal Year 2021 Expended]] = 0, "Expended 2021 Balanced", "Expended 2021 Out of Balance")</f>
        <v>Expended 2021 Balanced</v>
      </c>
      <c r="G33" s="16"/>
      <c r="H33" s="5" t="str">
        <f>IF(Table1[[#Totals],[Expended State Fiscal Year 2022]]-Table2[[#Totals],[Expended State Fiscal Year 2022]] = 0, "Expended 2022 Balanced", "Expended 2022 Out of Balance")</f>
        <v>Expended 2022 Balanced</v>
      </c>
      <c r="I33" s="16"/>
      <c r="J33" s="5" t="str">
        <f>IF(Table1[[#Totals],[Amounts Obligated as of the end of FY 2022]]-Table2[[#Totals],[Amounts Obligated as of 8/28/2022]] = 0, "Obligated 2022 Balanced", "Obligated 2022 Out of Balance")</f>
        <v>Obligated 2022 Balanced</v>
      </c>
    </row>
    <row r="34" spans="1:10" ht="54" customHeight="1">
      <c r="A34" s="79" t="s">
        <v>175</v>
      </c>
      <c r="B34" s="79"/>
      <c r="I34" s="16"/>
      <c r="J34" s="2" t="str">
        <f>IF(SUM(D24:D28)+SUM(F24:F28)+SUM(H24:H28)+SUM(J24:J28)=Federal!E12+Federal!G12+Federal!I12+Federal!J12," GEER Balanced", "GEER Out of Balance")</f>
        <v xml:space="preserve"> GEER Balanced</v>
      </c>
    </row>
    <row r="35" spans="1:10">
      <c r="A35" s="79"/>
      <c r="B35" s="79"/>
    </row>
    <row r="36" spans="1:10">
      <c r="A36" s="79"/>
      <c r="B36" s="79"/>
      <c r="J36" s="2" t="str">
        <f>IF(D29+F29+H29+J29-Federal!E30-Federal!G30-Federal!I30-Federal!J30=0, "SB 8 Balanced", "SB 8 Unbalanced")</f>
        <v>SB 8 Balanced</v>
      </c>
    </row>
    <row r="37" spans="1:10">
      <c r="A37" s="79"/>
      <c r="B37" s="79"/>
    </row>
  </sheetData>
  <mergeCells count="1">
    <mergeCell ref="A34:B37"/>
  </mergeCells>
  <phoneticPr fontId="6" type="noConversion"/>
  <pageMargins left="0.32406249999999998" right="0.7" top="0.75" bottom="0.49049707602339182" header="0.3" footer="0.3"/>
  <pageSetup paperSize="5" scale="61" orientation="landscape" r:id="rId1"/>
  <rowBreaks count="1" manualBreakCount="1">
    <brk id="33" max="16383" man="1"/>
  </row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pageSetUpPr fitToPage="1"/>
  </sheetPr>
  <dimension ref="A1:K56"/>
  <sheetViews>
    <sheetView showGridLines="0" zoomScaleNormal="100" zoomScaleSheetLayoutView="100" workbookViewId="0">
      <pane xSplit="3" ySplit="1" topLeftCell="H32" activePane="bottomRight" state="frozen"/>
      <selection pane="topRight" activeCell="D1" sqref="D1"/>
      <selection pane="bottomLeft" activeCell="A2" sqref="A2"/>
      <selection pane="bottomRight" activeCell="C36" sqref="C36"/>
    </sheetView>
  </sheetViews>
  <sheetFormatPr defaultColWidth="8.5546875" defaultRowHeight="13.8"/>
  <cols>
    <col min="1" max="1" width="29.77734375" style="10" bestFit="1" customWidth="1"/>
    <col min="2" max="2" width="9.77734375" style="10" bestFit="1" customWidth="1"/>
    <col min="3" max="3" width="34.44140625" style="10" bestFit="1" customWidth="1"/>
    <col min="4" max="8" width="23.5546875" style="10" bestFit="1" customWidth="1"/>
    <col min="9" max="9" width="28.5546875" style="10" bestFit="1" customWidth="1"/>
    <col min="10" max="10" width="26.109375" style="10" bestFit="1" customWidth="1"/>
    <col min="11" max="11" width="20" style="10" bestFit="1" customWidth="1"/>
    <col min="12" max="16384" width="8.5546875" style="10"/>
  </cols>
  <sheetData>
    <row r="1" spans="1:11" ht="27.6">
      <c r="A1" s="6" t="s">
        <v>106</v>
      </c>
      <c r="B1" s="6" t="s">
        <v>22</v>
      </c>
      <c r="C1" s="6" t="s">
        <v>23</v>
      </c>
      <c r="D1" s="14" t="s">
        <v>179</v>
      </c>
      <c r="E1" s="14" t="s">
        <v>180</v>
      </c>
      <c r="F1" s="13" t="s">
        <v>181</v>
      </c>
      <c r="G1" s="13" t="s">
        <v>182</v>
      </c>
      <c r="H1" s="13" t="s">
        <v>343</v>
      </c>
      <c r="I1" s="3" t="s">
        <v>341</v>
      </c>
      <c r="J1" s="9" t="s">
        <v>191</v>
      </c>
      <c r="K1" s="13" t="s">
        <v>9</v>
      </c>
    </row>
    <row r="2" spans="1:11">
      <c r="A2" s="7" t="str">
        <f>Start!$A$3</f>
        <v>Alamo Community College District</v>
      </c>
      <c r="B2" s="10" t="s">
        <v>24</v>
      </c>
      <c r="C2" s="18" t="s">
        <v>25</v>
      </c>
      <c r="D2" s="18"/>
      <c r="E2" s="18"/>
    </row>
    <row r="3" spans="1:11">
      <c r="A3" s="7" t="str">
        <f>Start!$A$3</f>
        <v>Alamo Community College District</v>
      </c>
      <c r="B3" s="10" t="s">
        <v>24</v>
      </c>
      <c r="C3" s="18" t="s">
        <v>26</v>
      </c>
      <c r="D3" s="18"/>
      <c r="E3" s="18"/>
    </row>
    <row r="4" spans="1:11" s="19" customFormat="1" ht="27.6">
      <c r="A4" s="7" t="str">
        <f>Start!$A$3</f>
        <v>Alamo Community College District</v>
      </c>
      <c r="B4" s="10" t="s">
        <v>24</v>
      </c>
      <c r="C4" s="18" t="s">
        <v>27</v>
      </c>
      <c r="D4" s="18"/>
      <c r="E4" s="18"/>
      <c r="F4" s="10"/>
      <c r="G4" s="10"/>
      <c r="H4" s="10"/>
      <c r="I4" s="10"/>
      <c r="J4" s="10"/>
      <c r="K4" s="10"/>
    </row>
    <row r="5" spans="1:11" ht="27.6">
      <c r="A5" s="7" t="str">
        <f>Start!$A$3</f>
        <v>Alamo Community College District</v>
      </c>
      <c r="B5" s="10" t="s">
        <v>24</v>
      </c>
      <c r="C5" s="18" t="s">
        <v>28</v>
      </c>
      <c r="D5" s="18"/>
      <c r="E5" s="18"/>
    </row>
    <row r="6" spans="1:11">
      <c r="A6" s="7" t="str">
        <f>Start!$A$3</f>
        <v>Alamo Community College District</v>
      </c>
      <c r="B6" s="10" t="s">
        <v>24</v>
      </c>
      <c r="C6" s="18" t="s">
        <v>29</v>
      </c>
      <c r="D6" s="18"/>
      <c r="E6" s="18"/>
    </row>
    <row r="7" spans="1:11">
      <c r="A7" s="7" t="str">
        <f>Start!$A$3</f>
        <v>Alamo Community College District</v>
      </c>
      <c r="B7" s="10" t="s">
        <v>24</v>
      </c>
      <c r="C7" s="18" t="s">
        <v>30</v>
      </c>
      <c r="D7" s="18"/>
      <c r="E7" s="18"/>
    </row>
    <row r="8" spans="1:11" ht="27.6">
      <c r="A8" s="7" t="str">
        <f>Start!$A$3</f>
        <v>Alamo Community College District</v>
      </c>
      <c r="B8" s="10" t="s">
        <v>24</v>
      </c>
      <c r="C8" s="18" t="s">
        <v>31</v>
      </c>
      <c r="D8" s="18"/>
      <c r="E8" s="18"/>
    </row>
    <row r="9" spans="1:11" ht="41.4">
      <c r="A9" s="7" t="str">
        <f>Start!$A$3</f>
        <v>Alamo Community College District</v>
      </c>
      <c r="B9" s="10" t="s">
        <v>24</v>
      </c>
      <c r="C9" s="18" t="s">
        <v>32</v>
      </c>
      <c r="D9" s="18"/>
      <c r="E9" s="18"/>
    </row>
    <row r="10" spans="1:11">
      <c r="A10" s="7" t="str">
        <f>Start!$A$3</f>
        <v>Alamo Community College District</v>
      </c>
      <c r="B10" s="10" t="s">
        <v>24</v>
      </c>
      <c r="C10" s="18" t="s">
        <v>33</v>
      </c>
      <c r="D10" s="18"/>
      <c r="E10" s="18"/>
    </row>
    <row r="11" spans="1:11" ht="28.8">
      <c r="A11" s="7" t="str">
        <f>Start!$A$3</f>
        <v>Alamo Community College District</v>
      </c>
      <c r="B11" s="10" t="s">
        <v>24</v>
      </c>
      <c r="C11" s="24" t="s">
        <v>187</v>
      </c>
      <c r="D11" s="18"/>
      <c r="E11" s="18"/>
    </row>
    <row r="12" spans="1:11" ht="27.6">
      <c r="A12" s="7" t="str">
        <f>Start!$A$3</f>
        <v>Alamo Community College District</v>
      </c>
      <c r="B12" s="18" t="s">
        <v>344</v>
      </c>
      <c r="C12" s="18" t="s">
        <v>345</v>
      </c>
      <c r="D12" s="18"/>
      <c r="E12" s="18"/>
      <c r="F12" s="19"/>
      <c r="G12" s="19"/>
      <c r="H12" s="19"/>
      <c r="I12" s="19"/>
      <c r="J12" s="19"/>
      <c r="K12" s="19"/>
    </row>
    <row r="13" spans="1:11">
      <c r="A13" s="7" t="str">
        <f>Start!$A$3</f>
        <v>Alamo Community College District</v>
      </c>
      <c r="B13" s="10" t="s">
        <v>34</v>
      </c>
      <c r="C13" s="18" t="s">
        <v>35</v>
      </c>
      <c r="D13" s="18"/>
      <c r="E13" s="18"/>
    </row>
    <row r="14" spans="1:11">
      <c r="A14" s="7" t="str">
        <f>Start!$A$3</f>
        <v>Alamo Community College District</v>
      </c>
      <c r="B14" s="10" t="s">
        <v>34</v>
      </c>
      <c r="C14" s="18" t="s">
        <v>26</v>
      </c>
      <c r="D14" s="18"/>
      <c r="E14" s="18"/>
    </row>
    <row r="15" spans="1:11" ht="27.6">
      <c r="A15" s="7" t="str">
        <f>Start!$A$3</f>
        <v>Alamo Community College District</v>
      </c>
      <c r="B15" s="10" t="s">
        <v>34</v>
      </c>
      <c r="C15" s="18" t="s">
        <v>27</v>
      </c>
      <c r="D15" s="18"/>
      <c r="E15" s="18"/>
    </row>
    <row r="16" spans="1:11" ht="27.6">
      <c r="A16" s="7" t="str">
        <f>Start!$A$3</f>
        <v>Alamo Community College District</v>
      </c>
      <c r="B16" s="10" t="s">
        <v>34</v>
      </c>
      <c r="C16" s="18" t="s">
        <v>28</v>
      </c>
      <c r="D16" s="18"/>
      <c r="E16" s="18"/>
    </row>
    <row r="17" spans="1:11">
      <c r="A17" s="7" t="str">
        <f>Start!$A$3</f>
        <v>Alamo Community College District</v>
      </c>
      <c r="B17" s="10" t="s">
        <v>34</v>
      </c>
      <c r="C17" s="18" t="s">
        <v>29</v>
      </c>
      <c r="D17" s="18"/>
      <c r="E17" s="18"/>
    </row>
    <row r="18" spans="1:11">
      <c r="A18" s="7" t="str">
        <f>Start!$A$3</f>
        <v>Alamo Community College District</v>
      </c>
      <c r="B18" s="10" t="s">
        <v>34</v>
      </c>
      <c r="C18" s="18" t="s">
        <v>30</v>
      </c>
      <c r="D18" s="18"/>
      <c r="E18" s="18"/>
    </row>
    <row r="19" spans="1:11" ht="27.6">
      <c r="A19" s="7" t="str">
        <f>Start!$A$3</f>
        <v>Alamo Community College District</v>
      </c>
      <c r="B19" s="10" t="s">
        <v>34</v>
      </c>
      <c r="C19" s="18" t="s">
        <v>36</v>
      </c>
      <c r="D19" s="18"/>
      <c r="E19" s="18"/>
    </row>
    <row r="20" spans="1:11" s="20" customFormat="1" ht="41.4">
      <c r="A20" s="7" t="str">
        <f>Start!$A$3</f>
        <v>Alamo Community College District</v>
      </c>
      <c r="B20" s="10" t="s">
        <v>34</v>
      </c>
      <c r="C20" s="18" t="s">
        <v>37</v>
      </c>
      <c r="D20" s="18"/>
      <c r="E20" s="18"/>
      <c r="F20" s="10"/>
      <c r="G20" s="10"/>
      <c r="H20" s="10"/>
      <c r="I20" s="10"/>
      <c r="J20" s="10"/>
      <c r="K20" s="10"/>
    </row>
    <row r="21" spans="1:11" s="20" customFormat="1" ht="28.8">
      <c r="A21" s="7" t="str">
        <f>Start!$A$3</f>
        <v>Alamo Community College District</v>
      </c>
      <c r="B21" s="10" t="s">
        <v>34</v>
      </c>
      <c r="C21" s="24" t="s">
        <v>187</v>
      </c>
      <c r="D21" s="18"/>
      <c r="E21" s="18"/>
      <c r="F21" s="10"/>
      <c r="G21" s="10"/>
      <c r="H21" s="10"/>
      <c r="I21" s="10"/>
      <c r="J21" s="10"/>
      <c r="K21" s="10"/>
    </row>
    <row r="22" spans="1:11">
      <c r="A22" s="7" t="str">
        <f>Start!$A$3</f>
        <v>Alamo Community College District</v>
      </c>
      <c r="B22" s="10" t="s">
        <v>38</v>
      </c>
      <c r="C22" s="18" t="s">
        <v>25</v>
      </c>
      <c r="D22" s="18"/>
      <c r="E22" s="18"/>
    </row>
    <row r="23" spans="1:11">
      <c r="A23" s="7" t="str">
        <f>Start!$A$3</f>
        <v>Alamo Community College District</v>
      </c>
      <c r="B23" s="10" t="s">
        <v>38</v>
      </c>
      <c r="C23" s="18" t="s">
        <v>26</v>
      </c>
      <c r="D23" s="18"/>
      <c r="E23" s="18"/>
    </row>
    <row r="24" spans="1:11" ht="27.6">
      <c r="A24" s="7" t="str">
        <f>Start!$A$3</f>
        <v>Alamo Community College District</v>
      </c>
      <c r="B24" s="10" t="s">
        <v>38</v>
      </c>
      <c r="C24" s="18" t="s">
        <v>27</v>
      </c>
      <c r="D24" s="18"/>
      <c r="E24" s="18"/>
    </row>
    <row r="25" spans="1:11" ht="27.6">
      <c r="A25" s="7" t="str">
        <f>Start!$A$3</f>
        <v>Alamo Community College District</v>
      </c>
      <c r="B25" s="10" t="s">
        <v>38</v>
      </c>
      <c r="C25" s="18" t="s">
        <v>28</v>
      </c>
      <c r="D25" s="18"/>
      <c r="E25" s="18"/>
    </row>
    <row r="26" spans="1:11">
      <c r="A26" s="7" t="str">
        <f>Start!$A$3</f>
        <v>Alamo Community College District</v>
      </c>
      <c r="B26" s="10" t="s">
        <v>38</v>
      </c>
      <c r="C26" s="18" t="s">
        <v>29</v>
      </c>
      <c r="D26" s="18"/>
      <c r="E26" s="18"/>
    </row>
    <row r="27" spans="1:11">
      <c r="A27" s="7" t="str">
        <f>Start!$A$3</f>
        <v>Alamo Community College District</v>
      </c>
      <c r="B27" s="21" t="s">
        <v>38</v>
      </c>
      <c r="C27" s="22" t="s">
        <v>30</v>
      </c>
      <c r="D27" s="22"/>
      <c r="E27" s="22"/>
      <c r="F27" s="20"/>
      <c r="G27" s="20"/>
      <c r="H27" s="20"/>
      <c r="I27" s="20"/>
      <c r="J27" s="20"/>
      <c r="K27" s="20"/>
    </row>
    <row r="28" spans="1:11" ht="27.6">
      <c r="A28" s="7" t="str">
        <f>Start!$A$3</f>
        <v>Alamo Community College District</v>
      </c>
      <c r="B28" s="10" t="s">
        <v>38</v>
      </c>
      <c r="C28" s="18" t="s">
        <v>36</v>
      </c>
      <c r="D28" s="18"/>
      <c r="E28" s="18"/>
    </row>
    <row r="29" spans="1:11" ht="27.6">
      <c r="A29" s="7" t="str">
        <f>Start!$A$3</f>
        <v>Alamo Community College District</v>
      </c>
      <c r="B29" s="10" t="s">
        <v>38</v>
      </c>
      <c r="C29" s="18" t="s">
        <v>39</v>
      </c>
      <c r="D29" s="18"/>
      <c r="E29" s="18"/>
    </row>
    <row r="30" spans="1:11" ht="27.6">
      <c r="A30" s="7" t="str">
        <f>Start!$A$3</f>
        <v>Alamo Community College District</v>
      </c>
      <c r="B30" s="10" t="s">
        <v>38</v>
      </c>
      <c r="C30" s="18" t="s">
        <v>193</v>
      </c>
      <c r="D30" s="18"/>
      <c r="E30" s="18"/>
    </row>
    <row r="31" spans="1:11" ht="28.8">
      <c r="A31" s="7" t="str">
        <f>Start!$A$3</f>
        <v>Alamo Community College District</v>
      </c>
      <c r="B31" s="10" t="s">
        <v>38</v>
      </c>
      <c r="C31" s="24" t="s">
        <v>187</v>
      </c>
      <c r="D31" s="18"/>
      <c r="E31" s="18"/>
    </row>
    <row r="32" spans="1:11" ht="28.8">
      <c r="A32" s="7" t="str">
        <f>Start!$A$3</f>
        <v>Alamo Community College District</v>
      </c>
      <c r="B32" s="10" t="s">
        <v>40</v>
      </c>
      <c r="C32" s="24" t="s">
        <v>187</v>
      </c>
      <c r="D32" s="18"/>
      <c r="E32" s="18"/>
    </row>
    <row r="33" spans="1:11" ht="28.8">
      <c r="A33" s="7" t="str">
        <f>Start!$A$3</f>
        <v>Alamo Community College District</v>
      </c>
      <c r="B33" s="10" t="s">
        <v>40</v>
      </c>
      <c r="C33" s="24" t="s">
        <v>187</v>
      </c>
      <c r="D33" s="18"/>
      <c r="E33" s="18"/>
    </row>
    <row r="34" spans="1:11" ht="28.8">
      <c r="A34" s="7" t="str">
        <f>Start!$A$3</f>
        <v>Alamo Community College District</v>
      </c>
      <c r="B34" s="10" t="s">
        <v>41</v>
      </c>
      <c r="C34" s="24" t="s">
        <v>187</v>
      </c>
      <c r="D34" s="18"/>
      <c r="E34" s="18"/>
    </row>
    <row r="35" spans="1:11" ht="28.8">
      <c r="A35" s="7" t="str">
        <f>Start!$A$3</f>
        <v>Alamo Community College District</v>
      </c>
      <c r="B35" s="10" t="s">
        <v>41</v>
      </c>
      <c r="C35" s="24" t="s">
        <v>187</v>
      </c>
      <c r="D35" s="18"/>
      <c r="E35" s="18"/>
    </row>
    <row r="36" spans="1:11" ht="28.8">
      <c r="A36" s="7" t="str">
        <f>Start!$A$3</f>
        <v>Alamo Community College District</v>
      </c>
      <c r="B36" s="10" t="s">
        <v>1</v>
      </c>
      <c r="C36" s="24" t="s">
        <v>187</v>
      </c>
      <c r="D36" s="18"/>
      <c r="E36" s="18"/>
    </row>
    <row r="37" spans="1:11" ht="28.8">
      <c r="A37" s="7" t="str">
        <f>Start!$A$3</f>
        <v>Alamo Community College District</v>
      </c>
      <c r="B37" s="10" t="s">
        <v>1</v>
      </c>
      <c r="C37" s="24" t="s">
        <v>187</v>
      </c>
      <c r="D37" s="18"/>
      <c r="E37" s="18"/>
    </row>
    <row r="38" spans="1:11" ht="55.2">
      <c r="A38" s="7" t="str">
        <f>Start!$A$3</f>
        <v>Alamo Community College District</v>
      </c>
      <c r="B38" s="18" t="s">
        <v>188</v>
      </c>
      <c r="C38" s="18" t="s">
        <v>189</v>
      </c>
      <c r="D38" s="18"/>
      <c r="E38" s="18"/>
    </row>
    <row r="39" spans="1:11" ht="55.2">
      <c r="A39" s="8" t="str">
        <f>Start!$A$3</f>
        <v>Alamo Community College District</v>
      </c>
      <c r="B39" s="18" t="s">
        <v>188</v>
      </c>
      <c r="C39" s="18" t="s">
        <v>115</v>
      </c>
      <c r="D39" s="18"/>
      <c r="E39" s="18"/>
    </row>
    <row r="40" spans="1:11">
      <c r="A40" s="10" t="s">
        <v>117</v>
      </c>
      <c r="C40" s="18"/>
      <c r="D40" s="18">
        <f>SUBTOTAL(109,Table2[State Fiscal Year 2020 Awarded])</f>
        <v>0</v>
      </c>
      <c r="E40" s="18">
        <f>SUBTOTAL(109,Table2[State Fiscal Year 2020 Expended])</f>
        <v>0</v>
      </c>
      <c r="F40" s="10">
        <f>SUBTOTAL(109,Table2[State Fiscal Year 2021 Awarded])</f>
        <v>0</v>
      </c>
      <c r="G40" s="10">
        <f>SUBTOTAL(109,Table2[State Fiscal Year 2021 Expended])</f>
        <v>0</v>
      </c>
      <c r="H40" s="10">
        <f>SUBTOTAL(109,Table2[State Fiscal Year 2022 Awarded])</f>
        <v>0</v>
      </c>
      <c r="I40" s="10">
        <f>SUBTOTAL(109,Table2[Expended State Fiscal Year 2022])</f>
        <v>0</v>
      </c>
      <c r="J40" s="10">
        <f>SUBTOTAL(109,Table2[Amounts Obligated as of 8/28/2022])</f>
        <v>0</v>
      </c>
    </row>
    <row r="41" spans="1:11">
      <c r="B41" s="23"/>
      <c r="C41" s="23"/>
      <c r="D41" s="23"/>
      <c r="E41" s="23"/>
      <c r="F41" s="23"/>
      <c r="G41" s="23"/>
      <c r="H41" s="23"/>
      <c r="I41" s="23"/>
      <c r="J41" s="23"/>
      <c r="K41" s="23"/>
    </row>
    <row r="42" spans="1:11">
      <c r="A42" s="11" t="s">
        <v>118</v>
      </c>
      <c r="B42" s="5"/>
      <c r="E42" s="5" t="str">
        <f>Uses!D33</f>
        <v>Expended 2020 Balanced</v>
      </c>
      <c r="F42" s="15"/>
      <c r="G42" s="5" t="str">
        <f>Uses!F33</f>
        <v>Expended 2021 Balanced</v>
      </c>
      <c r="H42" s="15"/>
      <c r="I42" s="5" t="str">
        <f>Uses!H33</f>
        <v>Expended 2022 Balanced</v>
      </c>
      <c r="J42" s="5" t="str">
        <f>Uses!J33</f>
        <v>Obligated 2022 Balanced</v>
      </c>
    </row>
    <row r="43" spans="1:11" ht="14.55" customHeight="1">
      <c r="A43" s="79" t="s">
        <v>186</v>
      </c>
      <c r="B43" s="79"/>
      <c r="C43" s="79"/>
      <c r="D43" s="13"/>
      <c r="E43" s="13"/>
    </row>
    <row r="44" spans="1:11">
      <c r="A44" s="79"/>
      <c r="B44" s="79"/>
      <c r="C44" s="79"/>
      <c r="D44" s="13"/>
      <c r="E44" s="13"/>
    </row>
    <row r="45" spans="1:11">
      <c r="A45" s="79"/>
      <c r="B45" s="79"/>
      <c r="C45" s="79"/>
      <c r="D45" s="13"/>
      <c r="E45" s="13"/>
    </row>
    <row r="46" spans="1:11">
      <c r="A46" s="79"/>
      <c r="B46" s="79"/>
      <c r="C46" s="79"/>
      <c r="D46" s="13"/>
      <c r="E46" s="13"/>
    </row>
    <row r="48" spans="1:11" s="23" customFormat="1">
      <c r="B48" s="10"/>
      <c r="C48" s="10"/>
      <c r="D48" s="10"/>
      <c r="E48" s="10"/>
      <c r="F48" s="10"/>
      <c r="G48" s="10"/>
      <c r="H48" s="10"/>
      <c r="I48" s="10"/>
      <c r="J48" s="10"/>
      <c r="K48" s="10"/>
    </row>
    <row r="56" spans="2:11">
      <c r="B56" s="23"/>
      <c r="C56" s="23"/>
      <c r="D56" s="23"/>
      <c r="E56" s="23"/>
      <c r="F56" s="23"/>
      <c r="G56" s="23"/>
      <c r="H56" s="23"/>
      <c r="I56" s="23"/>
      <c r="J56" s="23"/>
      <c r="K56" s="23"/>
    </row>
  </sheetData>
  <mergeCells count="1">
    <mergeCell ref="A43:C46"/>
  </mergeCells>
  <pageMargins left="0.315" right="0.42499999999999999" top="0.75" bottom="0.75" header="0.3" footer="0.3"/>
  <pageSetup paperSize="5" scale="81"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7140-5AE7-4B81-B2C7-D8275F28E4A5}">
  <dimension ref="A1:E124"/>
  <sheetViews>
    <sheetView showGridLines="0" workbookViewId="0">
      <pane ySplit="1" topLeftCell="A2" activePane="bottomLeft" state="frozen"/>
      <selection activeCell="F92" sqref="F92"/>
      <selection pane="bottomLeft" activeCell="A15" sqref="A15"/>
    </sheetView>
  </sheetViews>
  <sheetFormatPr defaultColWidth="9.21875" defaultRowHeight="13.2"/>
  <cols>
    <col min="1" max="1" width="80.77734375" style="35" bestFit="1" customWidth="1"/>
    <col min="2" max="2" width="12.88671875" style="32" bestFit="1" customWidth="1"/>
    <col min="3" max="3" width="16.5546875" style="32" bestFit="1" customWidth="1"/>
    <col min="4" max="4" width="9.77734375" style="30" bestFit="1" customWidth="1"/>
    <col min="5" max="5" width="46.5546875" style="39" bestFit="1" customWidth="1"/>
    <col min="6" max="16384" width="9.21875" style="30"/>
  </cols>
  <sheetData>
    <row r="1" spans="1:5">
      <c r="A1" s="27" t="s">
        <v>106</v>
      </c>
      <c r="B1" s="28" t="s">
        <v>42</v>
      </c>
      <c r="C1" s="29" t="s">
        <v>43</v>
      </c>
      <c r="D1" s="28" t="s">
        <v>54</v>
      </c>
      <c r="E1" s="42" t="s">
        <v>340</v>
      </c>
    </row>
    <row r="2" spans="1:5">
      <c r="A2" s="31" t="s">
        <v>55</v>
      </c>
      <c r="B2" s="32">
        <v>1</v>
      </c>
      <c r="C2" s="32">
        <v>4</v>
      </c>
      <c r="D2" s="33">
        <v>3607</v>
      </c>
      <c r="E2" s="43" t="s">
        <v>122</v>
      </c>
    </row>
    <row r="3" spans="1:5">
      <c r="A3" s="31" t="s">
        <v>56</v>
      </c>
      <c r="B3" s="32">
        <v>2</v>
      </c>
      <c r="C3" s="32">
        <v>4</v>
      </c>
      <c r="D3" s="33">
        <v>3539</v>
      </c>
      <c r="E3" s="43" t="s">
        <v>123</v>
      </c>
    </row>
    <row r="4" spans="1:5">
      <c r="A4" s="31" t="s">
        <v>57</v>
      </c>
      <c r="B4" s="32">
        <v>3</v>
      </c>
      <c r="C4" s="32">
        <v>4</v>
      </c>
      <c r="D4" s="33">
        <v>3540</v>
      </c>
      <c r="E4" s="43" t="s">
        <v>124</v>
      </c>
    </row>
    <row r="5" spans="1:5">
      <c r="A5" s="31" t="s">
        <v>58</v>
      </c>
      <c r="B5" s="32">
        <v>4</v>
      </c>
      <c r="C5" s="32">
        <v>4</v>
      </c>
      <c r="D5" s="33">
        <v>6661</v>
      </c>
      <c r="E5" s="43" t="s">
        <v>125</v>
      </c>
    </row>
    <row r="6" spans="1:5">
      <c r="A6" s="31" t="s">
        <v>59</v>
      </c>
      <c r="B6" s="32">
        <v>5</v>
      </c>
      <c r="C6" s="32">
        <v>4</v>
      </c>
      <c r="D6" s="33">
        <v>12015</v>
      </c>
      <c r="E6" s="43" t="s">
        <v>126</v>
      </c>
    </row>
    <row r="7" spans="1:5">
      <c r="A7" s="31" t="s">
        <v>60</v>
      </c>
      <c r="B7" s="32">
        <v>6</v>
      </c>
      <c r="C7" s="32">
        <v>4</v>
      </c>
      <c r="D7" s="33">
        <v>3549</v>
      </c>
      <c r="E7" s="43" t="s">
        <v>127</v>
      </c>
    </row>
    <row r="8" spans="1:5">
      <c r="A8" s="31" t="s">
        <v>61</v>
      </c>
      <c r="B8" s="32">
        <v>7</v>
      </c>
      <c r="C8" s="32">
        <v>4</v>
      </c>
      <c r="D8" s="33">
        <v>7857</v>
      </c>
      <c r="E8" s="43" t="s">
        <v>128</v>
      </c>
    </row>
    <row r="9" spans="1:5">
      <c r="A9" s="31" t="s">
        <v>62</v>
      </c>
      <c r="B9" s="32">
        <v>8</v>
      </c>
      <c r="C9" s="32">
        <v>4</v>
      </c>
      <c r="D9" s="33">
        <v>4003</v>
      </c>
      <c r="E9" s="43" t="s">
        <v>129</v>
      </c>
    </row>
    <row r="10" spans="1:5">
      <c r="A10" s="31" t="s">
        <v>63</v>
      </c>
      <c r="B10" s="32">
        <v>9</v>
      </c>
      <c r="C10" s="32">
        <v>4</v>
      </c>
      <c r="D10" s="33">
        <v>3553</v>
      </c>
      <c r="E10" s="43" t="s">
        <v>130</v>
      </c>
    </row>
    <row r="11" spans="1:5">
      <c r="A11" s="31" t="s">
        <v>64</v>
      </c>
      <c r="B11" s="32">
        <v>10</v>
      </c>
      <c r="C11" s="32">
        <v>4</v>
      </c>
      <c r="D11" s="33">
        <v>3554</v>
      </c>
      <c r="E11" s="43" t="s">
        <v>131</v>
      </c>
    </row>
    <row r="12" spans="1:5">
      <c r="A12" s="31" t="s">
        <v>65</v>
      </c>
      <c r="B12" s="32">
        <v>11</v>
      </c>
      <c r="C12" s="32">
        <v>4</v>
      </c>
      <c r="D12" s="33">
        <v>3546</v>
      </c>
      <c r="E12" s="43" t="s">
        <v>132</v>
      </c>
    </row>
    <row r="13" spans="1:5" ht="15" customHeight="1">
      <c r="A13" s="34" t="s">
        <v>66</v>
      </c>
      <c r="B13" s="32">
        <v>12</v>
      </c>
      <c r="C13" s="32">
        <v>4</v>
      </c>
      <c r="D13" s="33">
        <v>7096</v>
      </c>
      <c r="E13" s="43" t="s">
        <v>133</v>
      </c>
    </row>
    <row r="14" spans="1:5">
      <c r="A14" s="31" t="s">
        <v>67</v>
      </c>
      <c r="B14" s="32">
        <v>13</v>
      </c>
      <c r="C14" s="32">
        <v>4</v>
      </c>
      <c r="D14" s="33">
        <v>23614</v>
      </c>
      <c r="E14" s="43" t="s">
        <v>134</v>
      </c>
    </row>
    <row r="15" spans="1:5">
      <c r="A15" s="31" t="s">
        <v>68</v>
      </c>
      <c r="B15" s="32">
        <v>14</v>
      </c>
      <c r="C15" s="32">
        <v>4</v>
      </c>
      <c r="D15" s="33">
        <v>9331</v>
      </c>
      <c r="E15" s="43" t="s">
        <v>135</v>
      </c>
    </row>
    <row r="16" spans="1:5">
      <c r="A16" s="31" t="s">
        <v>69</v>
      </c>
      <c r="B16" s="32">
        <v>15</v>
      </c>
      <c r="C16" s="32">
        <v>4</v>
      </c>
      <c r="D16" s="33">
        <v>3563</v>
      </c>
      <c r="E16" s="43" t="s">
        <v>136</v>
      </c>
    </row>
    <row r="17" spans="1:5">
      <c r="A17" s="31" t="s">
        <v>70</v>
      </c>
      <c r="B17" s="32">
        <v>16</v>
      </c>
      <c r="C17" s="32">
        <v>4</v>
      </c>
      <c r="D17" s="33">
        <v>10387</v>
      </c>
      <c r="E17" s="43" t="s">
        <v>137</v>
      </c>
    </row>
    <row r="18" spans="1:5">
      <c r="A18" s="31" t="s">
        <v>71</v>
      </c>
      <c r="B18" s="32">
        <v>17</v>
      </c>
      <c r="C18" s="32">
        <v>4</v>
      </c>
      <c r="D18" s="33">
        <v>3568</v>
      </c>
      <c r="E18" s="43" t="s">
        <v>138</v>
      </c>
    </row>
    <row r="19" spans="1:5">
      <c r="A19" s="31" t="s">
        <v>72</v>
      </c>
      <c r="B19" s="32">
        <v>18</v>
      </c>
      <c r="C19" s="32">
        <v>4</v>
      </c>
      <c r="D19" s="33">
        <v>6662</v>
      </c>
      <c r="E19" s="43" t="s">
        <v>139</v>
      </c>
    </row>
    <row r="20" spans="1:5">
      <c r="A20" s="31" t="s">
        <v>73</v>
      </c>
      <c r="B20" s="32">
        <v>19</v>
      </c>
      <c r="C20" s="32">
        <v>4</v>
      </c>
      <c r="D20" s="33">
        <v>3570</v>
      </c>
      <c r="E20" s="43" t="s">
        <v>140</v>
      </c>
    </row>
    <row r="21" spans="1:5">
      <c r="A21" s="31" t="s">
        <v>74</v>
      </c>
      <c r="B21" s="32">
        <v>20</v>
      </c>
      <c r="C21" s="32">
        <v>4</v>
      </c>
      <c r="D21" s="33">
        <v>103574</v>
      </c>
      <c r="E21" s="43" t="s">
        <v>141</v>
      </c>
    </row>
    <row r="22" spans="1:5">
      <c r="A22" s="31" t="s">
        <v>75</v>
      </c>
      <c r="B22" s="32">
        <v>21</v>
      </c>
      <c r="C22" s="32">
        <v>4</v>
      </c>
      <c r="D22" s="33">
        <v>3573</v>
      </c>
      <c r="E22" s="43" t="s">
        <v>142</v>
      </c>
    </row>
    <row r="23" spans="1:5">
      <c r="A23" s="31" t="s">
        <v>76</v>
      </c>
      <c r="B23" s="32">
        <v>22</v>
      </c>
      <c r="C23" s="32">
        <v>4</v>
      </c>
      <c r="D23" s="33">
        <v>10633</v>
      </c>
      <c r="E23" s="43" t="s">
        <v>143</v>
      </c>
    </row>
    <row r="24" spans="1:5">
      <c r="A24" s="31" t="s">
        <v>77</v>
      </c>
      <c r="B24" s="32">
        <v>23</v>
      </c>
      <c r="C24" s="32">
        <v>4</v>
      </c>
      <c r="D24" s="33">
        <v>3580</v>
      </c>
      <c r="E24" s="43" t="s">
        <v>144</v>
      </c>
    </row>
    <row r="25" spans="1:5">
      <c r="A25" s="31" t="s">
        <v>78</v>
      </c>
      <c r="B25" s="32">
        <v>24</v>
      </c>
      <c r="C25" s="32">
        <v>4</v>
      </c>
      <c r="D25" s="33">
        <v>3582</v>
      </c>
      <c r="E25" s="43" t="s">
        <v>145</v>
      </c>
    </row>
    <row r="26" spans="1:5">
      <c r="A26" s="31" t="s">
        <v>79</v>
      </c>
      <c r="B26" s="32">
        <v>25</v>
      </c>
      <c r="C26" s="32">
        <v>4</v>
      </c>
      <c r="D26" s="33">
        <v>3583</v>
      </c>
      <c r="E26" s="43" t="s">
        <v>146</v>
      </c>
    </row>
    <row r="27" spans="1:5">
      <c r="A27" s="31" t="s">
        <v>80</v>
      </c>
      <c r="B27" s="32">
        <v>26</v>
      </c>
      <c r="C27" s="32">
        <v>4</v>
      </c>
      <c r="D27" s="33">
        <v>11145</v>
      </c>
      <c r="E27" s="43" t="s">
        <v>147</v>
      </c>
    </row>
    <row r="28" spans="1:5">
      <c r="A28" s="31" t="s">
        <v>81</v>
      </c>
      <c r="B28" s="32">
        <v>27</v>
      </c>
      <c r="C28" s="32">
        <v>4</v>
      </c>
      <c r="D28" s="33">
        <v>3590</v>
      </c>
      <c r="E28" s="43" t="s">
        <v>148</v>
      </c>
    </row>
    <row r="29" spans="1:5">
      <c r="A29" s="31" t="s">
        <v>82</v>
      </c>
      <c r="B29" s="32">
        <v>28</v>
      </c>
      <c r="C29" s="32">
        <v>4</v>
      </c>
      <c r="D29" s="33">
        <v>9797</v>
      </c>
      <c r="E29" s="43" t="s">
        <v>149</v>
      </c>
    </row>
    <row r="30" spans="1:5">
      <c r="A30" s="31" t="s">
        <v>83</v>
      </c>
      <c r="B30" s="32">
        <v>29</v>
      </c>
      <c r="C30" s="32">
        <v>4</v>
      </c>
      <c r="D30" s="33">
        <v>3593</v>
      </c>
      <c r="E30" s="43" t="s">
        <v>150</v>
      </c>
    </row>
    <row r="31" spans="1:5">
      <c r="A31" s="31" t="s">
        <v>84</v>
      </c>
      <c r="B31" s="32">
        <v>30</v>
      </c>
      <c r="C31" s="32">
        <v>4</v>
      </c>
      <c r="D31" s="33">
        <v>3558</v>
      </c>
      <c r="E31" s="43" t="s">
        <v>151</v>
      </c>
    </row>
    <row r="32" spans="1:5">
      <c r="A32" s="31" t="s">
        <v>85</v>
      </c>
      <c r="B32" s="32">
        <v>31</v>
      </c>
      <c r="C32" s="32">
        <v>4</v>
      </c>
      <c r="D32" s="33">
        <v>23154</v>
      </c>
      <c r="E32" s="43" t="s">
        <v>152</v>
      </c>
    </row>
    <row r="33" spans="1:5">
      <c r="A33" s="31" t="s">
        <v>86</v>
      </c>
      <c r="B33" s="32">
        <v>32</v>
      </c>
      <c r="C33" s="32">
        <v>4</v>
      </c>
      <c r="D33" s="33">
        <v>3596</v>
      </c>
      <c r="E33" s="43" t="s">
        <v>153</v>
      </c>
    </row>
    <row r="34" spans="1:5">
      <c r="A34" s="31" t="s">
        <v>87</v>
      </c>
      <c r="B34" s="32">
        <v>33</v>
      </c>
      <c r="C34" s="32">
        <v>4</v>
      </c>
      <c r="D34" s="33">
        <v>3600</v>
      </c>
      <c r="E34" s="43" t="s">
        <v>154</v>
      </c>
    </row>
    <row r="35" spans="1:5">
      <c r="A35" s="31" t="s">
        <v>88</v>
      </c>
      <c r="B35" s="32">
        <v>34</v>
      </c>
      <c r="C35" s="32">
        <v>4</v>
      </c>
      <c r="D35" s="33">
        <v>3601</v>
      </c>
      <c r="E35" s="43" t="s">
        <v>155</v>
      </c>
    </row>
    <row r="36" spans="1:5">
      <c r="A36" s="31" t="s">
        <v>89</v>
      </c>
      <c r="B36" s="32">
        <v>35</v>
      </c>
      <c r="C36" s="32">
        <v>4</v>
      </c>
      <c r="D36" s="33">
        <v>3603</v>
      </c>
      <c r="E36" s="43" t="s">
        <v>156</v>
      </c>
    </row>
    <row r="37" spans="1:5">
      <c r="A37" s="31" t="s">
        <v>90</v>
      </c>
      <c r="B37" s="32">
        <v>36</v>
      </c>
      <c r="C37" s="32">
        <v>4</v>
      </c>
      <c r="D37" s="33">
        <v>29137</v>
      </c>
      <c r="E37" s="43" t="s">
        <v>157</v>
      </c>
    </row>
    <row r="38" spans="1:5">
      <c r="A38" s="31" t="s">
        <v>91</v>
      </c>
      <c r="B38" s="32">
        <v>37</v>
      </c>
      <c r="C38" s="32">
        <v>4</v>
      </c>
      <c r="D38" s="33">
        <v>3611</v>
      </c>
      <c r="E38" s="43" t="s">
        <v>158</v>
      </c>
    </row>
    <row r="39" spans="1:5">
      <c r="A39" s="31" t="s">
        <v>92</v>
      </c>
      <c r="B39" s="32">
        <v>38</v>
      </c>
      <c r="C39" s="32">
        <v>4</v>
      </c>
      <c r="D39" s="33">
        <v>31034</v>
      </c>
      <c r="E39" s="43" t="s">
        <v>159</v>
      </c>
    </row>
    <row r="40" spans="1:5">
      <c r="A40" s="31" t="s">
        <v>93</v>
      </c>
      <c r="B40" s="32">
        <v>39</v>
      </c>
      <c r="C40" s="32">
        <v>4</v>
      </c>
      <c r="D40" s="33">
        <v>3614</v>
      </c>
      <c r="E40" s="43" t="s">
        <v>160</v>
      </c>
    </row>
    <row r="41" spans="1:5">
      <c r="A41" s="31" t="s">
        <v>94</v>
      </c>
      <c r="B41" s="32">
        <v>40</v>
      </c>
      <c r="C41" s="32">
        <v>4</v>
      </c>
      <c r="D41" s="33">
        <v>3626</v>
      </c>
      <c r="E41" s="43" t="s">
        <v>161</v>
      </c>
    </row>
    <row r="42" spans="1:5">
      <c r="A42" s="31" t="s">
        <v>95</v>
      </c>
      <c r="B42" s="32">
        <v>41</v>
      </c>
      <c r="C42" s="32">
        <v>4</v>
      </c>
      <c r="D42" s="33">
        <v>3627</v>
      </c>
      <c r="E42" s="43" t="s">
        <v>162</v>
      </c>
    </row>
    <row r="43" spans="1:5">
      <c r="A43" s="31" t="s">
        <v>96</v>
      </c>
      <c r="B43" s="32">
        <v>42</v>
      </c>
      <c r="C43" s="32">
        <v>4</v>
      </c>
      <c r="D43" s="33">
        <v>3628</v>
      </c>
      <c r="E43" s="43" t="s">
        <v>163</v>
      </c>
    </row>
    <row r="44" spans="1:5">
      <c r="A44" s="31" t="s">
        <v>97</v>
      </c>
      <c r="B44" s="32">
        <v>43</v>
      </c>
      <c r="C44" s="32">
        <v>4</v>
      </c>
      <c r="D44" s="33">
        <v>3643</v>
      </c>
      <c r="E44" s="43" t="s">
        <v>164</v>
      </c>
    </row>
    <row r="45" spans="1:5">
      <c r="A45" s="31" t="s">
        <v>98</v>
      </c>
      <c r="B45" s="32">
        <v>44</v>
      </c>
      <c r="C45" s="32">
        <v>4</v>
      </c>
      <c r="D45" s="33">
        <v>3572</v>
      </c>
      <c r="E45" s="43" t="s">
        <v>165</v>
      </c>
    </row>
    <row r="46" spans="1:5">
      <c r="A46" s="31" t="s">
        <v>99</v>
      </c>
      <c r="B46" s="32">
        <v>45</v>
      </c>
      <c r="C46" s="32">
        <v>4</v>
      </c>
      <c r="D46" s="33">
        <v>3648</v>
      </c>
      <c r="E46" s="43" t="s">
        <v>166</v>
      </c>
    </row>
    <row r="47" spans="1:5">
      <c r="A47" s="31" t="s">
        <v>100</v>
      </c>
      <c r="B47" s="32">
        <v>46</v>
      </c>
      <c r="C47" s="32">
        <v>4</v>
      </c>
      <c r="D47" s="33">
        <v>10060</v>
      </c>
      <c r="E47" s="43" t="s">
        <v>167</v>
      </c>
    </row>
    <row r="48" spans="1:5">
      <c r="A48" s="31" t="s">
        <v>101</v>
      </c>
      <c r="B48" s="32">
        <v>47</v>
      </c>
      <c r="C48" s="32">
        <v>4</v>
      </c>
      <c r="D48" s="33">
        <v>3662</v>
      </c>
      <c r="E48" s="43" t="s">
        <v>168</v>
      </c>
    </row>
    <row r="49" spans="1:5">
      <c r="A49" s="31" t="s">
        <v>102</v>
      </c>
      <c r="B49" s="32">
        <v>48</v>
      </c>
      <c r="C49" s="32">
        <v>4</v>
      </c>
      <c r="D49" s="33">
        <v>3664</v>
      </c>
      <c r="E49" s="43" t="s">
        <v>169</v>
      </c>
    </row>
    <row r="50" spans="1:5">
      <c r="A50" s="31" t="s">
        <v>103</v>
      </c>
      <c r="B50" s="32">
        <v>49</v>
      </c>
      <c r="C50" s="32">
        <v>4</v>
      </c>
      <c r="D50" s="33">
        <v>9549</v>
      </c>
      <c r="E50" s="43" t="s">
        <v>170</v>
      </c>
    </row>
    <row r="51" spans="1:5">
      <c r="A51" s="31" t="s">
        <v>104</v>
      </c>
      <c r="B51" s="32">
        <v>50</v>
      </c>
      <c r="C51" s="32">
        <v>4</v>
      </c>
      <c r="D51" s="33">
        <v>3668</v>
      </c>
      <c r="E51" s="43" t="s">
        <v>171</v>
      </c>
    </row>
    <row r="52" spans="1:5">
      <c r="A52" s="35" t="s">
        <v>194</v>
      </c>
      <c r="B52" s="32">
        <v>51</v>
      </c>
      <c r="C52" s="32">
        <v>5</v>
      </c>
      <c r="D52" s="32">
        <v>3655</v>
      </c>
      <c r="E52" s="30" t="s">
        <v>195</v>
      </c>
    </row>
    <row r="53" spans="1:5">
      <c r="A53" s="35" t="s">
        <v>196</v>
      </c>
      <c r="B53" s="32">
        <v>52</v>
      </c>
      <c r="C53" s="32">
        <v>1</v>
      </c>
      <c r="D53" s="32">
        <v>3656</v>
      </c>
      <c r="E53" s="30" t="s">
        <v>197</v>
      </c>
    </row>
    <row r="54" spans="1:5">
      <c r="A54" s="35" t="s">
        <v>198</v>
      </c>
      <c r="B54" s="32">
        <v>53</v>
      </c>
      <c r="C54" s="32">
        <v>1</v>
      </c>
      <c r="D54" s="32">
        <v>3658</v>
      </c>
      <c r="E54" s="30" t="s">
        <v>199</v>
      </c>
    </row>
    <row r="55" spans="1:5">
      <c r="A55" s="35" t="s">
        <v>200</v>
      </c>
      <c r="B55" s="32">
        <v>54</v>
      </c>
      <c r="C55" s="32">
        <v>1</v>
      </c>
      <c r="D55" s="32">
        <v>3658</v>
      </c>
      <c r="E55" s="30" t="s">
        <v>201</v>
      </c>
    </row>
    <row r="56" spans="1:5">
      <c r="A56" s="35" t="s">
        <v>202</v>
      </c>
      <c r="B56" s="32">
        <v>55</v>
      </c>
      <c r="C56" s="32">
        <v>1</v>
      </c>
      <c r="D56" s="32">
        <v>9741</v>
      </c>
      <c r="E56" s="30" t="s">
        <v>203</v>
      </c>
    </row>
    <row r="57" spans="1:5">
      <c r="A57" s="35" t="s">
        <v>204</v>
      </c>
      <c r="B57" s="32">
        <v>56</v>
      </c>
      <c r="C57" s="32">
        <v>1</v>
      </c>
      <c r="D57" s="32">
        <v>3661</v>
      </c>
      <c r="E57" s="30" t="s">
        <v>205</v>
      </c>
    </row>
    <row r="58" spans="1:5">
      <c r="A58" s="35" t="s">
        <v>206</v>
      </c>
      <c r="B58" s="32">
        <v>57</v>
      </c>
      <c r="C58" s="32">
        <v>1</v>
      </c>
      <c r="D58" s="32">
        <v>3599</v>
      </c>
      <c r="E58" s="30" t="s">
        <v>207</v>
      </c>
    </row>
    <row r="59" spans="1:5">
      <c r="A59" s="35" t="s">
        <v>208</v>
      </c>
      <c r="B59" s="32">
        <v>58</v>
      </c>
      <c r="C59" s="32">
        <v>1</v>
      </c>
      <c r="D59" s="32">
        <v>3599</v>
      </c>
      <c r="E59" s="30" t="s">
        <v>209</v>
      </c>
    </row>
    <row r="60" spans="1:5">
      <c r="A60" s="35" t="s">
        <v>210</v>
      </c>
      <c r="B60" s="32">
        <v>59</v>
      </c>
      <c r="C60" s="32">
        <v>1</v>
      </c>
      <c r="D60" s="32">
        <v>9930</v>
      </c>
      <c r="E60" s="30" t="s">
        <v>211</v>
      </c>
    </row>
    <row r="61" spans="1:5">
      <c r="A61" s="35" t="s">
        <v>212</v>
      </c>
      <c r="B61" s="32">
        <v>60</v>
      </c>
      <c r="C61" s="32">
        <v>1</v>
      </c>
      <c r="D61" s="32">
        <v>10115</v>
      </c>
      <c r="E61" s="30" t="s">
        <v>213</v>
      </c>
    </row>
    <row r="62" spans="1:5">
      <c r="A62" s="35" t="s">
        <v>214</v>
      </c>
      <c r="B62" s="32">
        <v>61</v>
      </c>
      <c r="C62" s="32">
        <v>1</v>
      </c>
      <c r="D62" s="32">
        <v>11163</v>
      </c>
      <c r="E62" s="30" t="s">
        <v>215</v>
      </c>
    </row>
    <row r="63" spans="1:5">
      <c r="A63" s="35" t="s">
        <v>216</v>
      </c>
      <c r="B63" s="32">
        <v>62</v>
      </c>
      <c r="C63" s="32">
        <v>5</v>
      </c>
      <c r="D63" s="32">
        <v>3629</v>
      </c>
      <c r="E63" s="30" t="s">
        <v>217</v>
      </c>
    </row>
    <row r="64" spans="1:5">
      <c r="A64" s="35" t="s">
        <v>218</v>
      </c>
      <c r="B64" s="32">
        <v>63</v>
      </c>
      <c r="C64" s="32">
        <v>1</v>
      </c>
      <c r="D64" s="32">
        <v>3632</v>
      </c>
      <c r="E64" s="30" t="s">
        <v>219</v>
      </c>
    </row>
    <row r="65" spans="1:5">
      <c r="A65" s="35" t="s">
        <v>220</v>
      </c>
      <c r="B65" s="32">
        <v>64</v>
      </c>
      <c r="C65" s="32">
        <v>1</v>
      </c>
      <c r="D65" s="32">
        <v>10298</v>
      </c>
      <c r="E65" s="30" t="s">
        <v>221</v>
      </c>
    </row>
    <row r="66" spans="1:5">
      <c r="A66" s="35" t="s">
        <v>222</v>
      </c>
      <c r="B66" s="32">
        <v>65</v>
      </c>
      <c r="C66" s="32">
        <v>1</v>
      </c>
      <c r="D66" s="32">
        <v>3630</v>
      </c>
      <c r="E66" s="30" t="s">
        <v>223</v>
      </c>
    </row>
    <row r="67" spans="1:5">
      <c r="A67" s="35" t="s">
        <v>224</v>
      </c>
      <c r="B67" s="32">
        <v>66</v>
      </c>
      <c r="C67" s="32">
        <v>1</v>
      </c>
      <c r="D67" s="32">
        <v>3631</v>
      </c>
      <c r="E67" s="30" t="s">
        <v>225</v>
      </c>
    </row>
    <row r="68" spans="1:5">
      <c r="A68" s="35" t="s">
        <v>226</v>
      </c>
      <c r="B68" s="32">
        <v>67</v>
      </c>
      <c r="C68" s="32">
        <v>1</v>
      </c>
      <c r="D68" s="32">
        <v>11161</v>
      </c>
      <c r="E68" s="30" t="s">
        <v>227</v>
      </c>
    </row>
    <row r="69" spans="1:5">
      <c r="A69" s="35" t="s">
        <v>228</v>
      </c>
      <c r="B69" s="32">
        <v>68</v>
      </c>
      <c r="C69" s="32">
        <v>1</v>
      </c>
      <c r="D69" s="32">
        <v>3639</v>
      </c>
      <c r="E69" s="30" t="s">
        <v>229</v>
      </c>
    </row>
    <row r="70" spans="1:5">
      <c r="A70" s="35" t="s">
        <v>230</v>
      </c>
      <c r="B70" s="32">
        <v>69</v>
      </c>
      <c r="C70" s="32">
        <v>1</v>
      </c>
      <c r="D70" s="32">
        <v>9651</v>
      </c>
      <c r="E70" s="30" t="s">
        <v>231</v>
      </c>
    </row>
    <row r="71" spans="1:5">
      <c r="A71" s="35" t="s">
        <v>232</v>
      </c>
      <c r="B71" s="32">
        <v>70</v>
      </c>
      <c r="C71" s="32">
        <v>1</v>
      </c>
      <c r="D71" s="32">
        <v>3665</v>
      </c>
      <c r="E71" s="30" t="s">
        <v>233</v>
      </c>
    </row>
    <row r="72" spans="1:5">
      <c r="A72" s="35" t="s">
        <v>234</v>
      </c>
      <c r="B72" s="32">
        <v>71</v>
      </c>
      <c r="C72" s="32">
        <v>1</v>
      </c>
      <c r="D72" s="32">
        <v>3565</v>
      </c>
      <c r="E72" s="30" t="s">
        <v>235</v>
      </c>
    </row>
    <row r="73" spans="1:5">
      <c r="A73" s="35" t="s">
        <v>236</v>
      </c>
      <c r="B73" s="32">
        <v>72</v>
      </c>
      <c r="C73" s="32">
        <v>1</v>
      </c>
      <c r="D73" s="32">
        <v>29269</v>
      </c>
      <c r="E73" s="30" t="s">
        <v>237</v>
      </c>
    </row>
    <row r="74" spans="1:5">
      <c r="A74" s="35" t="s">
        <v>238</v>
      </c>
      <c r="B74" s="32">
        <v>73</v>
      </c>
      <c r="C74" s="32">
        <v>1</v>
      </c>
      <c r="D74" s="32">
        <v>42295</v>
      </c>
      <c r="E74" s="30" t="s">
        <v>239</v>
      </c>
    </row>
    <row r="75" spans="1:5">
      <c r="A75" s="35" t="s">
        <v>240</v>
      </c>
      <c r="B75" s="32">
        <v>74</v>
      </c>
      <c r="C75" s="32">
        <v>1</v>
      </c>
      <c r="D75" s="32">
        <v>42485</v>
      </c>
      <c r="E75" s="30" t="s">
        <v>241</v>
      </c>
    </row>
    <row r="76" spans="1:5">
      <c r="A76" s="35" t="s">
        <v>242</v>
      </c>
      <c r="B76" s="32">
        <v>75</v>
      </c>
      <c r="C76" s="32">
        <v>5</v>
      </c>
      <c r="D76" s="32">
        <v>11721</v>
      </c>
      <c r="E76" s="30" t="s">
        <v>243</v>
      </c>
    </row>
    <row r="77" spans="1:5">
      <c r="A77" s="35" t="s">
        <v>244</v>
      </c>
      <c r="B77" s="32">
        <v>76</v>
      </c>
      <c r="C77" s="32">
        <v>1</v>
      </c>
      <c r="D77" s="32">
        <v>3652</v>
      </c>
      <c r="E77" s="30" t="s">
        <v>245</v>
      </c>
    </row>
    <row r="78" spans="1:5">
      <c r="A78" s="35" t="s">
        <v>246</v>
      </c>
      <c r="B78" s="32">
        <v>77</v>
      </c>
      <c r="C78" s="32">
        <v>1</v>
      </c>
      <c r="D78" s="32">
        <v>3652</v>
      </c>
      <c r="E78" s="30" t="s">
        <v>247</v>
      </c>
    </row>
    <row r="79" spans="1:5">
      <c r="A79" s="35" t="s">
        <v>248</v>
      </c>
      <c r="B79" s="32">
        <v>78</v>
      </c>
      <c r="C79" s="32">
        <v>1</v>
      </c>
      <c r="D79" s="32">
        <v>11711</v>
      </c>
      <c r="E79" s="30" t="s">
        <v>249</v>
      </c>
    </row>
    <row r="80" spans="1:5">
      <c r="A80" s="35" t="s">
        <v>250</v>
      </c>
      <c r="B80" s="32">
        <v>79</v>
      </c>
      <c r="C80" s="32">
        <v>1</v>
      </c>
      <c r="D80" s="32">
        <v>12826</v>
      </c>
      <c r="E80" s="30" t="s">
        <v>251</v>
      </c>
    </row>
    <row r="81" spans="1:5">
      <c r="A81" s="35" t="s">
        <v>252</v>
      </c>
      <c r="B81" s="32">
        <v>80</v>
      </c>
      <c r="C81" s="32">
        <v>1</v>
      </c>
      <c r="D81" s="32">
        <v>13231</v>
      </c>
      <c r="E81" s="30" t="s">
        <v>253</v>
      </c>
    </row>
    <row r="82" spans="1:5">
      <c r="A82" s="35" t="s">
        <v>254</v>
      </c>
      <c r="B82" s="32">
        <v>81</v>
      </c>
      <c r="C82" s="32">
        <v>5</v>
      </c>
      <c r="D82" s="32">
        <v>110</v>
      </c>
      <c r="E82" s="30" t="s">
        <v>255</v>
      </c>
    </row>
    <row r="83" spans="1:5">
      <c r="A83" s="35" t="s">
        <v>256</v>
      </c>
      <c r="B83" s="32">
        <v>82</v>
      </c>
      <c r="C83" s="32">
        <v>1</v>
      </c>
      <c r="D83" s="32">
        <v>3581</v>
      </c>
      <c r="E83" s="30" t="s">
        <v>257</v>
      </c>
    </row>
    <row r="84" spans="1:5" s="39" customFormat="1">
      <c r="A84" s="36" t="s">
        <v>258</v>
      </c>
      <c r="B84" s="32">
        <v>83</v>
      </c>
      <c r="C84" s="37">
        <v>1</v>
      </c>
      <c r="D84" s="38">
        <v>3606</v>
      </c>
      <c r="E84" s="39" t="s">
        <v>259</v>
      </c>
    </row>
    <row r="85" spans="1:5" s="39" customFormat="1">
      <c r="A85" s="40" t="s">
        <v>260</v>
      </c>
      <c r="B85" s="32">
        <v>84</v>
      </c>
      <c r="C85" s="37">
        <v>1</v>
      </c>
      <c r="D85" s="38">
        <v>3606</v>
      </c>
      <c r="E85" s="39" t="s">
        <v>261</v>
      </c>
    </row>
    <row r="86" spans="1:5" s="39" customFormat="1">
      <c r="A86" s="40" t="s">
        <v>262</v>
      </c>
      <c r="B86" s="32">
        <v>85</v>
      </c>
      <c r="C86" s="37">
        <v>1</v>
      </c>
      <c r="D86" s="38">
        <v>3615</v>
      </c>
      <c r="E86" s="41" t="s">
        <v>263</v>
      </c>
    </row>
    <row r="87" spans="1:5">
      <c r="A87" s="35" t="s">
        <v>264</v>
      </c>
      <c r="B87" s="32">
        <v>86</v>
      </c>
      <c r="C87" s="32">
        <v>1</v>
      </c>
      <c r="D87" s="32">
        <v>3625</v>
      </c>
      <c r="E87" s="30" t="s">
        <v>265</v>
      </c>
    </row>
    <row r="88" spans="1:5">
      <c r="A88" s="35" t="s">
        <v>266</v>
      </c>
      <c r="B88" s="32">
        <v>87</v>
      </c>
      <c r="C88" s="32">
        <v>5</v>
      </c>
      <c r="D88" s="32">
        <v>439154</v>
      </c>
      <c r="E88" s="30" t="s">
        <v>267</v>
      </c>
    </row>
    <row r="89" spans="1:5">
      <c r="A89" s="35" t="s">
        <v>268</v>
      </c>
      <c r="B89" s="32">
        <v>88</v>
      </c>
      <c r="C89" s="32">
        <v>1</v>
      </c>
      <c r="D89" s="32">
        <v>3644</v>
      </c>
      <c r="E89" s="30" t="s">
        <v>269</v>
      </c>
    </row>
    <row r="90" spans="1:5">
      <c r="A90" s="35" t="s">
        <v>270</v>
      </c>
      <c r="B90" s="32">
        <v>89</v>
      </c>
      <c r="C90" s="32">
        <v>1</v>
      </c>
      <c r="D90" s="32">
        <v>3541</v>
      </c>
      <c r="E90" s="30" t="s">
        <v>271</v>
      </c>
    </row>
    <row r="91" spans="1:5">
      <c r="A91" s="35" t="s">
        <v>272</v>
      </c>
      <c r="B91" s="32">
        <v>90</v>
      </c>
      <c r="C91" s="32">
        <v>5</v>
      </c>
      <c r="D91" s="32">
        <v>103594</v>
      </c>
      <c r="E91" s="30" t="s">
        <v>273</v>
      </c>
    </row>
    <row r="92" spans="1:5">
      <c r="A92" s="35" t="s">
        <v>274</v>
      </c>
      <c r="B92" s="32">
        <v>91</v>
      </c>
      <c r="C92" s="32">
        <v>1</v>
      </c>
      <c r="D92" s="32">
        <v>3594</v>
      </c>
      <c r="E92" s="30" t="s">
        <v>275</v>
      </c>
    </row>
    <row r="93" spans="1:5">
      <c r="A93" s="35" t="s">
        <v>276</v>
      </c>
      <c r="B93" s="32">
        <v>92</v>
      </c>
      <c r="C93" s="32">
        <v>1</v>
      </c>
      <c r="D93" s="32">
        <v>42421</v>
      </c>
      <c r="E93" s="30" t="s">
        <v>277</v>
      </c>
    </row>
    <row r="94" spans="1:5">
      <c r="A94" s="35" t="s">
        <v>278</v>
      </c>
      <c r="B94" s="32">
        <v>93</v>
      </c>
      <c r="C94" s="32">
        <v>1</v>
      </c>
      <c r="D94" s="32">
        <v>3592</v>
      </c>
      <c r="E94" s="30" t="s">
        <v>279</v>
      </c>
    </row>
    <row r="95" spans="1:5">
      <c r="A95" s="35" t="s">
        <v>280</v>
      </c>
      <c r="B95" s="32">
        <v>94</v>
      </c>
      <c r="C95" s="32">
        <v>1</v>
      </c>
      <c r="D95" s="32">
        <v>3624</v>
      </c>
      <c r="E95" s="30" t="s">
        <v>281</v>
      </c>
    </row>
    <row r="96" spans="1:5">
      <c r="A96" s="35" t="s">
        <v>282</v>
      </c>
      <c r="B96" s="32">
        <v>95</v>
      </c>
      <c r="C96" s="32">
        <v>1</v>
      </c>
      <c r="D96" s="32">
        <v>3642</v>
      </c>
      <c r="E96" s="30" t="s">
        <v>283</v>
      </c>
    </row>
    <row r="97" spans="1:5">
      <c r="A97" s="35" t="s">
        <v>284</v>
      </c>
      <c r="B97" s="32">
        <v>96</v>
      </c>
      <c r="C97" s="32">
        <v>1</v>
      </c>
      <c r="D97" s="32">
        <v>3646</v>
      </c>
      <c r="E97" s="30" t="s">
        <v>285</v>
      </c>
    </row>
    <row r="98" spans="1:5">
      <c r="A98" s="35" t="s">
        <v>286</v>
      </c>
      <c r="B98" s="32">
        <v>97</v>
      </c>
      <c r="C98" s="32">
        <v>3</v>
      </c>
      <c r="D98" s="32">
        <v>36273</v>
      </c>
      <c r="E98" s="30" t="s">
        <v>287</v>
      </c>
    </row>
    <row r="99" spans="1:5">
      <c r="A99" s="35" t="s">
        <v>288</v>
      </c>
      <c r="B99" s="32">
        <v>98</v>
      </c>
      <c r="C99" s="32">
        <v>3</v>
      </c>
      <c r="D99" s="32">
        <v>23582</v>
      </c>
      <c r="E99" s="30" t="s">
        <v>289</v>
      </c>
    </row>
    <row r="100" spans="1:5">
      <c r="A100" s="35" t="s">
        <v>290</v>
      </c>
      <c r="B100" s="32">
        <v>99</v>
      </c>
      <c r="C100" s="32">
        <v>3</v>
      </c>
      <c r="D100" s="32">
        <v>23485</v>
      </c>
      <c r="E100" s="30" t="s">
        <v>291</v>
      </c>
    </row>
    <row r="101" spans="1:5">
      <c r="A101" s="35" t="s">
        <v>292</v>
      </c>
      <c r="B101" s="32">
        <v>100</v>
      </c>
      <c r="C101" s="32">
        <v>3</v>
      </c>
      <c r="D101" s="32">
        <v>9225</v>
      </c>
      <c r="E101" s="30" t="s">
        <v>293</v>
      </c>
    </row>
    <row r="102" spans="1:5">
      <c r="A102" s="35" t="s">
        <v>294</v>
      </c>
      <c r="B102" s="32">
        <v>101</v>
      </c>
      <c r="C102" s="32">
        <v>3</v>
      </c>
      <c r="D102" s="32">
        <v>9932</v>
      </c>
      <c r="E102" s="30" t="s">
        <v>295</v>
      </c>
    </row>
    <row r="103" spans="1:5">
      <c r="A103" s="35" t="s">
        <v>296</v>
      </c>
      <c r="B103" s="32">
        <v>102</v>
      </c>
      <c r="C103" s="32">
        <v>3</v>
      </c>
      <c r="D103" s="32">
        <v>33965</v>
      </c>
      <c r="E103" s="30" t="s">
        <v>297</v>
      </c>
    </row>
    <row r="104" spans="1:5">
      <c r="A104" s="35" t="s">
        <v>298</v>
      </c>
      <c r="B104" s="32">
        <v>103</v>
      </c>
      <c r="C104" s="32">
        <v>3</v>
      </c>
      <c r="D104" s="32">
        <v>3634</v>
      </c>
      <c r="E104" s="30" t="s">
        <v>299</v>
      </c>
    </row>
    <row r="105" spans="1:5">
      <c r="A105" s="35" t="s">
        <v>300</v>
      </c>
      <c r="B105" s="32">
        <v>104</v>
      </c>
      <c r="C105" s="32">
        <v>3</v>
      </c>
      <c r="D105" s="32">
        <v>133965</v>
      </c>
      <c r="E105" s="30" t="s">
        <v>301</v>
      </c>
    </row>
    <row r="106" spans="1:5">
      <c r="A106" s="35" t="s">
        <v>302</v>
      </c>
      <c r="B106" s="32">
        <v>105</v>
      </c>
      <c r="C106" s="32">
        <v>3</v>
      </c>
      <c r="D106" s="32">
        <v>203634</v>
      </c>
      <c r="E106" s="30" t="s">
        <v>303</v>
      </c>
    </row>
    <row r="107" spans="1:5">
      <c r="A107" s="35" t="s">
        <v>304</v>
      </c>
      <c r="B107" s="32">
        <v>106</v>
      </c>
      <c r="C107" s="32">
        <v>3</v>
      </c>
      <c r="D107" s="32">
        <v>9642</v>
      </c>
      <c r="E107" s="30" t="s">
        <v>305</v>
      </c>
    </row>
    <row r="108" spans="1:5">
      <c r="A108" s="35" t="s">
        <v>306</v>
      </c>
      <c r="B108" s="32">
        <v>107</v>
      </c>
      <c r="C108" s="32">
        <v>2</v>
      </c>
      <c r="D108" s="32">
        <v>30</v>
      </c>
      <c r="E108" s="30" t="s">
        <v>307</v>
      </c>
    </row>
    <row r="109" spans="1:5">
      <c r="A109" s="35" t="s">
        <v>308</v>
      </c>
      <c r="B109" s="32">
        <v>108</v>
      </c>
      <c r="C109" s="32">
        <v>2</v>
      </c>
      <c r="D109" s="32">
        <v>40</v>
      </c>
      <c r="E109" s="30" t="s">
        <v>309</v>
      </c>
    </row>
    <row r="110" spans="1:5">
      <c r="A110" s="35" t="s">
        <v>310</v>
      </c>
      <c r="B110" s="32">
        <v>109</v>
      </c>
      <c r="C110" s="32">
        <v>2</v>
      </c>
      <c r="D110" s="32">
        <v>89</v>
      </c>
      <c r="E110" s="30" t="s">
        <v>311</v>
      </c>
    </row>
    <row r="111" spans="1:5">
      <c r="A111" s="35" t="s">
        <v>312</v>
      </c>
      <c r="B111" s="32">
        <v>110</v>
      </c>
      <c r="C111" s="32">
        <v>2</v>
      </c>
      <c r="D111" s="32">
        <v>130</v>
      </c>
      <c r="E111" s="30" t="s">
        <v>313</v>
      </c>
    </row>
    <row r="112" spans="1:5">
      <c r="A112" s="35" t="s">
        <v>314</v>
      </c>
      <c r="B112" s="32">
        <v>111</v>
      </c>
      <c r="C112" s="32">
        <v>2</v>
      </c>
      <c r="D112" s="32">
        <v>130</v>
      </c>
      <c r="E112" s="30" t="s">
        <v>315</v>
      </c>
    </row>
    <row r="113" spans="1:5">
      <c r="A113" s="35" t="s">
        <v>316</v>
      </c>
      <c r="B113" s="32">
        <v>112</v>
      </c>
      <c r="C113" s="32">
        <v>2</v>
      </c>
      <c r="D113" s="32">
        <v>412</v>
      </c>
      <c r="E113" s="30" t="s">
        <v>317</v>
      </c>
    </row>
    <row r="114" spans="1:5">
      <c r="A114" s="35" t="s">
        <v>318</v>
      </c>
      <c r="B114" s="32">
        <v>113</v>
      </c>
      <c r="C114" s="32">
        <v>2</v>
      </c>
      <c r="D114" s="32">
        <v>862</v>
      </c>
      <c r="E114" s="30" t="s">
        <v>319</v>
      </c>
    </row>
    <row r="115" spans="1:5">
      <c r="A115" s="35" t="s">
        <v>320</v>
      </c>
      <c r="B115" s="32">
        <v>114</v>
      </c>
      <c r="C115" s="32">
        <v>2</v>
      </c>
      <c r="D115" s="32">
        <v>11618</v>
      </c>
      <c r="E115" s="39" t="s">
        <v>321</v>
      </c>
    </row>
    <row r="116" spans="1:5">
      <c r="A116" s="35" t="s">
        <v>322</v>
      </c>
      <c r="B116" s="32">
        <v>115</v>
      </c>
      <c r="C116" s="32">
        <v>2</v>
      </c>
      <c r="D116" s="32">
        <v>25554</v>
      </c>
      <c r="E116" s="39" t="s">
        <v>323</v>
      </c>
    </row>
    <row r="117" spans="1:5">
      <c r="A117" s="35" t="s">
        <v>324</v>
      </c>
      <c r="B117" s="32">
        <v>116</v>
      </c>
      <c r="C117" s="32">
        <v>2</v>
      </c>
      <c r="D117" s="32">
        <v>42439</v>
      </c>
      <c r="E117" s="39" t="s">
        <v>325</v>
      </c>
    </row>
    <row r="118" spans="1:5">
      <c r="A118" s="35" t="s">
        <v>326</v>
      </c>
      <c r="B118" s="32">
        <v>117</v>
      </c>
      <c r="C118" s="32">
        <v>2</v>
      </c>
      <c r="D118" s="32">
        <v>104952</v>
      </c>
      <c r="E118" s="39" t="s">
        <v>327</v>
      </c>
    </row>
    <row r="119" spans="1:5">
      <c r="A119" s="35" t="s">
        <v>328</v>
      </c>
      <c r="B119" s="32">
        <v>118</v>
      </c>
      <c r="C119" s="32">
        <v>2</v>
      </c>
      <c r="D119" s="32">
        <v>203599</v>
      </c>
      <c r="E119" s="39" t="s">
        <v>329</v>
      </c>
    </row>
    <row r="120" spans="1:5">
      <c r="A120" s="35" t="s">
        <v>330</v>
      </c>
      <c r="B120" s="32">
        <v>119</v>
      </c>
      <c r="C120" s="32">
        <v>2</v>
      </c>
      <c r="D120" s="32">
        <v>203658</v>
      </c>
      <c r="E120" s="39" t="s">
        <v>331</v>
      </c>
    </row>
    <row r="121" spans="1:5">
      <c r="A121" s="35" t="s">
        <v>332</v>
      </c>
      <c r="B121" s="32">
        <v>120</v>
      </c>
      <c r="C121" s="32">
        <v>2</v>
      </c>
      <c r="D121" s="32">
        <v>203652</v>
      </c>
      <c r="E121" s="39" t="s">
        <v>333</v>
      </c>
    </row>
    <row r="122" spans="1:5">
      <c r="A122" s="35" t="s">
        <v>334</v>
      </c>
      <c r="B122" s="32">
        <v>121</v>
      </c>
      <c r="C122" s="32">
        <v>2</v>
      </c>
      <c r="D122" s="32">
        <v>103606</v>
      </c>
      <c r="E122" s="39" t="s">
        <v>335</v>
      </c>
    </row>
    <row r="123" spans="1:5">
      <c r="A123" s="35" t="s">
        <v>336</v>
      </c>
      <c r="B123" s="32">
        <v>122</v>
      </c>
      <c r="C123" s="32">
        <v>2</v>
      </c>
      <c r="D123" s="32">
        <v>100130</v>
      </c>
      <c r="E123" s="39" t="s">
        <v>335</v>
      </c>
    </row>
    <row r="124" spans="1:5">
      <c r="A124" s="35" t="s">
        <v>337</v>
      </c>
      <c r="B124" s="32">
        <v>123</v>
      </c>
      <c r="C124" s="32">
        <v>2</v>
      </c>
      <c r="D124" s="30" t="s">
        <v>338</v>
      </c>
      <c r="E124" s="39" t="s">
        <v>339</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Start</vt:lpstr>
      <vt:lpstr>Instructions</vt:lpstr>
      <vt:lpstr>Uses</vt:lpstr>
      <vt:lpstr>Federal</vt:lpstr>
      <vt:lpstr>Names</vt:lpstr>
      <vt:lpstr>CCNamesLU</vt:lpstr>
      <vt:lpstr>CCTableLU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63 Revised Form V3 January 2023</dc:title>
  <dc:subject>Section 63 Federal Funding</dc:subject>
  <dc:creator>Funding and Resource Planning</dc:creator>
  <cp:keywords>Section 63</cp:keywords>
  <cp:lastModifiedBy>King, Clifford</cp:lastModifiedBy>
  <cp:lastPrinted>2021-08-19T15:35:36Z</cp:lastPrinted>
  <dcterms:created xsi:type="dcterms:W3CDTF">2021-07-27T17:41:08Z</dcterms:created>
  <dcterms:modified xsi:type="dcterms:W3CDTF">2022-10-20T16:51:58Z</dcterms:modified>
  <cp:category>THECB</cp:category>
</cp:coreProperties>
</file>