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7.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defaultThemeVersion="166925"/>
  <mc:AlternateContent xmlns:mc="http://schemas.openxmlformats.org/markup-compatibility/2006">
    <mc:Choice Requires="x15">
      <x15ac:absPath xmlns:x15ac="http://schemas.microsoft.com/office/spreadsheetml/2010/11/ac" url="H:\APP\PA\PAForum\Web Publications\FINANCE\Section 63 Report\"/>
    </mc:Choice>
  </mc:AlternateContent>
  <xr:revisionPtr revIDLastSave="0" documentId="13_ncr:1_{AC682A7F-DD42-4D90-BCFA-19541ED06BC9}" xr6:coauthVersionLast="47" xr6:coauthVersionMax="47" xr10:uidLastSave="{00000000-0000-0000-0000-000000000000}"/>
  <bookViews>
    <workbookView xWindow="-108" yWindow="-108" windowWidth="23256" windowHeight="12576" tabRatio="884" xr2:uid="{13B28D05-36C7-44C5-B3EC-EFF81BCB5071}"/>
  </bookViews>
  <sheets>
    <sheet name="Document Guide" sheetId="5" r:id="rId1"/>
    <sheet name="Summary of Uses Tab" sheetId="6" r:id="rId2"/>
    <sheet name="Summary of Federal Tab" sheetId="3" r:id="rId3"/>
    <sheet name="Sheet2" sheetId="8" state="hidden" r:id="rId4"/>
    <sheet name="Sec. 63 Collection - Uses" sheetId="1" r:id="rId5"/>
    <sheet name="Sec. 63 Collection - Federal" sheetId="2" r:id="rId6"/>
  </sheets>
  <calcPr calcId="191029"/>
  <pivotCaches>
    <pivotCache cacheId="2" r:id="rId7"/>
    <pivotCache cacheId="3" r:id="rId8"/>
    <pivotCache cacheId="4"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049" i="2" l="1"/>
  <c r="I2973" i="1"/>
  <c r="K4031" i="2"/>
  <c r="M4021" i="2"/>
  <c r="E2973" i="1"/>
  <c r="M2970" i="1"/>
  <c r="K2970" i="1"/>
  <c r="I2970" i="1"/>
  <c r="J2968" i="1"/>
  <c r="I2968" i="1"/>
  <c r="M2965" i="1"/>
  <c r="K2965" i="1"/>
  <c r="I2965" i="1"/>
  <c r="I2955" i="1"/>
  <c r="I2945" i="1"/>
  <c r="I2944" i="1"/>
  <c r="E4049" i="2" l="1"/>
  <c r="F4049" i="2"/>
  <c r="G4049" i="2"/>
  <c r="H4049" i="2"/>
  <c r="I4049" i="2"/>
  <c r="K4049" i="2"/>
  <c r="L4049" i="2"/>
  <c r="M4049" i="2"/>
  <c r="F2973" i="1"/>
  <c r="G2973" i="1"/>
  <c r="H2973" i="1"/>
  <c r="J2973" i="1"/>
  <c r="K2973" i="1"/>
  <c r="L2973" i="1"/>
  <c r="M2973" i="1"/>
  <c r="M2976" i="1" l="1"/>
  <c r="M2975" i="1" s="1"/>
  <c r="M4051" i="2"/>
  <c r="C9" i="6"/>
  <c r="C14" i="6"/>
  <c r="C8" i="6"/>
  <c r="C7" i="6"/>
  <c r="C13" i="6"/>
  <c r="C12" i="6"/>
  <c r="C10" i="6"/>
  <c r="C11" i="6"/>
  <c r="C15" i="6"/>
  <c r="C16" i="6" l="1"/>
  <c r="K2975" i="1" l="1"/>
  <c r="E2976" i="1"/>
  <c r="H32" i="6"/>
  <c r="H28" i="6"/>
  <c r="H27" i="6"/>
  <c r="H30" i="6"/>
  <c r="H31" i="6"/>
  <c r="H29" i="6"/>
  <c r="H26" i="6"/>
  <c r="L4051" i="2" l="1"/>
  <c r="K2976" i="1"/>
  <c r="E2975" i="1"/>
  <c r="F4051" i="2"/>
  <c r="H4051" i="2"/>
  <c r="G2975" i="1"/>
  <c r="G2976" i="1"/>
  <c r="I2975" i="1" l="1"/>
  <c r="J4051" i="2"/>
  <c r="I2976" i="1"/>
  <c r="C1" i="2" l="1"/>
  <c r="A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Drew, David</author>
  </authors>
  <commentList>
    <comment ref="C2971" authorId="0" shapeId="0" xr:uid="{92B893C4-D750-49DB-8897-22237C5F5969}">
      <text>
        <r>
          <rPr>
            <b/>
            <sz val="9"/>
            <color indexed="81"/>
            <rFont val="Tahoma"/>
            <family val="2"/>
          </rPr>
          <t>Please list all programs that are being combined on this row in column M</t>
        </r>
      </text>
    </comment>
  </commentList>
</comments>
</file>

<file path=xl/sharedStrings.xml><?xml version="1.0" encoding="utf-8"?>
<sst xmlns="http://schemas.openxmlformats.org/spreadsheetml/2006/main" count="30339" uniqueCount="764">
  <si>
    <t>Institution</t>
  </si>
  <si>
    <t>Category</t>
  </si>
  <si>
    <t>Subcategory</t>
  </si>
  <si>
    <t>Expended State Fiscal Year 2020</t>
  </si>
  <si>
    <t># of students that received aid in State Fiscal Year 2020</t>
  </si>
  <si>
    <t>Expended State Fiscal Year 2021</t>
  </si>
  <si>
    <t># of students that received aid in State Fiscal Year 2021</t>
  </si>
  <si>
    <t>Explanatory Notes</t>
  </si>
  <si>
    <t>Student Financial Services</t>
  </si>
  <si>
    <t>Faculty/Staff Support &amp; Instruction Delivery</t>
  </si>
  <si>
    <t>Campus Safety and Operations</t>
  </si>
  <si>
    <t>Lost Revenue</t>
  </si>
  <si>
    <t>Research</t>
  </si>
  <si>
    <t>Pass Through</t>
  </si>
  <si>
    <t>Other</t>
  </si>
  <si>
    <t xml:space="preserve">GEER </t>
  </si>
  <si>
    <t>Act</t>
  </si>
  <si>
    <t>Subpart</t>
  </si>
  <si>
    <t>State Fiscal Year 2020 Awarded</t>
  </si>
  <si>
    <t>State Fiscal Year 2020 Expended</t>
  </si>
  <si>
    <t>State Fiscal Year 2021 Awarded</t>
  </si>
  <si>
    <t>State Fiscal Year 2021 Expended</t>
  </si>
  <si>
    <t>CARES</t>
  </si>
  <si>
    <t>CRRSAA</t>
  </si>
  <si>
    <t>ARPA</t>
  </si>
  <si>
    <t>CPRSAA</t>
  </si>
  <si>
    <t>PPPHCEA</t>
  </si>
  <si>
    <t>Pass-Through Funds Received</t>
  </si>
  <si>
    <t>Institution Type</t>
  </si>
  <si>
    <t>CC</t>
  </si>
  <si>
    <t>Grand Total</t>
  </si>
  <si>
    <t xml:space="preserve"> </t>
  </si>
  <si>
    <t>GAI</t>
  </si>
  <si>
    <t>HRI</t>
  </si>
  <si>
    <t>Sys</t>
  </si>
  <si>
    <t>SC</t>
  </si>
  <si>
    <t>TSTC</t>
  </si>
  <si>
    <t>Total</t>
  </si>
  <si>
    <t>Institution Type Filter Legend</t>
  </si>
  <si>
    <t>Community College</t>
  </si>
  <si>
    <t>Health-Related Institution</t>
  </si>
  <si>
    <t>State College</t>
  </si>
  <si>
    <t>Texas State Technical College</t>
  </si>
  <si>
    <t>System Administration</t>
  </si>
  <si>
    <t>Subsidizing Housing</t>
  </si>
  <si>
    <t>Tuition Discounts</t>
  </si>
  <si>
    <t>Subcategory of Spending</t>
  </si>
  <si>
    <t>Total Awards by Federal Act Summary</t>
  </si>
  <si>
    <t>Subsidizing Internet</t>
  </si>
  <si>
    <t>Emergency Financial Aid Grants</t>
  </si>
  <si>
    <t>Subsidizing Technology</t>
  </si>
  <si>
    <t>Clearing Student Debt</t>
  </si>
  <si>
    <t>Fee Reimbursements</t>
  </si>
  <si>
    <t>Community Colleges</t>
  </si>
  <si>
    <t>General Academic Institution</t>
  </si>
  <si>
    <t>Institutional Sectors</t>
  </si>
  <si>
    <t>GEER</t>
  </si>
  <si>
    <t>Summary of Expended Amounts</t>
  </si>
  <si>
    <t>Expenditures by Category</t>
  </si>
  <si>
    <t>Sectors</t>
  </si>
  <si>
    <t>Total Awards by Sector</t>
  </si>
  <si>
    <t>Table 1. Total Awards by Sector</t>
  </si>
  <si>
    <t>Table 3. Total Award by Federal Act</t>
  </si>
  <si>
    <t>Table 5. All Sectors - Student Financial Aid Spending by Collection Subcategory</t>
  </si>
  <si>
    <t>Federal Act Filter Legend</t>
  </si>
  <si>
    <t>American Rescue Plan Act</t>
  </si>
  <si>
    <t>Coronavirus Response and Relief Supplemental Appropriations Act</t>
  </si>
  <si>
    <t>Coronavirus Aid, Relief, and Economic Security Act</t>
  </si>
  <si>
    <t>Coronavirus Preparedness and Response Supplemental Appropriations Act</t>
  </si>
  <si>
    <t>Paycheck Protection Program and Health Care Enhancement Act</t>
  </si>
  <si>
    <t>Awards</t>
  </si>
  <si>
    <t>Table 4. Total Spending by Category, by Sector</t>
  </si>
  <si>
    <t>Summary of  Amounts</t>
  </si>
  <si>
    <t xml:space="preserve"> Academic</t>
  </si>
  <si>
    <t>Auxiliary Services</t>
  </si>
  <si>
    <t>Patient Services</t>
  </si>
  <si>
    <t>Table 6. Reporting of Federal Funds for Reimbursement as Lost Revenue, by Category</t>
  </si>
  <si>
    <t>Percentage of Total</t>
  </si>
  <si>
    <t>Document Guide</t>
  </si>
  <si>
    <t>Summary Tab: Overview of Federal Awards</t>
  </si>
  <si>
    <t>Summary Tab: Overview of Expenditures and Uses of Federal Funds</t>
  </si>
  <si>
    <t>Percentage of Total Spending on Student Financial Aid</t>
  </si>
  <si>
    <t>Section 63 Collections - Federal</t>
  </si>
  <si>
    <t>Section 63 Collections - Uses</t>
  </si>
  <si>
    <t>Expended State Fiscal Year 2022</t>
  </si>
  <si>
    <t># of students that received aid in State Fiscal Year 2022</t>
  </si>
  <si>
    <t>SB 8, 3rd Called Session</t>
  </si>
  <si>
    <t>CARES + CRRSAA</t>
  </si>
  <si>
    <t>State Fiscal Year 2022 Awarded</t>
  </si>
  <si>
    <t>Governor's Emergency Education Relief</t>
  </si>
  <si>
    <t>Note: All figures displayed in millions</t>
  </si>
  <si>
    <t>Note: All figures displayed in millions (except Table/Chart 6)</t>
  </si>
  <si>
    <t>Expended State Fiscal Year 2023 as of 2/28/2023</t>
  </si>
  <si>
    <t># of students that received aid in State Fiscal Year  2023 as of 2/28/2023</t>
  </si>
  <si>
    <t>Amounts Obligated as of 2/28/2023</t>
  </si>
  <si>
    <t>State Fiscal Year 2023 Awarded</t>
  </si>
  <si>
    <t>Alamo Community College District</t>
  </si>
  <si>
    <t>Providing additional emergency financial aid grants to students</t>
  </si>
  <si>
    <t>Providing reimbursements for tuition, housing, room and board, or other fee refunds</t>
  </si>
  <si>
    <t>Providing tuition discounts</t>
  </si>
  <si>
    <t>Covering the cost of providing additional technology hardware to students, such as laptops or tablets, or covering the added cost of technology fees.</t>
  </si>
  <si>
    <t>Providing or subsidizing the costs of high-speed internet to students to transition to an online environment</t>
  </si>
  <si>
    <t>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t>
  </si>
  <si>
    <t>Clearing student debt and/or covering student unpaid or outstanding balances to the institution</t>
  </si>
  <si>
    <t>Providing or subsidizing the costs of high-speed internet to faculty to transition to an online environment.</t>
  </si>
  <si>
    <t xml:space="preserve">Costs related to operating additional class sections to enable social distancing, such as those for hiring more instructors and increasing campus hours of operations. </t>
  </si>
  <si>
    <t>Purchasing, leasing, or renting additional instructional equipment and supplies (such as laboratory equipment or computers) to reduce the number of students sharing equipment or supplies during a class period and to provide time for disinfection between uses.</t>
  </si>
  <si>
    <t>Purchasing faculty and staff training in online instruction; or paying additional funds to staff who are providing training in addition to their regular job responsibilities.</t>
  </si>
  <si>
    <t>Purchasing, leasing, or renting additional equipment or software to enable distance learning, or upgrading campus wi-fi access or extending open networks to parking lots or public spaces, etc.</t>
  </si>
  <si>
    <t>Costs or expenses related to the disinfecting and cleaning of dorms and other campus facilities, purchases of cleaning supplies, adding personnel to increase the frequency of cleaning.</t>
  </si>
  <si>
    <t>Costs or expenses related to the purchases of personal protective equipment (PPE) and sneeze guards</t>
  </si>
  <si>
    <t>Costs related to the reconfiguration of facilities to promote social distancing, HVAC replacements or upgrades</t>
  </si>
  <si>
    <t>Subsidizing food service to reduce density in eating facilities, to provide pre-packaged meals, or to add hours to food service operations to accommodate social distancing.</t>
  </si>
  <si>
    <t xml:space="preserve">Replacing lost revenue from academic sources. </t>
  </si>
  <si>
    <t>Replacing lost revenue from auxiliary services sources (i.e., cancelled ancillary events; disruption of food service, dorms, childcare, or other facilities; cancellation of use of campus venues by other organizations, lost parking revenue, etc.).</t>
  </si>
  <si>
    <t>Replacing lost revenue from patient services.</t>
  </si>
  <si>
    <t>Funds used to support research activities (COVID or Non-COVID related)</t>
  </si>
  <si>
    <t>Funds passed through to other state or local entities (please specify which entity and for what purpose in explanatory notes).</t>
  </si>
  <si>
    <t>Other items not fitting in another category. Please briefly explain in the "Explanatory Notes" section.</t>
  </si>
  <si>
    <t xml:space="preserve">Preserving and maintaining FY 2020-2022 Student Financial Aid Program Funding (TEXAS Grants, TEOG, TEG) </t>
  </si>
  <si>
    <t xml:space="preserve">Providing Emergency Educational Aid to pandemic-impacted undergraduate students and support them in enrolling and persisting on-track to attain a postsecondary credential </t>
  </si>
  <si>
    <t>Reskilling and Upskilling Grants to support Texans who have previously stopped out of higher education and/or students who need to reskill or upskill to get back into the workforce.</t>
  </si>
  <si>
    <t>Completion Grants to clear outstanding balances for returning and continuing students, to support their re-enrollment or persistence.</t>
  </si>
  <si>
    <t>All other GEER programs.</t>
  </si>
  <si>
    <t>All SB 8 Programs spending</t>
  </si>
  <si>
    <t>Student Portion</t>
  </si>
  <si>
    <t>Institutional Portion</t>
  </si>
  <si>
    <t>Historically Black Colleges &amp; Universities</t>
  </si>
  <si>
    <t>Tribally Controlled Colleges and Universities</t>
  </si>
  <si>
    <t>Minority Serving Institutions</t>
  </si>
  <si>
    <t>Strengthening Institutions Program</t>
  </si>
  <si>
    <t>Fund for the Improvement of Post-Secondary Education</t>
  </si>
  <si>
    <t>Institutional Resilience and Expanded Postsecondary Opportunity</t>
  </si>
  <si>
    <t>HHS Provider Relief Fund</t>
  </si>
  <si>
    <t>Enter any Other Subpart Funding Received</t>
  </si>
  <si>
    <t>Governor's Emergency Education Relief Fund I &amp; II</t>
  </si>
  <si>
    <t>Student Aid Portion</t>
  </si>
  <si>
    <t>Proprietary Institutions Grant Funds for Students</t>
  </si>
  <si>
    <t>Supplemental Assistance to Institutions of Higher Education Program</t>
  </si>
  <si>
    <t>Supplemental Support under American Rescue Plan</t>
  </si>
  <si>
    <t>Federal Funding Provided in SB8, 87th Legislature, 3rd Called Session</t>
  </si>
  <si>
    <t>FEMA reimbursements – Note purpose in Explanatory Notes</t>
  </si>
  <si>
    <t>Funds received from other state or local entity (please specify which entity and for what purpose in explanatory notes)</t>
  </si>
  <si>
    <t>Alvin Community College</t>
  </si>
  <si>
    <t>Unduplicated</t>
  </si>
  <si>
    <t>Personal Protection Supplies</t>
  </si>
  <si>
    <t>TWC Childcare Relief Funding</t>
  </si>
  <si>
    <t>Angelina College</t>
  </si>
  <si>
    <t>Simulators and laboratory supplies for students use inside and outside of classrooms</t>
  </si>
  <si>
    <t>Salary for Video Production Tech to assist faculty with recording videos for online courses, professional development for faculty in online instruction</t>
  </si>
  <si>
    <t>Upgrade campus technology to support online learning</t>
  </si>
  <si>
    <t>Outdoor seating with charging stations</t>
  </si>
  <si>
    <t>Austin Community College</t>
  </si>
  <si>
    <t>Institutional portion approved for student use</t>
  </si>
  <si>
    <t>Brazosport College</t>
  </si>
  <si>
    <t xml:space="preserve">                                          -  </t>
  </si>
  <si>
    <t xml:space="preserve">   </t>
  </si>
  <si>
    <t xml:space="preserve">                                     -  </t>
  </si>
  <si>
    <t>Central Texas College</t>
  </si>
  <si>
    <t>Cisco College</t>
  </si>
  <si>
    <t>FY 2022 and 2023 is unduplicated headcount</t>
  </si>
  <si>
    <t>TRUE grant-THECB #27266</t>
  </si>
  <si>
    <t>Texas Reskiilling and Upskilling through Education (TRUE) Grant Program</t>
  </si>
  <si>
    <t>Del Mar College</t>
  </si>
  <si>
    <t>Admin payroll; Consulting; IDC</t>
  </si>
  <si>
    <t>El Paso Community College District</t>
  </si>
  <si>
    <t>Galveston College</t>
  </si>
  <si>
    <t>Estimated student count for FY22-from support documents/ spreadsheets; College's computer systems are temporarily unavailable.</t>
  </si>
  <si>
    <t xml:space="preserve">                                    -  </t>
  </si>
  <si>
    <t>FY22 student count - based on actual purchases</t>
  </si>
  <si>
    <t>FY22-$8,500-Audit fees</t>
  </si>
  <si>
    <t xml:space="preserve"> 1. Tx Reskill Supp Fnd=Ret'd $745,854.50 05/18/22
2. Tx Reskill &amp; Upskill for Educ (TRUE) Instit Capacity=$465,561 rcv'd FY22; $68,571.20 ret'd 09/21/22
3. $2,128.50=Exps related to TX Reskill/Upskill Supp Fnd Grant Prgm (Offsets w/$750k rcv'd FY21) </t>
  </si>
  <si>
    <t>Howard County Junior College District</t>
  </si>
  <si>
    <t>Unduplicated student count for all years.</t>
  </si>
  <si>
    <t>There is no cost because the college placed the new laptops in the labs, classrooms and for instructors and checked out the currently owned laptops to students.</t>
  </si>
  <si>
    <t>This includes the cost to ship/mail personal belongings home to students for it was not safe to return to campus to pick up their belongings.</t>
  </si>
  <si>
    <t>Additional storage and cost of additional hours for the on-line instructional platform,  on-line tutoring and testing; laptops for labs/classrooms, etc.</t>
  </si>
  <si>
    <t>This includes sanitizer dispensers and thermal screening stations at building entrances, portable air purifiers, cleaning supplies, disinfecting spray and wipes, etc.</t>
  </si>
  <si>
    <t>This includes masks, sneeze guards at work stations, etc.</t>
  </si>
  <si>
    <t xml:space="preserve">Portable partitions for Dental Hygiene  clinical area to separate clients and students to promote physical/social distancing, health, and safety. </t>
  </si>
  <si>
    <t>This includes food and snacks for students in quarantine at the dorms.</t>
  </si>
  <si>
    <t>Lost appropriations due to a reduction in enrollment during the base year for the 22/23 biennium.</t>
  </si>
  <si>
    <t>FY 22 - Direct Student Outreach: Letters were mailed to all Financial Aid applicants about financial aid adjustments for professional judgment situations. FY 23 - TeleHealth Services to provide medical, mental and counseling services for all students.</t>
  </si>
  <si>
    <t xml:space="preserve">$50,000 from the THECB to perform data and reporting system modifications necessary for upcoming changes to CBM reporting. </t>
  </si>
  <si>
    <t xml:space="preserve">$11,064 from the Institute of Museum &amp; Library Services passed thru from Texas State Library &amp; Archive Commission to support prevention, preparation and response to the COVID-19 emergency.  $50,000 from the THECB to perform data and reporting system modifications necessary for upcoming changes to CBM reporting. </t>
  </si>
  <si>
    <t>Hill College</t>
  </si>
  <si>
    <t>Houston Community College</t>
  </si>
  <si>
    <t>Indirect Cost/HEERF Projects</t>
  </si>
  <si>
    <t>Lee College</t>
  </si>
  <si>
    <t xml:space="preserve">This total was not included in the FY 2022 report but the students were counted. </t>
  </si>
  <si>
    <t xml:space="preserve">Child Care, gas card, Mental Health Counsler, indirect costs, , Covid related personael, shipping charges for student equipment,21787 IBI group that was missed in 2022, 10293 Contract services that was missed in 2022, </t>
  </si>
  <si>
    <t>Had not correctly zeroed out this line, Overcharged 22186 in previous reports (indirect,) subtracted from the total for this report</t>
  </si>
  <si>
    <t>Overcharged 22186 in previous reports (indirect,) subtracted from the total for this report</t>
  </si>
  <si>
    <t>Lone Star College System District</t>
  </si>
  <si>
    <t xml:space="preserve">                                               -  </t>
  </si>
  <si>
    <t>Funds used for hiring personnel for contact tracing, additional administrative duties as the result of COVID, HEERF reporting and unclaimed funds from HEERF awards</t>
  </si>
  <si>
    <t>McLennan Community College</t>
  </si>
  <si>
    <t>This includes indirect costs, personnel costs for student counseling and IREPO budgeted expenses, and incintives for getting the vaccines.</t>
  </si>
  <si>
    <t>IREPO funding</t>
  </si>
  <si>
    <t>Received from McLennan County for respiratory care department upgrades</t>
  </si>
  <si>
    <t>Navarro College</t>
  </si>
  <si>
    <t>Student count unduplicated.</t>
  </si>
  <si>
    <t>Payroll and Admin Cost</t>
  </si>
  <si>
    <t xml:space="preserve">                                       -  </t>
  </si>
  <si>
    <t>Report Modernization, Accelerating Credentials, &amp; TRUE Grants</t>
  </si>
  <si>
    <t>North Central Texas College</t>
  </si>
  <si>
    <t>Wages for personnel &amp; Indirect costs</t>
  </si>
  <si>
    <t>SBDC Covid Funds Pass through to Local SBDC.Used for personnel, contracted services, supplies, and travel according to SBDC guidelines</t>
  </si>
  <si>
    <t>Signage and mental health services</t>
  </si>
  <si>
    <t>Northeast Texas Community College</t>
  </si>
  <si>
    <t>SBDC COVID Pass Through</t>
  </si>
  <si>
    <t>Panola College</t>
  </si>
  <si>
    <t>Paris Junior College</t>
  </si>
  <si>
    <t>HVAC Replacement</t>
  </si>
  <si>
    <t>Report modernization</t>
  </si>
  <si>
    <t>South Plains College</t>
  </si>
  <si>
    <t>unduplicated students</t>
  </si>
  <si>
    <t>1040 laptops for student checkout</t>
  </si>
  <si>
    <t>Equipment and models that can be used at home</t>
  </si>
  <si>
    <t>Faculty stipends for course redesign for online instruction</t>
  </si>
  <si>
    <t>Door &amp; camera access project can assist with contract tracing analytic capabilitiesto learn future functionality to curb the spread of COVID. Project includes lockdown of buildings.  Touchless Waterfountains</t>
  </si>
  <si>
    <t>Funds (CFDA #21.027) passed through City of Lubbock</t>
  </si>
  <si>
    <t>Indirect Cost Recovery</t>
  </si>
  <si>
    <t xml:space="preserve"> CFDA 21.027 passed through City of Lubbock </t>
  </si>
  <si>
    <t>South Texas College</t>
  </si>
  <si>
    <t>Student loaner laptops</t>
  </si>
  <si>
    <t>Student hotspots</t>
  </si>
  <si>
    <t>Student debt discharge</t>
  </si>
  <si>
    <t>Faculty in-person/hybrid and dual degree face-to-face stipends</t>
  </si>
  <si>
    <t>Chemistry student lab kits</t>
  </si>
  <si>
    <t>District wireless expansion project</t>
  </si>
  <si>
    <t>Air purifiers, disinfecting supplies, disinfecting technicians</t>
  </si>
  <si>
    <t>PPE</t>
  </si>
  <si>
    <t>Wireless equipment reconfiguration and installation</t>
  </si>
  <si>
    <t>Revenue loss for enrollment reduction from tuition &amp; fees and state contact hour revenue</t>
  </si>
  <si>
    <t>Revenue loss for bookstore and vending machines commission</t>
  </si>
  <si>
    <t>Salaries &amp; benefits for staff not able to work during College closure due to County restrictions and for completion of COVID-19 return to campus safety training.</t>
  </si>
  <si>
    <t>Tarrant County College District</t>
  </si>
  <si>
    <t xml:space="preserve">Negative number represents the checks we sent students that went uncashed. </t>
  </si>
  <si>
    <t>Negative amount represents reversal of write off for studnets who did not qualify</t>
  </si>
  <si>
    <t>Negative number represents checks sent to students for reimbursement of take home lab kits. These checks went uncashed.</t>
  </si>
  <si>
    <t>Temple College</t>
  </si>
  <si>
    <t>Texarkana College</t>
  </si>
  <si>
    <t>Trinity Valley Community College</t>
  </si>
  <si>
    <t>Tyler Junior College</t>
  </si>
  <si>
    <t>Unduplicated FY22/FY23</t>
  </si>
  <si>
    <t>Housing and CE Tuition reimbursements</t>
  </si>
  <si>
    <t>Travel for international students to leave campus</t>
  </si>
  <si>
    <t>Portable building lease and setup, furniture storage</t>
  </si>
  <si>
    <t>Nursing, police, fire simulators, Digital learning lab, biology and Nursing Equipment</t>
  </si>
  <si>
    <t>Instructional designer</t>
  </si>
  <si>
    <t>Computers and related equipment and software required for distance education</t>
  </si>
  <si>
    <t>enhanced cleaning</t>
  </si>
  <si>
    <t>HVAC upgrades/air filtration</t>
  </si>
  <si>
    <t>Salaries and stipends for COVID related duties (other than cleaning); indirect costs in accordance with federal indirect cost agreement; HEERF training,contact tracing, anxiety workshop, touchless bottle fillers, student success platform, student telehealth, SBDC business recovery efforts; Texas Workforce Commission grant for Continuing Studies reskill/upskill courses</t>
  </si>
  <si>
    <t>Duplicated Student headcount</t>
  </si>
  <si>
    <t>Vernon College</t>
  </si>
  <si>
    <t>State Fiscal Year 2022 Expended</t>
  </si>
  <si>
    <t>Victoria College</t>
  </si>
  <si>
    <t>Victoria College expects to fully expend the student aid portion</t>
  </si>
  <si>
    <t>Loaner laptops, headsets and webcams.</t>
  </si>
  <si>
    <t>Wifi hotspots.</t>
  </si>
  <si>
    <t>Victoria College will clear additional student accounts, as appropriate. No specific dollar amount is obligated for this specific purpose.</t>
  </si>
  <si>
    <t>Additional ADN nursing classes for summer</t>
  </si>
  <si>
    <t>Distance learning equipment and software</t>
  </si>
  <si>
    <t>Carpet Cleaners, disinfectant, PPE</t>
  </si>
  <si>
    <t>Student Aid outreach</t>
  </si>
  <si>
    <t>Academic lost revenues</t>
  </si>
  <si>
    <t>Non-Academic lost revenues</t>
  </si>
  <si>
    <t>Document Imaging ($74,992); Core servers ($51,562); Allied Health technology ($52,935); Café tables ($2,162); Innovative Collective Membership ($33,3333); Ramps ($12,000); Staff PCs ($144,775); VDI servers ($214,383); EDA Building Remodel ($83,845) Tripods ($7,272)</t>
  </si>
  <si>
    <t>Student Aid</t>
  </si>
  <si>
    <t>Truck driving simulator, Reporting System Training, Salaries &amp; Benefits</t>
  </si>
  <si>
    <t>Fully expended</t>
  </si>
  <si>
    <t>NEH CARES: Cultural Organizations</t>
  </si>
  <si>
    <t>EDA Economic Adjustment Assistance FY 2020</t>
  </si>
  <si>
    <t>Victoria College intends to spend available funds; however, obligations are not specifically identified.</t>
  </si>
  <si>
    <t>Weatherford College</t>
  </si>
  <si>
    <t>GEER-THECB TRUE grant passthrough from Grayson College</t>
  </si>
  <si>
    <t>Indirect costs</t>
  </si>
  <si>
    <t>Reporting
Modernization</t>
  </si>
  <si>
    <t>Wharton County Junior College</t>
  </si>
  <si>
    <t>Grand Total Awards</t>
  </si>
  <si>
    <t>Grand Total Spending</t>
  </si>
  <si>
    <t>Total Unspent Funds</t>
  </si>
  <si>
    <t>The University of Texas at Arlington</t>
  </si>
  <si>
    <t>Testing students for Coronavirus, bridging online learning gaps, sequencing costs, implementing evidence-based practices to monitor/suppress Coronavirus.</t>
  </si>
  <si>
    <t>The University of Texas at Austin - Academic &amp; Health (A+H)</t>
  </si>
  <si>
    <t>FY21 expended includes $1.6M balance of HEERF 1 student portion, $4M in HEERF 1 institutional portion, and $6.8M in HEERF 2 student portion.  FY22 expended includes $9M in HEERF 2 student portion plus $43M HEERF 3 student portion.  Student recipients are unduplicated for all fiscal years.</t>
  </si>
  <si>
    <t>Student housing/parking refunds were provided in FY2020.  However, federal funds (CARES Act institutional share) were not drawn down until FY2021, so those expenses and # of students is shown in FY2021. Unduplicated.</t>
  </si>
  <si>
    <t>ARPA Minority Serving Institution supplemental funds used for eligible student tuition support. Student count unduplicated.</t>
  </si>
  <si>
    <t xml:space="preserve">HEERF 3 institutional used for student debt forgiveness. </t>
  </si>
  <si>
    <t>Educational technology and other IT costs related to remote learning/working environment.</t>
  </si>
  <si>
    <t xml:space="preserve">Eligible overtime / hazardous duty pay for facilities staff related to cleaning, retrofitting campus for Restart in Fall 2020. </t>
  </si>
  <si>
    <t>FY2021: Lost revenue in the Division of Diversity and Community Engagement, for student support services. FY2022 expended:  balance of HEERF 2 &amp; 3 institutional drawn down in May 2022 via lost revenue methodology across select academic and auxiliary programs.</t>
  </si>
  <si>
    <t>FY2021:  $2.9 million for Center for Child Development lost revenue.  $5.4 million in FY2021 for Texas Performing Arts SVOG. FY2022 expended: $3.3M Texas Performing Arts SVOG and balance of HEERF 2 &amp; 3 institutional drawn down in May 2022 via lost revenue methodology across select academic and auxiliary programs. FY 2023 exp is remaining SVOG for Texas Performing Arts.</t>
  </si>
  <si>
    <t>Open educational resources and digital learning.</t>
  </si>
  <si>
    <t>SB8, 3rd Called Session included $3 million for the Marine Science Institute Housing Replacement plus $235,000 for the Briscoe Garner Museum, of that amount $117,500 was brought forward as an unexpended balance into fiscal year 2023.</t>
  </si>
  <si>
    <t>With HEERF 3 student aid, $9.0M is part of $23.9M in student aid grants in Fall 2021.</t>
  </si>
  <si>
    <t>Entire balance drawn down in May 2022 using eligible lost revenue from 12-month periods beginning April 2020 and April 2021, compared to pre-COVID 12 month period.</t>
  </si>
  <si>
    <t xml:space="preserve">With $9.0M in HEERF 2 student aid, $14.9M in student grants awarded in Sept-Oct 2021; remaining amounts were awarded as grants in March 2022. </t>
  </si>
  <si>
    <t>$5M drawn down in Sept-Dec 2021 to provide student debt relief, discharging debt for 7,600 undergraduates and 544 graduate students. Remaining balance drawn down in May 2022 using eligible lost revenue from 12-month periods beginning April 2020 and April 2021, compared to pre-COVID 12 month period.</t>
  </si>
  <si>
    <t>Texas Performing Arts - $9,205,546 awarded in FY21, $794,454 awarded in FY22; $8,159,352 expended through FY22; Blanton Museum of Art - $526,495 awarded in FY21, $526,495 expended in FY22.</t>
  </si>
  <si>
    <t>UT Austin Child Development Center received $247,313 in Child Care Relief Funding from the Texas Workforce Commission.</t>
  </si>
  <si>
    <t>The University of Texas at Dallas</t>
  </si>
  <si>
    <t>Housing, Meal Plans and Parking reimbursements (Spring 2020)</t>
  </si>
  <si>
    <t>Summer Waivers</t>
  </si>
  <si>
    <t>Indirect Costs and increased services for counseling</t>
  </si>
  <si>
    <t>Not adding # of students - this was for Credentials of purpose and value grant program. Expenses were for teaching and supplies to develop this program.</t>
  </si>
  <si>
    <t>General Academic Institutions</t>
  </si>
  <si>
    <t>The University of Texas at El Paso</t>
  </si>
  <si>
    <t xml:space="preserve">                                         -</t>
  </si>
  <si>
    <t xml:space="preserve">                                       -</t>
  </si>
  <si>
    <t xml:space="preserve">                                      -</t>
  </si>
  <si>
    <t xml:space="preserve">                                                 -</t>
  </si>
  <si>
    <t>The University of Texas RGV - Academic &amp; Health (A+H)</t>
  </si>
  <si>
    <t>Direct cash grants disbursed to students.</t>
  </si>
  <si>
    <t>Reimbursements to students for parking, housing, and room and board.</t>
  </si>
  <si>
    <t xml:space="preserve">Funds used for auxiliary business services supporting housing, dining, and other services for students. </t>
  </si>
  <si>
    <t>Coverage of student debt write-offs.</t>
  </si>
  <si>
    <t>Funds used to redesign traditional courses to support the transition to online course delivery.  Provision of online remote workshops and training sessions as well as additional academic coaches used to support growth in online class sections.</t>
  </si>
  <si>
    <t>Funds used to support distance learning efforts to prepare and train faculty and staff for the transition from traditional to online delivery.</t>
  </si>
  <si>
    <t>Funds used for technology costs, including computer purchases, upgrading network access, and expanding wi-fi access needed to support the transition to online course delivery and remote working.  This includes the purchase of classroom technology upgrades to enhance distance learning with Zoom interactive classroom video capabilities.</t>
  </si>
  <si>
    <t>Funds used to support increases in costs for disinfecting and cleaning of dorms, classrooms and other campus facilities.</t>
  </si>
  <si>
    <t>Funds used to support purchases of PPE and supplies to promote social distancing such as plexiglass barriers.  Additional protective measures included are health insurance coverage for students in clinical placements, vaccination and booster incentive payments to students, and contact tracing.</t>
  </si>
  <si>
    <t xml:space="preserve">Funds used to support student employment relief and measures to keep employees safe by converting interactions with students to virtual environments including online advising and tutoring. </t>
  </si>
  <si>
    <t>Recovery of state funding reduction.  Replacement of lost revenue from academic programs.</t>
  </si>
  <si>
    <t>Recovery of auxiliary enterprises lost revenue.</t>
  </si>
  <si>
    <t>Funds used to defray expenses associated with the coronavirus response such as reimbursement for additional relief aid for students, the cost of student retention and student success efforts, financial aid outreach, and the indirect cost of services related to the response.</t>
  </si>
  <si>
    <t>Accelerating Credentials Grants, Modernization Grant, Texas Transfer Grant Pilot Program, Texas Leadership Scholars, Student Success Acceleration</t>
  </si>
  <si>
    <t>Performance Based Funding for At-Risk Students at Comprehensive Regional Universities</t>
  </si>
  <si>
    <t>US Dept of Commerce - CARES Act Recovery Assistance</t>
  </si>
  <si>
    <t>Expanding University Center Efforts as a Result of COVID-19</t>
  </si>
  <si>
    <t>National Endowment for the Humanities - Relief Grant</t>
  </si>
  <si>
    <t>UTRGV Center for Mexican-American Studies COVID-19 Relief</t>
  </si>
  <si>
    <t>US Dept of Health and Human Svcs - Admin for Children and Families</t>
  </si>
  <si>
    <t>Early Head Start - COVID Supplemental Funding</t>
  </si>
  <si>
    <t>Texas COVID-19 Pandemic Public Assistance Grant - COVID Response Costs</t>
  </si>
  <si>
    <t>P/T from UT San Antonio - SBDC COVID Accelerator</t>
  </si>
  <si>
    <t>P/T from UT Arlington - 2020 CARES Act National Emergency Assistance Program.</t>
  </si>
  <si>
    <t>The University of Texas of the Permian Basin</t>
  </si>
  <si>
    <t>Prairie View A&amp;M University</t>
  </si>
  <si>
    <t>Emergency aid to students</t>
  </si>
  <si>
    <t>Dining and Housing refunds to students</t>
  </si>
  <si>
    <t xml:space="preserve">Student loaner computer hardware for virtual (remote) teaching and learning due to restricted campus operations.  </t>
  </si>
  <si>
    <t>Discharging past due student balances.</t>
  </si>
  <si>
    <t>The hiring of additional instructors and graduate assistants to accommodate additional class sections and online instruction due to reduced class sizes in compliance with social distancing.</t>
  </si>
  <si>
    <t>The upgrade of STEM discipline laboratories to enable virtual networks, software, and subscriptions for remote teaching.</t>
  </si>
  <si>
    <t>The procurement of computer hardware and software necessary to implement a virtual learning environment.</t>
  </si>
  <si>
    <t>Health Center costs related to COVID on-site and off-site testing, education, hotline monitoring, and peer educators. Enhanced cleaning/disinfecting/PPE</t>
  </si>
  <si>
    <t>Renovations to campus dining facilities to comply with social distancing guidelines.</t>
  </si>
  <si>
    <t>Lost revenue due to student fee waivers as a result of the transition to a virtual learning format</t>
  </si>
  <si>
    <t>Replacement/cleaning of band uniforms for sanitation and personal protective equipment (face masks, thermometers, gloves) due to COVID-19.  Summer Bridge for Band and Athletics programs to lend support in closing the learning gaps caused by the pandemic</t>
  </si>
  <si>
    <t>Tarleton State University</t>
  </si>
  <si>
    <t>Indirect Cost, Implementing Evidence-based practices to monior and suppress coronavirus, Other</t>
  </si>
  <si>
    <t>Texas A&amp;M University - Kingsville</t>
  </si>
  <si>
    <t>Indirect Costs/State Reduction</t>
  </si>
  <si>
    <t>Texas A&amp;M University - Commerce</t>
  </si>
  <si>
    <t>Indirect Costs</t>
  </si>
  <si>
    <t>Texas A&amp;M University - San Antonio</t>
  </si>
  <si>
    <t>Moved Covid-19 Testing, Cleaning &amp; Disenfecting to FEMA</t>
  </si>
  <si>
    <t>IT Help Desk, Indirect Cost, &amp; Other Misc</t>
  </si>
  <si>
    <t>University of Houston - Clear Lake</t>
  </si>
  <si>
    <t>Includes G520106 and G520108; Unduplicated-# of students FY20, FY21 and FY22</t>
  </si>
  <si>
    <t>G520107-HEERF Refunds; Duplicated-# of Students FY20-FY21</t>
  </si>
  <si>
    <t>Unduplicated-# of students FY20</t>
  </si>
  <si>
    <t>G520107-HEERF CARES Institutional-Vaccine Initiative</t>
  </si>
  <si>
    <t>For financial losses of theater. Funding agency- Mid-America Arts Alliance, 
Originating Entity- National Endowment for the Arts</t>
  </si>
  <si>
    <t>Reskilling III - $112,500 Jan 2022;  Reskilling III - $200,000 Aug 2022; Online Learning -$49,884; Work Based Learning - $250,000; Accelerating Credentials Prgm - $$100,000; IAS TX Grant Pilot - $$300,000; Education Stabilization - $26,398.  For FY23, Accelerating Credentials Prgm - $35,000; TX Grant Pilot - $additional $5,000;  CERT Program - $132,695. Work Based Learning was reduced by $2,650.</t>
  </si>
  <si>
    <t>Funds awarded under same P number as CARES and ARPA and are co-mingled in same cost center.</t>
  </si>
  <si>
    <t xml:space="preserve"> $2,171-Vaccine Initiative. Funding Agency: the American College Health Association. Originating Entity: Centers for Disease Control
$15,000-Vaccine Access. Funding Agency: TEXAS COUNCIL FOR DEVELOPMENTAL Originating Entity: Developmental Disabilities </t>
  </si>
  <si>
    <t>University of Houston - Victoria</t>
  </si>
  <si>
    <t>Texas Tech University</t>
  </si>
  <si>
    <t>Student aid Payments, Unduplicated student count for Fiscal Year 23</t>
  </si>
  <si>
    <t>Child Care Center Reinbursements</t>
  </si>
  <si>
    <t>University Network infrastructure, Fiber upgrade for remote learning</t>
  </si>
  <si>
    <t xml:space="preserve">Laboratory Benches </t>
  </si>
  <si>
    <t>HVAC Projects to improve student safety and Health</t>
  </si>
  <si>
    <t>TTIEH Lab Employee- Covid Research</t>
  </si>
  <si>
    <t xml:space="preserve">HEERF Employee Salary, Social distancing events, Grant PPPHCEA expenses. </t>
  </si>
  <si>
    <t>Scholarships, Unduplicated student count for Fiscal Year 23</t>
  </si>
  <si>
    <t xml:space="preserve">Salary and Scholarship, Unduplicated student count for Fiscal Year 23 </t>
  </si>
  <si>
    <t>Software, start up equipment and supplies, scholarships- Unduplicated student count for Fiscal Year 23</t>
  </si>
  <si>
    <t>Small Business Development Centers</t>
  </si>
  <si>
    <t xml:space="preserve"> SBA financial assistance to provide management, counseling, training, and technical assistance for small businesses in Lubbock and surrounding communities. </t>
  </si>
  <si>
    <t xml:space="preserve">Section 18002 of Division B of the Coronavirus Aid, Relief, and Economic Security Act (CARES Act) </t>
  </si>
  <si>
    <t>Head Start</t>
  </si>
  <si>
    <t xml:space="preserve"> Early Head Start program supply costs related to activities for prevention, preparation, and/or response to the coronavirus desease (COVID-19).  </t>
  </si>
  <si>
    <t>Child Care and development Block Grant</t>
  </si>
  <si>
    <t>American Rescue Plan Act of 2021</t>
  </si>
  <si>
    <t xml:space="preserve"> Child care relief funding for the Early Head Start center to support higher costs experienced during the COVID-19 pandemic as a result of lower enrollment and higher operating costs.  </t>
  </si>
  <si>
    <t>Pass Through Funds received</t>
  </si>
  <si>
    <t>Education Stabilization Fund</t>
  </si>
  <si>
    <t xml:space="preserve"> $152,269 from UT - Arlington via CARES, to research supply chain disruptions caused by COVID; $1,612,900 awarded from DSHS via CRRSAA and $2,230,000 awarded from DSHS via PPPHCEA, for COVID lab testing &amp; research </t>
  </si>
  <si>
    <t>University of North Texas</t>
  </si>
  <si>
    <t xml:space="preserve">Table does not account for the regular Student Portion of HEERF when balancing with Federal tab. For FY21 Student portion is $33,826,235. Additional emergency aid from Institutional portion: $150,000; and, $2,119,710 from MSI in FY21. FY22 from student portion of HEERF only. </t>
  </si>
  <si>
    <t xml:space="preserve">$4,305 reported in FY20 is accounting entry adjustments to the original credits given in FY20. Students are accounted for in the unduplicated number represented in FY20. </t>
  </si>
  <si>
    <t>Office of Student Affairs quarantine housing (62 unduplicated students); Athletics quaranting/hoteling (11 unduplicated students)</t>
  </si>
  <si>
    <t>$7,478 Correction made to the ledger in FY22 for students who no longer needed the financial assistance and reawarded to eligible students. Part of the original GL. Total students is still 4,370.</t>
  </si>
  <si>
    <t>Additional instruction costs for additional class sections due to online and remote (distance learning) classes, or additional sections needed to reduce the size of in person classes.</t>
  </si>
  <si>
    <t xml:space="preserve">Computers and lab equipment for hyflex and remote learning and social distancing scenarios. Technology allows for the ability to reduce the number of students in a room and allows for teaching/ interacting in a remote or isolated setting. </t>
  </si>
  <si>
    <t xml:space="preserve">Research seminar and training for Grad Students and Faculty held online due to risk of covid. </t>
  </si>
  <si>
    <t>Critical wifi and wifi cabling expansion to allow for use in greenspaces and garages; Virtualization of Computer Labs; Computer equipment needed for social distancing of faculty and staff; mobile upgrades of apps to allow for advising or webstie scheduling flexibilites in a remote environment; etc. Shipping delays and shortages in software/chips due to the pandemic have pushed obligations out to FY23. We have been granted an extension for the delays - to be completed by 6/30/2024.</t>
  </si>
  <si>
    <t xml:space="preserve">Extra cleaning of facilities </t>
  </si>
  <si>
    <t xml:space="preserve">Most of our PPE and supplies are categorized under Other Campus Safety and Operations since we've not had to break it out by specific use for Dept of Ed. The amounts noted here are where purchasers specifically noted PPE items on the purchasing entry. </t>
  </si>
  <si>
    <t>Lost revenue from academic sources - tuition, fees, enrollment, etc.</t>
  </si>
  <si>
    <t>Lost revenue from auxiliary services (cancelled ancillary events; disruption of food service, dorms, childcare, or other facilities; cancellation of use of campus venues by other organizations, lost parking revenue, etc.).</t>
  </si>
  <si>
    <t>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FY22 $2.6M obligated for MC Student Center (waiting on formal ED approval); payroll for adminstering; Other not yet obligated - ~663K; FY23/24 Construction project will be $2.6M of MSI funding (approved by ED).</t>
  </si>
  <si>
    <t>All for scholarships</t>
  </si>
  <si>
    <t xml:space="preserve"> $                                  -  </t>
  </si>
  <si>
    <t>Various GEER awards; $249,999 used toward financial aid/scholarships; 122 total unduplicated students.; $70,000 used toward scholarships through SFS with 14 unduplicated students in FY2023; SFS records were disbursed in system in August 2022 - but journalized in Sept/Oct. Records reflect 329 individual students recieved awards during this timeframe. Not all GEER recieved was fof scholarships - this total reflects all projects (Modernization, credentialing, etc.)</t>
  </si>
  <si>
    <t>Some awards for GEER came in late Aug/Sept but were for FY22 retroactive dates. Captured here for FY22 and FY23 Awarded categories. They weren't captured in the last report because we hadn't finalized many of the awards in our internal system.</t>
  </si>
  <si>
    <t xml:space="preserve">Everything is obligated and most has expensed after Feb. </t>
  </si>
  <si>
    <t>All Student has been disbursed since Feb. There is $0 remaining</t>
  </si>
  <si>
    <t>All obligated; shipping and supply demands have prevented delivery</t>
  </si>
  <si>
    <t>Dept of ED approved a reallocation for construction project. Moved 1.8M from MSI to Institutional funding, per the Program Officer's instructions at ED; The $2.6M approved construction project to be completed by project end date in 2024</t>
  </si>
  <si>
    <t>University of North Texas at Dallas</t>
  </si>
  <si>
    <t>Midwestern State University</t>
  </si>
  <si>
    <t>The University of Texas Health Science Center at Houston</t>
  </si>
  <si>
    <t>Student HEERF prj 0015262</t>
  </si>
  <si>
    <t>FY20 Inst HEERF prj 15324
FY21 Inst HEERF prj 15324 &amp; $3,999.28 in exam proctoring and Zoom liscenses</t>
  </si>
  <si>
    <t>FY20 PRF IT Costs
FY21 HEERF - Disinfectant</t>
  </si>
  <si>
    <t>FY20 PRF Supplies &amp; Other Healthcare Related
FY21 HEERF PPE; $801k is PRF
FY22 HEERF Exp $1475702</t>
  </si>
  <si>
    <t xml:space="preserve">FY20 PRF Facilities Related Costs
</t>
  </si>
  <si>
    <t>Suicide Prevention &amp; Pass Throughs</t>
  </si>
  <si>
    <t xml:space="preserve">The Other expenses are associated the salaries of Staff/Temp employees working the COVID Testing sites and patient screenings at various clinical locations, and operating our COVID-19 unit at HCPC.
FY22 amounts are IDC and payments to students 240 students in FY21 and 1447 students in FY22. </t>
  </si>
  <si>
    <t>938,922 (FY22) and 2,525,319 (FY23) are related to Texas Epidemic Public Health Institute (TEPHI) which will serve the state by managing pandemic preparedness and response capabilities and collaborate with state agencies, local partners and other health-related institutions and schools of public health to ensure a comprehensive and coordinated response.</t>
  </si>
  <si>
    <t>Proj 0015262 - HEERF I Rec'd 4/28/20</t>
  </si>
  <si>
    <t>HEERF I Rec'd 5/13/20 - Project 0015324</t>
  </si>
  <si>
    <t>PRF Funding</t>
  </si>
  <si>
    <t>Emergency Response for Suicide Prevention</t>
  </si>
  <si>
    <t>Suicide Prevention CFDA = 781,414 ITD
CFDA 21.019 = 3,192,769 ITD</t>
  </si>
  <si>
    <t>HEERF II Rec'd 3/21</t>
  </si>
  <si>
    <t>HEERF III</t>
  </si>
  <si>
    <t>87th Legislature 3rd Called Session SB8 - TEPHI =938,922
Non-TEPHI but still CFDA 21.027 = 556,437</t>
  </si>
  <si>
    <t>City of San Antonio: Funding $3,050,000 (2020) and expenses of 309,598 (2020); 2,284,205 (2021).
City of Brownsville: Funding $300,000 (2021) and expense of $299,898 (2021); $102 (2022).
City of El Paso: Funding $100,000 (2021) and expense of 97,539 (2021).
City of Fort Bend County: Funding $247,757 (2021) and expense of $48,804 (2021); $121,467.58 (2022); $47,703 (2023).
Lab Cameron County: Funding $343,000 (2022) and expense of $31,040 (2022) and $302,579 (2023).
University of Houston: Funding $31,500 and expenses of $1,891 (2022) and 24,377 (2023) for community care program.
University of Texas at Austin: Funding $12,337,509 (2022) and expenses of $554,545 (2022) and $2,046,879 (2023). The Funding from UT Austin is related to mental health projects.</t>
  </si>
  <si>
    <t>Health-Related Institutions</t>
  </si>
  <si>
    <t>The University of Texas Health Science Center at Tyler</t>
  </si>
  <si>
    <t>Duplicated student counts</t>
  </si>
  <si>
    <t>Supplies and personnel costs for screening patients, employees, and students; supplies and personnel costs for treating COVID-19 patients.</t>
  </si>
  <si>
    <t>HRSA COVID-19 Uninsured Program</t>
  </si>
  <si>
    <t>HRSA Provider Relief Fund Phase 4 &amp; ARP Rural Distributions</t>
  </si>
  <si>
    <t>Coronavirus Relief Funds from Smith County - For the renovation and upgrade of the Public Health Lab of East Texas (PHLET)</t>
  </si>
  <si>
    <t>Texas A&amp;M University System Health Science Center</t>
  </si>
  <si>
    <t>University of North Texas Health Science Center at Fort Worth (Public Medical)</t>
  </si>
  <si>
    <t>student aid grants</t>
  </si>
  <si>
    <t>technology enabling instructions academic departments</t>
  </si>
  <si>
    <t>hybrid spaces</t>
  </si>
  <si>
    <t>Lost revenue for parking</t>
  </si>
  <si>
    <t xml:space="preserve"> TeleHealth Lost revenue realized in FY21; amounts shown as "expended" inFY21 recognize the reimbursement of these prior year fund balance losses at the time of payment receipt </t>
  </si>
  <si>
    <t>TechStar: Deliver new technologies, treatments and therapies for musculoskeletal conditions. 
FY23 SBIR program provide mentoring, market research information, technology assessment &amp; grant writing assistance to small business as they emerge from pandemic.</t>
  </si>
  <si>
    <t xml:space="preserve"> Telehealth, Geriatrics Workforce, Nursing home COVID Action, mental health support services, Tarrant County Contract for COVID contact tracing </t>
  </si>
  <si>
    <t>Geriatrics Workforce Enhancement Program CFDA 93.969.119</t>
  </si>
  <si>
    <t xml:space="preserve"> The -$0.09 in FY22 is a correction to payroll from prior year. Can be included in FY21 if needed. </t>
  </si>
  <si>
    <t>Telehealth Resource Centers</t>
  </si>
  <si>
    <t>The National Nursing Home COVID Action Network</t>
  </si>
  <si>
    <t xml:space="preserve"> Nursing Home residual balance $309,523.81 trsf to PI at closeout.  Therefore, reported as expended in FY22. </t>
  </si>
  <si>
    <t xml:space="preserve"> Award ended 9/30/22 $48,331.3 spent in Q1; return remaining  $77,212.07 to USAS </t>
  </si>
  <si>
    <t>Tarrant County "Accelerator" Program TechStar</t>
  </si>
  <si>
    <t>City of Fort Worth"Accelerator" Program TechStar</t>
  </si>
  <si>
    <t xml:space="preserve">Tarrant County"SBIR" Phase 0 Program </t>
  </si>
  <si>
    <t>Tarrant Country for COVID Contract Tracing CFDA 21.019</t>
  </si>
  <si>
    <t>Texas Tech University Health Sciences Center</t>
  </si>
  <si>
    <t>FY 2021 and FY 2021 # of students duplicated.  Unduplicated FY 2022.</t>
  </si>
  <si>
    <t>Clinical Operations &amp; Community Health Centers, Telehealth, Indirect Cost, COVID related Public Service Announcements</t>
  </si>
  <si>
    <t>Completely expended as of 3/31/23</t>
  </si>
  <si>
    <t>Area Health Education Centers Program</t>
  </si>
  <si>
    <t>Telehealth Resource Center</t>
  </si>
  <si>
    <t>Telehealth equipment, training materials, labor costs to develop training on utilizing telehealth technology.</t>
  </si>
  <si>
    <t>Community Health Centers (FQHC)</t>
  </si>
  <si>
    <t>Poison Control Center</t>
  </si>
  <si>
    <t>FY 2022 Award:  Accelerating Credentials of Purpose and Value Grant Program</t>
  </si>
  <si>
    <t>National Initiative to Address COVID-19 Health Disparities</t>
  </si>
  <si>
    <t>Research grant received from DHHS to address COVID-19 health disparitites among populations at high-risk and underserviced, including racial and ethnic minority populations and rural communities.</t>
  </si>
  <si>
    <t>Completely expended as of 8/31/22</t>
  </si>
  <si>
    <t>The University of Texas Rio Grande Valley Medical School (M)</t>
  </si>
  <si>
    <t>PPE for clinic staff and medical supplies for the protection and safety of grant personnel, vaccine administration, drive-through operations, laboratory testing, COVID-19 patient communications center.</t>
  </si>
  <si>
    <t>COVID infection patterns; thrombosis prevention.</t>
  </si>
  <si>
    <t xml:space="preserve">Vaccine administration for the general public, diagnostic and antibody laboratory costs, COVID-19 screening and testing services, and other actions to respond to the pandemic and facilitate compliance with COVID-19 related public health measures.    </t>
  </si>
  <si>
    <t>Texas Child Mental Health Care Consortium</t>
  </si>
  <si>
    <t>HHS - Public Health and Social Services Emergency Fund</t>
  </si>
  <si>
    <t>Area Health Education Centers</t>
  </si>
  <si>
    <t>Texas COVID-19 Pandemic Public Assistance Grant - Testing Laboratory Costs</t>
  </si>
  <si>
    <t>P/T from Texas DSHS - COVID-19 Health Disparities Grant</t>
  </si>
  <si>
    <t>P/T from UTHSC-Houston - COVID infection patterns; thrombosis prevention.</t>
  </si>
  <si>
    <t xml:space="preserve">P/T from Hidalgo County - Coronavirus Relief Funds - coronavirus relief efforts including administration of vaccinations and diagnostic and antibody laboratory costs; COVID-19 screening and testing services. </t>
  </si>
  <si>
    <t>The University of Texas at Austin Medical School (M)</t>
  </si>
  <si>
    <t>HHS Provider Relief Funds</t>
  </si>
  <si>
    <t>Baylor College of Medicine</t>
  </si>
  <si>
    <t xml:space="preserve">Includes: 1. Reimbursement of claims for COVID-19  testing and diagnosis of COVID-19 for uninsured patients. These claims are reimbursed through Families First Coronavirus Response program.
2. Clincial Services lost revenue during FY20 fiscal year and allowable for reimbursement by HHS Phase 4 provider relief funds. Phase 4 funding amounts are pending HHS Period 4 reporting.
</t>
  </si>
  <si>
    <t>- Healthcare related expenses and General Administrative costs incurred to prevent, prepare, and respond to COVID-19. Expenditures relate to College-wide measures that were primarily funded by Provider Relief Funds and FEMA reimbursement. 
- Obligated amount is the remaining portion of FEMA award to be utilized.</t>
  </si>
  <si>
    <t>Obligated amount is the remaining portion of FEMA award to be utilized.</t>
  </si>
  <si>
    <t>Lamar State College - Orange</t>
  </si>
  <si>
    <t>Stimulus payments, free classes covered by funds, buy one get one offers covered by funds</t>
  </si>
  <si>
    <t>All internet fees covered for summer 2020 due to all online courses; students only counted if other HEERF funds not received; Additional Institutional Assistance with Tuition and Fees</t>
  </si>
  <si>
    <t>Equipment purchases to transition to virtual-used for both students and staff; not a permanent benefit to students. Students were allowed to checkout laptops, as needed, and then return them.</t>
  </si>
  <si>
    <t>Debt forgiveness for students since the start of Covid in March 2020</t>
  </si>
  <si>
    <t>Quality Matters for Employees to Re-design courses for Online format; Course Redesign Peer Reviews, Etc</t>
  </si>
  <si>
    <t>Equipment, software, technology upgrades and collaborative hybrid areas</t>
  </si>
  <si>
    <t>Masks for clinicals; Vaccine Clinics, Masks, Fit Tests, Gloves, Disinfectant, Sanitization, Protective Devices</t>
  </si>
  <si>
    <t>HVAC Improvements and Upgrades across campus</t>
  </si>
  <si>
    <t>Website redesign, grief counseling and wellbeing training</t>
  </si>
  <si>
    <t>TXGE-9 students received funding; all 9 of them had already received some type of funding/benefit from HEERF CARES or CRRSAA funds</t>
  </si>
  <si>
    <t>TXGR-31 students received funding; 26 of them had already received some type of funding/benefit from HEERF CARES or CRRSAA funds</t>
  </si>
  <si>
    <t>FY21-19 students received funding; 13 of them had already received some type of funding/benefit from HEERF CARES or CRRSAA funds; FY22-104 students received funding; 38 of them had already received some type of funding/benefit from HEERF CARES, CRRSAA, or ARP funds</t>
  </si>
  <si>
    <t>145 students received funding; 28 of them had already received some type of funding/benefit from HEERF CARES, CRRSAA, or ARP funds</t>
  </si>
  <si>
    <t>GEER funds mostly not student related in FY23</t>
  </si>
  <si>
    <t>Student Stimulus</t>
  </si>
  <si>
    <t>Internet Fee Waivers, Free Classes, Equipment</t>
  </si>
  <si>
    <t>GEER, Reskill, TRUE, Preparation, Implementation, Etc</t>
  </si>
  <si>
    <t>State colleges</t>
  </si>
  <si>
    <t>State Colleges</t>
  </si>
  <si>
    <t>BOGOs; PPE; Course Redesign for Online; Building Improvement for Social Distancing, Air Quality, Etc; Equipment and Software</t>
  </si>
  <si>
    <t>Fully awarded all funds by September 2022</t>
  </si>
  <si>
    <t>Expenditures to improve campus for students (HVAC, collaborative areas, website, Network, etc)</t>
  </si>
  <si>
    <t>San Jacinto Community College</t>
  </si>
  <si>
    <t>EXP: Payroll, IDC, Office Supplies for HERRF Staff, Website Redesign, Student Outreach for COVID issue, Clinical Student Fit testing fees</t>
  </si>
  <si>
    <t>Student T&amp;F</t>
  </si>
  <si>
    <t>The University of Texas System</t>
  </si>
  <si>
    <t>Federal COBRA Subsidy</t>
  </si>
  <si>
    <t>Accelerating Credentials of Purpose and Value Grant Program (THECB award # 25953), and Educator Preparation Program Planning (THECB award # 27463)</t>
  </si>
  <si>
    <t>Texas Child Mental Health Care Consortium, Award # 27394 betweent THECB and UT System.</t>
  </si>
  <si>
    <t>Sec 9501 COBRA Subsidy</t>
  </si>
  <si>
    <t>Federal subsidy provides COBRA premium assistance to help eligible individuals to continue their health benefits.</t>
  </si>
  <si>
    <t>System Administrations</t>
  </si>
  <si>
    <t>College of the Mainland Community College District</t>
  </si>
  <si>
    <t>For the life of this grant, COM provided emergency aid grants to students. The funds were distributed to students who completed the required application and ascerted that they were impacted by the pandemic. COM has expended all of the student aid funds. This number is of unduplicated students.</t>
  </si>
  <si>
    <t xml:space="preserve">                                                                                                                                                                                                 </t>
  </si>
  <si>
    <t xml:space="preserve">Under Faculty/Staff support and instruction delivery, COM purchased software packages to enhance online learning and remote examination capabilities as needed for virtual learning during the pandemic. Also purchased were computers, as well as Remote Access Point hardware to increase network capabilities. </t>
  </si>
  <si>
    <t xml:space="preserve">The campus and safety operation funds were used ot contract custodial services to provide necessary disinfecting and preventative measures for the protection of staff and students. </t>
  </si>
  <si>
    <t xml:space="preserve">These funds were used to maintain staffing levels and avert furloughs/layoffs that would have been a direct result of substantially decreased revenue due to COVID-19. </t>
  </si>
  <si>
    <t xml:space="preserve">In 2020, 17 students were determined to be eligible to receive GEER TEOG funds be meeting eligibility for Title IV. </t>
  </si>
  <si>
    <t xml:space="preserve">In 2020, 35 students were determined eligible for GEER Emergency Education Grant funds by demonstrating financial impact due to the COVID 19 pandemic as long as tuition and fees were not covered by another source. </t>
  </si>
  <si>
    <t xml:space="preserve">301 students participated in this program and utilized these funds to support their completion of a high-value credential. </t>
  </si>
  <si>
    <t xml:space="preserve">These funds were distributed to 308 students to clear eligible students with financial holds and institutional debt. Students benefit in the ability to return to school and complete their academic credentials.  </t>
  </si>
  <si>
    <t xml:space="preserve">For the Reporting Moderization grant, the funds were used to purchase reporting software for Continuing Education, trainings and Integration program software. For the Accelerating Student Success Planning grant, the funds were used for consulting services regarding student journey mapping, with content development. </t>
  </si>
  <si>
    <t xml:space="preserve">The Institutional Portion of this grant has been completely expended. </t>
  </si>
  <si>
    <t xml:space="preserve">COM is in the process of expending the balance of MSI funds and aticipates that there will be a zero balance by the end of this grant.  </t>
  </si>
  <si>
    <t>Grayson College</t>
  </si>
  <si>
    <t>Small business Development</t>
  </si>
  <si>
    <t>COVID Skills Development Grant</t>
  </si>
  <si>
    <t>Revised 
amts during
fiscal audit</t>
  </si>
  <si>
    <t>Texas State University</t>
  </si>
  <si>
    <t>unduplicated</t>
  </si>
  <si>
    <t>Entity-TX A&amp;M Univ Health Science Center 
Purpose-COVID: FY20 SBDC COVID Business Recovery Accelerator Cooperative Agreement
Entity-TX A&amp;M Univ Health Science Center
COVID: Texas State University Texas Vaccine Outreach and Education
Entity-U.S. Department of Labor Occupational Safety and Health Admin
Purpose-COVID: Infectious Diseases, Including COVID-19
Entity-Johns Hopkins University Bloomberg School of Public Health
Purpose-The Community's Role in an Equitable and Effective COVID-19 Vaccination Rollout
Entity-Texas Higher Ed Coordinating Board Academic Quality and Workforce
Purpose-CARES Applied Behavior Analysis Educator Training Program
Entity-TX Higher Ed Coordinating Board Academic Quality and Workforce 
Purpose-COVID:(NIGP):Supporting Clinical Learning Experiences to Mitigate Impediment
Entity-UT Austin Hogg Foundation for Mental Health 
Purpose-Black Mental Health in the Age of COVID-19 at Texas State University</t>
  </si>
  <si>
    <t xml:space="preserve">unduplicated; non-student expenses related to salaries, wages, benefits, and operating costs </t>
  </si>
  <si>
    <t xml:space="preserve">Texera Credentialing for Data Science
Accelerating Credentials of Purpose and Value Planning Grant-Short Notice
Strengthening the Texas Teacher Education Pipeline (STTEP)
THECB Accelerating Credentials of Purpose and Value Planning Grant
COVID: Accelerate Student Success Planning Grant
COVID: Mindfulness, Stress Reduction and Emotional Intelligence Initiative
GEER II--Nursing Innovation Grant Program: Faculty Nursing Pipeline
CARES Applied Behavior Analysis Educator Training Program
</t>
  </si>
  <si>
    <t>The University of Texas at San Antonio</t>
  </si>
  <si>
    <t xml:space="preserve"> $                                    -  </t>
  </si>
  <si>
    <t>airflow system and touchless fixtures for restrooms</t>
  </si>
  <si>
    <t>testing, covid mgmt office, temp staff, financial aid outreach, student med svcs</t>
  </si>
  <si>
    <t xml:space="preserve"> $                                 -  </t>
  </si>
  <si>
    <t xml:space="preserve"> $                                            -  </t>
  </si>
  <si>
    <t xml:space="preserve"> scholarships, payroll and supplies </t>
  </si>
  <si>
    <t xml:space="preserve"> scholarships/grants under GEER </t>
  </si>
  <si>
    <t xml:space="preserve"> includes scholarships, accelerating credit grant, educator preparation planning and other grants </t>
  </si>
  <si>
    <t>Lamar State College - Port Arthur</t>
  </si>
  <si>
    <t>Funds received from local enties: $10,000 from Texas Higher Education Foundation; $41,000 from Siempra</t>
  </si>
  <si>
    <t>Ranger College</t>
  </si>
  <si>
    <t>$67,788 indirect cost in FY 2021. $25,504 childcare, maintenance, and custodian employees who were unable to work during pandemic closures in FY 2021. Costs to prevent spread of coronavirus on campus in FY 2022. Costs of repurposed employees work associated  with coronavirus in FY 2022.</t>
  </si>
  <si>
    <t>The University of Texas M.D. Anderson Cancer Center</t>
  </si>
  <si>
    <t>THAF grant</t>
  </si>
  <si>
    <t xml:space="preserve">Preserving and maintaining FY 2020-2021 Student Financial Aid Program Funding (TEXAS Grants, TEOG, TEG) </t>
  </si>
  <si>
    <t>Texas Hospital Association Foundation Covid Grant</t>
  </si>
  <si>
    <t>Collin County Community College District</t>
  </si>
  <si>
    <t>Odessa College</t>
  </si>
  <si>
    <t xml:space="preserve">                                   -  </t>
  </si>
  <si>
    <t xml:space="preserve">                                         -  </t>
  </si>
  <si>
    <t xml:space="preserve"> $                                   -  </t>
  </si>
  <si>
    <t xml:space="preserve">                                             -  </t>
  </si>
  <si>
    <t xml:space="preserve">                                      -  </t>
  </si>
  <si>
    <t>Texas A&amp;M University at Galveston</t>
  </si>
  <si>
    <t>Funds received from West Texas A&amp;M University.  Develop open educational resources that benefit students. For students that are non-TSI compliant on Reading Comprehension portion.</t>
  </si>
  <si>
    <t># of students is unduplicated</t>
  </si>
  <si>
    <t>Includes students and funds expended through the Texas Transfer Grant Pilot Program</t>
  </si>
  <si>
    <t>N/A</t>
  </si>
  <si>
    <t>Digital Flood Risk Infrastructure.</t>
  </si>
  <si>
    <t>Includes funds awarded and expended through the Texas Transfer Grant Program.</t>
  </si>
  <si>
    <t>THECB Contract No.:27132 Comprehensive Regional University Funding Program</t>
  </si>
  <si>
    <t>$1 Mil will be used for Digital Flood Risk Infrastructure &amp; $150K for office space.</t>
  </si>
  <si>
    <t>West Texas A&amp;M University</t>
  </si>
  <si>
    <t>Duplicated students occur in FY20 &amp; FY21 with unduplicated student values in FY22</t>
  </si>
  <si>
    <t xml:space="preserve">                                        -  </t>
  </si>
  <si>
    <t>Sam Houston State University - Academic &amp; Health (A+H)</t>
  </si>
  <si>
    <t xml:space="preserve">Unduplicated student count for all years. </t>
  </si>
  <si>
    <t xml:space="preserve">FY22 reversed debt discharged from prior period. </t>
  </si>
  <si>
    <t xml:space="preserve">FY23 Expended related to implementation and training for student financial planning software. </t>
  </si>
  <si>
    <t>Sul Ross State University</t>
  </si>
  <si>
    <t>Sam Houston State University Medical School (Non-Formula)</t>
  </si>
  <si>
    <t>University of Houston Medical School (M)</t>
  </si>
  <si>
    <t>University of Houston - Academic &amp; Health (A+H)</t>
  </si>
  <si>
    <t xml:space="preserve"> FY2021 cost reduction was due to some items having been purchased a few days prior to the official declaration date of the pandemic. </t>
  </si>
  <si>
    <t>Angelina Comm College, Brasosport College, Sam Houston State, San Jacinto CommCollege - SBDC small business services to those affected by the pandemic</t>
  </si>
  <si>
    <t>Required financial aid outreach, Shuttered Venue Operator Grants, Emergency leave for employees, vaccine campaigns and incentive programs, testing costs, contact tracing</t>
  </si>
  <si>
    <t>The University of Houston received multiple GEER Pass Through Awards from the THECB for specific research topics including accelerating credentials of purpose, addressing the teacher candidate pipeline, and data analytics for digitalized transportation and logistics</t>
  </si>
  <si>
    <t>The University of Houston received an award from the Governor's Office for Section 40(2): Institutional Enhancements (EC6.1 Revenue Replacement - Provision of Government Services) and has used the funds for operating costs as approved in the award.</t>
  </si>
  <si>
    <t>Aid was overawarded in FY2021 and was moved to FY2022 funds</t>
  </si>
  <si>
    <t>SVOG, Sponsored Research</t>
  </si>
  <si>
    <t>Texas Tech University Health Sciences Center at El Paso</t>
  </si>
  <si>
    <t>Health Program for Toxic Substances - COVID Emergency Response Supplement</t>
  </si>
  <si>
    <t>(TTUHSC) To promote the use of telehealth technologies to reduce the risk of COVID-19.</t>
  </si>
  <si>
    <t>The University of Texas at Tyler</t>
  </si>
  <si>
    <t>Counselors for Students</t>
  </si>
  <si>
    <t>COVID Testing</t>
  </si>
  <si>
    <t>Blinn College</t>
  </si>
  <si>
    <t>Student Direct Grants</t>
  </si>
  <si>
    <t>Distance Learning equipment and software communication</t>
  </si>
  <si>
    <t>HVAC System replaced and other items to ensure clean environment</t>
  </si>
  <si>
    <t>FY22 Academic Revenue Loss</t>
  </si>
  <si>
    <t>FY22 Auxiliary Revenue Loss</t>
  </si>
  <si>
    <t>GEER 84.425C</t>
  </si>
  <si>
    <t>All ARPA Student Portion is expended</t>
  </si>
  <si>
    <t>All ARPA Institutional Portion is expended</t>
  </si>
  <si>
    <t>All ARPA SIP expended</t>
  </si>
  <si>
    <t>Clarendon College</t>
  </si>
  <si>
    <t>Payroll, Technology, and Direct Outreach to Students</t>
  </si>
  <si>
    <t>Coastal Bend College</t>
  </si>
  <si>
    <t>HVAC Projects throughout the campuses</t>
  </si>
  <si>
    <t>2020 &amp; 2021 are duplicated</t>
  </si>
  <si>
    <t>2022 &amp; 2023 are unduplicated counts</t>
  </si>
  <si>
    <t>Added Cost of Technology</t>
  </si>
  <si>
    <t>HVAC</t>
  </si>
  <si>
    <t>Dallas County Community College District</t>
  </si>
  <si>
    <t>All Funds Expended</t>
  </si>
  <si>
    <t xml:space="preserve">Additional Emergency Student Aid; </t>
  </si>
  <si>
    <t>Additional Student Aid, Simulaton laboratory Classroom Instruction equipment, and campus safety supplies and equipment</t>
  </si>
  <si>
    <t>Additional Emergency Student Aid</t>
  </si>
  <si>
    <t>Simulation laboaratory classroom equipment for health sciences, law enforcement, culinary, and other programming equipment, OER instructional services, safety summit, campus safety equipment and supplies, student success software applications, online mapping software, etc.</t>
  </si>
  <si>
    <t>Designated for Student Aid and program support</t>
  </si>
  <si>
    <t>Laredo Community College</t>
  </si>
  <si>
    <t>Duplicated students for Fiscal Year 2020 and Fiscal Year 2021; Unduplicated students for State Fiscal Year 2022</t>
  </si>
  <si>
    <t>610 laptops were bought during the month of August 2020 of which 10 were assigned to the Special Services department.  Another 500 laptops were purchased during the month of April 2021.  These laptops were purchased to be issued out to students as a priority.  However, some of the laptops were assigned to faculty and staff.</t>
  </si>
  <si>
    <t>Internet access for 1,100 laptops</t>
  </si>
  <si>
    <t xml:space="preserve">Student engagement - 819 awards (18 awards for Summer Session I 2020, 13 awards for Summer Session II 2020, 305 awards for Fall 2020, 384 awards for Spring 2021, 48 awards for Summer Session I 2021, and 51 awards for Summer Session II 2021);18 awards in FY22 1 award for Fall 2020; 4 Awards for Spring 2021, 1 Adjustment for Spring 2021, 1 Award for Summer Session II and 11 Adjustments for Summer Session II).  </t>
  </si>
  <si>
    <t>Purchase of contracted services for cleaning, cleaning supplies, and payment of staff for Health and Safety Operations Center to coordinate student and staff testing and on campus safety operations.</t>
  </si>
  <si>
    <t>Purchase of N95 and gloves, contactless thermometers, face shields, hand sanitizers, gloves, isolation gowns</t>
  </si>
  <si>
    <t xml:space="preserve">Purchase of MERV11  A/C Pleated Filter, crowd control, barrier posts, </t>
  </si>
  <si>
    <t>Discounted Tuition</t>
  </si>
  <si>
    <t>Software for online student services, adobe licenses, IPO R11 Office Worker, webcams, headsets, DocuSign, vaccine drives, COVID-19-Testing Fees, employee compensation COVID-19 related tasks (expenses for non-instructional departments), COVID 19 stipend payment to all employees for covid 19 professional development (1st payment paid in December 2021) (2nd payment paid in March 2022), creation of virtual tour for campus, purchase of services to include the student satisfaction inventory - an online inventory which measures student satisfaction and priorities and the college student inventory-an online cognitive assessment - measures student strengths, challenges, attitudes, and receptivity to assistance and the purchase of Scholarship Universe to increase student aid utilization while decreasing manual processes/ service delivery.</t>
  </si>
  <si>
    <t>27 Medical Administrative Support; 26 Dental Assistant;23 Pharmacy Technician, and 10 Professional Truck Driving</t>
  </si>
  <si>
    <t>Accelerating Student Success Planning Grant Program designed to plan for development or expansion of innovative programs and initiatives that accelerate student success by positively impacting access, persistence, completion, and workforce transition  and Report Modernization II Grant (purchase of software)</t>
  </si>
  <si>
    <t>Midland College</t>
  </si>
  <si>
    <t>Tel-health services including mental health counseling.</t>
  </si>
  <si>
    <t>Southwest Texas Junior College</t>
  </si>
  <si>
    <t>Texas Southmost College</t>
  </si>
  <si>
    <t>Unduplicated between fiscal years 2022 and 2023</t>
  </si>
  <si>
    <t>Big Blue Confrencing for Distance Learning, Digital Library, HotSpot, LiveStream, Equipment to allow social distancing at events, Digital Board Packet, Remote lecture software</t>
  </si>
  <si>
    <t>Cleaning/Disinfecting Services</t>
  </si>
  <si>
    <t>Water Refill Bottle Stations, Security Radios to communiate and promote social distancing, Upgrade and Main HVAC Intelligent Units, Additional Security</t>
  </si>
  <si>
    <t>Online Tutoring Services, Retention Bonus to employees, Administrative Costs, Employee hired for for Tracking, Reporting, and following up on COVID cases amongst students / staff throughout campus.</t>
  </si>
  <si>
    <t>Western Texas College</t>
  </si>
  <si>
    <t>Awardind to Students June 2023</t>
  </si>
  <si>
    <t>Awarding to students June 2023</t>
  </si>
  <si>
    <t>Texas A&amp;M University</t>
  </si>
  <si>
    <t># of students is unduplicated for all years</t>
  </si>
  <si>
    <t>Costs associated with a touchless point of sale system in dining facilities; and, costs associated with facility reconfiguration</t>
  </si>
  <si>
    <t>Correction to lost revenue claimed</t>
  </si>
  <si>
    <t>Includes indirect costs (IDC) calculated on COVID related expenditures as allowed by the Department of Education; costs associated with COVID-19 Testing, Tracing and Vaccinating; costs associated with Financial Aid Outreach</t>
  </si>
  <si>
    <t>Includes expenditures for the Accelerating Credentials of Purpose and Value Grant Program, the Texas Transfer Grant Program, the Texas Leadership Scholars Program, and THECB award #26850 Develop Online Course. Number of students is unduplicated for all years.</t>
  </si>
  <si>
    <t>Includes expenditures for the Accelerating Credentials of Purpose and Value Grant Program, the Texas Transfer Grant Program, the Texas Leadership Scholars Program, and THECB award #26850 Develop Online Course.</t>
  </si>
  <si>
    <t>Texas A&amp;M University - Corpus Christi</t>
  </si>
  <si>
    <t>indirect costs assessed at 35% MTDC; vaccine incentives</t>
  </si>
  <si>
    <t>Texas A&amp;M International University</t>
  </si>
  <si>
    <t>Unduplicated student count</t>
  </si>
  <si>
    <t xml:space="preserve"> - </t>
  </si>
  <si>
    <t>Contact tracing, COVID-19 testing supplies, signage printing, IDC, payroll for additional part-time eLearning instructional designers, advisors, support coaches, learning support specialists, tutors and COVID testers, nursing simulation lab, telephonic behavioral health and psychiatric services, Mental Health First Aide training for University community, TSI/ACT proctored exams, hygiene stations, IDC, supplies for student food pantry, 24/7 nurse triage service, COVID-19 vaccine incentive program, financial aid outreach (mailers &amp; publications), TAMIU Books IncludED (day-one course materials access program for students), scholarships, resources for student teachers and nursing students, low touch bottle filling hydration stations</t>
  </si>
  <si>
    <t xml:space="preserve"> CARES Act funds from UTSA to TAMIU Small Business Development Center to help small businesses weather the financial hardships caused by the coronavirus pandemic.   </t>
  </si>
  <si>
    <t>Texas A&amp;M University - Texarkana</t>
  </si>
  <si>
    <t>Duplicated FY2020 &amp; 2021</t>
  </si>
  <si>
    <t>Duplicated FY2021. Negative amount in FY22 due to grants removed from students who withdrew from university</t>
  </si>
  <si>
    <t>Expenses for student workers to assist with distance learning</t>
  </si>
  <si>
    <t>includes costs of COVID testing and vaccine incentives</t>
  </si>
  <si>
    <t>includes Texas Grant, EEOG Grant, &amp; Reskill &amp; Upskill Grant</t>
  </si>
  <si>
    <t>PPE-Masks, gloves, signage, plexiglass dividers, barricades, etc</t>
  </si>
  <si>
    <t xml:space="preserve">Lamar University </t>
  </si>
  <si>
    <t>University of Houston - Downtown</t>
  </si>
  <si>
    <t>Vaccine incentive program, dining subsidy</t>
  </si>
  <si>
    <t>Stephen F. Austin State University</t>
  </si>
  <si>
    <t>ESSER (207531)</t>
  </si>
  <si>
    <t>Relief Grants</t>
  </si>
  <si>
    <t>Relief Grant for Stone Fort Museum at SFASU (207631), Reliefe Grant for East Texas Research Center at SFASU (207691 and Child Care Relief Fund (207721)</t>
  </si>
  <si>
    <t>Lamar Institute of Technology</t>
  </si>
  <si>
    <t xml:space="preserve"> Postage for financial aid applicants outreach </t>
  </si>
  <si>
    <t>The University of Texas Medical Branch at Galveston</t>
  </si>
  <si>
    <t>Security Labor</t>
  </si>
  <si>
    <t>Includes funds expended through the Texas Transfer Grant Program and Nursing Shortage Reduction Program. Number of students in FY22 is unduplicated.</t>
  </si>
  <si>
    <t>Includes funds expended through the Texas Transfer Grant Program and Nursing Shortage Reduction Program.</t>
  </si>
  <si>
    <t>Texas State Technical College - Waco</t>
  </si>
  <si>
    <t>Unduplicated for years reported.</t>
  </si>
  <si>
    <t xml:space="preserve"> $                                     -</t>
  </si>
  <si>
    <t xml:space="preserve"> $                                   -</t>
  </si>
  <si>
    <t xml:space="preserve"> $                                            -</t>
  </si>
  <si>
    <t>FY21: 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
FY22:  A Partnership with South Texas College. The project is led by TSTC’s Workforce Training department and will help build capacity for the Mechatronics, NCCER, and NIHMS training. The funds will be used to purchase equipment, credential faculty and improve facilities.</t>
  </si>
  <si>
    <t>Grant received specifically for students, pass-through from the State of Texas Governor's Office. Awarded to students based on need.</t>
  </si>
  <si>
    <t>FY21: 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t>
  </si>
  <si>
    <t>Texas State Technical Colleges</t>
  </si>
  <si>
    <t>Texas A&amp;M University System</t>
  </si>
  <si>
    <t>Airport operations</t>
  </si>
  <si>
    <t>TEA Pre-K HUB Grant Expansion</t>
  </si>
  <si>
    <t>Airport Grant</t>
  </si>
  <si>
    <t>Airport operating and maintenance expenses and debt service payments</t>
  </si>
  <si>
    <t>Costs associated with developing or exanding short-term, industry recognized postsecondary credentials to incorporate skills and knowledge required by high-demand careers.  Focus will be on three key areas: digital skills, data analytics and front-line healthcare programs.</t>
  </si>
  <si>
    <t>Airport Coronavirus Response Grant</t>
  </si>
  <si>
    <t>Airport costs related to operatings, personnel, cleaning, sanitization, janitorial services, combating the spread of pathogens at the airport and debt service payments.  To fund revenue loss in rent and minimum annual guarantees (MAG) to on‐airport car rental, on‐airport parking, and in‐terminal concessions</t>
  </si>
  <si>
    <t>Airport Rescue Grant</t>
  </si>
  <si>
    <t>Airport costs related to operations, personnel, cleaning, sanitization, janitorial services, combating the spread of pathogens at the airport and debt service payments.</t>
  </si>
  <si>
    <t>Kilgore College</t>
  </si>
  <si>
    <t>NA</t>
  </si>
  <si>
    <t>THECB Accel Student Success,  THECB Reporting Modernization (2)</t>
  </si>
  <si>
    <t>Amarillo College</t>
  </si>
  <si>
    <t>Direct Student aid</t>
  </si>
  <si>
    <t>Dec Survey</t>
  </si>
  <si>
    <t>Student Debt Clearing</t>
  </si>
  <si>
    <t>FA awarded Aid</t>
  </si>
  <si>
    <t>Angelo State University</t>
  </si>
  <si>
    <t>Direct grants to students.</t>
  </si>
  <si>
    <t>Reimb for student refunds: room and board fees, additional distance education technology fees</t>
  </si>
  <si>
    <t>Student Quarantine/travel</t>
  </si>
  <si>
    <t>Discharge student account balances</t>
  </si>
  <si>
    <t>Additional technology hardware, software, and licenses to enable distance learning</t>
  </si>
  <si>
    <t>Student/faculty/staff/general building use: disinfecting products</t>
  </si>
  <si>
    <t>Face coverings, PPE, sneeze guards, printed materials for social distancing and safety recommendations</t>
  </si>
  <si>
    <t>Student meal delivery to facilitate social distancing</t>
  </si>
  <si>
    <t>Lost revenue from tuition and student fees per recommended calculations, lost revenue from state budget reduction</t>
  </si>
  <si>
    <t>Lost revenue from auxiliary activates per recommended calculations</t>
  </si>
  <si>
    <t>SBDC program; reimb for student refunds of cancelled study abroad fees; additional online tutoring hours; software to support student online access to campus services; technology/software to support social distancing and remote student services; wages for student counselors, event screeners instructional designers, and contact tracers, LMS; indirect costs; outreach to financial aid applicants; vaccine incentive; remaining obligations; evidence-based practices to monitor and suppress coronavirus</t>
  </si>
  <si>
    <t>Work-based Learning Opportunity Grants-Internships, Accelerating Student Success Planning Grant</t>
  </si>
  <si>
    <t>Student Success Acceleration Program-Implementation Grants, Transfer Grants</t>
  </si>
  <si>
    <t>Unused funds returned at 8/31/22</t>
  </si>
  <si>
    <t>Supply chain issues as a result of COVID restrictions have impacted ability to source goods in timely manner.</t>
  </si>
  <si>
    <t>University of Texas-San Antonio-Small Business Development Center</t>
  </si>
  <si>
    <t>The University of Texas Health Science Center at San Antonio</t>
  </si>
  <si>
    <t>UT Dallas and UT Health Science Center at Houston.  Purpose is to support COVID research activities.</t>
  </si>
  <si>
    <t>Federal Grants for COVID Research Activities (NIH,DoD,etc.). Implementing evidence-based practices to monitor and suppress
coronavirus in accordance with public health guidelines.</t>
  </si>
  <si>
    <t>Texas Division of Emergency Management</t>
  </si>
  <si>
    <t xml:space="preserve"> Health and Human Services Commission, Texas Dept of State Health Svcs, Texas Higher ED Coordinating Board, UT, UTHSCH </t>
  </si>
  <si>
    <t>The University of Texas Southwestern Medical Center</t>
  </si>
  <si>
    <t>From CARES DHHS Funding report</t>
  </si>
  <si>
    <t>HEERF I</t>
  </si>
  <si>
    <t>Awarded amounts applied to lost revenue and unfunded compensation realized in FY20; amounts shown as "expended" in FY20 - FY22 recognize the reimbursement of these prior year fund balance losses at the time of payment receipt</t>
  </si>
  <si>
    <t>HEERF II</t>
  </si>
  <si>
    <t xml:space="preserve">                                               -</t>
  </si>
  <si>
    <t>Included F&amp;A</t>
  </si>
  <si>
    <t>Covid Prevalence Study</t>
  </si>
  <si>
    <t>Texas Southern University</t>
  </si>
  <si>
    <t xml:space="preserve"> $                                      -  </t>
  </si>
  <si>
    <t>For FY23, adjustments were made to previous year awards for students who had payments applied to previously outstanding balances</t>
  </si>
  <si>
    <t>TEXAS Transfer Grantt</t>
  </si>
  <si>
    <t>Texas A&amp;M University - Central Texas</t>
  </si>
  <si>
    <t>Student health services and vaccine incentives</t>
  </si>
  <si>
    <t>Credential Future, Consortium. Report Modernization, Educational Prep</t>
  </si>
  <si>
    <t>Table 2. Total Awards, Expenditures (including Obligated), and Remaining Funds, as of February 28, 2023</t>
  </si>
  <si>
    <t>Row Labels</t>
  </si>
  <si>
    <t>Sum of # of students that received aid in State Fiscal Year  2023 as of 2/28/2023</t>
  </si>
  <si>
    <t>Emergency Financial Aid Grants distributed to students.</t>
  </si>
  <si>
    <t>Housing, dining, parking permits and student fee reimbursements to students. ITS Equipment Loan and Licenses for Bomgar (SD Software). Purchasing PPE equipment.</t>
  </si>
  <si>
    <t>Emergency Educational Grant Distributed to students and create online learning.</t>
  </si>
  <si>
    <t xml:space="preserve">Replacing lost revenue from auxiliary services, student fee waivers, parking waivers, virtual mental health options. </t>
  </si>
  <si>
    <t>Payroll costs for COVID-19 caseworker, COVID vaccine transportation, purchase of SARS-CoV Test Kits for Athletics, rental and security for Spring commencement ceremonies.</t>
  </si>
  <si>
    <t>Replacing lost revenue from auxiliary service, class room upgrades for distance learning, HVAC upgrades</t>
  </si>
  <si>
    <t>COVID Test Kits</t>
  </si>
  <si>
    <t>FEMA Disaster Declaration: 2021 - Texas Severe Winter Storm (DR-4586-TX) TWU received $5,235.21 from subrecipient Texas Division of Emergency Management (TDEM) from FEMA Disaster Grant in 2022.</t>
  </si>
  <si>
    <t>Fiscal Years 2020- February 28, 2023</t>
  </si>
  <si>
    <t>(blank)</t>
  </si>
  <si>
    <t>Texas Woman's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</si>
</sst>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_);_(&quot;$&quot;* \(#,##0.0\);_(&quot;$&quot;* &quot;-&quot;??_);_(@_)"/>
    <numFmt numFmtId="167" formatCode="_(&quot;$&quot;* #,##0.0,,_);_(&quot;$&quot;* \(#,##0.0,,\);_(&quot;$&quot;* &quot;&quot;\-&quot;&quot;??_);_(@_)"/>
    <numFmt numFmtId="168" formatCode="_(&quot;$&quot;* #,##0.0000000_);_(&quot;$&quot;* \(#,##0.0000000\);_(&quot;$&quot;* &quot;-&quot;??_);_(@_)"/>
    <numFmt numFmtId="169" formatCode="_([$$-409]* #,##0.000000_);_([$$-409]* \(#,##0.000000\);_([$$-409]* &quot;-&quot;??_);_(@_)"/>
    <numFmt numFmtId="170" formatCode="0.0%"/>
  </numFmts>
  <fonts count="22">
    <font>
      <sz val="11"/>
      <color theme="1"/>
      <name val="Calibri"/>
      <family val="2"/>
      <scheme val="minor"/>
    </font>
    <font>
      <sz val="11"/>
      <color theme="1"/>
      <name val="Calibri"/>
      <family val="2"/>
      <scheme val="minor"/>
    </font>
    <font>
      <b/>
      <sz val="10.5"/>
      <color theme="0"/>
      <name val="Overpass"/>
    </font>
    <font>
      <sz val="10.5"/>
      <color theme="1"/>
      <name val="Overpass"/>
    </font>
    <font>
      <b/>
      <sz val="10.5"/>
      <color theme="1"/>
      <name val="Overpass"/>
    </font>
    <font>
      <b/>
      <sz val="10.5"/>
      <name val="Overpass"/>
    </font>
    <font>
      <sz val="10.5"/>
      <name val="Overpass"/>
    </font>
    <font>
      <sz val="10"/>
      <name val="Arial"/>
      <family val="2"/>
    </font>
    <font>
      <u/>
      <sz val="10"/>
      <color indexed="12"/>
      <name val="Arial"/>
      <family val="2"/>
    </font>
    <font>
      <u/>
      <sz val="10"/>
      <color theme="10"/>
      <name val="Arial"/>
      <family val="2"/>
    </font>
    <font>
      <sz val="8"/>
      <name val="Calibri"/>
      <family val="2"/>
      <scheme val="minor"/>
    </font>
    <font>
      <b/>
      <sz val="12"/>
      <color theme="1"/>
      <name val="Overpass"/>
    </font>
    <font>
      <sz val="12"/>
      <color theme="1"/>
      <name val="Overpass"/>
    </font>
    <font>
      <sz val="10.5"/>
      <color theme="0"/>
      <name val="Overpass"/>
    </font>
    <font>
      <b/>
      <sz val="14"/>
      <color theme="1"/>
      <name val="Besley"/>
    </font>
    <font>
      <sz val="14"/>
      <color theme="1"/>
      <name val="Besley"/>
    </font>
    <font>
      <b/>
      <sz val="10"/>
      <color theme="1"/>
      <name val="Besley"/>
    </font>
    <font>
      <sz val="10"/>
      <color theme="1"/>
      <name val="Besley"/>
    </font>
    <font>
      <b/>
      <sz val="12"/>
      <color theme="0"/>
      <name val="Overpass"/>
    </font>
    <font>
      <b/>
      <sz val="9"/>
      <color indexed="81"/>
      <name val="Tahoma"/>
      <family val="2"/>
    </font>
    <font>
      <i/>
      <sz val="10.5"/>
      <color theme="2" tint="-0.249977111117893"/>
      <name val="Overpass"/>
    </font>
    <font>
      <sz val="10.5"/>
      <color rgb="FF00B050"/>
      <name val="Overpass"/>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theme="0" tint="-4.9989318521683403E-2"/>
      </patternFill>
    </fill>
    <fill>
      <patternFill patternType="solid">
        <fgColor theme="0" tint="-0.14999847407452621"/>
        <bgColor theme="0" tint="-0.14999847407452621"/>
      </patternFill>
    </fill>
    <fill>
      <patternFill patternType="solid">
        <fgColor rgb="FF003E52"/>
        <bgColor indexed="64"/>
      </patternFill>
    </fill>
    <fill>
      <patternFill patternType="solid">
        <fgColor rgb="FF003E52"/>
        <bgColor theme="1"/>
      </patternFill>
    </fill>
    <fill>
      <patternFill patternType="solid">
        <fgColor rgb="FFFFFF00"/>
        <bgColor indexed="64"/>
      </patternFill>
    </fill>
  </fills>
  <borders count="16">
    <border>
      <left/>
      <right/>
      <top/>
      <bottom/>
      <diagonal/>
    </border>
    <border>
      <left/>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top style="thin">
        <color theme="1"/>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s>
  <cellStyleXfs count="13">
    <xf numFmtId="0" fontId="0" fillId="0" borderId="0"/>
    <xf numFmtId="44" fontId="1" fillId="0" borderId="0" applyFont="0" applyFill="0" applyBorder="0" applyAlignment="0" applyProtection="0"/>
    <xf numFmtId="0" fontId="7" fillId="0" borderId="0"/>
    <xf numFmtId="0" fontId="8" fillId="0" borderId="0" applyNumberFormat="0" applyFill="0" applyBorder="0" applyAlignment="0" applyProtection="0">
      <alignment vertical="top"/>
      <protection locked="0"/>
    </xf>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9" fillId="0" borderId="0" applyNumberFormat="0" applyFill="0" applyBorder="0" applyAlignment="0" applyProtection="0"/>
    <xf numFmtId="9" fontId="7" fillId="0" borderId="0" applyFont="0" applyFill="0" applyBorder="0" applyAlignment="0" applyProtection="0"/>
    <xf numFmtId="0" fontId="7" fillId="0" borderId="0"/>
    <xf numFmtId="43" fontId="1" fillId="0" borderId="0" applyFont="0" applyFill="0" applyBorder="0" applyAlignment="0" applyProtection="0"/>
    <xf numFmtId="9" fontId="1" fillId="0" borderId="0" applyFont="0" applyFill="0" applyBorder="0" applyAlignment="0" applyProtection="0"/>
  </cellStyleXfs>
  <cellXfs count="184">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4" fillId="0" borderId="0" xfId="0" applyFont="1" applyAlignment="1">
      <alignment vertical="top"/>
    </xf>
    <xf numFmtId="38" fontId="3" fillId="0" borderId="0" xfId="0" applyNumberFormat="1" applyFont="1" applyAlignment="1">
      <alignment vertical="top"/>
    </xf>
    <xf numFmtId="44" fontId="3" fillId="0" borderId="0" xfId="1" applyFont="1" applyAlignment="1">
      <alignment vertical="top" wrapText="1"/>
    </xf>
    <xf numFmtId="44" fontId="3" fillId="0" borderId="0" xfId="1" applyFont="1" applyAlignment="1">
      <alignment vertical="top"/>
    </xf>
    <xf numFmtId="44" fontId="4" fillId="0" borderId="0" xfId="1" applyFont="1" applyAlignment="1">
      <alignment vertical="top" wrapText="1"/>
    </xf>
    <xf numFmtId="44" fontId="6" fillId="0" borderId="0" xfId="1" applyFont="1" applyAlignment="1">
      <alignment vertical="top" wrapText="1"/>
    </xf>
    <xf numFmtId="44" fontId="5" fillId="0" borderId="0" xfId="1" applyFont="1" applyAlignment="1">
      <alignment vertical="top"/>
    </xf>
    <xf numFmtId="44" fontId="3" fillId="0" borderId="0" xfId="1" applyFont="1" applyFill="1" applyBorder="1" applyAlignment="1">
      <alignment vertical="top" wrapText="1"/>
    </xf>
    <xf numFmtId="44" fontId="3" fillId="0" borderId="0" xfId="1" applyFont="1" applyFill="1" applyBorder="1" applyAlignment="1">
      <alignment vertical="top"/>
    </xf>
    <xf numFmtId="44" fontId="4" fillId="0" borderId="0" xfId="1" applyFont="1" applyFill="1" applyBorder="1" applyAlignment="1">
      <alignment vertical="top" wrapText="1"/>
    </xf>
    <xf numFmtId="44" fontId="4" fillId="0" borderId="0" xfId="1" applyFont="1" applyFill="1" applyBorder="1" applyAlignment="1">
      <alignment vertical="top"/>
    </xf>
    <xf numFmtId="44" fontId="6" fillId="0" borderId="0" xfId="1" applyFont="1" applyFill="1" applyBorder="1" applyAlignment="1">
      <alignment vertical="top" wrapText="1"/>
    </xf>
    <xf numFmtId="44" fontId="5" fillId="0" borderId="0" xfId="1" applyFont="1" applyFill="1" applyBorder="1" applyAlignment="1">
      <alignment vertical="top"/>
    </xf>
    <xf numFmtId="164" fontId="3" fillId="0" borderId="0" xfId="1" applyNumberFormat="1" applyFont="1" applyAlignment="1">
      <alignment wrapText="1"/>
    </xf>
    <xf numFmtId="0" fontId="3" fillId="0" borderId="0" xfId="0" applyFont="1" applyAlignment="1">
      <alignment wrapText="1"/>
    </xf>
    <xf numFmtId="0" fontId="3" fillId="0" borderId="0" xfId="0" applyFont="1"/>
    <xf numFmtId="44" fontId="3" fillId="0" borderId="0" xfId="1" applyFont="1" applyFill="1" applyAlignment="1">
      <alignment vertical="top" wrapText="1"/>
    </xf>
    <xf numFmtId="44" fontId="3" fillId="0" borderId="0" xfId="1" applyFont="1" applyFill="1" applyAlignment="1">
      <alignment vertical="top"/>
    </xf>
    <xf numFmtId="164" fontId="3" fillId="0" borderId="0" xfId="0" applyNumberFormat="1" applyFont="1" applyAlignment="1">
      <alignment vertical="top" wrapText="1"/>
    </xf>
    <xf numFmtId="165" fontId="3" fillId="0" borderId="0" xfId="11" applyNumberFormat="1" applyFont="1" applyAlignment="1">
      <alignment wrapText="1"/>
    </xf>
    <xf numFmtId="0" fontId="3" fillId="3" borderId="0" xfId="0" applyFont="1" applyFill="1"/>
    <xf numFmtId="0" fontId="3" fillId="3" borderId="0" xfId="0" applyFont="1" applyFill="1" applyAlignment="1">
      <alignment vertical="top"/>
    </xf>
    <xf numFmtId="0" fontId="3" fillId="3" borderId="0" xfId="0" applyFont="1" applyFill="1" applyAlignment="1">
      <alignment vertical="top" wrapText="1"/>
    </xf>
    <xf numFmtId="0" fontId="12" fillId="0" borderId="0" xfId="0" applyFont="1"/>
    <xf numFmtId="0" fontId="12" fillId="0" borderId="0" xfId="0" applyFont="1" applyAlignment="1">
      <alignment wrapText="1"/>
    </xf>
    <xf numFmtId="0" fontId="12" fillId="0" borderId="0" xfId="0" applyFont="1" applyAlignment="1">
      <alignment horizontal="left"/>
    </xf>
    <xf numFmtId="164" fontId="12" fillId="0" borderId="0" xfId="0" applyNumberFormat="1" applyFont="1"/>
    <xf numFmtId="0" fontId="11" fillId="0" borderId="0" xfId="0" applyFont="1"/>
    <xf numFmtId="0" fontId="3" fillId="0" borderId="0" xfId="0" applyFont="1" applyAlignment="1">
      <alignment horizontal="center" vertical="top" wrapText="1"/>
    </xf>
    <xf numFmtId="0" fontId="12" fillId="0" borderId="0" xfId="0" applyFont="1" applyAlignment="1">
      <alignment vertical="top" wrapText="1"/>
    </xf>
    <xf numFmtId="0" fontId="3" fillId="0" borderId="0" xfId="0" applyFont="1" applyAlignment="1">
      <alignment horizontal="left"/>
    </xf>
    <xf numFmtId="0" fontId="2" fillId="6" borderId="0" xfId="0" applyFont="1" applyFill="1"/>
    <xf numFmtId="0" fontId="13" fillId="6" borderId="0" xfId="0" applyFont="1" applyFill="1"/>
    <xf numFmtId="0" fontId="13" fillId="6" borderId="0" xfId="0" applyFont="1" applyFill="1" applyAlignment="1">
      <alignment wrapText="1"/>
    </xf>
    <xf numFmtId="0" fontId="13" fillId="6" borderId="0" xfId="0" applyFont="1" applyFill="1" applyAlignment="1">
      <alignment horizontal="center" wrapText="1"/>
    </xf>
    <xf numFmtId="167" fontId="3" fillId="0" borderId="0" xfId="0" applyNumberFormat="1" applyFont="1"/>
    <xf numFmtId="0" fontId="3" fillId="6" borderId="0" xfId="0" applyFont="1" applyFill="1" applyAlignment="1">
      <alignment horizontal="left"/>
    </xf>
    <xf numFmtId="167" fontId="3" fillId="6" borderId="0" xfId="0" applyNumberFormat="1" applyFont="1" applyFill="1"/>
    <xf numFmtId="0" fontId="3" fillId="6" borderId="0" xfId="0" applyFont="1" applyFill="1" applyAlignment="1">
      <alignment wrapText="1"/>
    </xf>
    <xf numFmtId="166" fontId="3" fillId="0" borderId="0" xfId="0" applyNumberFormat="1" applyFont="1"/>
    <xf numFmtId="166" fontId="3" fillId="6" borderId="0" xfId="0" applyNumberFormat="1" applyFont="1" applyFill="1"/>
    <xf numFmtId="0" fontId="3" fillId="6" borderId="6" xfId="0" applyFont="1" applyFill="1" applyBorder="1" applyAlignment="1">
      <alignment wrapText="1"/>
    </xf>
    <xf numFmtId="0" fontId="3" fillId="6" borderId="6" xfId="0" applyFont="1" applyFill="1" applyBorder="1" applyAlignment="1">
      <alignment horizontal="center" wrapText="1"/>
    </xf>
    <xf numFmtId="9" fontId="3" fillId="4" borderId="4" xfId="12" applyFont="1" applyFill="1" applyBorder="1"/>
    <xf numFmtId="167" fontId="3" fillId="6" borderId="6" xfId="0" applyNumberFormat="1" applyFont="1" applyFill="1" applyBorder="1"/>
    <xf numFmtId="0" fontId="3" fillId="6" borderId="5" xfId="0" applyFont="1" applyFill="1" applyBorder="1" applyAlignment="1">
      <alignment horizontal="center" wrapText="1"/>
    </xf>
    <xf numFmtId="0" fontId="3" fillId="6" borderId="6" xfId="0" applyFont="1" applyFill="1" applyBorder="1" applyAlignment="1">
      <alignment horizontal="left"/>
    </xf>
    <xf numFmtId="167" fontId="3" fillId="6" borderId="5" xfId="0" applyNumberFormat="1" applyFont="1" applyFill="1" applyBorder="1"/>
    <xf numFmtId="9" fontId="13" fillId="7" borderId="6" xfId="12" applyFont="1" applyFill="1" applyBorder="1"/>
    <xf numFmtId="0" fontId="3" fillId="6" borderId="6" xfId="0" applyFont="1" applyFill="1" applyBorder="1"/>
    <xf numFmtId="0" fontId="3" fillId="6" borderId="5" xfId="0" applyFont="1" applyFill="1" applyBorder="1"/>
    <xf numFmtId="164" fontId="3" fillId="6" borderId="5" xfId="0" applyNumberFormat="1" applyFont="1" applyFill="1" applyBorder="1"/>
    <xf numFmtId="164" fontId="3" fillId="6" borderId="6" xfId="0" applyNumberFormat="1" applyFont="1" applyFill="1" applyBorder="1"/>
    <xf numFmtId="0" fontId="11" fillId="0" borderId="0" xfId="0" applyFont="1" applyAlignment="1">
      <alignment vertical="top"/>
    </xf>
    <xf numFmtId="0" fontId="2" fillId="6" borderId="1" xfId="0" applyFont="1" applyFill="1" applyBorder="1" applyAlignment="1">
      <alignment horizontal="center" vertical="top" wrapText="1"/>
    </xf>
    <xf numFmtId="0" fontId="3" fillId="6" borderId="0" xfId="0" applyFont="1" applyFill="1" applyAlignment="1">
      <alignment horizontal="center" vertical="top" wrapText="1"/>
    </xf>
    <xf numFmtId="0" fontId="4" fillId="6" borderId="2" xfId="0" applyFont="1" applyFill="1" applyBorder="1" applyAlignment="1">
      <alignment horizontal="center" vertical="top" wrapText="1"/>
    </xf>
    <xf numFmtId="38" fontId="3" fillId="0" borderId="1" xfId="0" applyNumberFormat="1" applyFont="1" applyBorder="1" applyAlignment="1">
      <alignment vertical="top" wrapText="1"/>
    </xf>
    <xf numFmtId="38" fontId="3" fillId="0" borderId="3" xfId="0" applyNumberFormat="1" applyFont="1" applyBorder="1" applyAlignment="1">
      <alignment vertical="top" wrapText="1"/>
    </xf>
    <xf numFmtId="0" fontId="3" fillId="0" borderId="1" xfId="0" applyFont="1" applyBorder="1" applyAlignment="1">
      <alignment wrapText="1"/>
    </xf>
    <xf numFmtId="0" fontId="3" fillId="0" borderId="3" xfId="0" applyFont="1" applyBorder="1" applyAlignment="1">
      <alignment wrapText="1"/>
    </xf>
    <xf numFmtId="38" fontId="3" fillId="0" borderId="0" xfId="0" applyNumberFormat="1" applyFont="1" applyAlignment="1">
      <alignment vertical="top" wrapText="1"/>
    </xf>
    <xf numFmtId="0" fontId="5" fillId="0" borderId="0" xfId="0" applyFont="1" applyAlignment="1">
      <alignment vertical="top" wrapText="1"/>
    </xf>
    <xf numFmtId="0" fontId="13" fillId="7" borderId="8" xfId="0" applyFont="1" applyFill="1" applyBorder="1" applyAlignment="1">
      <alignment horizontal="center" wrapText="1"/>
    </xf>
    <xf numFmtId="0" fontId="14" fillId="0" borderId="0" xfId="0" applyFont="1"/>
    <xf numFmtId="0" fontId="15" fillId="0" borderId="0" xfId="0" applyFont="1"/>
    <xf numFmtId="0" fontId="16" fillId="0" borderId="0" xfId="0" applyFont="1"/>
    <xf numFmtId="0" fontId="17" fillId="0" borderId="0" xfId="0" applyFont="1"/>
    <xf numFmtId="0" fontId="15" fillId="0" borderId="0" xfId="0" applyFont="1" applyAlignment="1">
      <alignment vertical="top" wrapText="1"/>
    </xf>
    <xf numFmtId="0" fontId="17" fillId="0" borderId="0" xfId="0" applyFont="1" applyAlignment="1">
      <alignment vertical="top" wrapText="1"/>
    </xf>
    <xf numFmtId="0" fontId="14" fillId="0" borderId="0" xfId="0" applyFont="1" applyAlignment="1">
      <alignment vertical="top"/>
    </xf>
    <xf numFmtId="0" fontId="12" fillId="6" borderId="0" xfId="0" applyFont="1" applyFill="1" applyAlignment="1">
      <alignment wrapText="1"/>
    </xf>
    <xf numFmtId="0" fontId="14" fillId="3" borderId="0" xfId="0" applyFont="1" applyFill="1"/>
    <xf numFmtId="0" fontId="3" fillId="3" borderId="0" xfId="0" applyFont="1" applyFill="1" applyAlignment="1">
      <alignment horizontal="left"/>
    </xf>
    <xf numFmtId="0" fontId="11" fillId="3" borderId="0" xfId="0" applyFont="1" applyFill="1"/>
    <xf numFmtId="165" fontId="14" fillId="0" borderId="0" xfId="0" applyNumberFormat="1" applyFont="1" applyAlignment="1">
      <alignment vertical="top"/>
    </xf>
    <xf numFmtId="164" fontId="3" fillId="0" borderId="0" xfId="1" applyNumberFormat="1" applyFont="1" applyAlignment="1">
      <alignment horizontal="left" vertical="top" wrapText="1"/>
    </xf>
    <xf numFmtId="168" fontId="3" fillId="0" borderId="0" xfId="0" applyNumberFormat="1" applyFont="1" applyAlignment="1">
      <alignment vertical="top" wrapText="1"/>
    </xf>
    <xf numFmtId="38"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44" fontId="14" fillId="0" borderId="0" xfId="1" applyFont="1" applyAlignment="1">
      <alignment vertical="top"/>
    </xf>
    <xf numFmtId="44" fontId="11" fillId="0" borderId="0" xfId="1" applyFont="1" applyAlignment="1">
      <alignment vertical="top"/>
    </xf>
    <xf numFmtId="44" fontId="2" fillId="6" borderId="1" xfId="1" applyFont="1" applyFill="1" applyBorder="1" applyAlignment="1">
      <alignment horizontal="center" vertical="top" wrapText="1"/>
    </xf>
    <xf numFmtId="44" fontId="3" fillId="0" borderId="0" xfId="1" applyFont="1" applyAlignment="1">
      <alignment wrapText="1"/>
    </xf>
    <xf numFmtId="44" fontId="3" fillId="0" borderId="0" xfId="1" applyFont="1" applyAlignment="1">
      <alignment horizontal="left" vertical="top" wrapText="1"/>
    </xf>
    <xf numFmtId="44" fontId="3" fillId="0" borderId="0" xfId="1" applyFont="1" applyAlignment="1">
      <alignment horizontal="left" vertical="top"/>
    </xf>
    <xf numFmtId="44" fontId="3" fillId="0" borderId="0" xfId="1" applyFont="1" applyFill="1" applyAlignment="1">
      <alignment horizontal="left" vertical="top" wrapText="1"/>
    </xf>
    <xf numFmtId="44" fontId="3" fillId="6" borderId="0" xfId="1" applyFont="1" applyFill="1" applyAlignment="1">
      <alignment horizontal="center" vertical="top" wrapText="1"/>
    </xf>
    <xf numFmtId="44" fontId="4" fillId="6" borderId="0" xfId="1" applyFont="1" applyFill="1" applyAlignment="1">
      <alignment horizontal="center" vertical="top" wrapText="1"/>
    </xf>
    <xf numFmtId="44" fontId="2" fillId="6" borderId="0" xfId="1" applyFont="1" applyFill="1" applyAlignment="1">
      <alignment horizontal="center" vertical="top" wrapText="1"/>
    </xf>
    <xf numFmtId="44" fontId="3" fillId="0" borderId="0" xfId="1" applyFont="1" applyAlignment="1">
      <alignment horizontal="right" wrapText="1"/>
    </xf>
    <xf numFmtId="44" fontId="4" fillId="6" borderId="2" xfId="1" applyFont="1" applyFill="1" applyBorder="1" applyAlignment="1">
      <alignment horizontal="center" vertical="top" wrapText="1"/>
    </xf>
    <xf numFmtId="44" fontId="0" fillId="0" borderId="0" xfId="1" applyFont="1" applyAlignment="1">
      <alignment vertical="center"/>
    </xf>
    <xf numFmtId="44" fontId="3" fillId="0" borderId="0" xfId="0" applyNumberFormat="1" applyFont="1" applyAlignment="1">
      <alignment vertical="top" wrapText="1"/>
    </xf>
    <xf numFmtId="44" fontId="3" fillId="0" borderId="0" xfId="0" applyNumberFormat="1" applyFont="1" applyAlignment="1">
      <alignment vertical="top"/>
    </xf>
    <xf numFmtId="0" fontId="6" fillId="0" borderId="0" xfId="0" applyFont="1" applyAlignment="1">
      <alignment vertical="top"/>
    </xf>
    <xf numFmtId="9" fontId="13" fillId="6" borderId="6" xfId="12" applyFont="1" applyFill="1" applyBorder="1"/>
    <xf numFmtId="0" fontId="13" fillId="7" borderId="15" xfId="0" applyFont="1" applyFill="1" applyBorder="1" applyAlignment="1">
      <alignment horizontal="center" wrapText="1"/>
    </xf>
    <xf numFmtId="9" fontId="3" fillId="5" borderId="4" xfId="12" applyFont="1" applyFill="1" applyBorder="1"/>
    <xf numFmtId="0" fontId="3" fillId="6" borderId="12" xfId="0" applyFont="1" applyFill="1" applyBorder="1" applyAlignment="1">
      <alignment wrapText="1"/>
    </xf>
    <xf numFmtId="167" fontId="3" fillId="6" borderId="14" xfId="0" applyNumberFormat="1" applyFont="1" applyFill="1" applyBorder="1"/>
    <xf numFmtId="0" fontId="3" fillId="6" borderId="12" xfId="0" applyFont="1" applyFill="1" applyBorder="1" applyAlignment="1">
      <alignment horizontal="left"/>
    </xf>
    <xf numFmtId="0" fontId="3" fillId="6" borderId="12" xfId="0" applyFont="1" applyFill="1" applyBorder="1" applyAlignment="1">
      <alignment horizontal="center" wrapText="1"/>
    </xf>
    <xf numFmtId="165" fontId="14" fillId="0" borderId="0" xfId="11" applyNumberFormat="1" applyFont="1" applyAlignment="1">
      <alignment vertical="top"/>
    </xf>
    <xf numFmtId="165" fontId="11" fillId="0" borderId="0" xfId="11" applyNumberFormat="1" applyFont="1" applyAlignment="1">
      <alignment vertical="top"/>
    </xf>
    <xf numFmtId="165" fontId="2" fillId="6" borderId="0" xfId="11" applyNumberFormat="1" applyFont="1" applyFill="1" applyAlignment="1">
      <alignment horizontal="center" vertical="top" wrapText="1"/>
    </xf>
    <xf numFmtId="165" fontId="3" fillId="0" borderId="0" xfId="11" applyNumberFormat="1" applyFont="1" applyAlignment="1">
      <alignment horizontal="left" vertical="top" wrapText="1"/>
    </xf>
    <xf numFmtId="165" fontId="3" fillId="0" borderId="0" xfId="11" applyNumberFormat="1" applyFont="1" applyAlignment="1">
      <alignment horizontal="left" vertical="top"/>
    </xf>
    <xf numFmtId="165" fontId="3" fillId="6" borderId="0" xfId="11" applyNumberFormat="1" applyFont="1" applyFill="1" applyAlignment="1">
      <alignment horizontal="center" vertical="top" wrapText="1"/>
    </xf>
    <xf numFmtId="44" fontId="4" fillId="0" borderId="0" xfId="1" applyFont="1" applyFill="1" applyAlignment="1">
      <alignment vertical="top" wrapText="1"/>
    </xf>
    <xf numFmtId="44" fontId="4" fillId="0" borderId="0" xfId="1" applyFont="1" applyFill="1" applyAlignment="1">
      <alignment vertical="top"/>
    </xf>
    <xf numFmtId="44" fontId="6" fillId="0" borderId="0" xfId="1" applyFont="1" applyFill="1" applyAlignment="1">
      <alignment vertical="top"/>
    </xf>
    <xf numFmtId="165" fontId="3" fillId="0" borderId="0" xfId="11" applyNumberFormat="1" applyFont="1" applyFill="1" applyBorder="1" applyAlignment="1">
      <alignment vertical="top" wrapText="1"/>
    </xf>
    <xf numFmtId="164" fontId="3" fillId="0" borderId="0" xfId="1" applyNumberFormat="1" applyFont="1" applyAlignment="1">
      <alignment vertical="top" wrapText="1"/>
    </xf>
    <xf numFmtId="165" fontId="3" fillId="0" borderId="0" xfId="11" applyNumberFormat="1" applyFont="1" applyAlignment="1">
      <alignment vertical="top" wrapText="1"/>
    </xf>
    <xf numFmtId="44" fontId="3" fillId="2" borderId="0" xfId="1" applyFont="1" applyFill="1" applyAlignment="1">
      <alignment vertical="top" wrapText="1"/>
    </xf>
    <xf numFmtId="44" fontId="3" fillId="0" borderId="0" xfId="1" applyFont="1" applyAlignment="1">
      <alignment horizontal="right" vertical="top" wrapText="1"/>
    </xf>
    <xf numFmtId="44" fontId="3" fillId="0" borderId="0" xfId="1" applyFont="1" applyBorder="1" applyAlignment="1">
      <alignment horizontal="right" vertical="top" wrapText="1"/>
    </xf>
    <xf numFmtId="44" fontId="3" fillId="0" borderId="0" xfId="1" applyFont="1" applyAlignment="1">
      <alignment horizontal="right" vertical="top"/>
    </xf>
    <xf numFmtId="44" fontId="3" fillId="0" borderId="9" xfId="1" applyFont="1" applyBorder="1" applyAlignment="1">
      <alignment vertical="top" wrapText="1"/>
    </xf>
    <xf numFmtId="44" fontId="3" fillId="0" borderId="10" xfId="1" applyFont="1" applyBorder="1" applyAlignment="1">
      <alignment vertical="top" wrapText="1"/>
    </xf>
    <xf numFmtId="44" fontId="3" fillId="0" borderId="11" xfId="1" applyFont="1" applyBorder="1" applyAlignment="1">
      <alignment vertical="top" wrapText="1"/>
    </xf>
    <xf numFmtId="165" fontId="3" fillId="0" borderId="0" xfId="11" applyNumberFormat="1" applyFont="1" applyAlignment="1">
      <alignment vertical="top"/>
    </xf>
    <xf numFmtId="165" fontId="3" fillId="0" borderId="0" xfId="0" applyNumberFormat="1" applyFont="1" applyAlignment="1">
      <alignment vertical="top" wrapText="1"/>
    </xf>
    <xf numFmtId="8" fontId="3" fillId="0" borderId="0" xfId="1" applyNumberFormat="1" applyFont="1" applyAlignment="1">
      <alignment vertical="top" wrapText="1"/>
    </xf>
    <xf numFmtId="8" fontId="3" fillId="0" borderId="0" xfId="1" applyNumberFormat="1" applyFont="1" applyFill="1" applyBorder="1" applyAlignment="1">
      <alignment vertical="top" wrapText="1"/>
    </xf>
    <xf numFmtId="8" fontId="3" fillId="0" borderId="0" xfId="1" applyNumberFormat="1" applyFont="1" applyFill="1" applyBorder="1" applyAlignment="1">
      <alignment vertical="top"/>
    </xf>
    <xf numFmtId="8" fontId="3" fillId="0" borderId="0" xfId="0" applyNumberFormat="1" applyFont="1" applyAlignment="1">
      <alignment vertical="top" wrapText="1"/>
    </xf>
    <xf numFmtId="3" fontId="3" fillId="0" borderId="0" xfId="0" applyNumberFormat="1" applyFont="1" applyAlignment="1">
      <alignment vertical="top" wrapText="1"/>
    </xf>
    <xf numFmtId="4" fontId="3" fillId="0" borderId="0" xfId="0" applyNumberFormat="1" applyFont="1" applyAlignment="1">
      <alignment vertical="top" wrapText="1"/>
    </xf>
    <xf numFmtId="0" fontId="3" fillId="6" borderId="0" xfId="0" applyFont="1" applyFill="1"/>
    <xf numFmtId="0" fontId="3" fillId="6" borderId="5" xfId="0" applyFont="1" applyFill="1" applyBorder="1" applyAlignment="1">
      <alignment wrapText="1"/>
    </xf>
    <xf numFmtId="8" fontId="3" fillId="0" borderId="0" xfId="1" applyNumberFormat="1" applyFont="1" applyFill="1" applyAlignment="1">
      <alignment vertical="top"/>
    </xf>
    <xf numFmtId="44" fontId="3" fillId="0" borderId="0" xfId="0" applyNumberFormat="1" applyFont="1" applyAlignment="1">
      <alignment wrapText="1"/>
    </xf>
    <xf numFmtId="6" fontId="3" fillId="0" borderId="0" xfId="1" applyNumberFormat="1" applyFont="1" applyAlignment="1">
      <alignment vertical="top" wrapText="1"/>
    </xf>
    <xf numFmtId="6" fontId="3" fillId="0" borderId="0" xfId="1" applyNumberFormat="1" applyFont="1" applyFill="1" applyBorder="1" applyAlignment="1">
      <alignment vertical="top" wrapText="1"/>
    </xf>
    <xf numFmtId="6" fontId="3" fillId="0" borderId="0" xfId="1" applyNumberFormat="1" applyFont="1" applyFill="1" applyBorder="1" applyAlignment="1">
      <alignment vertical="top"/>
    </xf>
    <xf numFmtId="165" fontId="3" fillId="0" borderId="0" xfId="11" applyNumberFormat="1" applyFont="1" applyFill="1" applyAlignment="1">
      <alignment horizontal="left" vertical="top" wrapText="1"/>
    </xf>
    <xf numFmtId="165" fontId="3" fillId="0" borderId="0" xfId="11" applyNumberFormat="1" applyFont="1" applyFill="1" applyAlignment="1">
      <alignment vertical="top"/>
    </xf>
    <xf numFmtId="165" fontId="3" fillId="0" borderId="0" xfId="11" applyNumberFormat="1" applyFont="1" applyFill="1" applyAlignment="1">
      <alignment vertical="top" wrapText="1"/>
    </xf>
    <xf numFmtId="6" fontId="3" fillId="0" borderId="0" xfId="0" applyNumberFormat="1" applyFont="1" applyAlignment="1">
      <alignment vertical="top" wrapText="1"/>
    </xf>
    <xf numFmtId="6" fontId="3" fillId="0" borderId="0" xfId="1" applyNumberFormat="1" applyFont="1" applyFill="1" applyAlignment="1">
      <alignment vertical="top" wrapText="1"/>
    </xf>
    <xf numFmtId="6" fontId="3" fillId="0" borderId="0" xfId="1" applyNumberFormat="1" applyFont="1" applyFill="1" applyAlignment="1">
      <alignment vertical="top"/>
    </xf>
    <xf numFmtId="8" fontId="3" fillId="0" borderId="0" xfId="1" applyNumberFormat="1" applyFont="1" applyAlignment="1">
      <alignment horizontal="left" vertical="top" wrapText="1"/>
    </xf>
    <xf numFmtId="8" fontId="3" fillId="0" borderId="0" xfId="1" applyNumberFormat="1" applyFont="1" applyAlignment="1">
      <alignment vertical="top"/>
    </xf>
    <xf numFmtId="0" fontId="3" fillId="0" borderId="13" xfId="0" applyFont="1" applyBorder="1" applyAlignment="1">
      <alignment horizontal="left"/>
    </xf>
    <xf numFmtId="0" fontId="3" fillId="0" borderId="8" xfId="0" applyFont="1" applyBorder="1" applyAlignment="1">
      <alignment horizontal="left"/>
    </xf>
    <xf numFmtId="0" fontId="3" fillId="0" borderId="14" xfId="0" applyFont="1" applyBorder="1" applyAlignment="1">
      <alignment horizontal="left"/>
    </xf>
    <xf numFmtId="0" fontId="4" fillId="0" borderId="5" xfId="0" applyFont="1" applyBorder="1"/>
    <xf numFmtId="0" fontId="4" fillId="0" borderId="6" xfId="0" applyFont="1" applyBorder="1"/>
    <xf numFmtId="0" fontId="3" fillId="0" borderId="5" xfId="0" applyFont="1" applyBorder="1" applyAlignment="1">
      <alignment horizontal="left"/>
    </xf>
    <xf numFmtId="167" fontId="3" fillId="0" borderId="13" xfId="0" applyNumberFormat="1" applyFont="1" applyBorder="1"/>
    <xf numFmtId="167" fontId="3" fillId="0" borderId="8" xfId="0" applyNumberFormat="1" applyFont="1" applyBorder="1"/>
    <xf numFmtId="169" fontId="13" fillId="0" borderId="0" xfId="1" applyNumberFormat="1" applyFont="1" applyAlignment="1">
      <alignment vertical="top" wrapText="1"/>
    </xf>
    <xf numFmtId="43" fontId="18" fillId="0" borderId="0" xfId="11" applyFont="1"/>
    <xf numFmtId="167" fontId="3" fillId="0" borderId="14" xfId="0" applyNumberFormat="1" applyFont="1" applyBorder="1"/>
    <xf numFmtId="9" fontId="3" fillId="5" borderId="14" xfId="12" applyFont="1" applyFill="1" applyBorder="1"/>
    <xf numFmtId="170" fontId="3" fillId="5" borderId="7" xfId="12" applyNumberFormat="1" applyFont="1" applyFill="1" applyBorder="1"/>
    <xf numFmtId="170" fontId="3" fillId="4" borderId="4" xfId="12" applyNumberFormat="1" applyFont="1" applyFill="1" applyBorder="1"/>
    <xf numFmtId="0" fontId="0" fillId="0" borderId="0" xfId="0" pivotButton="1"/>
    <xf numFmtId="0" fontId="0" fillId="0" borderId="0" xfId="0" applyAlignment="1">
      <alignment horizontal="left"/>
    </xf>
    <xf numFmtId="44" fontId="3" fillId="0" borderId="0" xfId="1" applyFont="1" applyBorder="1" applyAlignment="1">
      <alignment vertical="top" wrapText="1"/>
    </xf>
    <xf numFmtId="43" fontId="3" fillId="0" borderId="0" xfId="11" applyFont="1" applyAlignment="1">
      <alignment vertical="top"/>
    </xf>
    <xf numFmtId="0" fontId="3" fillId="8" borderId="0" xfId="0" applyFont="1" applyFill="1" applyAlignment="1">
      <alignment vertical="top" wrapText="1"/>
    </xf>
    <xf numFmtId="165" fontId="3" fillId="2" borderId="0" xfId="11" applyNumberFormat="1" applyFont="1" applyFill="1" applyAlignment="1">
      <alignment vertical="top" wrapText="1"/>
    </xf>
    <xf numFmtId="44" fontId="3" fillId="8" borderId="0" xfId="1" applyFont="1" applyFill="1" applyAlignment="1">
      <alignment vertical="top" wrapText="1"/>
    </xf>
    <xf numFmtId="43" fontId="3" fillId="0" borderId="0" xfId="11" applyFont="1" applyFill="1" applyAlignment="1">
      <alignment vertical="top" wrapText="1"/>
    </xf>
    <xf numFmtId="0" fontId="5" fillId="0" borderId="0" xfId="0" applyFont="1" applyAlignment="1">
      <alignment vertical="top"/>
    </xf>
    <xf numFmtId="0" fontId="2" fillId="0" borderId="0" xfId="0" applyFont="1" applyAlignment="1">
      <alignment vertical="top" wrapText="1"/>
    </xf>
    <xf numFmtId="0" fontId="20" fillId="0" borderId="0" xfId="0" applyFont="1" applyAlignment="1">
      <alignment vertical="top" wrapText="1"/>
    </xf>
    <xf numFmtId="44" fontId="2" fillId="0" borderId="0" xfId="1" applyFont="1" applyFill="1" applyAlignment="1">
      <alignment vertical="top" wrapText="1"/>
    </xf>
    <xf numFmtId="44" fontId="6" fillId="0" borderId="0" xfId="1" applyFont="1" applyFill="1" applyAlignment="1">
      <alignment vertical="top" wrapText="1"/>
    </xf>
    <xf numFmtId="44" fontId="21" fillId="0" borderId="0" xfId="1" applyFont="1" applyFill="1" applyAlignment="1">
      <alignment vertical="top"/>
    </xf>
    <xf numFmtId="43" fontId="5" fillId="0" borderId="0" xfId="11" applyFont="1" applyFill="1" applyAlignment="1">
      <alignment vertical="top" wrapText="1"/>
    </xf>
    <xf numFmtId="44" fontId="5" fillId="0" borderId="0" xfId="1" applyFont="1" applyFill="1" applyAlignment="1">
      <alignment vertical="top"/>
    </xf>
    <xf numFmtId="164" fontId="3" fillId="0" borderId="0" xfId="0" applyNumberFormat="1" applyFont="1"/>
    <xf numFmtId="164" fontId="3" fillId="0" borderId="4" xfId="0" applyNumberFormat="1" applyFont="1" applyBorder="1"/>
    <xf numFmtId="0" fontId="3" fillId="0" borderId="0" xfId="0" applyFont="1" applyAlignment="1">
      <alignment horizontal="left" vertical="top" wrapText="1"/>
    </xf>
  </cellXfs>
  <cellStyles count="13">
    <cellStyle name="Comma" xfId="11" builtinId="3"/>
    <cellStyle name="Comma 2" xfId="4" xr:uid="{9688DBE1-A6D3-4C8D-983E-8B32C5970D15}"/>
    <cellStyle name="Currency" xfId="1" builtinId="4"/>
    <cellStyle name="Currency 2" xfId="5" xr:uid="{0468F6E6-6915-4F14-A562-501C72A198BD}"/>
    <cellStyle name="Hyperlink 2" xfId="3" xr:uid="{95F00D2D-6B21-4BED-9888-AF1E80CE2752}"/>
    <cellStyle name="Hyperlink 3" xfId="8" xr:uid="{483B51FE-0DCC-4DAF-AAC7-EEA7524F2D24}"/>
    <cellStyle name="Normal" xfId="0" builtinId="0"/>
    <cellStyle name="Normal 2" xfId="2" xr:uid="{9F25BDD4-412E-4C5C-8544-B98FE7638EF8}"/>
    <cellStyle name="Normal 2 2" xfId="7" xr:uid="{D850677A-AFB5-4A91-9DD9-1FC07C28B4D6}"/>
    <cellStyle name="Normal 3" xfId="6" xr:uid="{F596F7B5-FFE7-4BE4-A090-87B827AC33F7}"/>
    <cellStyle name="Normal 3 2" xfId="10" xr:uid="{C38910F1-B6A6-4CBE-8197-08BD6058BB60}"/>
    <cellStyle name="Percent" xfId="12" builtinId="5"/>
    <cellStyle name="Percent 2 2" xfId="9" xr:uid="{84EF0CCF-41C6-48D6-8E94-ED1CE20BAFEB}"/>
  </cellStyles>
  <dxfs count="494">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6" formatCode="#,##0_);[Red]\(#,##0\)"/>
      <fill>
        <patternFill patternType="none">
          <fgColor indexed="64"/>
          <bgColor auto="1"/>
        </patternFill>
      </fill>
      <alignment horizontal="general" vertical="top" textRotation="0" wrapText="1"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numFmt numFmtId="6" formatCode="#,##0_);[Red]\(#,##0\)"/>
      <alignment horizontal="general" vertical="top" textRotation="0" wrapText="0" indent="0" justifyLastLine="0" shrinkToFit="0" readingOrder="0"/>
    </dxf>
    <dxf>
      <font>
        <strike val="0"/>
        <outline val="0"/>
        <shadow val="0"/>
        <u val="none"/>
        <vertAlign val="baseline"/>
        <sz val="10.5"/>
        <name val="Overpass"/>
        <scheme val="none"/>
      </font>
    </dxf>
    <dxf>
      <border outline="0">
        <left style="thin">
          <color theme="1"/>
        </left>
      </border>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strike val="0"/>
        <outline val="0"/>
        <shadow val="0"/>
        <u val="none"/>
        <vertAlign val="baseline"/>
        <sz val="10.5"/>
        <color theme="1"/>
        <name val="Overpass"/>
        <scheme val="none"/>
      </font>
      <alignment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color theme="1"/>
        <name val="Overpass"/>
        <scheme val="none"/>
      </font>
      <alignment vertical="top" textRotation="0"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1" indent="0" justifyLastLine="0" shrinkToFit="0" readingOrder="0"/>
    </dxf>
    <dxf>
      <font>
        <strike val="0"/>
        <outline val="0"/>
        <shadow val="0"/>
        <u val="none"/>
        <vertAlign val="baseline"/>
        <sz val="10.5"/>
        <color theme="1"/>
        <name val="Overpass"/>
        <scheme val="none"/>
      </font>
      <numFmt numFmtId="164" formatCode="_(&quot;$&quot;* #,##0_);_(&quot;$&quot;* \(#,##0\);_(&quot;$&quot;* &quot;-&quot;??_);_(@_)"/>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color theme="1"/>
        <name val="Overpass"/>
        <scheme val="none"/>
      </font>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top"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alignment vertical="top" textRotation="0"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top"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alignment vertical="top" textRotation="0"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top"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color theme="1"/>
        <name val="Overpass"/>
        <scheme val="none"/>
      </font>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color theme="1"/>
        <name val="Overpass"/>
        <scheme val="none"/>
      </font>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color theme="1"/>
        <name val="Overpass"/>
        <scheme val="none"/>
      </font>
      <alignment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alignment vertical="top" textRotation="0"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strike val="0"/>
        <outline val="0"/>
        <shadow val="0"/>
        <u val="none"/>
        <vertAlign val="baseline"/>
        <sz val="10.5"/>
        <color theme="1"/>
        <name val="Overpass"/>
        <scheme val="none"/>
      </font>
      <alignment vertical="top" textRotation="0" indent="0" justifyLastLine="0" shrinkToFit="0" readingOrder="0"/>
    </dxf>
    <dxf>
      <font>
        <strike val="0"/>
        <outline val="0"/>
        <shadow val="0"/>
        <u val="none"/>
        <vertAlign val="baseline"/>
        <sz val="10.5"/>
        <color theme="1"/>
        <name val="Overpass"/>
        <scheme val="none"/>
      </font>
      <alignment vertical="top" textRotation="0" indent="0" justifyLastLine="0" shrinkToFit="0" readingOrder="0"/>
    </dxf>
    <dxf>
      <font>
        <strike val="0"/>
        <outline val="0"/>
        <shadow val="0"/>
        <u val="none"/>
        <vertAlign val="baseline"/>
        <sz val="10.5"/>
        <color theme="1"/>
        <name val="Overpass"/>
        <scheme val="none"/>
      </font>
      <alignment vertical="top" textRotation="0" indent="0" justifyLastLine="0" shrinkToFit="0" readingOrder="0"/>
    </dxf>
    <dxf>
      <font>
        <b val="0"/>
        <i val="0"/>
        <strike val="0"/>
        <condense val="0"/>
        <extend val="0"/>
        <outline val="0"/>
        <shadow val="0"/>
        <u val="none"/>
        <vertAlign val="baseline"/>
        <sz val="10.5"/>
        <color theme="1"/>
        <name val="Overpass"/>
        <scheme val="none"/>
      </font>
      <fill>
        <patternFill patternType="solid">
          <fgColor indexed="64"/>
          <bgColor rgb="FF003E52"/>
        </patternFill>
      </fill>
      <alignment horizontal="center" vertical="top" textRotation="0" wrapText="1" indent="0" justifyLastLine="0" shrinkToFit="0" readingOrder="0"/>
    </dxf>
    <dxf>
      <numFmt numFmtId="166" formatCode="_(&quot;$&quot;* #,##0.0_);_(&quot;$&quot;* \(#,##0.0\);_(&quot;$&quot;* &quot;-&quot;??_);_(@_)"/>
    </dxf>
    <dxf>
      <fill>
        <patternFill patternType="solid">
          <bgColor rgb="FF003E52"/>
        </patternFill>
      </fill>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ill>
        <patternFill patternType="solid">
          <bgColor rgb="FF003E52"/>
        </patternFill>
      </fill>
    </dxf>
    <dxf>
      <font>
        <sz val="12"/>
      </font>
    </dxf>
    <dxf>
      <font>
        <sz val="12"/>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ill>
        <patternFill patternType="solid">
          <bgColor rgb="FF003E52"/>
        </patternFill>
      </fill>
    </dxf>
    <dxf>
      <fill>
        <patternFill patternType="solid">
          <bgColor rgb="FF003E52"/>
        </patternFill>
      </fill>
    </dxf>
    <dxf>
      <numFmt numFmtId="166" formatCode="_(&quot;$&quot;* #,##0.0_);_(&quot;$&quot;* \(#,##0.0\);_(&quot;$&quot;* &quot;-&quot;??_);_(@_)"/>
    </dxf>
    <dxf>
      <font>
        <sz val="12"/>
      </font>
    </dxf>
    <dxf>
      <font>
        <sz val="12"/>
      </font>
    </dxf>
    <dxf>
      <font>
        <sz val="12"/>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numFmt numFmtId="166" formatCode="_(&quot;$&quot;* #,##0.0_);_(&quot;$&quot;* \(#,##0.0\);_(&quot;$&quot;* &quot;-&quot;??_);_(@_)"/>
    </dxf>
    <dxf>
      <font>
        <name val="Abadi"/>
        <family val="2"/>
        <scheme val="none"/>
      </font>
    </dxf>
    <dxf>
      <font>
        <sz val="10"/>
      </font>
    </dxf>
    <dxf>
      <alignment wrapText="1"/>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ont>
        <color theme="0"/>
      </font>
    </dxf>
    <dxf>
      <font>
        <color theme="0"/>
      </font>
    </dxf>
    <dxf>
      <fill>
        <patternFill patternType="solid">
          <bgColor rgb="FF003E52"/>
        </patternFill>
      </fill>
    </dxf>
    <dxf>
      <fill>
        <patternFill patternType="solid">
          <bgColor rgb="FF003E52"/>
        </patternFill>
      </fill>
    </dxf>
    <dxf>
      <numFmt numFmtId="167" formatCode="_(&quot;$&quot;* #,##0.0,,_);_(&quot;$&quot;* \(#,##0.0,,\);_(&quot;$&quot;* &quot;&quot;\-&quot;&quot;??_);_(@_)"/>
    </dxf>
    <dxf>
      <font>
        <sz val="12"/>
      </font>
    </dxf>
    <dxf>
      <font>
        <sz val="12"/>
      </font>
    </dxf>
    <dxf>
      <font>
        <sz val="12"/>
      </font>
    </dxf>
    <dxf>
      <font>
        <sz val="12"/>
      </font>
    </dxf>
    <dxf>
      <font>
        <sz val="12"/>
      </font>
    </dxf>
    <dxf>
      <alignment horizontal="center"/>
    </dxf>
    <dxf>
      <alignment wrapText="1"/>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numFmt numFmtId="164" formatCode="_(&quot;$&quot;* #,##0_);_(&quot;$&quot;* \(#,##0\);_(&quot;$&quot;* &quot;-&quot;??_);_(@_)"/>
    </dxf>
    <dxf>
      <border>
        <bottom style="medium">
          <color indexed="64"/>
        </bottom>
      </border>
    </dxf>
    <dxf>
      <border>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3E52"/>
        </patternFill>
      </fill>
    </dxf>
    <dxf>
      <fill>
        <patternFill>
          <bgColor rgb="FF003E52"/>
        </patternFill>
      </fill>
    </dxf>
    <dxf>
      <font>
        <sz val="10.5"/>
      </font>
    </dxf>
    <dxf>
      <font>
        <sz val="10.5"/>
      </font>
    </dxf>
    <dxf>
      <font>
        <sz val="10.5"/>
      </font>
    </dxf>
    <dxf>
      <font>
        <sz val="10.5"/>
      </font>
    </dxf>
    <dxf>
      <font>
        <sz val="10.5"/>
      </font>
    </dxf>
    <dxf>
      <font>
        <sz val="10.5"/>
      </font>
    </dxf>
    <dxf>
      <fill>
        <patternFill>
          <bgColor rgb="FF003E52"/>
        </patternFill>
      </fill>
    </dxf>
    <dxf>
      <fill>
        <patternFill>
          <bgColor rgb="FF003E52"/>
        </patternFill>
      </fill>
    </dxf>
    <dxf>
      <border>
        <right/>
      </border>
    </dxf>
    <dxf>
      <numFmt numFmtId="167" formatCode="_(&quot;$&quot;* #,##0.0,,_);_(&quot;$&quot;* \(#,##0.0,,\);_(&quot;$&quot;* &quot;&quot;\-&quot;&quot;??_);_(@_)"/>
    </dxf>
    <dxf>
      <alignment horizontal="center"/>
    </dxf>
    <dxf>
      <font>
        <sz val="12"/>
      </font>
    </dxf>
    <dxf>
      <font>
        <sz val="12"/>
      </font>
    </dxf>
    <dxf>
      <font>
        <sz val="12"/>
      </font>
    </dxf>
    <dxf>
      <font>
        <sz val="12"/>
      </font>
    </dxf>
    <dxf>
      <font>
        <sz val="12"/>
      </font>
    </dxf>
    <dxf>
      <font>
        <sz val="12"/>
      </font>
    </dxf>
    <dxf>
      <border>
        <right/>
      </border>
    </dxf>
    <dxf>
      <border>
        <right/>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font>
        <sz val="10.5"/>
      </font>
    </dxf>
    <dxf>
      <font>
        <sz val="10.5"/>
      </font>
    </dxf>
    <dxf>
      <font>
        <sz val="10.5"/>
      </font>
    </dxf>
    <dxf>
      <font>
        <name val="Overpass"/>
        <scheme val="none"/>
      </font>
    </dxf>
    <dxf>
      <font>
        <name val="Overpass"/>
        <scheme val="none"/>
      </font>
    </dxf>
    <dxf>
      <font>
        <name val="Overpass"/>
        <scheme val="none"/>
      </font>
    </dxf>
    <dxf>
      <alignment wrapText="1"/>
    </dxf>
    <dxf>
      <numFmt numFmtId="164" formatCode="_(&quot;$&quot;* #,##0_);_(&quot;$&quot;* \(#,##0\);_(&quot;$&quot;* &quot;-&quot;??_);_(@_)"/>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border>
        <right/>
      </border>
    </dxf>
    <dxf>
      <numFmt numFmtId="167" formatCode="_(&quot;$&quot;* #,##0.0,,_);_(&quot;$&quot;* \(#,##0.0,,\);_(&quot;$&quot;* &quot;&quot;\-&quot;&quot;??_);_(@_)"/>
    </dxf>
    <dxf>
      <alignment horizontal="center"/>
    </dxf>
    <dxf>
      <alignment horizontal="center"/>
    </dxf>
    <dxf>
      <font>
        <sz val="12"/>
      </font>
    </dxf>
    <dxf>
      <font>
        <sz val="12"/>
      </font>
    </dxf>
    <dxf>
      <font>
        <sz val="12"/>
      </font>
    </dxf>
    <dxf>
      <border>
        <right/>
      </border>
    </dxf>
    <dxf>
      <alignment wrapText="1"/>
    </dxf>
    <dxf>
      <alignment wrapText="1"/>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alignment wrapText="1"/>
    </dxf>
    <dxf>
      <alignment wrapText="1"/>
    </dxf>
    <dxf>
      <alignment wrapText="1"/>
    </dxf>
    <dxf>
      <alignment wrapText="1"/>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b/>
      </font>
    </dxf>
    <dxf>
      <font>
        <b/>
      </font>
    </dxf>
    <dxf>
      <numFmt numFmtId="164" formatCode="_(&quot;$&quot;* #,##0_);_(&quot;$&quot;* \(#,##0\);_(&quot;$&quot;* &quot;-&quot;??_);_(@_)"/>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alignment horizontal="center"/>
    </dxf>
    <dxf>
      <alignment horizontal="center"/>
    </dxf>
    <dxf>
      <font>
        <sz val="12"/>
      </font>
    </dxf>
    <dxf>
      <font>
        <sz val="12"/>
      </font>
    </dxf>
    <dxf>
      <font>
        <sz val="12"/>
      </font>
    </dxf>
    <dxf>
      <border>
        <right/>
      </border>
    </dxf>
    <dxf>
      <alignment wrapText="1"/>
    </dxf>
    <dxf>
      <alignment wrapText="1"/>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b/>
      </font>
    </dxf>
    <dxf>
      <font>
        <b/>
      </font>
    </dxf>
    <dxf>
      <numFmt numFmtId="164" formatCode="_(&quot;$&quot;* #,##0_);_(&quot;$&quot;* \(#,##0\);_(&quot;$&quot;* &quot;-&quot;??_);_(@_)"/>
    </dxf>
  </dxfs>
  <tableStyles count="0" defaultTableStyle="TableStyleMedium2" defaultPivotStyle="PivotStyleLight16"/>
  <colors>
    <mruColors>
      <color rgb="FF003E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2023.xlsx]Summary of Uses Tab!Expenditures Detail</c:name>
    <c:fmtId val="6"/>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Expenditures </a:t>
            </a:r>
            <a:r>
              <a:rPr lang="en-US" b="1" baseline="0">
                <a:latin typeface="Overpass" pitchFamily="2" charset="0"/>
              </a:rPr>
              <a:t>by Category</a:t>
            </a:r>
          </a:p>
        </c:rich>
      </c:tx>
      <c:layout>
        <c:manualLayout>
          <c:xMode val="edge"/>
          <c:yMode val="edge"/>
          <c:x val="0.39943024814532224"/>
          <c:y val="3.175840853703706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dLbl>
          <c:idx val="0"/>
          <c:layout>
            <c:manualLayout>
              <c:x val="-1.5630182497765846E-3"/>
              <c:y val="-3.686525141013334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dLbl>
          <c:idx val="0"/>
          <c:layout>
            <c:manualLayout>
              <c:x val="-1.5630182497764699E-3"/>
              <c:y val="-4.014872640112837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dLbl>
          <c:idx val="0"/>
          <c:layout>
            <c:manualLayout>
              <c:x val="5.731000710837799E-17"/>
              <c:y val="-6.740022516873511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dLbl>
          <c:idx val="0"/>
          <c:layout>
            <c:manualLayout>
              <c:x val="-1.1462001421675598E-16"/>
              <c:y val="-5.030489242252517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dLbl>
          <c:idx val="0"/>
          <c:layout>
            <c:manualLayout>
              <c:x val="-1.5630182497764699E-3"/>
              <c:y val="-8.515560027080594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dLbl>
          <c:idx val="0"/>
          <c:layout>
            <c:manualLayout>
              <c:x val="-1.5630182497764699E-3"/>
              <c:y val="-8.359813604038715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dLbl>
          <c:idx val="0"/>
          <c:layout>
            <c:manualLayout>
              <c:x val="0"/>
              <c:y val="-0.19282995988828311"/>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dLbl>
          <c:idx val="0"/>
          <c:layout>
            <c:manualLayout>
              <c:x val="-4.6890547493294134E-3"/>
              <c:y val="-0.3334390186867420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dLbl>
          <c:idx val="0"/>
          <c:layout>
            <c:manualLayout>
              <c:x val="0"/>
              <c:y val="-3.563545106351682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Tab'!$B$6</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7-6699-413F-A323-0E14F1C7798D}"/>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6-6699-413F-A323-0E14F1C7798D}"/>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6699-413F-A323-0E14F1C7798D}"/>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4-6699-413F-A323-0E14F1C7798D}"/>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3-6699-413F-A323-0E14F1C7798D}"/>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2-6699-413F-A323-0E14F1C7798D}"/>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1-6699-413F-A323-0E14F1C7798D}"/>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0-6699-413F-A323-0E14F1C7798D}"/>
              </c:ext>
            </c:extLst>
          </c:dPt>
          <c:dPt>
            <c:idx val="8"/>
            <c:invertIfNegative val="0"/>
            <c:bubble3D val="0"/>
            <c:spPr>
              <a:solidFill>
                <a:schemeClr val="accent1"/>
              </a:solidFill>
              <a:ln>
                <a:noFill/>
              </a:ln>
              <a:effectLst/>
            </c:spPr>
            <c:extLst>
              <c:ext xmlns:c16="http://schemas.microsoft.com/office/drawing/2014/chart" uri="{C3380CC4-5D6E-409C-BE32-E72D297353CC}">
                <c16:uniqueId val="{00000010-B301-4E67-BEBE-F1B0D2BD827C}"/>
              </c:ext>
            </c:extLst>
          </c:dPt>
          <c:dPt>
            <c:idx val="9"/>
            <c:invertIfNegative val="0"/>
            <c:bubble3D val="0"/>
            <c:extLst>
              <c:ext xmlns:c16="http://schemas.microsoft.com/office/drawing/2014/chart" uri="{C3380CC4-5D6E-409C-BE32-E72D297353CC}">
                <c16:uniqueId val="{00000010-3F3B-4650-84C8-89D1F218099F}"/>
              </c:ext>
            </c:extLst>
          </c:dPt>
          <c:dPt>
            <c:idx val="10"/>
            <c:invertIfNegative val="0"/>
            <c:bubble3D val="0"/>
            <c:extLst>
              <c:ext xmlns:c16="http://schemas.microsoft.com/office/drawing/2014/chart" uri="{C3380CC4-5D6E-409C-BE32-E72D297353CC}">
                <c16:uniqueId val="{00000012-FF7D-4712-99B4-AD423CDBCF15}"/>
              </c:ext>
            </c:extLst>
          </c:dPt>
          <c:dLbls>
            <c:dLbl>
              <c:idx val="0"/>
              <c:layout>
                <c:manualLayout>
                  <c:x val="-4.6890547493294134E-3"/>
                  <c:y val="-0.3334390186867420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99-413F-A323-0E14F1C7798D}"/>
                </c:ext>
              </c:extLst>
            </c:dLbl>
            <c:dLbl>
              <c:idx val="1"/>
              <c:layout>
                <c:manualLayout>
                  <c:x val="0"/>
                  <c:y val="-0.1928299598882831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99-413F-A323-0E14F1C7798D}"/>
                </c:ext>
              </c:extLst>
            </c:dLbl>
            <c:dLbl>
              <c:idx val="2"/>
              <c:layout>
                <c:manualLayout>
                  <c:x val="-1.5630182497764699E-3"/>
                  <c:y val="-8.35981360403871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99-413F-A323-0E14F1C7798D}"/>
                </c:ext>
              </c:extLst>
            </c:dLbl>
            <c:dLbl>
              <c:idx val="3"/>
              <c:layout>
                <c:manualLayout>
                  <c:x val="-1.5630182497764699E-3"/>
                  <c:y val="-8.51556002708059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99-413F-A323-0E14F1C7798D}"/>
                </c:ext>
              </c:extLst>
            </c:dLbl>
            <c:dLbl>
              <c:idx val="4"/>
              <c:layout>
                <c:manualLayout>
                  <c:x val="5.731000710837799E-17"/>
                  <c:y val="-6.74002251687351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99-413F-A323-0E14F1C7798D}"/>
                </c:ext>
              </c:extLst>
            </c:dLbl>
            <c:dLbl>
              <c:idx val="5"/>
              <c:layout>
                <c:manualLayout>
                  <c:x val="-1.1462001421675598E-16"/>
                  <c:y val="-5.03048924225251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99-413F-A323-0E14F1C7798D}"/>
                </c:ext>
              </c:extLst>
            </c:dLbl>
            <c:dLbl>
              <c:idx val="6"/>
              <c:layout>
                <c:manualLayout>
                  <c:x val="-1.5630182497764699E-3"/>
                  <c:y val="-4.01487264011283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99-413F-A323-0E14F1C7798D}"/>
                </c:ext>
              </c:extLst>
            </c:dLbl>
            <c:dLbl>
              <c:idx val="7"/>
              <c:layout>
                <c:manualLayout>
                  <c:x val="-1.5630182497765846E-3"/>
                  <c:y val="-3.68652514101333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99-413F-A323-0E14F1C7798D}"/>
                </c:ext>
              </c:extLst>
            </c:dLbl>
            <c:dLbl>
              <c:idx val="8"/>
              <c:layout>
                <c:manualLayout>
                  <c:x val="0"/>
                  <c:y val="-3.56354510635168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01-4E67-BEBE-F1B0D2BD827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of Uses Tab'!$A$7:$A$16</c:f>
              <c:strCache>
                <c:ptCount val="9"/>
                <c:pt idx="0">
                  <c:v>Student Financial Services</c:v>
                </c:pt>
                <c:pt idx="1">
                  <c:v>Lost Revenue</c:v>
                </c:pt>
                <c:pt idx="2">
                  <c:v>Other</c:v>
                </c:pt>
                <c:pt idx="3">
                  <c:v>Faculty/Staff Support &amp; Instruction Delivery</c:v>
                </c:pt>
                <c:pt idx="4">
                  <c:v>Campus Safety and Operations</c:v>
                </c:pt>
                <c:pt idx="5">
                  <c:v>Pass Through</c:v>
                </c:pt>
                <c:pt idx="6">
                  <c:v>GEER </c:v>
                </c:pt>
                <c:pt idx="7">
                  <c:v>Research</c:v>
                </c:pt>
                <c:pt idx="8">
                  <c:v>SB 8, 3rd Called Session</c:v>
                </c:pt>
              </c:strCache>
            </c:strRef>
          </c:cat>
          <c:val>
            <c:numRef>
              <c:f>'Summary of Uses Tab'!$B$7:$B$16</c:f>
              <c:numCache>
                <c:formatCode>_("$"* #,##0.0,,_);_("$"* \(#,##0.0,,\);_("$"* ""\-""??_);_(@_)</c:formatCode>
                <c:ptCount val="9"/>
                <c:pt idx="0">
                  <c:v>3008296502.6000004</c:v>
                </c:pt>
                <c:pt idx="1">
                  <c:v>1551851480.48</c:v>
                </c:pt>
                <c:pt idx="2">
                  <c:v>575792092.21000004</c:v>
                </c:pt>
                <c:pt idx="3">
                  <c:v>532659580.74000001</c:v>
                </c:pt>
                <c:pt idx="4">
                  <c:v>388938067.36000001</c:v>
                </c:pt>
                <c:pt idx="5">
                  <c:v>280789225</c:v>
                </c:pt>
                <c:pt idx="6">
                  <c:v>181906334.05000001</c:v>
                </c:pt>
                <c:pt idx="7">
                  <c:v>120789697</c:v>
                </c:pt>
                <c:pt idx="8">
                  <c:v>79668134</c:v>
                </c:pt>
              </c:numCache>
            </c:numRef>
          </c:val>
          <c:extLst>
            <c:ext xmlns:c16="http://schemas.microsoft.com/office/drawing/2014/chart" uri="{C3380CC4-5D6E-409C-BE32-E72D297353CC}">
              <c16:uniqueId val="{00000000-F562-422D-B981-573E46B7AC71}"/>
            </c:ext>
          </c:extLst>
        </c:ser>
        <c:dLbls>
          <c:showLegendKey val="0"/>
          <c:showVal val="0"/>
          <c:showCatName val="0"/>
          <c:showSerName val="0"/>
          <c:showPercent val="0"/>
          <c:showBubbleSize val="0"/>
        </c:dLbls>
        <c:gapWidth val="150"/>
        <c:overlap val="100"/>
        <c:axId val="579063328"/>
        <c:axId val="579067488"/>
      </c:barChart>
      <c:catAx>
        <c:axId val="57906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9067488"/>
        <c:crosses val="autoZero"/>
        <c:auto val="1"/>
        <c:lblAlgn val="ctr"/>
        <c:lblOffset val="100"/>
        <c:noMultiLvlLbl val="0"/>
      </c:catAx>
      <c:valAx>
        <c:axId val="579067488"/>
        <c:scaling>
          <c:orientation val="minMax"/>
        </c:scaling>
        <c:delete val="1"/>
        <c:axPos val="l"/>
        <c:numFmt formatCode="_(&quot;$&quot;* #,##0.0,,_);_(&quot;$&quot;* \(#,##0.0,,\);_(&quot;$&quot;* &quot;&quot;\-&quot;&quot;??_);_(@_)" sourceLinked="1"/>
        <c:majorTickMark val="none"/>
        <c:minorTickMark val="none"/>
        <c:tickLblPos val="nextTo"/>
        <c:crossAx val="5790633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2023.xlsx]Summary of Uses Tab!PivotTable3</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sz="1400" b="1" i="0" u="none" strike="noStrike" baseline="0">
                <a:latin typeface="Overpass" pitchFamily="2" charset="0"/>
              </a:rPr>
              <a:t>Reimbursement for Lost Revenue</a:t>
            </a:r>
            <a:endParaRPr lang="en-US" b="1">
              <a:latin typeface="Overpass" pitchFamily="2" charset="0"/>
            </a:endParaRPr>
          </a:p>
        </c:rich>
      </c:tx>
      <c:layout>
        <c:manualLayout>
          <c:xMode val="edge"/>
          <c:yMode val="edge"/>
          <c:x val="0.32913808767584707"/>
          <c:y val="3.6475703637037268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Tab'!$B$48:$B$49</c:f>
              <c:strCache>
                <c:ptCount val="1"/>
                <c:pt idx="0">
                  <c:v> Academic</c:v>
                </c:pt>
              </c:strCache>
            </c:strRef>
          </c:tx>
          <c:spPr>
            <a:solidFill>
              <a:schemeClr val="accent1"/>
            </a:solidFill>
            <a:ln>
              <a:noFill/>
            </a:ln>
            <a:effectLst/>
          </c:spPr>
          <c:invertIfNegative val="0"/>
          <c:cat>
            <c:strRef>
              <c:f>'Summary of Uses Tab'!$A$50:$A$55</c:f>
              <c:strCache>
                <c:ptCount val="5"/>
                <c:pt idx="0">
                  <c:v>Community Colleges</c:v>
                </c:pt>
                <c:pt idx="1">
                  <c:v>General Academic Institutions</c:v>
                </c:pt>
                <c:pt idx="2">
                  <c:v>Health-Related Institutions</c:v>
                </c:pt>
                <c:pt idx="3">
                  <c:v>State Colleges</c:v>
                </c:pt>
                <c:pt idx="4">
                  <c:v>Texas State Technical Colleges</c:v>
                </c:pt>
              </c:strCache>
            </c:strRef>
          </c:cat>
          <c:val>
            <c:numRef>
              <c:f>'Summary of Uses Tab'!$B$50:$B$55</c:f>
              <c:numCache>
                <c:formatCode>_("$"* #,##0_);_("$"* \(#,##0\);_("$"* "-"??_);_(@_)</c:formatCode>
                <c:ptCount val="5"/>
                <c:pt idx="0">
                  <c:v>324413027.04000002</c:v>
                </c:pt>
                <c:pt idx="1">
                  <c:v>349754057.00999999</c:v>
                </c:pt>
                <c:pt idx="2">
                  <c:v>4369868</c:v>
                </c:pt>
                <c:pt idx="3">
                  <c:v>3586049</c:v>
                </c:pt>
                <c:pt idx="4">
                  <c:v>0</c:v>
                </c:pt>
              </c:numCache>
            </c:numRef>
          </c:val>
          <c:extLst>
            <c:ext xmlns:c16="http://schemas.microsoft.com/office/drawing/2014/chart" uri="{C3380CC4-5D6E-409C-BE32-E72D297353CC}">
              <c16:uniqueId val="{00000000-0246-4259-8C71-D666A3BB1F9A}"/>
            </c:ext>
          </c:extLst>
        </c:ser>
        <c:ser>
          <c:idx val="1"/>
          <c:order val="1"/>
          <c:tx>
            <c:strRef>
              <c:f>'Summary of Uses Tab'!$C$48:$C$49</c:f>
              <c:strCache>
                <c:ptCount val="1"/>
                <c:pt idx="0">
                  <c:v>Auxiliary Services</c:v>
                </c:pt>
              </c:strCache>
            </c:strRef>
          </c:tx>
          <c:spPr>
            <a:solidFill>
              <a:schemeClr val="accent2"/>
            </a:solidFill>
            <a:ln>
              <a:noFill/>
            </a:ln>
            <a:effectLst/>
          </c:spPr>
          <c:invertIfNegative val="0"/>
          <c:cat>
            <c:strRef>
              <c:f>'Summary of Uses Tab'!$A$50:$A$55</c:f>
              <c:strCache>
                <c:ptCount val="5"/>
                <c:pt idx="0">
                  <c:v>Community Colleges</c:v>
                </c:pt>
                <c:pt idx="1">
                  <c:v>General Academic Institutions</c:v>
                </c:pt>
                <c:pt idx="2">
                  <c:v>Health-Related Institutions</c:v>
                </c:pt>
                <c:pt idx="3">
                  <c:v>State Colleges</c:v>
                </c:pt>
                <c:pt idx="4">
                  <c:v>Texas State Technical Colleges</c:v>
                </c:pt>
              </c:strCache>
            </c:strRef>
          </c:cat>
          <c:val>
            <c:numRef>
              <c:f>'Summary of Uses Tab'!$C$50:$C$55</c:f>
              <c:numCache>
                <c:formatCode>_("$"* #,##0_);_("$"* \(#,##0\);_("$"* "-"??_);_(@_)</c:formatCode>
                <c:ptCount val="5"/>
                <c:pt idx="0">
                  <c:v>69837302.609999999</c:v>
                </c:pt>
                <c:pt idx="1">
                  <c:v>362781546.81999999</c:v>
                </c:pt>
                <c:pt idx="2">
                  <c:v>460280</c:v>
                </c:pt>
                <c:pt idx="3">
                  <c:v>0</c:v>
                </c:pt>
                <c:pt idx="4">
                  <c:v>5869902</c:v>
                </c:pt>
              </c:numCache>
            </c:numRef>
          </c:val>
          <c:extLst>
            <c:ext xmlns:c16="http://schemas.microsoft.com/office/drawing/2014/chart" uri="{C3380CC4-5D6E-409C-BE32-E72D297353CC}">
              <c16:uniqueId val="{00000001-0246-4259-8C71-D666A3BB1F9A}"/>
            </c:ext>
          </c:extLst>
        </c:ser>
        <c:ser>
          <c:idx val="2"/>
          <c:order val="2"/>
          <c:tx>
            <c:strRef>
              <c:f>'Summary of Uses Tab'!$D$48:$D$49</c:f>
              <c:strCache>
                <c:ptCount val="1"/>
                <c:pt idx="0">
                  <c:v>Patient Services</c:v>
                </c:pt>
              </c:strCache>
            </c:strRef>
          </c:tx>
          <c:spPr>
            <a:solidFill>
              <a:schemeClr val="accent3"/>
            </a:solidFill>
            <a:ln>
              <a:noFill/>
            </a:ln>
            <a:effectLst/>
          </c:spPr>
          <c:invertIfNegative val="0"/>
          <c:cat>
            <c:strRef>
              <c:f>'Summary of Uses Tab'!$A$50:$A$55</c:f>
              <c:strCache>
                <c:ptCount val="5"/>
                <c:pt idx="0">
                  <c:v>Community Colleges</c:v>
                </c:pt>
                <c:pt idx="1">
                  <c:v>General Academic Institutions</c:v>
                </c:pt>
                <c:pt idx="2">
                  <c:v>Health-Related Institutions</c:v>
                </c:pt>
                <c:pt idx="3">
                  <c:v>State Colleges</c:v>
                </c:pt>
                <c:pt idx="4">
                  <c:v>Texas State Technical Colleges</c:v>
                </c:pt>
              </c:strCache>
            </c:strRef>
          </c:cat>
          <c:val>
            <c:numRef>
              <c:f>'Summary of Uses Tab'!$D$50:$D$55</c:f>
              <c:numCache>
                <c:formatCode>_("$"* #,##0_);_("$"* \(#,##0\);_("$"* "-"??_);_(@_)</c:formatCode>
                <c:ptCount val="5"/>
                <c:pt idx="0">
                  <c:v>1375370</c:v>
                </c:pt>
                <c:pt idx="1">
                  <c:v>9328216</c:v>
                </c:pt>
                <c:pt idx="2">
                  <c:v>420075862</c:v>
                </c:pt>
                <c:pt idx="3">
                  <c:v>0</c:v>
                </c:pt>
                <c:pt idx="4">
                  <c:v>0</c:v>
                </c:pt>
              </c:numCache>
            </c:numRef>
          </c:val>
          <c:extLst>
            <c:ext xmlns:c16="http://schemas.microsoft.com/office/drawing/2014/chart" uri="{C3380CC4-5D6E-409C-BE32-E72D297353CC}">
              <c16:uniqueId val="{00000002-0246-4259-8C71-D666A3BB1F9A}"/>
            </c:ext>
          </c:extLst>
        </c:ser>
        <c:dLbls>
          <c:showLegendKey val="0"/>
          <c:showVal val="0"/>
          <c:showCatName val="0"/>
          <c:showSerName val="0"/>
          <c:showPercent val="0"/>
          <c:showBubbleSize val="0"/>
        </c:dLbls>
        <c:gapWidth val="150"/>
        <c:overlap val="100"/>
        <c:axId val="581916271"/>
        <c:axId val="581917103"/>
      </c:barChart>
      <c:catAx>
        <c:axId val="58191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crossAx val="581917103"/>
        <c:crosses val="autoZero"/>
        <c:auto val="1"/>
        <c:lblAlgn val="ctr"/>
        <c:lblOffset val="100"/>
        <c:noMultiLvlLbl val="0"/>
      </c:catAx>
      <c:valAx>
        <c:axId val="58191710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916271"/>
        <c:crosses val="autoZero"/>
        <c:crossBetween val="between"/>
      </c:valAx>
      <c:spPr>
        <a:noFill/>
        <a:ln>
          <a:noFill/>
        </a:ln>
        <a:effectLst/>
      </c:spPr>
    </c:plotArea>
    <c:legend>
      <c:legendPos val="b"/>
      <c:layout>
        <c:manualLayout>
          <c:xMode val="edge"/>
          <c:yMode val="edge"/>
          <c:x val="2.8966741672056654E-2"/>
          <c:y val="0.878938477019232"/>
          <c:w val="0.97103331636045087"/>
          <c:h val="0.1058011722367404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Overpas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2023.xlsx]Summary of Uses Tab!PivotTable6</c:name>
    <c:fmtId val="3"/>
  </c:pivotSource>
  <c:chart>
    <c:title>
      <c:tx>
        <c:rich>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Overpass" pitchFamily="2" charset="0"/>
                <a:ea typeface="+mn-ea"/>
                <a:cs typeface="+mn-cs"/>
              </a:defRPr>
            </a:pPr>
            <a:r>
              <a:rPr lang="en-US" sz="1400" b="1" i="0" u="none" strike="noStrike" kern="1200" spc="0" baseline="0">
                <a:solidFill>
                  <a:sysClr val="windowText" lastClr="000000">
                    <a:lumMod val="65000"/>
                    <a:lumOff val="35000"/>
                  </a:sysClr>
                </a:solidFill>
                <a:latin typeface="Overpass" pitchFamily="2" charset="0"/>
                <a:ea typeface="+mn-ea"/>
                <a:cs typeface="+mn-cs"/>
              </a:rPr>
              <a:t>Student Financial Aid Spending by Subcategory</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Tab'!$B$24:$B$25</c:f>
              <c:strCache>
                <c:ptCount val="1"/>
                <c:pt idx="0">
                  <c:v>General Academic Institutions</c:v>
                </c:pt>
              </c:strCache>
            </c:strRef>
          </c:tx>
          <c:spPr>
            <a:solidFill>
              <a:schemeClr val="accent1"/>
            </a:solidFill>
            <a:ln>
              <a:noFill/>
            </a:ln>
            <a:effectLst/>
          </c:spPr>
          <c:invertIfNegative val="0"/>
          <c:cat>
            <c:strRef>
              <c:f>'Summary of Uses Tab'!$A$26:$A$33</c:f>
              <c:strCache>
                <c:ptCount val="7"/>
                <c:pt idx="0">
                  <c:v>Emergency Financial Aid Grants</c:v>
                </c:pt>
                <c:pt idx="1">
                  <c:v>Clearing Student Debt</c:v>
                </c:pt>
                <c:pt idx="2">
                  <c:v>Fee Reimbursements</c:v>
                </c:pt>
                <c:pt idx="3">
                  <c:v>Subsidizing Technology</c:v>
                </c:pt>
                <c:pt idx="4">
                  <c:v>Tuition Discounts</c:v>
                </c:pt>
                <c:pt idx="5">
                  <c:v>Subsidizing Internet</c:v>
                </c:pt>
                <c:pt idx="6">
                  <c:v>Subsidizing Housing</c:v>
                </c:pt>
              </c:strCache>
            </c:strRef>
          </c:cat>
          <c:val>
            <c:numRef>
              <c:f>'Summary of Uses Tab'!$B$26:$B$33</c:f>
              <c:numCache>
                <c:formatCode>_("$"* #,##0.0,,_);_("$"* \(#,##0.0,,\);_("$"* ""\-""??_);_(@_)</c:formatCode>
                <c:ptCount val="7"/>
                <c:pt idx="0">
                  <c:v>1322455268.3</c:v>
                </c:pt>
                <c:pt idx="1">
                  <c:v>102368226.41</c:v>
                </c:pt>
                <c:pt idx="2">
                  <c:v>141897396</c:v>
                </c:pt>
                <c:pt idx="3">
                  <c:v>13871869</c:v>
                </c:pt>
                <c:pt idx="4">
                  <c:v>8279539</c:v>
                </c:pt>
                <c:pt idx="5">
                  <c:v>2580836</c:v>
                </c:pt>
                <c:pt idx="6">
                  <c:v>6814655</c:v>
                </c:pt>
              </c:numCache>
            </c:numRef>
          </c:val>
          <c:extLst>
            <c:ext xmlns:c16="http://schemas.microsoft.com/office/drawing/2014/chart" uri="{C3380CC4-5D6E-409C-BE32-E72D297353CC}">
              <c16:uniqueId val="{00000000-DDB0-47C8-A014-336CA695C90D}"/>
            </c:ext>
          </c:extLst>
        </c:ser>
        <c:ser>
          <c:idx val="1"/>
          <c:order val="1"/>
          <c:tx>
            <c:strRef>
              <c:f>'Summary of Uses Tab'!$C$24:$C$25</c:f>
              <c:strCache>
                <c:ptCount val="1"/>
                <c:pt idx="0">
                  <c:v>Community College</c:v>
                </c:pt>
              </c:strCache>
            </c:strRef>
          </c:tx>
          <c:spPr>
            <a:solidFill>
              <a:schemeClr val="accent2"/>
            </a:solidFill>
            <a:ln>
              <a:noFill/>
            </a:ln>
            <a:effectLst/>
          </c:spPr>
          <c:invertIfNegative val="0"/>
          <c:cat>
            <c:strRef>
              <c:f>'Summary of Uses Tab'!$A$26:$A$33</c:f>
              <c:strCache>
                <c:ptCount val="7"/>
                <c:pt idx="0">
                  <c:v>Emergency Financial Aid Grants</c:v>
                </c:pt>
                <c:pt idx="1">
                  <c:v>Clearing Student Debt</c:v>
                </c:pt>
                <c:pt idx="2">
                  <c:v>Fee Reimbursements</c:v>
                </c:pt>
                <c:pt idx="3">
                  <c:v>Subsidizing Technology</c:v>
                </c:pt>
                <c:pt idx="4">
                  <c:v>Tuition Discounts</c:v>
                </c:pt>
                <c:pt idx="5">
                  <c:v>Subsidizing Internet</c:v>
                </c:pt>
                <c:pt idx="6">
                  <c:v>Subsidizing Housing</c:v>
                </c:pt>
              </c:strCache>
            </c:strRef>
          </c:cat>
          <c:val>
            <c:numRef>
              <c:f>'Summary of Uses Tab'!$C$26:$C$33</c:f>
              <c:numCache>
                <c:formatCode>_("$"* #,##0.0,,_);_("$"* \(#,##0.0,,\);_("$"* ""\-""??_);_(@_)</c:formatCode>
                <c:ptCount val="7"/>
                <c:pt idx="0">
                  <c:v>1192145380.23</c:v>
                </c:pt>
                <c:pt idx="1">
                  <c:v>54284610</c:v>
                </c:pt>
                <c:pt idx="2">
                  <c:v>24038528</c:v>
                </c:pt>
                <c:pt idx="3">
                  <c:v>49072197</c:v>
                </c:pt>
                <c:pt idx="4">
                  <c:v>12106752</c:v>
                </c:pt>
                <c:pt idx="5">
                  <c:v>5617167.5300000003</c:v>
                </c:pt>
                <c:pt idx="6">
                  <c:v>312823</c:v>
                </c:pt>
              </c:numCache>
            </c:numRef>
          </c:val>
          <c:extLst>
            <c:ext xmlns:c16="http://schemas.microsoft.com/office/drawing/2014/chart" uri="{C3380CC4-5D6E-409C-BE32-E72D297353CC}">
              <c16:uniqueId val="{00000000-A734-4AA4-A212-452AA91BB10D}"/>
            </c:ext>
          </c:extLst>
        </c:ser>
        <c:ser>
          <c:idx val="2"/>
          <c:order val="2"/>
          <c:tx>
            <c:strRef>
              <c:f>'Summary of Uses Tab'!$D$24:$D$25</c:f>
              <c:strCache>
                <c:ptCount val="1"/>
                <c:pt idx="0">
                  <c:v>Texas State Technical Colleges</c:v>
                </c:pt>
              </c:strCache>
            </c:strRef>
          </c:tx>
          <c:spPr>
            <a:solidFill>
              <a:schemeClr val="accent3"/>
            </a:solidFill>
            <a:ln>
              <a:noFill/>
            </a:ln>
            <a:effectLst/>
          </c:spPr>
          <c:invertIfNegative val="0"/>
          <c:cat>
            <c:strRef>
              <c:f>'Summary of Uses Tab'!$A$26:$A$33</c:f>
              <c:strCache>
                <c:ptCount val="7"/>
                <c:pt idx="0">
                  <c:v>Emergency Financial Aid Grants</c:v>
                </c:pt>
                <c:pt idx="1">
                  <c:v>Clearing Student Debt</c:v>
                </c:pt>
                <c:pt idx="2">
                  <c:v>Fee Reimbursements</c:v>
                </c:pt>
                <c:pt idx="3">
                  <c:v>Subsidizing Technology</c:v>
                </c:pt>
                <c:pt idx="4">
                  <c:v>Tuition Discounts</c:v>
                </c:pt>
                <c:pt idx="5">
                  <c:v>Subsidizing Internet</c:v>
                </c:pt>
                <c:pt idx="6">
                  <c:v>Subsidizing Housing</c:v>
                </c:pt>
              </c:strCache>
            </c:strRef>
          </c:cat>
          <c:val>
            <c:numRef>
              <c:f>'Summary of Uses Tab'!$D$26:$D$33</c:f>
              <c:numCache>
                <c:formatCode>_("$"* #,##0.0,,_);_("$"* \(#,##0.0,,\);_("$"* ""\-""??_);_(@_)</c:formatCode>
                <c:ptCount val="7"/>
                <c:pt idx="0">
                  <c:v>18444448</c:v>
                </c:pt>
                <c:pt idx="1">
                  <c:v>10459448</c:v>
                </c:pt>
                <c:pt idx="2">
                  <c:v>151837</c:v>
                </c:pt>
                <c:pt idx="3">
                  <c:v>0</c:v>
                </c:pt>
                <c:pt idx="4">
                  <c:v>0</c:v>
                </c:pt>
                <c:pt idx="5">
                  <c:v>0</c:v>
                </c:pt>
                <c:pt idx="6">
                  <c:v>0</c:v>
                </c:pt>
              </c:numCache>
            </c:numRef>
          </c:val>
          <c:extLst>
            <c:ext xmlns:c16="http://schemas.microsoft.com/office/drawing/2014/chart" uri="{C3380CC4-5D6E-409C-BE32-E72D297353CC}">
              <c16:uniqueId val="{00000002-A734-4AA4-A212-452AA91BB10D}"/>
            </c:ext>
          </c:extLst>
        </c:ser>
        <c:ser>
          <c:idx val="3"/>
          <c:order val="3"/>
          <c:tx>
            <c:strRef>
              <c:f>'Summary of Uses Tab'!$E$24:$E$25</c:f>
              <c:strCache>
                <c:ptCount val="1"/>
                <c:pt idx="0">
                  <c:v>Health-Related Institutions</c:v>
                </c:pt>
              </c:strCache>
            </c:strRef>
          </c:tx>
          <c:spPr>
            <a:solidFill>
              <a:schemeClr val="accent4"/>
            </a:solidFill>
            <a:ln>
              <a:noFill/>
            </a:ln>
            <a:effectLst/>
          </c:spPr>
          <c:invertIfNegative val="0"/>
          <c:cat>
            <c:strRef>
              <c:f>'Summary of Uses Tab'!$A$26:$A$33</c:f>
              <c:strCache>
                <c:ptCount val="7"/>
                <c:pt idx="0">
                  <c:v>Emergency Financial Aid Grants</c:v>
                </c:pt>
                <c:pt idx="1">
                  <c:v>Clearing Student Debt</c:v>
                </c:pt>
                <c:pt idx="2">
                  <c:v>Fee Reimbursements</c:v>
                </c:pt>
                <c:pt idx="3">
                  <c:v>Subsidizing Technology</c:v>
                </c:pt>
                <c:pt idx="4">
                  <c:v>Tuition Discounts</c:v>
                </c:pt>
                <c:pt idx="5">
                  <c:v>Subsidizing Internet</c:v>
                </c:pt>
                <c:pt idx="6">
                  <c:v>Subsidizing Housing</c:v>
                </c:pt>
              </c:strCache>
            </c:strRef>
          </c:cat>
          <c:val>
            <c:numRef>
              <c:f>'Summary of Uses Tab'!$E$26:$E$33</c:f>
              <c:numCache>
                <c:formatCode>_("$"* #,##0.0,,_);_("$"* \(#,##0.0,,\);_("$"* ""\-""??_);_(@_)</c:formatCode>
                <c:ptCount val="7"/>
                <c:pt idx="0">
                  <c:v>23633487</c:v>
                </c:pt>
                <c:pt idx="1">
                  <c:v>206870</c:v>
                </c:pt>
                <c:pt idx="2">
                  <c:v>200825</c:v>
                </c:pt>
                <c:pt idx="3">
                  <c:v>39833</c:v>
                </c:pt>
                <c:pt idx="4">
                  <c:v>0</c:v>
                </c:pt>
                <c:pt idx="5">
                  <c:v>0</c:v>
                </c:pt>
                <c:pt idx="6">
                  <c:v>0</c:v>
                </c:pt>
              </c:numCache>
            </c:numRef>
          </c:val>
          <c:extLst>
            <c:ext xmlns:c16="http://schemas.microsoft.com/office/drawing/2014/chart" uri="{C3380CC4-5D6E-409C-BE32-E72D297353CC}">
              <c16:uniqueId val="{00000004-A734-4AA4-A212-452AA91BB10D}"/>
            </c:ext>
          </c:extLst>
        </c:ser>
        <c:ser>
          <c:idx val="4"/>
          <c:order val="4"/>
          <c:tx>
            <c:strRef>
              <c:f>'Summary of Uses Tab'!$F$24:$F$25</c:f>
              <c:strCache>
                <c:ptCount val="1"/>
                <c:pt idx="0">
                  <c:v>State Colleges</c:v>
                </c:pt>
              </c:strCache>
            </c:strRef>
          </c:tx>
          <c:spPr>
            <a:solidFill>
              <a:schemeClr val="accent5"/>
            </a:solidFill>
            <a:ln>
              <a:noFill/>
            </a:ln>
            <a:effectLst/>
          </c:spPr>
          <c:invertIfNegative val="0"/>
          <c:cat>
            <c:strRef>
              <c:f>'Summary of Uses Tab'!$A$26:$A$33</c:f>
              <c:strCache>
                <c:ptCount val="7"/>
                <c:pt idx="0">
                  <c:v>Emergency Financial Aid Grants</c:v>
                </c:pt>
                <c:pt idx="1">
                  <c:v>Clearing Student Debt</c:v>
                </c:pt>
                <c:pt idx="2">
                  <c:v>Fee Reimbursements</c:v>
                </c:pt>
                <c:pt idx="3">
                  <c:v>Subsidizing Technology</c:v>
                </c:pt>
                <c:pt idx="4">
                  <c:v>Tuition Discounts</c:v>
                </c:pt>
                <c:pt idx="5">
                  <c:v>Subsidizing Internet</c:v>
                </c:pt>
                <c:pt idx="6">
                  <c:v>Subsidizing Housing</c:v>
                </c:pt>
              </c:strCache>
            </c:strRef>
          </c:cat>
          <c:val>
            <c:numRef>
              <c:f>'Summary of Uses Tab'!$F$26:$F$33</c:f>
              <c:numCache>
                <c:formatCode>_("$"* #,##0.0,,_);_("$"* \(#,##0.0,,\);_("$"* ""\-""??_);_(@_)</c:formatCode>
                <c:ptCount val="7"/>
                <c:pt idx="0">
                  <c:v>15364568.49</c:v>
                </c:pt>
                <c:pt idx="1">
                  <c:v>1152228.83</c:v>
                </c:pt>
                <c:pt idx="2">
                  <c:v>0</c:v>
                </c:pt>
                <c:pt idx="3">
                  <c:v>276012.3</c:v>
                </c:pt>
                <c:pt idx="4">
                  <c:v>2521697.5099999998</c:v>
                </c:pt>
                <c:pt idx="5">
                  <c:v>0</c:v>
                </c:pt>
                <c:pt idx="6">
                  <c:v>0</c:v>
                </c:pt>
              </c:numCache>
            </c:numRef>
          </c:val>
          <c:extLst>
            <c:ext xmlns:c16="http://schemas.microsoft.com/office/drawing/2014/chart" uri="{C3380CC4-5D6E-409C-BE32-E72D297353CC}">
              <c16:uniqueId val="{00000000-56E4-433C-8DAD-0632551F465C}"/>
            </c:ext>
          </c:extLst>
        </c:ser>
        <c:dLbls>
          <c:showLegendKey val="0"/>
          <c:showVal val="0"/>
          <c:showCatName val="0"/>
          <c:showSerName val="0"/>
          <c:showPercent val="0"/>
          <c:showBubbleSize val="0"/>
        </c:dLbls>
        <c:gapWidth val="219"/>
        <c:overlap val="100"/>
        <c:axId val="85202800"/>
        <c:axId val="85200304"/>
      </c:barChart>
      <c:catAx>
        <c:axId val="8520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200304"/>
        <c:crosses val="autoZero"/>
        <c:auto val="1"/>
        <c:lblAlgn val="ctr"/>
        <c:lblOffset val="100"/>
        <c:noMultiLvlLbl val="0"/>
      </c:catAx>
      <c:valAx>
        <c:axId val="852003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2028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Overpass" pitchFamily="2" charset="0"/>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2023.xlsx]Summary of Federal Tab!Summary of Awards</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Overpass"/>
              </a:rPr>
              <a:t>Total Awards by Federal Act</a:t>
            </a:r>
            <a:br>
              <a:rPr lang="en-US" b="1">
                <a:latin typeface="Overpass"/>
              </a:rPr>
            </a:br>
            <a:r>
              <a:rPr lang="en-US" b="1">
                <a:latin typeface="Overpass"/>
              </a:rPr>
              <a:t>(millions</a:t>
            </a:r>
            <a:r>
              <a:rPr lang="en-US" b="1" baseline="0">
                <a:latin typeface="Overpass"/>
              </a:rPr>
              <a:t> of $ and as % of total)</a:t>
            </a:r>
            <a:endParaRPr lang="en-US" b="1">
              <a:latin typeface="Overpass"/>
            </a:endParaRPr>
          </a:p>
        </c:rich>
      </c:tx>
      <c:layout>
        <c:manualLayout>
          <c:xMode val="edge"/>
          <c:yMode val="edge"/>
          <c:x val="1.5994155180075881E-2"/>
          <c:y val="2.9054677352735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a:solidFill>
              <a:schemeClr val="lt1"/>
            </a:solidFill>
          </a:ln>
          <a:effectLst/>
        </c:spPr>
        <c:marker>
          <c:symbol val="none"/>
        </c:marker>
        <c:dLbl>
          <c:idx val="0"/>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5"/>
        <c:spPr>
          <a:solidFill>
            <a:schemeClr val="accent1"/>
          </a:solidFill>
          <a:ln w="19050">
            <a:solidFill>
              <a:schemeClr val="lt1"/>
            </a:solidFill>
          </a:ln>
          <a:effectLst/>
        </c:spPr>
        <c:dLbl>
          <c:idx val="0"/>
          <c:layout>
            <c:manualLayout>
              <c:x val="-8.990379730759461E-2"/>
              <c:y val="4.7200883426157095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6"/>
        <c:spPr>
          <a:solidFill>
            <a:schemeClr val="accent1"/>
          </a:solidFill>
          <a:ln w="19050">
            <a:solidFill>
              <a:schemeClr val="lt1"/>
            </a:solidFill>
          </a:ln>
          <a:effectLst/>
        </c:spPr>
        <c:dLbl>
          <c:idx val="0"/>
          <c:layout>
            <c:manualLayout>
              <c:x val="0.17531416687833376"/>
              <c:y val="6.9901094680238141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7"/>
        <c:spPr>
          <a:solidFill>
            <a:schemeClr val="accent1"/>
          </a:solidFill>
          <a:ln w="19050">
            <a:solidFill>
              <a:schemeClr val="lt1"/>
            </a:solidFill>
          </a:ln>
          <a:effectLst/>
        </c:spPr>
        <c:dLbl>
          <c:idx val="0"/>
          <c:layout>
            <c:manualLayout>
              <c:x val="-0.14154685171632386"/>
              <c:y val="-7.2677805518212664E-3"/>
            </c:manualLayout>
          </c:layout>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8"/>
        <c:spPr>
          <a:solidFill>
            <a:schemeClr val="accent1"/>
          </a:solidFill>
          <a:ln w="19050">
            <a:solidFill>
              <a:schemeClr val="lt1"/>
            </a:solidFill>
          </a:ln>
          <a:effectLst/>
        </c:spPr>
        <c:dLbl>
          <c:idx val="0"/>
          <c:layout>
            <c:manualLayout>
              <c:x val="0.19983449577201506"/>
              <c:y val="-2.8679982075411305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9"/>
        <c:spPr>
          <a:solidFill>
            <a:schemeClr val="accent1"/>
          </a:solidFill>
          <a:ln w="19050">
            <a:solidFill>
              <a:schemeClr val="lt1"/>
            </a:solidFill>
          </a:ln>
          <a:effectLst/>
        </c:spPr>
        <c:dLbl>
          <c:idx val="0"/>
          <c:layout>
            <c:manualLayout>
              <c:x val="8.5422930756275852E-3"/>
              <c:y val="-3.1926253120798921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marker>
          <c:symbol val="none"/>
        </c:marker>
        <c:dLbl>
          <c:idx val="0"/>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5"/>
        <c:spPr>
          <a:solidFill>
            <a:schemeClr val="accent1"/>
          </a:solidFill>
          <a:ln w="19050">
            <a:solidFill>
              <a:schemeClr val="lt1"/>
            </a:solidFill>
          </a:ln>
          <a:effectLst/>
        </c:spPr>
        <c:dLbl>
          <c:idx val="0"/>
          <c:layout>
            <c:manualLayout>
              <c:x val="-2.3512629381198861E-2"/>
              <c:y val="0.1275193935010269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6685746745466943"/>
                  <c:h val="7.5776879920913059E-2"/>
                </c:manualLayout>
              </c15:layout>
            </c:ext>
          </c:extLst>
        </c:dLbl>
      </c:pivotFmt>
      <c:pivotFmt>
        <c:idx val="16"/>
        <c:spPr>
          <a:solidFill>
            <a:schemeClr val="accent1"/>
          </a:solidFill>
          <a:ln w="19050">
            <a:solidFill>
              <a:schemeClr val="lt1"/>
            </a:solidFill>
          </a:ln>
          <a:effectLst/>
        </c:spPr>
        <c:dLbl>
          <c:idx val="0"/>
          <c:layout>
            <c:manualLayout>
              <c:x val="3.7249091332943358E-2"/>
              <c:y val="4.5564383843277385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410398754656215"/>
                  <c:h val="8.5647203045758916E-2"/>
                </c:manualLayout>
              </c15:layout>
            </c:ext>
          </c:extLst>
        </c:dLbl>
      </c:pivotFmt>
      <c:pivotFmt>
        <c:idx val="17"/>
        <c:spPr>
          <a:solidFill>
            <a:schemeClr val="accent1"/>
          </a:solidFill>
          <a:ln w="19050">
            <a:solidFill>
              <a:schemeClr val="lt1"/>
            </a:solidFill>
          </a:ln>
          <a:effectLst/>
        </c:spPr>
        <c:dLbl>
          <c:idx val="0"/>
          <c:layout>
            <c:manualLayout>
              <c:x val="-6.351580970134011E-8"/>
              <c:y val="-4.9291526497059451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343922365720455"/>
                  <c:h val="7.4388918746923952E-2"/>
                </c:manualLayout>
              </c15:layout>
            </c:ext>
          </c:extLst>
        </c:dLbl>
      </c:pivotFmt>
      <c:pivotFmt>
        <c:idx val="18"/>
        <c:spPr>
          <a:solidFill>
            <a:srgbClr val="0070C0"/>
          </a:solidFill>
          <a:ln w="19050">
            <a:solidFill>
              <a:schemeClr val="lt1"/>
            </a:solidFill>
          </a:ln>
          <a:effectLst/>
        </c:spPr>
        <c:dLbl>
          <c:idx val="0"/>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09820990209171"/>
                  <c:h val="8.5647203045758916E-2"/>
                </c:manualLayout>
              </c15:layout>
            </c:ext>
          </c:extLst>
        </c:dLbl>
      </c:pivotFmt>
      <c:pivotFmt>
        <c:idx val="19"/>
        <c:spPr>
          <a:solidFill>
            <a:srgbClr val="FFC000"/>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5">
              <a:lumMod val="60000"/>
              <a:lumOff val="40000"/>
            </a:schemeClr>
          </a:solidFill>
          <a:ln w="19050">
            <a:solidFill>
              <a:schemeClr val="lt1"/>
            </a:solidFill>
          </a:ln>
          <a:effectLst/>
        </c:spPr>
        <c:dLbl>
          <c:idx val="0"/>
          <c:layout>
            <c:manualLayout>
              <c:x val="-1.2353319529066169E-2"/>
              <c:y val="-8.4851786004787474E-2"/>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2"/>
        <c:spPr>
          <a:solidFill>
            <a:schemeClr val="accent1"/>
          </a:solidFill>
          <a:ln w="19050">
            <a:solidFill>
              <a:schemeClr val="lt1"/>
            </a:solidFill>
          </a:ln>
          <a:effectLst/>
        </c:spPr>
        <c:dLbl>
          <c:idx val="0"/>
          <c:layout>
            <c:manualLayout>
              <c:x val="-1.2872141130025584E-2"/>
              <c:y val="-6.7702385664871245E-2"/>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3124653349710028"/>
                  <c:h val="8.5647203045758916E-2"/>
                </c:manualLayout>
              </c15:layout>
            </c:ext>
          </c:extLst>
        </c:dLbl>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dLbl>
          <c:idx val="0"/>
          <c:layout>
            <c:manualLayout>
              <c:x val="5.3308715247369926E-3"/>
              <c:y val="5.5903464547519412E-2"/>
            </c:manualLayout>
          </c:layout>
          <c:dLblPos val="bestFit"/>
          <c:showLegendKey val="0"/>
          <c:showVal val="1"/>
          <c:showCatName val="1"/>
          <c:showSerName val="0"/>
          <c:showPercent val="1"/>
          <c:showBubbleSize val="0"/>
          <c:separator>,</c:separator>
          <c:extLst>
            <c:ext xmlns:c15="http://schemas.microsoft.com/office/drawing/2012/chart" uri="{CE6537A1-D6FC-4f65-9D91-7224C49458BB}"/>
          </c:extLst>
        </c:dLbl>
      </c:pivotFmt>
    </c:pivotFmts>
    <c:plotArea>
      <c:layout>
        <c:manualLayout>
          <c:layoutTarget val="inner"/>
          <c:xMode val="edge"/>
          <c:yMode val="edge"/>
          <c:x val="0.13481030793437479"/>
          <c:y val="0.15807749939379118"/>
          <c:w val="0.58673420657089759"/>
          <c:h val="0.72569517126176408"/>
        </c:manualLayout>
      </c:layout>
      <c:pieChart>
        <c:varyColors val="1"/>
        <c:ser>
          <c:idx val="0"/>
          <c:order val="0"/>
          <c:tx>
            <c:strRef>
              <c:f>'Summary of Federal Tab'!$B$32</c:f>
              <c:strCache>
                <c:ptCount val="1"/>
                <c:pt idx="0">
                  <c:v>Total</c:v>
                </c:pt>
              </c:strCache>
            </c:strRef>
          </c:tx>
          <c:dPt>
            <c:idx val="0"/>
            <c:bubble3D val="0"/>
            <c:spPr>
              <a:solidFill>
                <a:srgbClr val="0070C0"/>
              </a:solidFill>
              <a:ln w="19050">
                <a:solidFill>
                  <a:schemeClr val="lt1"/>
                </a:solidFill>
              </a:ln>
              <a:effectLst/>
            </c:spPr>
            <c:extLst>
              <c:ext xmlns:c16="http://schemas.microsoft.com/office/drawing/2014/chart" uri="{C3380CC4-5D6E-409C-BE32-E72D297353CC}">
                <c16:uniqueId val="{00000001-C97D-44D3-8428-137E66CF732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7D-44D3-8428-137E66CF732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7D-44D3-8428-137E66CF732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7D-44D3-8428-137E66CF7328}"/>
              </c:ext>
            </c:extLst>
          </c:dPt>
          <c:dPt>
            <c:idx val="4"/>
            <c:bubble3D val="0"/>
            <c:spPr>
              <a:solidFill>
                <a:srgbClr val="FFC000"/>
              </a:solidFill>
              <a:ln w="19050">
                <a:solidFill>
                  <a:schemeClr val="lt1"/>
                </a:solidFill>
              </a:ln>
              <a:effectLst/>
            </c:spPr>
            <c:extLst>
              <c:ext xmlns:c16="http://schemas.microsoft.com/office/drawing/2014/chart" uri="{C3380CC4-5D6E-409C-BE32-E72D297353CC}">
                <c16:uniqueId val="{00000008-8D6A-4A2C-86DB-3F835E1791D2}"/>
              </c:ext>
            </c:extLst>
          </c:dPt>
          <c:dPt>
            <c:idx val="5"/>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6-8D6A-4A2C-86DB-3F835E1791D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9-8D6A-4A2C-86DB-3F835E1791D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8D6A-4A2C-86DB-3F835E1791D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3C9-473C-9EC0-8272EE36F0D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493B-43C2-8074-F3CB1F63137C}"/>
              </c:ext>
            </c:extLst>
          </c:dPt>
          <c:dLbls>
            <c:dLbl>
              <c:idx val="0"/>
              <c:dLblPos val="outEnd"/>
              <c:showLegendKey val="0"/>
              <c:showVal val="1"/>
              <c:showCatName val="1"/>
              <c:showSerName val="0"/>
              <c:showPercent val="1"/>
              <c:showBubbleSize val="0"/>
              <c:separator>,</c:separator>
              <c:extLst>
                <c:ext xmlns:c15="http://schemas.microsoft.com/office/drawing/2012/chart" uri="{CE6537A1-D6FC-4f65-9D91-7224C49458BB}">
                  <c15:layout>
                    <c:manualLayout>
                      <c:w val="0.3009820990209171"/>
                      <c:h val="8.5647203045758916E-2"/>
                    </c:manualLayout>
                  </c15:layout>
                </c:ext>
                <c:ext xmlns:c16="http://schemas.microsoft.com/office/drawing/2014/chart" uri="{C3380CC4-5D6E-409C-BE32-E72D297353CC}">
                  <c16:uniqueId val="{00000001-C97D-44D3-8428-137E66CF7328}"/>
                </c:ext>
              </c:extLst>
            </c:dLbl>
            <c:dLbl>
              <c:idx val="3"/>
              <c:layout>
                <c:manualLayout>
                  <c:x val="3.7249091332943358E-2"/>
                  <c:y val="4.5564383843277385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410398754656215"/>
                      <c:h val="8.5647203045758916E-2"/>
                    </c:manualLayout>
                  </c15:layout>
                </c:ext>
                <c:ext xmlns:c16="http://schemas.microsoft.com/office/drawing/2014/chart" uri="{C3380CC4-5D6E-409C-BE32-E72D297353CC}">
                  <c16:uniqueId val="{00000007-C97D-44D3-8428-137E66CF7328}"/>
                </c:ext>
              </c:extLst>
            </c:dLbl>
            <c:dLbl>
              <c:idx val="5"/>
              <c:layout>
                <c:manualLayout>
                  <c:x val="-1.2353319529066169E-2"/>
                  <c:y val="-8.4851786004787474E-2"/>
                </c:manualLayout>
              </c:layout>
              <c:dLblPos val="bestFit"/>
              <c:showLegendKey val="0"/>
              <c:showVal val="1"/>
              <c:showCatName val="1"/>
              <c:showSerName val="0"/>
              <c:showPercent val="1"/>
              <c:showBubbleSize val="0"/>
              <c:separator>,</c:separator>
              <c:extLst>
                <c:ext xmlns:c15="http://schemas.microsoft.com/office/drawing/2012/chart" uri="{CE6537A1-D6FC-4f65-9D91-7224C49458BB}"/>
                <c:ext xmlns:c16="http://schemas.microsoft.com/office/drawing/2014/chart" uri="{C3380CC4-5D6E-409C-BE32-E72D297353CC}">
                  <c16:uniqueId val="{00000006-8D6A-4A2C-86DB-3F835E1791D2}"/>
                </c:ext>
              </c:extLst>
            </c:dLbl>
            <c:dLbl>
              <c:idx val="6"/>
              <c:layout>
                <c:manualLayout>
                  <c:x val="-6.351580970134011E-8"/>
                  <c:y val="-4.9291526497059451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343922365720455"/>
                      <c:h val="7.4388918746923952E-2"/>
                    </c:manualLayout>
                  </c15:layout>
                </c:ext>
                <c:ext xmlns:c16="http://schemas.microsoft.com/office/drawing/2014/chart" uri="{C3380CC4-5D6E-409C-BE32-E72D297353CC}">
                  <c16:uniqueId val="{00000009-8D6A-4A2C-86DB-3F835E1791D2}"/>
                </c:ext>
              </c:extLst>
            </c:dLbl>
            <c:dLbl>
              <c:idx val="7"/>
              <c:layout>
                <c:manualLayout>
                  <c:x val="-2.3512629381198861E-2"/>
                  <c:y val="0.1275193935010269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6685746745466943"/>
                      <c:h val="7.5776879920913059E-2"/>
                    </c:manualLayout>
                  </c15:layout>
                </c:ext>
                <c:ext xmlns:c16="http://schemas.microsoft.com/office/drawing/2014/chart" uri="{C3380CC4-5D6E-409C-BE32-E72D297353CC}">
                  <c16:uniqueId val="{00000007-8D6A-4A2C-86DB-3F835E1791D2}"/>
                </c:ext>
              </c:extLst>
            </c:dLbl>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c:separator>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 of Federal Tab'!$A$33:$A$42</c:f>
              <c:strCache>
                <c:ptCount val="9"/>
                <c:pt idx="0">
                  <c:v>ARPA</c:v>
                </c:pt>
                <c:pt idx="1">
                  <c:v>CARES</c:v>
                </c:pt>
                <c:pt idx="2">
                  <c:v>CARES + CRRSAA</c:v>
                </c:pt>
                <c:pt idx="3">
                  <c:v>CPRSAA</c:v>
                </c:pt>
                <c:pt idx="4">
                  <c:v>CRRSAA</c:v>
                </c:pt>
                <c:pt idx="5">
                  <c:v>Other</c:v>
                </c:pt>
                <c:pt idx="6">
                  <c:v>Pass-Through Funds Received</c:v>
                </c:pt>
                <c:pt idx="7">
                  <c:v>PPPHCEA</c:v>
                </c:pt>
                <c:pt idx="8">
                  <c:v>(blank)</c:v>
                </c:pt>
              </c:strCache>
            </c:strRef>
          </c:cat>
          <c:val>
            <c:numRef>
              <c:f>'Summary of Federal Tab'!$B$33:$B$42</c:f>
              <c:numCache>
                <c:formatCode>_("$"* #,##0.0_);_("$"* \(#,##0.0\);_("$"* "-"??_);_(@_)</c:formatCode>
                <c:ptCount val="9"/>
                <c:pt idx="0">
                  <c:v>3294.4967071000001</c:v>
                </c:pt>
                <c:pt idx="1">
                  <c:v>1851.1900720000001</c:v>
                </c:pt>
                <c:pt idx="2">
                  <c:v>207.83005907</c:v>
                </c:pt>
                <c:pt idx="3">
                  <c:v>74.559030000000007</c:v>
                </c:pt>
                <c:pt idx="4">
                  <c:v>1712.7348629999999</c:v>
                </c:pt>
                <c:pt idx="5">
                  <c:v>36.309109999999997</c:v>
                </c:pt>
                <c:pt idx="6">
                  <c:v>129.686801</c:v>
                </c:pt>
                <c:pt idx="7">
                  <c:v>1.2731790000000001</c:v>
                </c:pt>
                <c:pt idx="8">
                  <c:v>0</c:v>
                </c:pt>
              </c:numCache>
            </c:numRef>
          </c:val>
          <c:extLst>
            <c:ext xmlns:c16="http://schemas.microsoft.com/office/drawing/2014/chart" uri="{C3380CC4-5D6E-409C-BE32-E72D297353CC}">
              <c16:uniqueId val="{00000000-8D6A-4A2C-86DB-3F835E1791D2}"/>
            </c:ext>
          </c:extLst>
        </c:ser>
        <c:dLbls>
          <c:dLblPos val="bestFit"/>
          <c:showLegendKey val="0"/>
          <c:showVal val="0"/>
          <c:showCatName val="0"/>
          <c:showSerName val="0"/>
          <c:showPercent val="0"/>
          <c:showBubbleSize val="0"/>
          <c:showLeaderLines val="0"/>
        </c:dLbls>
        <c:firstSliceAng val="10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2023.xlsx]Summary of Federal Tab!PivotTable8</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Total Awards by Sector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Lst>
        </c:dLbl>
      </c:pivotFmt>
      <c:pivotFmt>
        <c:idx val="49"/>
        <c:spPr>
          <a:solidFill>
            <a:srgbClr val="0070C0"/>
          </a:solidFill>
          <a:ln>
            <a:noFill/>
          </a:ln>
          <a:effectLst/>
        </c:spPr>
        <c:dLbl>
          <c:idx val="0"/>
          <c:layout>
            <c:manualLayout>
              <c:x val="-2.6227774800477882E-3"/>
              <c:y val="-3.86164760590519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rgbClr val="0070C0"/>
          </a:solidFill>
          <a:ln>
            <a:noFill/>
          </a:ln>
          <a:effectLst/>
        </c:spPr>
      </c:pivotFmt>
      <c:pivotFmt>
        <c:idx val="51"/>
        <c:spPr>
          <a:solidFill>
            <a:srgbClr val="0070C0"/>
          </a:solidFill>
          <a:ln>
            <a:noFill/>
          </a:ln>
          <a:effectLst/>
        </c:spPr>
      </c:pivotFmt>
      <c:pivotFmt>
        <c:idx val="52"/>
        <c:spPr>
          <a:solidFill>
            <a:srgbClr val="0070C0"/>
          </a:solidFill>
          <a:ln>
            <a:noFill/>
          </a:ln>
          <a:effectLst/>
        </c:spPr>
        <c:dLbl>
          <c:idx val="0"/>
          <c:layout>
            <c:manualLayout>
              <c:x val="-1.5457145065306721E-3"/>
              <c:y val="-0.26194403988266635"/>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solidFill>
            <a:srgbClr val="0070C0"/>
          </a:solidFill>
          <a:ln>
            <a:noFill/>
          </a:ln>
          <a:effectLst/>
        </c:spPr>
        <c:dLbl>
          <c:idx val="0"/>
          <c:layout>
            <c:manualLayout>
              <c:x val="0"/>
              <c:y val="-0.14900717904391461"/>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solidFill>
            <a:srgbClr val="0070C0"/>
          </a:solidFill>
          <a:ln>
            <a:noFill/>
          </a:ln>
          <a:effectLst/>
        </c:spPr>
        <c:dLbl>
          <c:idx val="0"/>
          <c:layout>
            <c:manualLayout>
              <c:x val="-3.0914290130612874E-3"/>
              <c:y val="-0.3352368721411049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Federal Tab'!$B$6</c:f>
              <c:strCache>
                <c:ptCount val="1"/>
                <c:pt idx="0">
                  <c:v>Total</c:v>
                </c:pt>
              </c:strCache>
            </c:strRef>
          </c:tx>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5-DB7D-4E0D-88BB-BCEF5DE4B755}"/>
              </c:ext>
            </c:extLst>
          </c:dPt>
          <c:dPt>
            <c:idx val="1"/>
            <c:invertIfNegative val="0"/>
            <c:bubble3D val="0"/>
            <c:spPr>
              <a:solidFill>
                <a:srgbClr val="0070C0"/>
              </a:solidFill>
              <a:ln>
                <a:noFill/>
              </a:ln>
              <a:effectLst/>
            </c:spPr>
            <c:extLst>
              <c:ext xmlns:c16="http://schemas.microsoft.com/office/drawing/2014/chart" uri="{C3380CC4-5D6E-409C-BE32-E72D297353CC}">
                <c16:uniqueId val="{00000003-DB7D-4E0D-88BB-BCEF5DE4B755}"/>
              </c:ext>
            </c:extLst>
          </c:dPt>
          <c:dPt>
            <c:idx val="2"/>
            <c:invertIfNegative val="0"/>
            <c:bubble3D val="0"/>
            <c:spPr>
              <a:solidFill>
                <a:srgbClr val="0070C0"/>
              </a:solidFill>
              <a:ln>
                <a:noFill/>
              </a:ln>
              <a:effectLst/>
            </c:spPr>
            <c:extLst>
              <c:ext xmlns:c16="http://schemas.microsoft.com/office/drawing/2014/chart" uri="{C3380CC4-5D6E-409C-BE32-E72D297353CC}">
                <c16:uniqueId val="{00000004-DB7D-4E0D-88BB-BCEF5DE4B755}"/>
              </c:ext>
            </c:extLst>
          </c:dPt>
          <c:dPt>
            <c:idx val="3"/>
            <c:invertIfNegative val="0"/>
            <c:bubble3D val="0"/>
            <c:spPr>
              <a:solidFill>
                <a:srgbClr val="0070C0"/>
              </a:solidFill>
              <a:ln>
                <a:noFill/>
              </a:ln>
              <a:effectLst/>
            </c:spPr>
            <c:extLst>
              <c:ext xmlns:c16="http://schemas.microsoft.com/office/drawing/2014/chart" uri="{C3380CC4-5D6E-409C-BE32-E72D297353CC}">
                <c16:uniqueId val="{00000000-DB7D-4E0D-88BB-BCEF5DE4B755}"/>
              </c:ext>
            </c:extLst>
          </c:dPt>
          <c:dPt>
            <c:idx val="4"/>
            <c:invertIfNegative val="0"/>
            <c:bubble3D val="0"/>
            <c:spPr>
              <a:solidFill>
                <a:srgbClr val="0070C0"/>
              </a:solidFill>
              <a:ln>
                <a:noFill/>
              </a:ln>
              <a:effectLst/>
            </c:spPr>
            <c:extLst>
              <c:ext xmlns:c16="http://schemas.microsoft.com/office/drawing/2014/chart" uri="{C3380CC4-5D6E-409C-BE32-E72D297353CC}">
                <c16:uniqueId val="{00000001-DB7D-4E0D-88BB-BCEF5DE4B755}"/>
              </c:ext>
            </c:extLst>
          </c:dPt>
          <c:dPt>
            <c:idx val="5"/>
            <c:invertIfNegative val="0"/>
            <c:bubble3D val="0"/>
            <c:spPr>
              <a:solidFill>
                <a:srgbClr val="0070C0"/>
              </a:solidFill>
              <a:ln>
                <a:noFill/>
              </a:ln>
              <a:effectLst/>
            </c:spPr>
            <c:extLst>
              <c:ext xmlns:c16="http://schemas.microsoft.com/office/drawing/2014/chart" uri="{C3380CC4-5D6E-409C-BE32-E72D297353CC}">
                <c16:uniqueId val="{00000002-DB7D-4E0D-88BB-BCEF5DE4B755}"/>
              </c:ext>
            </c:extLst>
          </c:dPt>
          <c:dPt>
            <c:idx val="6"/>
            <c:invertIfNegative val="0"/>
            <c:bubble3D val="0"/>
            <c:extLst>
              <c:ext xmlns:c16="http://schemas.microsoft.com/office/drawing/2014/chart" uri="{C3380CC4-5D6E-409C-BE32-E72D297353CC}">
                <c16:uniqueId val="{0000000C-D1D5-4130-BE23-750E970E9AAB}"/>
              </c:ext>
            </c:extLst>
          </c:dPt>
          <c:dLbls>
            <c:dLbl>
              <c:idx val="0"/>
              <c:layout>
                <c:manualLayout>
                  <c:x val="-3.0914290130612874E-3"/>
                  <c:y val="-0.335236872141104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7D-4E0D-88BB-BCEF5DE4B755}"/>
                </c:ext>
              </c:extLst>
            </c:dLbl>
            <c:dLbl>
              <c:idx val="1"/>
              <c:layout>
                <c:manualLayout>
                  <c:x val="-1.5457145065306721E-3"/>
                  <c:y val="-0.261944039882666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7D-4E0D-88BB-BCEF5DE4B755}"/>
                </c:ext>
              </c:extLst>
            </c:dLbl>
            <c:dLbl>
              <c:idx val="2"/>
              <c:layout>
                <c:manualLayout>
                  <c:x val="0"/>
                  <c:y val="-0.1490071790439146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7D-4E0D-88BB-BCEF5DE4B755}"/>
                </c:ext>
              </c:extLst>
            </c:dLbl>
            <c:dLbl>
              <c:idx val="3"/>
              <c:layout>
                <c:manualLayout>
                  <c:x val="-2.6227774800477882E-3"/>
                  <c:y val="-3.8616476059051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7D-4E0D-88BB-BCEF5DE4B755}"/>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of Federal Tab'!$A$7:$A$13</c:f>
              <c:strCache>
                <c:ptCount val="6"/>
                <c:pt idx="0">
                  <c:v>General Academic Institutions</c:v>
                </c:pt>
                <c:pt idx="1">
                  <c:v>Community Colleges</c:v>
                </c:pt>
                <c:pt idx="2">
                  <c:v>Health-Related Institutions</c:v>
                </c:pt>
                <c:pt idx="3">
                  <c:v>Texas State Technical Colleges</c:v>
                </c:pt>
                <c:pt idx="4">
                  <c:v>State colleges</c:v>
                </c:pt>
                <c:pt idx="5">
                  <c:v>System Administrations</c:v>
                </c:pt>
              </c:strCache>
            </c:strRef>
          </c:cat>
          <c:val>
            <c:numRef>
              <c:f>'Summary of Federal Tab'!$B$7:$B$13</c:f>
              <c:numCache>
                <c:formatCode>_("$"* #,##0.0,,_);_("$"* \(#,##0.0,,\);_("$"* ""\-""??_);_(@_)</c:formatCode>
                <c:ptCount val="6"/>
                <c:pt idx="0">
                  <c:v>3411967841.1700001</c:v>
                </c:pt>
                <c:pt idx="1">
                  <c:v>2499177673</c:v>
                </c:pt>
                <c:pt idx="2">
                  <c:v>1272226079</c:v>
                </c:pt>
                <c:pt idx="3">
                  <c:v>80381143</c:v>
                </c:pt>
                <c:pt idx="4">
                  <c:v>32963104</c:v>
                </c:pt>
                <c:pt idx="5">
                  <c:v>11363981</c:v>
                </c:pt>
              </c:numCache>
            </c:numRef>
          </c:val>
          <c:extLst>
            <c:ext xmlns:c16="http://schemas.microsoft.com/office/drawing/2014/chart" uri="{C3380CC4-5D6E-409C-BE32-E72D297353CC}">
              <c16:uniqueId val="{00000000-76F8-4106-8366-9A51D81429C8}"/>
            </c:ext>
          </c:extLst>
        </c:ser>
        <c:dLbls>
          <c:showLegendKey val="0"/>
          <c:showVal val="0"/>
          <c:showCatName val="0"/>
          <c:showSerName val="0"/>
          <c:showPercent val="0"/>
          <c:showBubbleSize val="0"/>
        </c:dLbls>
        <c:gapWidth val="150"/>
        <c:overlap val="100"/>
        <c:axId val="413062927"/>
        <c:axId val="413069167"/>
      </c:barChart>
      <c:catAx>
        <c:axId val="413062927"/>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069167"/>
        <c:crosses val="autoZero"/>
        <c:auto val="1"/>
        <c:lblAlgn val="ctr"/>
        <c:lblOffset val="10"/>
        <c:noMultiLvlLbl val="0"/>
      </c:catAx>
      <c:valAx>
        <c:axId val="413069167"/>
        <c:scaling>
          <c:orientation val="minMax"/>
        </c:scaling>
        <c:delete val="1"/>
        <c:axPos val="l"/>
        <c:numFmt formatCode="_(&quot;$&quot;* #,##0.0,,_);_(&quot;$&quot;* \(#,##0.0,,\);_(&quot;$&quot;* &quot;&quot;\-&quot;&quot;??_);_(@_)" sourceLinked="1"/>
        <c:majorTickMark val="none"/>
        <c:minorTickMark val="none"/>
        <c:tickLblPos val="nextTo"/>
        <c:crossAx val="4130629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2023.xlsx]Summary of Federal Tab!PivotTable1</c:name>
    <c:fmtId val="7"/>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Total Awards, Expenditures (including Obligated), and Remaining Funds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'Summary of Federal Tab'!$B$18</c:f>
              <c:strCache>
                <c:ptCount val="1"/>
                <c:pt idx="0">
                  <c:v>Grand Total Awards</c:v>
                </c:pt>
              </c:strCache>
            </c:strRef>
          </c:tx>
          <c:spPr>
            <a:solidFill>
              <a:schemeClr val="accent1"/>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Tab'!$B$19:$B$25</c:f>
              <c:numCache>
                <c:formatCode>_("$"* #,##0.0_);_("$"* \(#,##0.0\);_("$"* "-"??_);_(@_)</c:formatCode>
                <c:ptCount val="6"/>
                <c:pt idx="0">
                  <c:v>2499.1776730000001</c:v>
                </c:pt>
                <c:pt idx="1">
                  <c:v>3411.9678411700002</c:v>
                </c:pt>
                <c:pt idx="2">
                  <c:v>1272.226079</c:v>
                </c:pt>
                <c:pt idx="3">
                  <c:v>32.963104000000001</c:v>
                </c:pt>
                <c:pt idx="4">
                  <c:v>11.363981000000001</c:v>
                </c:pt>
                <c:pt idx="5">
                  <c:v>80.381142999999994</c:v>
                </c:pt>
              </c:numCache>
            </c:numRef>
          </c:val>
          <c:extLst>
            <c:ext xmlns:c16="http://schemas.microsoft.com/office/drawing/2014/chart" uri="{C3380CC4-5D6E-409C-BE32-E72D297353CC}">
              <c16:uniqueId val="{00000000-C99C-41B3-BC1A-039FFDFC8816}"/>
            </c:ext>
          </c:extLst>
        </c:ser>
        <c:ser>
          <c:idx val="1"/>
          <c:order val="1"/>
          <c:tx>
            <c:strRef>
              <c:f>'Summary of Federal Tab'!$C$18</c:f>
              <c:strCache>
                <c:ptCount val="1"/>
                <c:pt idx="0">
                  <c:v>Grand Total Spending</c:v>
                </c:pt>
              </c:strCache>
            </c:strRef>
          </c:tx>
          <c:spPr>
            <a:solidFill>
              <a:schemeClr val="accent2"/>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Tab'!$C$19:$C$25</c:f>
              <c:numCache>
                <c:formatCode>_("$"* #,##0.0_);_("$"* \(#,##0.0\);_("$"* "-"??_);_(@_)</c:formatCode>
                <c:ptCount val="6"/>
                <c:pt idx="0">
                  <c:v>2327.5337608799996</c:v>
                </c:pt>
                <c:pt idx="1">
                  <c:v>3254.7285349799999</c:v>
                </c:pt>
                <c:pt idx="2">
                  <c:v>1079.4090075199999</c:v>
                </c:pt>
                <c:pt idx="3">
                  <c:v>31.878588060000002</c:v>
                </c:pt>
                <c:pt idx="4">
                  <c:v>6.8747369999999997</c:v>
                </c:pt>
                <c:pt idx="5">
                  <c:v>75.428415999999999</c:v>
                </c:pt>
              </c:numCache>
            </c:numRef>
          </c:val>
          <c:extLst>
            <c:ext xmlns:c16="http://schemas.microsoft.com/office/drawing/2014/chart" uri="{C3380CC4-5D6E-409C-BE32-E72D297353CC}">
              <c16:uniqueId val="{00000002-6386-4041-AAAE-417576B97F3F}"/>
            </c:ext>
          </c:extLst>
        </c:ser>
        <c:ser>
          <c:idx val="2"/>
          <c:order val="2"/>
          <c:tx>
            <c:strRef>
              <c:f>'Summary of Federal Tab'!$D$18</c:f>
              <c:strCache>
                <c:ptCount val="1"/>
                <c:pt idx="0">
                  <c:v>Total Unspent Funds</c:v>
                </c:pt>
              </c:strCache>
            </c:strRef>
          </c:tx>
          <c:spPr>
            <a:solidFill>
              <a:schemeClr val="accent3"/>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Tab'!$D$19:$D$25</c:f>
              <c:numCache>
                <c:formatCode>_("$"* #,##0.0_);_("$"* \(#,##0.0\);_("$"* "-"??_);_(@_)</c:formatCode>
                <c:ptCount val="6"/>
                <c:pt idx="0">
                  <c:v>171.64391212000055</c:v>
                </c:pt>
                <c:pt idx="1">
                  <c:v>157.23930619000021</c:v>
                </c:pt>
                <c:pt idx="2">
                  <c:v>192.8170714800001</c:v>
                </c:pt>
                <c:pt idx="3">
                  <c:v>1.0845159399999993</c:v>
                </c:pt>
                <c:pt idx="4">
                  <c:v>4.4892440000000011</c:v>
                </c:pt>
                <c:pt idx="5">
                  <c:v>4.9527269999999959</c:v>
                </c:pt>
              </c:numCache>
            </c:numRef>
          </c:val>
          <c:extLst>
            <c:ext xmlns:c16="http://schemas.microsoft.com/office/drawing/2014/chart" uri="{C3380CC4-5D6E-409C-BE32-E72D297353CC}">
              <c16:uniqueId val="{00000003-6386-4041-AAAE-417576B97F3F}"/>
            </c:ext>
          </c:extLst>
        </c:ser>
        <c:dLbls>
          <c:showLegendKey val="0"/>
          <c:showVal val="0"/>
          <c:showCatName val="0"/>
          <c:showSerName val="0"/>
          <c:showPercent val="0"/>
          <c:showBubbleSize val="0"/>
        </c:dLbls>
        <c:gapWidth val="219"/>
        <c:overlap val="-27"/>
        <c:axId val="1941517744"/>
        <c:axId val="1941518576"/>
      </c:barChart>
      <c:catAx>
        <c:axId val="194151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crossAx val="1941518576"/>
        <c:crosses val="autoZero"/>
        <c:auto val="1"/>
        <c:lblAlgn val="ctr"/>
        <c:lblOffset val="100"/>
        <c:noMultiLvlLbl val="0"/>
      </c:catAx>
      <c:valAx>
        <c:axId val="19415185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1517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524250" cy="4676776"/>
    <xdr:sp macro="" textlink="">
      <xdr:nvSpPr>
        <xdr:cNvPr id="2" name="TextBox 1">
          <a:extLst>
            <a:ext uri="{FF2B5EF4-FFF2-40B4-BE49-F238E27FC236}">
              <a16:creationId xmlns:a16="http://schemas.microsoft.com/office/drawing/2014/main" id="{63A9961A-3446-43BA-BEC0-220096D309A2}"/>
            </a:ext>
          </a:extLst>
        </xdr:cNvPr>
        <xdr:cNvSpPr txBox="1"/>
      </xdr:nvSpPr>
      <xdr:spPr>
        <a:xfrm>
          <a:off x="0" y="619125"/>
          <a:ext cx="3524250" cy="4676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50">
              <a:latin typeface="Overpass"/>
            </a:rPr>
            <a:t>This is the Texas Higher Education Coordinating</a:t>
          </a:r>
          <a:r>
            <a:rPr lang="en-US" sz="1050" baseline="0">
              <a:latin typeface="Overpass"/>
            </a:rPr>
            <a:t> Board dataset compiled in response to Section 63, Special Provisions Relating Only to State Agencies of Higher Education, of the Fiscal Years 2022-23 General Appropriations Act. It covers the period from Texas state fiscal year 2020 through February 28, 2023.</a:t>
          </a:r>
        </a:p>
        <a:p>
          <a:endParaRPr lang="en-US" sz="1050" baseline="0">
            <a:latin typeface="Overpass"/>
          </a:endParaRPr>
        </a:p>
        <a:p>
          <a:r>
            <a:rPr lang="en-US" sz="1050" baseline="0">
              <a:latin typeface="Overpass"/>
            </a:rPr>
            <a:t>This dataset is composed of data collections submitted by all public universities, health-related institutions, system administrations, community colleges, state colleges, and the Texas State Technical College system</a:t>
          </a:r>
          <a:r>
            <a:rPr lang="en-US" sz="1050" baseline="30000">
              <a:latin typeface="Overpass"/>
            </a:rPr>
            <a:t>1</a:t>
          </a:r>
          <a:r>
            <a:rPr lang="en-US" sz="1050" baseline="0">
              <a:latin typeface="Overpass"/>
            </a:rPr>
            <a:t>. Data from the Texas A&amp;M Department of Emergency Management is available in a separate workbook.</a:t>
          </a:r>
        </a:p>
        <a:p>
          <a:endParaRPr lang="en-US" sz="1050" baseline="0">
            <a:latin typeface="Overpass"/>
          </a:endParaRPr>
        </a:p>
        <a:p>
          <a:r>
            <a:rPr lang="en-US" sz="1050" baseline="0">
              <a:latin typeface="Overpass"/>
            </a:rPr>
            <a:t>This document is structured according to two datasets. The "Federal" tab describes the federal acts and their subparts that granted funds to the institutions and how much of those funds have been spent. T</a:t>
          </a:r>
          <a:r>
            <a:rPr lang="en-US" sz="1100" baseline="0">
              <a:solidFill>
                <a:schemeClr val="tx1"/>
              </a:solidFill>
              <a:effectLst/>
              <a:latin typeface="+mn-lt"/>
              <a:ea typeface="+mn-ea"/>
              <a:cs typeface="+mn-cs"/>
            </a:rPr>
            <a:t>he "Uses" tab describes how funds were spent and how many students they assisted. </a:t>
          </a:r>
          <a:endParaRPr lang="en-US" sz="1050" baseline="0">
            <a:latin typeface="Overpass"/>
          </a:endParaRPr>
        </a:p>
        <a:p>
          <a:endParaRPr lang="en-US" sz="1050" baseline="0">
            <a:latin typeface="Overpass"/>
          </a:endParaRPr>
        </a:p>
        <a:p>
          <a:r>
            <a:rPr lang="en-US" sz="1050" baseline="0">
              <a:latin typeface="Overpass"/>
            </a:rPr>
            <a:t>The summary tabs contain various pivot tables and associated graphs that summarize the reported data. </a:t>
          </a:r>
          <a:br>
            <a:rPr lang="en-US" sz="1050" baseline="0">
              <a:latin typeface="Overpass"/>
            </a:rPr>
          </a:br>
          <a:br>
            <a:rPr lang="en-US" sz="1050" baseline="0">
              <a:latin typeface="Overpass"/>
            </a:rPr>
          </a:br>
          <a:r>
            <a:rPr lang="en-US" sz="900" b="0" baseline="30000">
              <a:latin typeface="Overpass"/>
            </a:rPr>
            <a:t>1</a:t>
          </a:r>
          <a:r>
            <a:rPr lang="en-US" sz="900" b="0" baseline="0">
              <a:latin typeface="Overpass"/>
            </a:rPr>
            <a:t>This dataset does not include Frank Phillips College; data were not submitted in time for inclusion.</a:t>
          </a:r>
          <a:endParaRPr lang="en-US" sz="900" baseline="0">
            <a:latin typeface="Overpas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9808</xdr:rowOff>
    </xdr:from>
    <xdr:to>
      <xdr:col>11</xdr:col>
      <xdr:colOff>48105</xdr:colOff>
      <xdr:row>19</xdr:row>
      <xdr:rowOff>7620</xdr:rowOff>
    </xdr:to>
    <xdr:graphicFrame macro="">
      <xdr:nvGraphicFramePr>
        <xdr:cNvPr id="4" name="Chart 3" descr="Chart showing data from Table 4 in visual form.">
          <a:extLst>
            <a:ext uri="{FF2B5EF4-FFF2-40B4-BE49-F238E27FC236}">
              <a16:creationId xmlns:a16="http://schemas.microsoft.com/office/drawing/2014/main" id="{7745BC1D-B1AC-46AB-BD58-819B0E4D4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437</xdr:colOff>
      <xdr:row>45</xdr:row>
      <xdr:rowOff>2258</xdr:rowOff>
    </xdr:from>
    <xdr:to>
      <xdr:col>11</xdr:col>
      <xdr:colOff>189366</xdr:colOff>
      <xdr:row>58</xdr:row>
      <xdr:rowOff>19293</xdr:rowOff>
    </xdr:to>
    <xdr:graphicFrame macro="">
      <xdr:nvGraphicFramePr>
        <xdr:cNvPr id="13" name="Chart 12" descr="Chart showing data from Table 6 in visual form.">
          <a:extLst>
            <a:ext uri="{FF2B5EF4-FFF2-40B4-BE49-F238E27FC236}">
              <a16:creationId xmlns:a16="http://schemas.microsoft.com/office/drawing/2014/main" id="{E5D2D4FB-54B0-4BDE-9086-574013DD8B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184390</xdr:colOff>
      <xdr:row>20</xdr:row>
      <xdr:rowOff>18013</xdr:rowOff>
    </xdr:from>
    <xdr:to>
      <xdr:col>15</xdr:col>
      <xdr:colOff>516737</xdr:colOff>
      <xdr:row>35</xdr:row>
      <xdr:rowOff>0</xdr:rowOff>
    </xdr:to>
    <xdr:graphicFrame macro="">
      <xdr:nvGraphicFramePr>
        <xdr:cNvPr id="3" name="Chart 2" descr="Chart showing data from Table 5 in visual form.">
          <a:extLst>
            <a:ext uri="{FF2B5EF4-FFF2-40B4-BE49-F238E27FC236}">
              <a16:creationId xmlns:a16="http://schemas.microsoft.com/office/drawing/2014/main" id="{C22AC35B-73FB-47FD-8335-39ED6D24D2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316741</xdr:colOff>
      <xdr:row>31</xdr:row>
      <xdr:rowOff>1301</xdr:rowOff>
    </xdr:from>
    <xdr:to>
      <xdr:col>8</xdr:col>
      <xdr:colOff>0</xdr:colOff>
      <xdr:row>55</xdr:row>
      <xdr:rowOff>38100</xdr:rowOff>
    </xdr:to>
    <xdr:graphicFrame macro="">
      <xdr:nvGraphicFramePr>
        <xdr:cNvPr id="4" name="Chart 3" descr="Chart showing data from Table 3 in visual form.">
          <a:extLst>
            <a:ext uri="{FF2B5EF4-FFF2-40B4-BE49-F238E27FC236}">
              <a16:creationId xmlns:a16="http://schemas.microsoft.com/office/drawing/2014/main" id="{4160395B-4DD1-4031-8C83-3DADF7E0F7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4</xdr:row>
      <xdr:rowOff>446</xdr:rowOff>
    </xdr:from>
    <xdr:to>
      <xdr:col>10</xdr:col>
      <xdr:colOff>276225</xdr:colOff>
      <xdr:row>15</xdr:row>
      <xdr:rowOff>9524</xdr:rowOff>
    </xdr:to>
    <xdr:graphicFrame macro="">
      <xdr:nvGraphicFramePr>
        <xdr:cNvPr id="3" name="Chart 2" descr="Chart showing data from Table 1 in visual form.">
          <a:extLst>
            <a:ext uri="{FF2B5EF4-FFF2-40B4-BE49-F238E27FC236}">
              <a16:creationId xmlns:a16="http://schemas.microsoft.com/office/drawing/2014/main" id="{7EF75811-F963-491A-BEAB-11629DADE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6350</xdr:colOff>
      <xdr:row>17</xdr:row>
      <xdr:rowOff>0</xdr:rowOff>
    </xdr:from>
    <xdr:to>
      <xdr:col>11</xdr:col>
      <xdr:colOff>819150</xdr:colOff>
      <xdr:row>28</xdr:row>
      <xdr:rowOff>194309</xdr:rowOff>
    </xdr:to>
    <xdr:graphicFrame macro="">
      <xdr:nvGraphicFramePr>
        <xdr:cNvPr id="5" name="Chart 4" descr="Chart showing data from Table 2 in visual form.">
          <a:extLst>
            <a:ext uri="{FF2B5EF4-FFF2-40B4-BE49-F238E27FC236}">
              <a16:creationId xmlns:a16="http://schemas.microsoft.com/office/drawing/2014/main" id="{7645849B-E75B-4BFB-8815-935F09F22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rew, David" refreshedDate="45128.663146180559" createdVersion="7" refreshedVersion="8" minRefreshableVersion="3" recordCount="2940" xr:uid="{EAC7277A-A1AD-4623-A537-1FD1738880B2}">
  <cacheSource type="worksheet">
    <worksheetSource name="Uses"/>
  </cacheSource>
  <cacheFields count="16">
    <cacheField name="Institution Type" numFmtId="0">
      <sharedItems containsBlank="1" count="7">
        <s v="CC"/>
        <s v="GAI"/>
        <s v="HRI"/>
        <s v="SC"/>
        <s v="Sys"/>
        <s v="TSTC"/>
        <m u="1"/>
      </sharedItems>
    </cacheField>
    <cacheField name="Institution" numFmtId="0">
      <sharedItems/>
    </cacheField>
    <cacheField name="Category" numFmtId="0">
      <sharedItems containsBlank="1" count="26">
        <s v="Student Financial Services"/>
        <s v="Faculty/Staff Support &amp; Instruction Delivery"/>
        <s v="Campus Safety and Operations"/>
        <s v="Lost Revenue"/>
        <s v="Research"/>
        <s v="Pass Through"/>
        <s v="Other"/>
        <s v="GEER "/>
        <s v="SB 8, 3rd Called Session"/>
        <m u="1"/>
        <s v=" Research " u="1"/>
        <s v="Other " u="1"/>
        <s v=" Student Financial Services " u="1"/>
        <s v=" GEER  " u="1"/>
        <s v="Faculty/Staff Support &amp; Instruction Delivery " u="1"/>
        <s v="GEER  " u="1"/>
        <s v="Research " u="1"/>
        <s v="Student Financial Services " u="1"/>
        <s v=" Faculty/Staff Support &amp; Instruction Delivery " u="1"/>
        <s v=" Campus Safety and Operations " u="1"/>
        <s v=" Other " u="1"/>
        <s v="Lost Revenue " u="1"/>
        <s v=" Pass Through " u="1"/>
        <s v=" Lost Revenue " u="1"/>
        <s v="Campus Safety and Operations " u="1"/>
        <s v="Pass Through " u="1"/>
      </sharedItems>
    </cacheField>
    <cacheField name="Subcategory" numFmtId="0">
      <sharedItems containsBlank="1" count="40" longText="1">
        <s v="Providing additional emergency financial aid grants to students"/>
        <s v="Providing reimbursements for tuition, housing, room and board, or other fee refunds"/>
        <s v="Providing tuition discounts"/>
        <s v="Covering the cost of providing additional technology hardware to students, such as laptops or tablets, or covering the added cost of technology fees."/>
        <s v="Providing or subsidizing the costs of high-speed internet to students to transition to an online environment"/>
        <s v="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
        <s v="Clearing student debt and/or covering student unpaid or outstanding balances to the institution"/>
        <s v="Providing or subsidizing the costs of high-speed internet to faculty to transition to an online environment."/>
        <s v="Costs related to operating additional class sections to enable social distancing, such as those for hiring more instructors and increasing campus hours of operations. "/>
        <s v="Purchasing, leasing, or renting additional instructional equipment and supplies (such as laboratory equipment or computers) to reduce the number of students sharing equipment or supplies during a class period and to provide time for disinfection between uses."/>
        <s v="Purchasing faculty and staff training in online instruction; or paying additional funds to staff who are providing training in addition to their regular job responsibilities."/>
        <s v="Purchasing, leasing, or renting additional equipment or software to enable distance learning, or upgrading campus wi-fi access or extending open networks to parking lots or public spaces, etc."/>
        <s v="Costs or expenses related to the disinfecting and cleaning of dorms and other campus facilities, purchases of cleaning supplies, adding personnel to increase the frequency of cleaning."/>
        <s v="Costs or expenses related to the purchases of personal protective equipment (PPE) and sneeze guards"/>
        <s v="Costs related to the reconfiguration of facilities to promote social distancing, HVAC replacements or upgrades"/>
        <s v="Subsidizing food service to reduce density in eating facilities, to provide pre-packaged meals, or to add hours to food service operations to accommodate social distancing."/>
        <s v="Replacing lost revenue from academic sources. "/>
        <s v="Replacing lost revenue from auxiliary services sources (i.e., cancelled ancillary events; disruption of food service, dorms, childcare, or other facilities; cancellation of use of campus venues by other organizations, lost parking revenue, etc.)."/>
        <s v="Replacing lost revenue from patient services."/>
        <s v="Funds used to support research activities (COVID or Non-COVID related)"/>
        <s v="Funds passed through to other state or local entities (please specify which entity and for what purpose in explanatory notes)."/>
        <s v="Other items not fitting in another category. Please briefly explain in the &quot;Explanatory Notes&quot; section."/>
        <s v="Preserving and maintaining FY 2020-2022 Student Financial Aid Program Funding (TEXAS Grants, TEOG, TEG) "/>
        <s v="Providing Emergency Educational Aid to pandemic-impacted undergraduate students and support them in enrolling and persisting on-track to attain a postsecondary credential "/>
        <s v="Reskilling and Upskilling Grants to support Texans who have previously stopped out of higher education and/or students who need to reskill or upskill to get back into the workforce."/>
        <s v="Completion Grants to clear outstanding balances for returning and continuing students, to support their re-enrollment or persistence."/>
        <s v="All other GEER programs."/>
        <s v="All SB 8 Programs spending"/>
        <s v="Door &amp; camera access project can assist with contract tracing analytic capabilitiesto learn future functionality to curb the spread of COVID. Project includes lockdown of buildings.  Touchless Waterfountains"/>
        <s v="Preserving and maintaining FY 2020-2021 Student Financial Aid Program Funding (TEXAS Grants, TEOG, TEG) "/>
        <m u="1"/>
        <s v="Texas Modernizatoin Data and Reporting Grants to support data and reporting system modifications necessary for  upcoming changes to CBM Reporting. THECB Agreement No. 25529" u="1"/>
        <s v="Texas Reskilling and Upskilling Education (TRUE) Institution Capacity Grants to increase the number of short-term, industry-aligned credentials available to students through public lower division institutions." u="1"/>
        <s v="Perform data and reporting system modifications necessary for upcoming changes to CBM reporting, implement the recommended course sequencing provision required by Texas Ed Code 51.96852, make updates or improvements to reporting systems and provide staff training related to updated CBM and/or recommended course sequencing reporting." u="1"/>
        <s v=" " u="1"/>
        <s v="Online Learning Grants to create open educational resources and build institutional capacity for digital learning." u="1"/>
        <s v="Accelerating Credentials Grants to support the development or expansion of short-term, industry-recognized postsecondary credentials the incorporate skills and knowledge required by high-demand careers including digital skills, data analytics, and front-line healthcare." u="1"/>
        <s v="Door &amp; camera access project can assis with contact tracing analytic capabilities to learn future functionality to curb the spread of COVID.  Project includes remote lockdown of buildings" u="1"/>
        <s v="Other" u="1"/>
        <s v="Reporting Modernization Grant" u="1"/>
      </sharedItems>
    </cacheField>
    <cacheField name="Expended State Fiscal Year 2020" numFmtId="0">
      <sharedItems containsBlank="1" containsMixedTypes="1" containsNumber="1" containsInteger="1" minValue="0" maxValue="138678647"/>
    </cacheField>
    <cacheField name="# of students that received aid in State Fiscal Year 2020" numFmtId="165">
      <sharedItems containsBlank="1" containsMixedTypes="1" containsNumber="1" containsInteger="1" minValue="0" maxValue="33380"/>
    </cacheField>
    <cacheField name="Expended State Fiscal Year 2021" numFmtId="0">
      <sharedItems containsBlank="1" containsMixedTypes="1" containsNumber="1" containsInteger="1" minValue="-73732" maxValue="122105859"/>
    </cacheField>
    <cacheField name="# of students that received aid in State Fiscal Year 2021" numFmtId="165">
      <sharedItems containsBlank="1" containsMixedTypes="1" containsNumber="1" containsInteger="1" minValue="0" maxValue="48188"/>
    </cacheField>
    <cacheField name="Expended State Fiscal Year 2022" numFmtId="0">
      <sharedItems containsBlank="1" containsMixedTypes="1" containsNumber="1" minValue="-611475" maxValue="70731595"/>
    </cacheField>
    <cacheField name="# of students that received aid in State Fiscal Year 2022" numFmtId="165">
      <sharedItems containsBlank="1" containsMixedTypes="1" containsNumber="1" containsInteger="1" minValue="-76" maxValue="162984"/>
    </cacheField>
    <cacheField name="Expended State Fiscal Year 2023 as of 2/28/2023" numFmtId="0">
      <sharedItems containsBlank="1" containsMixedTypes="1" containsNumber="1" minValue="-359293" maxValue="30727120"/>
    </cacheField>
    <cacheField name="# of students that received aid in State Fiscal Year  2023 as of 2/28/2023" numFmtId="0">
      <sharedItems containsBlank="1" containsMixedTypes="1" containsNumber="1" containsInteger="1" minValue="0" maxValue="61175" count="121">
        <n v="3626"/>
        <n v="128"/>
        <n v="0"/>
        <n v="721"/>
        <n v="168"/>
        <n v="26"/>
        <m/>
        <n v="444"/>
        <n v="8425"/>
        <n v="37"/>
        <n v="514"/>
        <n v="16"/>
        <n v="105"/>
        <n v="6"/>
        <n v="28"/>
        <n v="14"/>
        <n v="393"/>
        <n v="2500"/>
        <n v="357"/>
        <n v="513"/>
        <n v="74"/>
        <n v="5631"/>
        <n v="103"/>
        <n v="998"/>
        <n v="8729"/>
        <n v="61175"/>
        <n v="4"/>
        <n v="6936"/>
        <n v="18"/>
        <n v="50"/>
        <n v="58"/>
        <n v="1372"/>
        <n v="1134"/>
        <n v="119"/>
        <n v="209"/>
        <n v="21000"/>
        <s v="                                          -  "/>
        <n v="328"/>
        <n v="389"/>
        <n v="146"/>
        <n v="269"/>
        <n v="10"/>
        <n v="2368"/>
        <n v="825"/>
        <n v="1829"/>
        <n v="49"/>
        <n v="2"/>
        <n v="1486"/>
        <n v="410"/>
        <n v="76"/>
        <n v="576"/>
        <n v="1541"/>
        <n v="1639"/>
        <n v="170"/>
        <n v="164"/>
        <n v="310"/>
        <n v="4388"/>
        <n v="6570"/>
        <n v="2184"/>
        <n v="609"/>
        <n v="29"/>
        <n v="1091"/>
        <n v="4683"/>
        <n v="83"/>
        <n v="166"/>
        <n v="13"/>
        <n v="1"/>
        <n v="87"/>
        <n v="69"/>
        <n v="1533"/>
        <n v="221"/>
        <n v="294"/>
        <n v="329"/>
        <n v="7"/>
        <n v="80"/>
        <n v="5"/>
        <n v="106"/>
        <n v="1931"/>
        <n v="1491"/>
        <n v="136"/>
        <n v="3161"/>
        <s v=" "/>
        <n v="301"/>
        <n v="171"/>
        <n v="360"/>
        <n v="21"/>
        <n v="804"/>
        <n v="300"/>
        <n v="22"/>
        <s v="THAF grant"/>
        <n v="32"/>
        <n v="81"/>
        <n v="95"/>
        <n v="64"/>
        <n v="262"/>
        <s v="                                         -  "/>
        <n v="41"/>
        <n v="8"/>
        <n v="598"/>
        <n v="601"/>
        <n v="1619"/>
        <n v="2491"/>
        <n v="2000"/>
        <n v="790"/>
        <n v="3208"/>
        <n v="1544"/>
        <n v="34"/>
        <n v="406"/>
        <n v="254"/>
        <n v="445"/>
        <n v="2111"/>
        <n v="31"/>
        <n v="2474"/>
        <n v="1522"/>
        <n v="1373"/>
        <n v="198"/>
        <n v="15"/>
        <n v="6408"/>
        <n v="68"/>
        <n v="304"/>
        <n v="3"/>
      </sharedItems>
    </cacheField>
    <cacheField name="Amounts Obligated as of 2/28/2023" numFmtId="0">
      <sharedItems containsBlank="1" containsMixedTypes="1" containsNumber="1" minValue="0" maxValue="65956303"/>
    </cacheField>
    <cacheField name="Explanatory Notes" numFmtId="0">
      <sharedItems containsBlank="1" containsMixedTypes="1" containsNumber="1" containsInteger="1" minValue="0" maxValue="0" longText="1"/>
    </cacheField>
    <cacheField name="Sum of Expended Amounts" numFmtId="0" formula="'Expended State Fiscal Year 2020'+'Expended State Fiscal Year 2021'+'Expended State Fiscal Year 2022'+'Expended State Fiscal Year 2023 as of 2/28/2023'+'Amounts Obligated as of 2/28/2023'" databaseField="0"/>
    <cacheField name="Sum of Students Aided" numFmtId="0" formula="'# of students that received aid in State Fiscal Year 2021'+#NAME?"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ernandez, Christopher" refreshedDate="45133.481121412035" createdVersion="8" refreshedVersion="8" minRefreshableVersion="3" recordCount="2940" xr:uid="{66601C19-7C1A-4672-BCE6-5296412B0CC4}">
  <cacheSource type="worksheet">
    <worksheetSource name="Uses[[Subcategory]:['# of students that received aid in State Fiscal Year  2023 as of 2/28/2023]]"/>
  </cacheSource>
  <cacheFields count="9">
    <cacheField name="Subcategory" numFmtId="0">
      <sharedItems count="30" longText="1">
        <s v="Providing additional emergency financial aid grants to students"/>
        <s v="Providing reimbursements for tuition, housing, room and board, or other fee refunds"/>
        <s v="Providing tuition discounts"/>
        <s v="Covering the cost of providing additional technology hardware to students, such as laptops or tablets, or covering the added cost of technology fees."/>
        <s v="Providing or subsidizing the costs of high-speed internet to students to transition to an online environment"/>
        <s v="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
        <s v="Clearing student debt and/or covering student unpaid or outstanding balances to the institution"/>
        <s v="Providing or subsidizing the costs of high-speed internet to faculty to transition to an online environment."/>
        <s v="Costs related to operating additional class sections to enable social distancing, such as those for hiring more instructors and increasing campus hours of operations. "/>
        <s v="Purchasing, leasing, or renting additional instructional equipment and supplies (such as laboratory equipment or computers) to reduce the number of students sharing equipment or supplies during a class period and to provide time for disinfection between uses."/>
        <s v="Purchasing faculty and staff training in online instruction; or paying additional funds to staff who are providing training in addition to their regular job responsibilities."/>
        <s v="Purchasing, leasing, or renting additional equipment or software to enable distance learning, or upgrading campus wi-fi access or extending open networks to parking lots or public spaces, etc."/>
        <s v="Costs or expenses related to the disinfecting and cleaning of dorms and other campus facilities, purchases of cleaning supplies, adding personnel to increase the frequency of cleaning."/>
        <s v="Costs or expenses related to the purchases of personal protective equipment (PPE) and sneeze guards"/>
        <s v="Costs related to the reconfiguration of facilities to promote social distancing, HVAC replacements or upgrades"/>
        <s v="Subsidizing food service to reduce density in eating facilities, to provide pre-packaged meals, or to add hours to food service operations to accommodate social distancing."/>
        <s v="Replacing lost revenue from academic sources. "/>
        <s v="Replacing lost revenue from auxiliary services sources (i.e., cancelled ancillary events; disruption of food service, dorms, childcare, or other facilities; cancellation of use of campus venues by other organizations, lost parking revenue, etc.)."/>
        <s v="Replacing lost revenue from patient services."/>
        <s v="Funds used to support research activities (COVID or Non-COVID related)"/>
        <s v="Funds passed through to other state or local entities (please specify which entity and for what purpose in explanatory notes)."/>
        <s v="Other items not fitting in another category. Please briefly explain in the &quot;Explanatory Notes&quot; section."/>
        <s v="Preserving and maintaining FY 2020-2022 Student Financial Aid Program Funding (TEXAS Grants, TEOG, TEG) "/>
        <s v="Providing Emergency Educational Aid to pandemic-impacted undergraduate students and support them in enrolling and persisting on-track to attain a postsecondary credential "/>
        <s v="Reskilling and Upskilling Grants to support Texans who have previously stopped out of higher education and/or students who need to reskill or upskill to get back into the workforce."/>
        <s v="Completion Grants to clear outstanding balances for returning and continuing students, to support their re-enrollment or persistence."/>
        <s v="All other GEER programs."/>
        <s v="All SB 8 Programs spending"/>
        <s v="Door &amp; camera access project can assist with contract tracing analytic capabilitiesto learn future functionality to curb the spread of COVID. Project includes lockdown of buildings.  Touchless Waterfountains"/>
        <s v="Preserving and maintaining FY 2020-2021 Student Financial Aid Program Funding (TEXAS Grants, TEOG, TEG) "/>
      </sharedItems>
    </cacheField>
    <cacheField name="Expended State Fiscal Year 2020" numFmtId="0">
      <sharedItems containsBlank="1" containsMixedTypes="1" containsNumber="1" containsInteger="1" minValue="0" maxValue="138678647"/>
    </cacheField>
    <cacheField name="# of students that received aid in State Fiscal Year 2020" numFmtId="165">
      <sharedItems containsBlank="1" containsMixedTypes="1" containsNumber="1" containsInteger="1" minValue="0" maxValue="33380"/>
    </cacheField>
    <cacheField name="Expended State Fiscal Year 2021" numFmtId="0">
      <sharedItems containsBlank="1" containsMixedTypes="1" containsNumber="1" containsInteger="1" minValue="-73732" maxValue="122105859"/>
    </cacheField>
    <cacheField name="# of students that received aid in State Fiscal Year 2021" numFmtId="165">
      <sharedItems containsBlank="1" containsMixedTypes="1" containsNumber="1" containsInteger="1" minValue="0" maxValue="48188"/>
    </cacheField>
    <cacheField name="Expended State Fiscal Year 2022" numFmtId="0">
      <sharedItems containsBlank="1" containsMixedTypes="1" containsNumber="1" minValue="-611475" maxValue="70731595"/>
    </cacheField>
    <cacheField name="# of students that received aid in State Fiscal Year 2022" numFmtId="165">
      <sharedItems containsBlank="1" containsMixedTypes="1" containsNumber="1" containsInteger="1" minValue="-76" maxValue="162984"/>
    </cacheField>
    <cacheField name="Expended State Fiscal Year 2023 as of 2/28/2023" numFmtId="0">
      <sharedItems containsBlank="1" containsMixedTypes="1" containsNumber="1" minValue="-359293" maxValue="30727120"/>
    </cacheField>
    <cacheField name="# of students that received aid in State Fiscal Year  2023 as of 2/28/2023" numFmtId="0">
      <sharedItems containsBlank="1" containsMixedTypes="1" containsNumber="1" containsInteger="1" minValue="0" maxValue="6117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ernandez, Christopher" refreshedDate="45133.631525694444" createdVersion="7" refreshedVersion="8" minRefreshableVersion="3" recordCount="4045" xr:uid="{2F71F479-0DC4-4AC4-88CB-8ED056AFC6DD}">
  <cacheSource type="worksheet">
    <worksheetSource name="Federal"/>
  </cacheSource>
  <cacheFields count="19">
    <cacheField name="Institution Type" numFmtId="38">
      <sharedItems containsBlank="1" count="7">
        <s v="CC"/>
        <s v="GAI"/>
        <s v="HRI"/>
        <s v="SC"/>
        <s v="Sys"/>
        <s v="TSTC"/>
        <m u="1"/>
      </sharedItems>
    </cacheField>
    <cacheField name="Institution" numFmtId="0">
      <sharedItems/>
    </cacheField>
    <cacheField name="Act" numFmtId="0">
      <sharedItems containsBlank="1" count="11">
        <s v="CARES"/>
        <s v="CARES + CRRSAA"/>
        <s v="CRRSAA"/>
        <s v="ARPA"/>
        <s v="CPRSAA"/>
        <s v="PPPHCEA"/>
        <s v="Other"/>
        <s v="Pass-Through Funds Received"/>
        <m/>
        <s v="CARE" u="1"/>
        <s v="GEER" u="1"/>
      </sharedItems>
    </cacheField>
    <cacheField name="Subpart" numFmtId="0">
      <sharedItems containsBlank="1"/>
    </cacheField>
    <cacheField name="State Fiscal Year 2020 Awarded" numFmtId="0">
      <sharedItems containsBlank="1" containsMixedTypes="1" containsNumber="1" containsInteger="1" minValue="0" maxValue="273174944"/>
    </cacheField>
    <cacheField name="State Fiscal Year 2020 Expended" numFmtId="0">
      <sharedItems containsBlank="1" containsMixedTypes="1" containsNumber="1" containsInteger="1" minValue="0" maxValue="138712073"/>
    </cacheField>
    <cacheField name="State Fiscal Year 2021 Awarded" numFmtId="0">
      <sharedItems containsBlank="1" containsMixedTypes="1" containsNumber="1" minValue="-35958" maxValue="122105859"/>
    </cacheField>
    <cacheField name="State Fiscal Year 2021 Expended" numFmtId="0">
      <sharedItems containsBlank="1" containsMixedTypes="1" containsNumber="1" containsInteger="1" minValue="-120" maxValue="122105859"/>
    </cacheField>
    <cacheField name="State Fiscal Year 2022 Awarded" numFmtId="0">
      <sharedItems containsBlank="1" containsMixedTypes="1" containsNumber="1" minValue="-611475" maxValue="78614957"/>
    </cacheField>
    <cacheField name="State Fiscal Year 2022 Expended" numFmtId="0">
      <sharedItems containsBlank="1" containsMixedTypes="1" containsNumber="1" minValue="-611475" maxValue="59292784"/>
    </cacheField>
    <cacheField name="State Fiscal Year 2023 Awarded" numFmtId="0">
      <sharedItems containsBlank="1" containsMixedTypes="1" containsNumber="1" minValue="-2838113" maxValue="46985835"/>
    </cacheField>
    <cacheField name="Expended State Fiscal Year 2023 as of 2/28/2023" numFmtId="0">
      <sharedItems containsBlank="1" containsMixedTypes="1" containsNumber="1" minValue="-1866265" maxValue="26054421"/>
    </cacheField>
    <cacheField name="Amounts Obligated as of 2/28/2023" numFmtId="0">
      <sharedItems containsBlank="1" containsMixedTypes="1" containsNumber="1" minValue="-1" maxValue="59955913"/>
    </cacheField>
    <cacheField name="Explanatory Notes" numFmtId="44">
      <sharedItems containsBlank="1" longText="1"/>
    </cacheField>
    <cacheField name="Awards Total" numFmtId="0" formula="'State Fiscal Year 2020 Awarded'+'State Fiscal Year 2021 Awarded'+'State Fiscal Year 2022 Awarded'+'State Fiscal Year 2023 Awarded'" databaseField="0"/>
    <cacheField name="Unspent Funds" numFmtId="0" formula="'Awards In Millions'-'Spending in Millions'" databaseField="0"/>
    <cacheField name="Awards In Millions" numFmtId="0" formula="'Awards Total'/1000000" databaseField="0"/>
    <cacheField name="Expenditures Total" numFmtId="0" formula="'State Fiscal Year 2020 Expended'+'State Fiscal Year 2021 Expended'+'State Fiscal Year 2022 Expended'+'Expended State Fiscal Year 2023 as of 2/28/2023'+'Amounts Obligated as of 2/28/2023'" databaseField="0"/>
    <cacheField name="Spending in Millions" numFmtId="0" formula="'Expenditures Total'/100000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40">
  <r>
    <x v="0"/>
    <s v="Alamo Community College District"/>
    <x v="0"/>
    <x v="0"/>
    <n v="10543833"/>
    <n v="17320"/>
    <n v="22398890"/>
    <n v="39028"/>
    <n v="38496231"/>
    <n v="18886"/>
    <n v="2835676"/>
    <x v="0"/>
    <m/>
    <m/>
  </r>
  <r>
    <x v="0"/>
    <s v="Alamo Community College District"/>
    <x v="0"/>
    <x v="1"/>
    <m/>
    <m/>
    <n v="1073725"/>
    <n v="890"/>
    <n v="409464"/>
    <n v="264"/>
    <n v="211717"/>
    <x v="1"/>
    <m/>
    <m/>
  </r>
  <r>
    <x v="0"/>
    <s v="Alamo Community College District"/>
    <x v="0"/>
    <x v="2"/>
    <m/>
    <m/>
    <m/>
    <m/>
    <m/>
    <m/>
    <n v="0"/>
    <x v="2"/>
    <m/>
    <m/>
  </r>
  <r>
    <x v="0"/>
    <s v="Alamo Community College District"/>
    <x v="0"/>
    <x v="3"/>
    <n v="1124512"/>
    <n v="828"/>
    <n v="6860733"/>
    <n v="6068"/>
    <n v="816235"/>
    <n v="675"/>
    <n v="720516"/>
    <x v="3"/>
    <m/>
    <m/>
  </r>
  <r>
    <x v="0"/>
    <s v="Alamo Community College District"/>
    <x v="0"/>
    <x v="4"/>
    <m/>
    <m/>
    <n v="375626"/>
    <n v="12596"/>
    <n v="1388357"/>
    <n v="483"/>
    <n v="42111"/>
    <x v="4"/>
    <m/>
    <m/>
  </r>
  <r>
    <x v="0"/>
    <s v="Alamo Community College District"/>
    <x v="0"/>
    <x v="5"/>
    <m/>
    <m/>
    <m/>
    <m/>
    <m/>
    <m/>
    <n v="0"/>
    <x v="2"/>
    <m/>
    <m/>
  </r>
  <r>
    <x v="0"/>
    <s v="Alamo Community College District"/>
    <x v="0"/>
    <x v="6"/>
    <m/>
    <m/>
    <n v="2258923"/>
    <n v="4569"/>
    <m/>
    <m/>
    <n v="0"/>
    <x v="5"/>
    <m/>
    <m/>
  </r>
  <r>
    <x v="0"/>
    <s v="Alamo Community College District"/>
    <x v="1"/>
    <x v="7"/>
    <n v="833429"/>
    <m/>
    <n v="2209090"/>
    <m/>
    <n v="3738456"/>
    <m/>
    <n v="0"/>
    <x v="6"/>
    <m/>
    <m/>
  </r>
  <r>
    <x v="0"/>
    <s v="Alamo Community College District"/>
    <x v="1"/>
    <x v="8"/>
    <n v="1037"/>
    <m/>
    <n v="74282"/>
    <m/>
    <n v="7444013"/>
    <m/>
    <n v="229495"/>
    <x v="6"/>
    <n v="556413"/>
    <m/>
  </r>
  <r>
    <x v="0"/>
    <s v="Alamo Community College District"/>
    <x v="1"/>
    <x v="9"/>
    <n v="261887"/>
    <m/>
    <n v="2119777"/>
    <m/>
    <n v="12739397"/>
    <m/>
    <n v="5413752"/>
    <x v="6"/>
    <n v="6680262"/>
    <m/>
  </r>
  <r>
    <x v="0"/>
    <s v="Alamo Community College District"/>
    <x v="1"/>
    <x v="10"/>
    <m/>
    <m/>
    <n v="43082"/>
    <m/>
    <n v="14674"/>
    <m/>
    <n v="159772"/>
    <x v="6"/>
    <n v="2138790"/>
    <m/>
  </r>
  <r>
    <x v="0"/>
    <s v="Alamo Community College District"/>
    <x v="1"/>
    <x v="11"/>
    <n v="241285"/>
    <m/>
    <n v="2440312"/>
    <m/>
    <n v="11198545"/>
    <m/>
    <n v="486098"/>
    <x v="6"/>
    <n v="847090"/>
    <m/>
  </r>
  <r>
    <x v="0"/>
    <s v="Alamo Community College District"/>
    <x v="2"/>
    <x v="12"/>
    <n v="180576"/>
    <m/>
    <n v="2843735"/>
    <m/>
    <n v="819307"/>
    <m/>
    <n v="1546366"/>
    <x v="6"/>
    <n v="54139"/>
    <m/>
  </r>
  <r>
    <x v="0"/>
    <s v="Alamo Community College District"/>
    <x v="2"/>
    <x v="13"/>
    <n v="17273"/>
    <m/>
    <n v="2436718"/>
    <m/>
    <n v="341930"/>
    <m/>
    <n v="5405"/>
    <x v="6"/>
    <m/>
    <m/>
  </r>
  <r>
    <x v="0"/>
    <s v="Alamo Community College District"/>
    <x v="2"/>
    <x v="14"/>
    <n v="62286"/>
    <m/>
    <n v="691973"/>
    <m/>
    <n v="13484371"/>
    <m/>
    <n v="20681971"/>
    <x v="6"/>
    <n v="32386615"/>
    <m/>
  </r>
  <r>
    <x v="0"/>
    <s v="Alamo Community College District"/>
    <x v="2"/>
    <x v="15"/>
    <m/>
    <m/>
    <m/>
    <m/>
    <m/>
    <m/>
    <n v="2704"/>
    <x v="6"/>
    <m/>
    <m/>
  </r>
  <r>
    <x v="0"/>
    <s v="Alamo Community College District"/>
    <x v="3"/>
    <x v="16"/>
    <m/>
    <m/>
    <n v="9694732"/>
    <m/>
    <m/>
    <m/>
    <m/>
    <x v="6"/>
    <m/>
    <m/>
  </r>
  <r>
    <x v="0"/>
    <s v="Alamo Community College District"/>
    <x v="3"/>
    <x v="17"/>
    <m/>
    <m/>
    <m/>
    <m/>
    <n v="8635345"/>
    <m/>
    <n v="0"/>
    <x v="6"/>
    <m/>
    <m/>
  </r>
  <r>
    <x v="0"/>
    <s v="Alamo Community College District"/>
    <x v="3"/>
    <x v="18"/>
    <m/>
    <m/>
    <m/>
    <m/>
    <m/>
    <m/>
    <n v="0"/>
    <x v="6"/>
    <m/>
    <m/>
  </r>
  <r>
    <x v="0"/>
    <s v="Alamo Community College District"/>
    <x v="4"/>
    <x v="19"/>
    <m/>
    <m/>
    <m/>
    <m/>
    <m/>
    <m/>
    <n v="0"/>
    <x v="6"/>
    <m/>
    <m/>
  </r>
  <r>
    <x v="0"/>
    <s v="Alamo Community College District"/>
    <x v="5"/>
    <x v="20"/>
    <m/>
    <m/>
    <m/>
    <m/>
    <m/>
    <m/>
    <n v="0"/>
    <x v="6"/>
    <m/>
    <m/>
  </r>
  <r>
    <x v="0"/>
    <s v="Alamo Community College District"/>
    <x v="6"/>
    <x v="21"/>
    <m/>
    <m/>
    <m/>
    <m/>
    <n v="1548539"/>
    <m/>
    <n v="3843312"/>
    <x v="6"/>
    <m/>
    <m/>
  </r>
  <r>
    <x v="0"/>
    <s v="Alamo Community College District"/>
    <x v="7"/>
    <x v="22"/>
    <m/>
    <m/>
    <n v="367041"/>
    <n v="125"/>
    <m/>
    <m/>
    <n v="0"/>
    <x v="6"/>
    <m/>
    <m/>
  </r>
  <r>
    <x v="0"/>
    <s v="Alamo Community College District"/>
    <x v="7"/>
    <x v="23"/>
    <m/>
    <m/>
    <n v="354672"/>
    <n v="379"/>
    <m/>
    <m/>
    <n v="39211"/>
    <x v="6"/>
    <m/>
    <m/>
  </r>
  <r>
    <x v="0"/>
    <s v="Alamo Community College District"/>
    <x v="7"/>
    <x v="24"/>
    <m/>
    <m/>
    <m/>
    <m/>
    <m/>
    <m/>
    <n v="287743"/>
    <x v="7"/>
    <m/>
    <m/>
  </r>
  <r>
    <x v="0"/>
    <s v="Alamo Community College District"/>
    <x v="7"/>
    <x v="25"/>
    <m/>
    <m/>
    <m/>
    <m/>
    <m/>
    <m/>
    <n v="6290"/>
    <x v="6"/>
    <m/>
    <m/>
  </r>
  <r>
    <x v="0"/>
    <s v="Alamo Community College District"/>
    <x v="7"/>
    <x v="26"/>
    <m/>
    <m/>
    <m/>
    <m/>
    <m/>
    <m/>
    <n v="384942"/>
    <x v="6"/>
    <m/>
    <m/>
  </r>
  <r>
    <x v="0"/>
    <s v="Alamo Community College District"/>
    <x v="8"/>
    <x v="27"/>
    <m/>
    <m/>
    <m/>
    <m/>
    <m/>
    <m/>
    <m/>
    <x v="6"/>
    <m/>
    <m/>
  </r>
  <r>
    <x v="0"/>
    <s v="Alvin Community College"/>
    <x v="0"/>
    <x v="0"/>
    <n v="423100"/>
    <n v="451"/>
    <n v="2546015"/>
    <n v="1603"/>
    <n v="3542010"/>
    <n v="1225"/>
    <m/>
    <x v="6"/>
    <m/>
    <s v="Unduplicated"/>
  </r>
  <r>
    <x v="0"/>
    <s v="Alvin Community College"/>
    <x v="0"/>
    <x v="1"/>
    <n v="8383"/>
    <n v="68"/>
    <n v="2431346"/>
    <n v="6710"/>
    <n v="1521357"/>
    <n v="1027"/>
    <m/>
    <x v="6"/>
    <m/>
    <s v="Unduplicated"/>
  </r>
  <r>
    <x v="0"/>
    <s v="Alvin Community College"/>
    <x v="0"/>
    <x v="2"/>
    <m/>
    <m/>
    <m/>
    <m/>
    <m/>
    <m/>
    <m/>
    <x v="6"/>
    <m/>
    <m/>
  </r>
  <r>
    <x v="0"/>
    <s v="Alvin Community College"/>
    <x v="0"/>
    <x v="3"/>
    <m/>
    <m/>
    <m/>
    <m/>
    <m/>
    <m/>
    <m/>
    <x v="6"/>
    <m/>
    <m/>
  </r>
  <r>
    <x v="0"/>
    <s v="Alvin Community College"/>
    <x v="0"/>
    <x v="4"/>
    <m/>
    <m/>
    <m/>
    <m/>
    <m/>
    <m/>
    <m/>
    <x v="6"/>
    <m/>
    <m/>
  </r>
  <r>
    <x v="0"/>
    <s v="Alvin Community College"/>
    <x v="0"/>
    <x v="5"/>
    <m/>
    <m/>
    <m/>
    <m/>
    <m/>
    <m/>
    <m/>
    <x v="6"/>
    <m/>
    <m/>
  </r>
  <r>
    <x v="0"/>
    <s v="Alvin Community College"/>
    <x v="0"/>
    <x v="6"/>
    <m/>
    <m/>
    <m/>
    <m/>
    <m/>
    <m/>
    <m/>
    <x v="6"/>
    <m/>
    <m/>
  </r>
  <r>
    <x v="0"/>
    <s v="Alvin Community College"/>
    <x v="1"/>
    <x v="7"/>
    <m/>
    <m/>
    <m/>
    <m/>
    <m/>
    <m/>
    <m/>
    <x v="6"/>
    <m/>
    <m/>
  </r>
  <r>
    <x v="0"/>
    <s v="Alvin Community College"/>
    <x v="1"/>
    <x v="8"/>
    <m/>
    <m/>
    <m/>
    <m/>
    <m/>
    <m/>
    <m/>
    <x v="6"/>
    <m/>
    <m/>
  </r>
  <r>
    <x v="0"/>
    <s v="Alvin Community College"/>
    <x v="1"/>
    <x v="9"/>
    <m/>
    <m/>
    <m/>
    <m/>
    <m/>
    <m/>
    <m/>
    <x v="6"/>
    <m/>
    <m/>
  </r>
  <r>
    <x v="0"/>
    <s v="Alvin Community College"/>
    <x v="1"/>
    <x v="10"/>
    <m/>
    <m/>
    <m/>
    <m/>
    <m/>
    <m/>
    <m/>
    <x v="6"/>
    <m/>
    <m/>
  </r>
  <r>
    <x v="0"/>
    <s v="Alvin Community College"/>
    <x v="1"/>
    <x v="11"/>
    <n v="459523"/>
    <m/>
    <n v="383326"/>
    <m/>
    <n v="75062"/>
    <m/>
    <n v="220051"/>
    <x v="6"/>
    <m/>
    <m/>
  </r>
  <r>
    <x v="0"/>
    <s v="Alvin Community College"/>
    <x v="2"/>
    <x v="12"/>
    <n v="311280"/>
    <m/>
    <n v="201821"/>
    <m/>
    <n v="19426"/>
    <m/>
    <n v="12423"/>
    <x v="6"/>
    <m/>
    <m/>
  </r>
  <r>
    <x v="0"/>
    <s v="Alvin Community College"/>
    <x v="2"/>
    <x v="13"/>
    <n v="6660"/>
    <m/>
    <m/>
    <m/>
    <m/>
    <m/>
    <m/>
    <x v="6"/>
    <m/>
    <m/>
  </r>
  <r>
    <x v="0"/>
    <s v="Alvin Community College"/>
    <x v="2"/>
    <x v="14"/>
    <m/>
    <m/>
    <m/>
    <m/>
    <m/>
    <m/>
    <m/>
    <x v="6"/>
    <m/>
    <m/>
  </r>
  <r>
    <x v="0"/>
    <s v="Alvin Community College"/>
    <x v="2"/>
    <x v="15"/>
    <m/>
    <m/>
    <m/>
    <m/>
    <m/>
    <m/>
    <m/>
    <x v="6"/>
    <m/>
    <m/>
  </r>
  <r>
    <x v="0"/>
    <s v="Alvin Community College"/>
    <x v="3"/>
    <x v="16"/>
    <m/>
    <m/>
    <n v="2611741"/>
    <m/>
    <n v="702700"/>
    <m/>
    <m/>
    <x v="6"/>
    <m/>
    <m/>
  </r>
  <r>
    <x v="0"/>
    <s v="Alvin Community College"/>
    <x v="3"/>
    <x v="17"/>
    <m/>
    <m/>
    <n v="251054"/>
    <m/>
    <m/>
    <m/>
    <m/>
    <x v="6"/>
    <m/>
    <m/>
  </r>
  <r>
    <x v="0"/>
    <s v="Alvin Community College"/>
    <x v="3"/>
    <x v="18"/>
    <m/>
    <m/>
    <m/>
    <m/>
    <m/>
    <m/>
    <m/>
    <x v="6"/>
    <m/>
    <m/>
  </r>
  <r>
    <x v="0"/>
    <s v="Alvin Community College"/>
    <x v="4"/>
    <x v="19"/>
    <m/>
    <m/>
    <m/>
    <m/>
    <m/>
    <m/>
    <m/>
    <x v="6"/>
    <m/>
    <m/>
  </r>
  <r>
    <x v="0"/>
    <s v="Alvin Community College"/>
    <x v="5"/>
    <x v="20"/>
    <m/>
    <m/>
    <m/>
    <m/>
    <m/>
    <m/>
    <m/>
    <x v="6"/>
    <m/>
    <m/>
  </r>
  <r>
    <x v="0"/>
    <s v="Alvin Community College"/>
    <x v="6"/>
    <x v="21"/>
    <m/>
    <m/>
    <m/>
    <m/>
    <m/>
    <m/>
    <m/>
    <x v="6"/>
    <m/>
    <m/>
  </r>
  <r>
    <x v="0"/>
    <s v="Alvin Community College"/>
    <x v="7"/>
    <x v="22"/>
    <m/>
    <m/>
    <n v="20434"/>
    <n v="12"/>
    <m/>
    <m/>
    <m/>
    <x v="6"/>
    <m/>
    <m/>
  </r>
  <r>
    <x v="0"/>
    <s v="Alvin Community College"/>
    <x v="7"/>
    <x v="23"/>
    <m/>
    <m/>
    <n v="19578"/>
    <n v="42"/>
    <m/>
    <m/>
    <m/>
    <x v="6"/>
    <m/>
    <m/>
  </r>
  <r>
    <x v="0"/>
    <s v="Alvin Community College"/>
    <x v="7"/>
    <x v="24"/>
    <m/>
    <m/>
    <m/>
    <m/>
    <m/>
    <m/>
    <m/>
    <x v="6"/>
    <m/>
    <m/>
  </r>
  <r>
    <x v="0"/>
    <s v="Alvin Community College"/>
    <x v="7"/>
    <x v="25"/>
    <m/>
    <m/>
    <m/>
    <m/>
    <m/>
    <m/>
    <m/>
    <x v="6"/>
    <m/>
    <m/>
  </r>
  <r>
    <x v="0"/>
    <s v="Alvin Community College"/>
    <x v="7"/>
    <x v="26"/>
    <m/>
    <m/>
    <m/>
    <m/>
    <m/>
    <m/>
    <m/>
    <x v="6"/>
    <m/>
    <m/>
  </r>
  <r>
    <x v="0"/>
    <s v="Alvin Community College"/>
    <x v="8"/>
    <x v="27"/>
    <m/>
    <m/>
    <m/>
    <m/>
    <m/>
    <m/>
    <m/>
    <x v="6"/>
    <m/>
    <m/>
  </r>
  <r>
    <x v="0"/>
    <s v="Angelina College"/>
    <x v="0"/>
    <x v="0"/>
    <m/>
    <m/>
    <n v="2631019"/>
    <n v="1581"/>
    <n v="4742385"/>
    <n v="4061"/>
    <m/>
    <x v="6"/>
    <n v="23095"/>
    <m/>
  </r>
  <r>
    <x v="0"/>
    <s v="Angelina College"/>
    <x v="0"/>
    <x v="1"/>
    <m/>
    <m/>
    <m/>
    <m/>
    <m/>
    <m/>
    <m/>
    <x v="6"/>
    <m/>
    <m/>
  </r>
  <r>
    <x v="0"/>
    <s v="Angelina College"/>
    <x v="0"/>
    <x v="2"/>
    <m/>
    <m/>
    <m/>
    <m/>
    <m/>
    <m/>
    <m/>
    <x v="6"/>
    <m/>
    <m/>
  </r>
  <r>
    <x v="0"/>
    <s v="Angelina College"/>
    <x v="0"/>
    <x v="3"/>
    <m/>
    <m/>
    <m/>
    <m/>
    <m/>
    <m/>
    <m/>
    <x v="6"/>
    <m/>
    <m/>
  </r>
  <r>
    <x v="0"/>
    <s v="Angelina College"/>
    <x v="0"/>
    <x v="4"/>
    <m/>
    <m/>
    <m/>
    <m/>
    <m/>
    <m/>
    <m/>
    <x v="6"/>
    <m/>
    <m/>
  </r>
  <r>
    <x v="0"/>
    <s v="Angelina College"/>
    <x v="0"/>
    <x v="5"/>
    <m/>
    <m/>
    <m/>
    <m/>
    <m/>
    <m/>
    <m/>
    <x v="6"/>
    <m/>
    <m/>
  </r>
  <r>
    <x v="0"/>
    <s v="Angelina College"/>
    <x v="0"/>
    <x v="6"/>
    <m/>
    <m/>
    <m/>
    <m/>
    <m/>
    <m/>
    <m/>
    <x v="6"/>
    <m/>
    <m/>
  </r>
  <r>
    <x v="0"/>
    <s v="Angelina College"/>
    <x v="1"/>
    <x v="7"/>
    <m/>
    <m/>
    <m/>
    <m/>
    <m/>
    <m/>
    <m/>
    <x v="6"/>
    <m/>
    <m/>
  </r>
  <r>
    <x v="0"/>
    <s v="Angelina College"/>
    <x v="1"/>
    <x v="8"/>
    <m/>
    <m/>
    <m/>
    <m/>
    <m/>
    <m/>
    <m/>
    <x v="6"/>
    <m/>
    <m/>
  </r>
  <r>
    <x v="0"/>
    <s v="Angelina College"/>
    <x v="1"/>
    <x v="9"/>
    <n v="34427"/>
    <m/>
    <n v="788198"/>
    <m/>
    <n v="218658"/>
    <m/>
    <n v="117865"/>
    <x v="6"/>
    <n v="1927"/>
    <s v="Simulators and laboratory supplies for students use inside and outside of classrooms"/>
  </r>
  <r>
    <x v="0"/>
    <s v="Angelina College"/>
    <x v="1"/>
    <x v="10"/>
    <m/>
    <m/>
    <n v="483156"/>
    <m/>
    <n v="125649"/>
    <m/>
    <n v="9719"/>
    <x v="6"/>
    <m/>
    <s v="Salary for Video Production Tech to assist faculty with recording videos for online courses, professional development for faculty in online instruction"/>
  </r>
  <r>
    <x v="0"/>
    <s v="Angelina College"/>
    <x v="1"/>
    <x v="11"/>
    <m/>
    <m/>
    <n v="214276"/>
    <m/>
    <n v="619176"/>
    <m/>
    <n v="83679"/>
    <x v="6"/>
    <m/>
    <s v="Upgrade campus technology to support online learning"/>
  </r>
  <r>
    <x v="0"/>
    <s v="Angelina College"/>
    <x v="2"/>
    <x v="12"/>
    <n v="238049"/>
    <m/>
    <n v="116185"/>
    <m/>
    <n v="101980"/>
    <m/>
    <m/>
    <x v="6"/>
    <m/>
    <m/>
  </r>
  <r>
    <x v="0"/>
    <s v="Angelina College"/>
    <x v="2"/>
    <x v="13"/>
    <n v="19029"/>
    <m/>
    <n v="613"/>
    <m/>
    <n v="8715"/>
    <m/>
    <m/>
    <x v="6"/>
    <m/>
    <m/>
  </r>
  <r>
    <x v="0"/>
    <s v="Angelina College"/>
    <x v="2"/>
    <x v="14"/>
    <n v="20525"/>
    <m/>
    <n v="734781"/>
    <m/>
    <n v="1377981"/>
    <m/>
    <n v="9135"/>
    <x v="6"/>
    <m/>
    <s v="Outdoor seating with charging stations"/>
  </r>
  <r>
    <x v="0"/>
    <s v="Angelina College"/>
    <x v="2"/>
    <x v="15"/>
    <m/>
    <m/>
    <m/>
    <m/>
    <m/>
    <m/>
    <m/>
    <x v="6"/>
    <m/>
    <m/>
  </r>
  <r>
    <x v="0"/>
    <s v="Angelina College"/>
    <x v="3"/>
    <x v="16"/>
    <m/>
    <m/>
    <n v="2147233"/>
    <m/>
    <n v="1120573"/>
    <m/>
    <m/>
    <x v="6"/>
    <m/>
    <m/>
  </r>
  <r>
    <x v="0"/>
    <s v="Angelina College"/>
    <x v="3"/>
    <x v="17"/>
    <m/>
    <m/>
    <n v="794319"/>
    <m/>
    <n v="376461"/>
    <m/>
    <m/>
    <x v="6"/>
    <m/>
    <m/>
  </r>
  <r>
    <x v="0"/>
    <s v="Angelina College"/>
    <x v="3"/>
    <x v="18"/>
    <m/>
    <m/>
    <m/>
    <m/>
    <m/>
    <m/>
    <m/>
    <x v="6"/>
    <m/>
    <m/>
  </r>
  <r>
    <x v="0"/>
    <s v="Angelina College"/>
    <x v="4"/>
    <x v="19"/>
    <m/>
    <m/>
    <m/>
    <m/>
    <m/>
    <m/>
    <m/>
    <x v="6"/>
    <m/>
    <m/>
  </r>
  <r>
    <x v="0"/>
    <s v="Angelina College"/>
    <x v="5"/>
    <x v="20"/>
    <m/>
    <m/>
    <m/>
    <m/>
    <m/>
    <m/>
    <m/>
    <x v="6"/>
    <m/>
    <m/>
  </r>
  <r>
    <x v="0"/>
    <s v="Angelina College"/>
    <x v="6"/>
    <x v="21"/>
    <m/>
    <m/>
    <m/>
    <m/>
    <n v="846936"/>
    <m/>
    <m/>
    <x v="6"/>
    <m/>
    <m/>
  </r>
  <r>
    <x v="0"/>
    <s v="Angelina College"/>
    <x v="7"/>
    <x v="22"/>
    <m/>
    <m/>
    <n v="42182"/>
    <m/>
    <m/>
    <m/>
    <m/>
    <x v="6"/>
    <m/>
    <m/>
  </r>
  <r>
    <x v="0"/>
    <s v="Angelina College"/>
    <x v="7"/>
    <x v="23"/>
    <m/>
    <m/>
    <n v="40761"/>
    <m/>
    <m/>
    <m/>
    <m/>
    <x v="6"/>
    <m/>
    <m/>
  </r>
  <r>
    <x v="0"/>
    <s v="Angelina College"/>
    <x v="7"/>
    <x v="24"/>
    <m/>
    <m/>
    <m/>
    <m/>
    <m/>
    <m/>
    <m/>
    <x v="6"/>
    <m/>
    <m/>
  </r>
  <r>
    <x v="0"/>
    <s v="Angelina College"/>
    <x v="7"/>
    <x v="25"/>
    <m/>
    <m/>
    <m/>
    <m/>
    <m/>
    <m/>
    <m/>
    <x v="6"/>
    <m/>
    <m/>
  </r>
  <r>
    <x v="0"/>
    <s v="Angelina College"/>
    <x v="7"/>
    <x v="26"/>
    <m/>
    <m/>
    <m/>
    <m/>
    <m/>
    <m/>
    <m/>
    <x v="6"/>
    <m/>
    <m/>
  </r>
  <r>
    <x v="0"/>
    <s v="Angelina College"/>
    <x v="8"/>
    <x v="27"/>
    <m/>
    <m/>
    <m/>
    <m/>
    <m/>
    <m/>
    <m/>
    <x v="6"/>
    <m/>
    <m/>
  </r>
  <r>
    <x v="0"/>
    <s v="Austin Community College"/>
    <x v="0"/>
    <x v="0"/>
    <n v="4152170"/>
    <n v="3876"/>
    <n v="14620022"/>
    <n v="6045"/>
    <n v="40987235"/>
    <n v="12602"/>
    <n v="10897755"/>
    <x v="8"/>
    <m/>
    <m/>
  </r>
  <r>
    <x v="0"/>
    <s v="Austin Community College"/>
    <x v="0"/>
    <x v="1"/>
    <m/>
    <m/>
    <m/>
    <m/>
    <m/>
    <m/>
    <m/>
    <x v="6"/>
    <m/>
    <m/>
  </r>
  <r>
    <x v="0"/>
    <s v="Austin Community College"/>
    <x v="0"/>
    <x v="2"/>
    <m/>
    <m/>
    <m/>
    <m/>
    <m/>
    <m/>
    <m/>
    <x v="6"/>
    <m/>
    <m/>
  </r>
  <r>
    <x v="0"/>
    <s v="Austin Community College"/>
    <x v="0"/>
    <x v="3"/>
    <m/>
    <m/>
    <m/>
    <m/>
    <m/>
    <m/>
    <m/>
    <x v="6"/>
    <m/>
    <m/>
  </r>
  <r>
    <x v="0"/>
    <s v="Austin Community College"/>
    <x v="0"/>
    <x v="4"/>
    <m/>
    <m/>
    <m/>
    <m/>
    <m/>
    <m/>
    <m/>
    <x v="6"/>
    <m/>
    <m/>
  </r>
  <r>
    <x v="0"/>
    <s v="Austin Community College"/>
    <x v="0"/>
    <x v="5"/>
    <m/>
    <m/>
    <m/>
    <m/>
    <m/>
    <m/>
    <m/>
    <x v="6"/>
    <m/>
    <m/>
  </r>
  <r>
    <x v="0"/>
    <s v="Austin Community College"/>
    <x v="0"/>
    <x v="6"/>
    <m/>
    <m/>
    <m/>
    <m/>
    <n v="4675135"/>
    <m/>
    <m/>
    <x v="6"/>
    <m/>
    <m/>
  </r>
  <r>
    <x v="0"/>
    <s v="Austin Community College"/>
    <x v="1"/>
    <x v="7"/>
    <m/>
    <m/>
    <m/>
    <m/>
    <m/>
    <m/>
    <m/>
    <x v="6"/>
    <m/>
    <m/>
  </r>
  <r>
    <x v="0"/>
    <s v="Austin Community College"/>
    <x v="1"/>
    <x v="8"/>
    <m/>
    <m/>
    <n v="140954"/>
    <m/>
    <n v="631343"/>
    <m/>
    <m/>
    <x v="6"/>
    <m/>
    <m/>
  </r>
  <r>
    <x v="0"/>
    <s v="Austin Community College"/>
    <x v="1"/>
    <x v="9"/>
    <m/>
    <m/>
    <n v="14950"/>
    <m/>
    <n v="12788"/>
    <m/>
    <m/>
    <x v="6"/>
    <m/>
    <m/>
  </r>
  <r>
    <x v="0"/>
    <s v="Austin Community College"/>
    <x v="1"/>
    <x v="10"/>
    <n v="148075"/>
    <m/>
    <n v="160098"/>
    <m/>
    <n v="201114"/>
    <m/>
    <n v="14374"/>
    <x v="6"/>
    <m/>
    <m/>
  </r>
  <r>
    <x v="0"/>
    <s v="Austin Community College"/>
    <x v="1"/>
    <x v="11"/>
    <n v="3154159"/>
    <m/>
    <n v="2310764"/>
    <m/>
    <n v="2124176"/>
    <m/>
    <n v="495135"/>
    <x v="6"/>
    <n v="4868"/>
    <m/>
  </r>
  <r>
    <x v="0"/>
    <s v="Austin Community College"/>
    <x v="2"/>
    <x v="12"/>
    <n v="45998"/>
    <m/>
    <n v="221922"/>
    <m/>
    <n v="274844"/>
    <m/>
    <n v="3730"/>
    <x v="6"/>
    <m/>
    <m/>
  </r>
  <r>
    <x v="0"/>
    <s v="Austin Community College"/>
    <x v="2"/>
    <x v="13"/>
    <n v="13156"/>
    <m/>
    <n v="13501"/>
    <m/>
    <n v="26799"/>
    <m/>
    <n v="63063"/>
    <x v="6"/>
    <n v="6386"/>
    <m/>
  </r>
  <r>
    <x v="0"/>
    <s v="Austin Community College"/>
    <x v="2"/>
    <x v="14"/>
    <m/>
    <m/>
    <m/>
    <m/>
    <m/>
    <m/>
    <m/>
    <x v="6"/>
    <m/>
    <m/>
  </r>
  <r>
    <x v="0"/>
    <s v="Austin Community College"/>
    <x v="2"/>
    <x v="15"/>
    <m/>
    <m/>
    <m/>
    <m/>
    <m/>
    <m/>
    <m/>
    <x v="6"/>
    <m/>
    <m/>
  </r>
  <r>
    <x v="0"/>
    <s v="Austin Community College"/>
    <x v="3"/>
    <x v="16"/>
    <m/>
    <m/>
    <n v="2248001"/>
    <m/>
    <n v="8540771"/>
    <m/>
    <n v="998551"/>
    <x v="6"/>
    <m/>
    <m/>
  </r>
  <r>
    <x v="0"/>
    <s v="Austin Community College"/>
    <x v="3"/>
    <x v="17"/>
    <m/>
    <m/>
    <n v="425332"/>
    <m/>
    <m/>
    <m/>
    <m/>
    <x v="6"/>
    <m/>
    <m/>
  </r>
  <r>
    <x v="0"/>
    <s v="Austin Community College"/>
    <x v="3"/>
    <x v="18"/>
    <m/>
    <m/>
    <m/>
    <m/>
    <m/>
    <m/>
    <m/>
    <x v="6"/>
    <m/>
    <m/>
  </r>
  <r>
    <x v="0"/>
    <s v="Austin Community College"/>
    <x v="4"/>
    <x v="19"/>
    <m/>
    <m/>
    <m/>
    <m/>
    <m/>
    <m/>
    <m/>
    <x v="6"/>
    <m/>
    <m/>
  </r>
  <r>
    <x v="0"/>
    <s v="Austin Community College"/>
    <x v="5"/>
    <x v="20"/>
    <m/>
    <m/>
    <m/>
    <m/>
    <m/>
    <m/>
    <m/>
    <x v="6"/>
    <m/>
    <m/>
  </r>
  <r>
    <x v="0"/>
    <s v="Austin Community College"/>
    <x v="6"/>
    <x v="21"/>
    <m/>
    <m/>
    <m/>
    <m/>
    <m/>
    <m/>
    <m/>
    <x v="6"/>
    <m/>
    <m/>
  </r>
  <r>
    <x v="0"/>
    <s v="Austin Community College"/>
    <x v="7"/>
    <x v="22"/>
    <m/>
    <m/>
    <n v="196833"/>
    <n v="113"/>
    <m/>
    <m/>
    <m/>
    <x v="6"/>
    <m/>
    <m/>
  </r>
  <r>
    <x v="0"/>
    <s v="Austin Community College"/>
    <x v="7"/>
    <x v="23"/>
    <m/>
    <m/>
    <n v="190199"/>
    <n v="212"/>
    <m/>
    <m/>
    <m/>
    <x v="6"/>
    <m/>
    <m/>
  </r>
  <r>
    <x v="0"/>
    <s v="Austin Community College"/>
    <x v="7"/>
    <x v="24"/>
    <m/>
    <m/>
    <n v="19356"/>
    <n v="13"/>
    <n v="583395"/>
    <n v="285"/>
    <n v="31897"/>
    <x v="9"/>
    <m/>
    <m/>
  </r>
  <r>
    <x v="0"/>
    <s v="Austin Community College"/>
    <x v="7"/>
    <x v="25"/>
    <m/>
    <m/>
    <m/>
    <m/>
    <m/>
    <m/>
    <m/>
    <x v="6"/>
    <m/>
    <m/>
  </r>
  <r>
    <x v="0"/>
    <s v="Austin Community College"/>
    <x v="7"/>
    <x v="26"/>
    <m/>
    <m/>
    <m/>
    <m/>
    <m/>
    <m/>
    <m/>
    <x v="6"/>
    <m/>
    <m/>
  </r>
  <r>
    <x v="0"/>
    <s v="Austin Community College"/>
    <x v="8"/>
    <x v="27"/>
    <m/>
    <m/>
    <m/>
    <m/>
    <m/>
    <m/>
    <m/>
    <x v="6"/>
    <m/>
    <m/>
  </r>
  <r>
    <x v="0"/>
    <s v="Brazosport College"/>
    <x v="0"/>
    <x v="0"/>
    <n v="203500"/>
    <n v="629"/>
    <n v="1025224"/>
    <n v="497"/>
    <n v="3300515"/>
    <n v="4615"/>
    <n v="590340"/>
    <x v="10"/>
    <s v="                                          -  "/>
    <m/>
  </r>
  <r>
    <x v="0"/>
    <s v="Brazosport College"/>
    <x v="0"/>
    <x v="1"/>
    <n v="13628"/>
    <n v="17"/>
    <n v="3738"/>
    <n v="7"/>
    <m/>
    <m/>
    <m/>
    <x v="6"/>
    <m/>
    <m/>
  </r>
  <r>
    <x v="0"/>
    <s v="Brazosport College"/>
    <x v="0"/>
    <x v="2"/>
    <m/>
    <m/>
    <m/>
    <m/>
    <m/>
    <m/>
    <m/>
    <x v="6"/>
    <m/>
    <m/>
  </r>
  <r>
    <x v="0"/>
    <s v="Brazosport College"/>
    <x v="0"/>
    <x v="3"/>
    <m/>
    <m/>
    <m/>
    <m/>
    <n v="253423"/>
    <n v="388"/>
    <m/>
    <x v="6"/>
    <s v="                                          -  "/>
    <m/>
  </r>
  <r>
    <x v="0"/>
    <s v="Brazosport College"/>
    <x v="0"/>
    <x v="4"/>
    <n v="933"/>
    <n v="12"/>
    <n v="103957"/>
    <n v="167"/>
    <n v="138559"/>
    <n v="147"/>
    <m/>
    <x v="6"/>
    <s v="                                          -  "/>
    <m/>
  </r>
  <r>
    <x v="0"/>
    <s v="Brazosport College"/>
    <x v="0"/>
    <x v="5"/>
    <m/>
    <m/>
    <s v="   "/>
    <m/>
    <m/>
    <m/>
    <m/>
    <x v="6"/>
    <m/>
    <m/>
  </r>
  <r>
    <x v="0"/>
    <s v="Brazosport College"/>
    <x v="0"/>
    <x v="6"/>
    <m/>
    <m/>
    <m/>
    <m/>
    <n v="730706"/>
    <n v="1410"/>
    <m/>
    <x v="6"/>
    <s v="                                          -  "/>
    <m/>
  </r>
  <r>
    <x v="0"/>
    <s v="Brazosport College"/>
    <x v="1"/>
    <x v="7"/>
    <m/>
    <m/>
    <m/>
    <m/>
    <m/>
    <m/>
    <m/>
    <x v="6"/>
    <m/>
    <m/>
  </r>
  <r>
    <x v="0"/>
    <s v="Brazosport College"/>
    <x v="1"/>
    <x v="8"/>
    <m/>
    <m/>
    <m/>
    <m/>
    <m/>
    <m/>
    <m/>
    <x v="6"/>
    <m/>
    <m/>
  </r>
  <r>
    <x v="0"/>
    <s v="Brazosport College"/>
    <x v="1"/>
    <x v="9"/>
    <m/>
    <m/>
    <n v="25774"/>
    <m/>
    <m/>
    <m/>
    <m/>
    <x v="6"/>
    <m/>
    <m/>
  </r>
  <r>
    <x v="0"/>
    <s v="Brazosport College"/>
    <x v="1"/>
    <x v="10"/>
    <m/>
    <m/>
    <m/>
    <m/>
    <m/>
    <m/>
    <m/>
    <x v="6"/>
    <m/>
    <m/>
  </r>
  <r>
    <x v="0"/>
    <s v="Brazosport College"/>
    <x v="1"/>
    <x v="11"/>
    <n v="553807"/>
    <m/>
    <n v="62906"/>
    <m/>
    <n v="18184"/>
    <m/>
    <m/>
    <x v="6"/>
    <s v="                                          -  "/>
    <m/>
  </r>
  <r>
    <x v="0"/>
    <s v="Brazosport College"/>
    <x v="2"/>
    <x v="12"/>
    <m/>
    <m/>
    <m/>
    <m/>
    <m/>
    <m/>
    <m/>
    <x v="6"/>
    <m/>
    <m/>
  </r>
  <r>
    <x v="0"/>
    <s v="Brazosport College"/>
    <x v="2"/>
    <x v="13"/>
    <m/>
    <m/>
    <n v="315"/>
    <m/>
    <m/>
    <m/>
    <m/>
    <x v="6"/>
    <m/>
    <m/>
  </r>
  <r>
    <x v="0"/>
    <s v="Brazosport College"/>
    <x v="2"/>
    <x v="14"/>
    <m/>
    <m/>
    <n v="50000"/>
    <m/>
    <n v="166407"/>
    <m/>
    <m/>
    <x v="6"/>
    <s v="                                          -  "/>
    <m/>
  </r>
  <r>
    <x v="0"/>
    <s v="Brazosport College"/>
    <x v="2"/>
    <x v="15"/>
    <m/>
    <m/>
    <m/>
    <m/>
    <m/>
    <m/>
    <m/>
    <x v="6"/>
    <m/>
    <m/>
  </r>
  <r>
    <x v="0"/>
    <s v="Brazosport College"/>
    <x v="3"/>
    <x v="16"/>
    <m/>
    <m/>
    <n v="718420"/>
    <m/>
    <n v="1443692"/>
    <m/>
    <s v="                                          -  "/>
    <x v="6"/>
    <s v="                                          -  "/>
    <m/>
  </r>
  <r>
    <x v="0"/>
    <s v="Brazosport College"/>
    <x v="3"/>
    <x v="17"/>
    <m/>
    <m/>
    <m/>
    <m/>
    <m/>
    <m/>
    <m/>
    <x v="6"/>
    <m/>
    <m/>
  </r>
  <r>
    <x v="0"/>
    <s v="Brazosport College"/>
    <x v="3"/>
    <x v="18"/>
    <m/>
    <m/>
    <m/>
    <m/>
    <m/>
    <m/>
    <m/>
    <x v="6"/>
    <m/>
    <m/>
  </r>
  <r>
    <x v="0"/>
    <s v="Brazosport College"/>
    <x v="4"/>
    <x v="19"/>
    <m/>
    <m/>
    <m/>
    <m/>
    <m/>
    <m/>
    <m/>
    <x v="6"/>
    <m/>
    <m/>
  </r>
  <r>
    <x v="0"/>
    <s v="Brazosport College"/>
    <x v="5"/>
    <x v="20"/>
    <m/>
    <m/>
    <n v="8732"/>
    <m/>
    <n v="119657"/>
    <m/>
    <m/>
    <x v="6"/>
    <m/>
    <m/>
  </r>
  <r>
    <x v="0"/>
    <s v="Brazosport College"/>
    <x v="6"/>
    <x v="21"/>
    <m/>
    <m/>
    <m/>
    <m/>
    <n v="10413"/>
    <n v="110"/>
    <m/>
    <x v="6"/>
    <s v="                                          -  "/>
    <m/>
  </r>
  <r>
    <x v="0"/>
    <s v="Brazosport College"/>
    <x v="7"/>
    <x v="22"/>
    <m/>
    <m/>
    <n v="16463"/>
    <n v="6"/>
    <m/>
    <m/>
    <m/>
    <x v="6"/>
    <m/>
    <m/>
  </r>
  <r>
    <x v="0"/>
    <s v="Brazosport College"/>
    <x v="7"/>
    <x v="23"/>
    <m/>
    <m/>
    <n v="15909"/>
    <n v="19"/>
    <m/>
    <m/>
    <m/>
    <x v="6"/>
    <m/>
    <m/>
  </r>
  <r>
    <x v="0"/>
    <s v="Brazosport College"/>
    <x v="7"/>
    <x v="24"/>
    <m/>
    <m/>
    <m/>
    <m/>
    <n v="258050"/>
    <m/>
    <s v="                                          -  "/>
    <x v="6"/>
    <s v="                                          -  "/>
    <m/>
  </r>
  <r>
    <x v="0"/>
    <s v="Brazosport College"/>
    <x v="7"/>
    <x v="25"/>
    <m/>
    <m/>
    <m/>
    <m/>
    <m/>
    <m/>
    <m/>
    <x v="6"/>
    <m/>
    <m/>
  </r>
  <r>
    <x v="0"/>
    <s v="Brazosport College"/>
    <x v="7"/>
    <x v="26"/>
    <m/>
    <m/>
    <m/>
    <m/>
    <m/>
    <m/>
    <m/>
    <x v="6"/>
    <m/>
    <m/>
  </r>
  <r>
    <x v="0"/>
    <s v="Brazosport College"/>
    <x v="8"/>
    <x v="27"/>
    <m/>
    <m/>
    <m/>
    <m/>
    <m/>
    <m/>
    <m/>
    <x v="6"/>
    <m/>
    <m/>
  </r>
  <r>
    <x v="0"/>
    <s v="Central Texas College"/>
    <x v="0"/>
    <x v="0"/>
    <n v="574500"/>
    <n v="887"/>
    <n v="5475838"/>
    <n v="3719"/>
    <n v="9984426"/>
    <n v="7605"/>
    <m/>
    <x v="6"/>
    <m/>
    <m/>
  </r>
  <r>
    <x v="0"/>
    <s v="Central Texas College"/>
    <x v="0"/>
    <x v="1"/>
    <m/>
    <m/>
    <m/>
    <m/>
    <m/>
    <m/>
    <m/>
    <x v="6"/>
    <m/>
    <m/>
  </r>
  <r>
    <x v="0"/>
    <s v="Central Texas College"/>
    <x v="0"/>
    <x v="2"/>
    <m/>
    <m/>
    <m/>
    <m/>
    <m/>
    <m/>
    <m/>
    <x v="6"/>
    <m/>
    <m/>
  </r>
  <r>
    <x v="0"/>
    <s v="Central Texas College"/>
    <x v="0"/>
    <x v="3"/>
    <m/>
    <m/>
    <m/>
    <m/>
    <m/>
    <m/>
    <m/>
    <x v="6"/>
    <m/>
    <m/>
  </r>
  <r>
    <x v="0"/>
    <s v="Central Texas College"/>
    <x v="0"/>
    <x v="4"/>
    <m/>
    <m/>
    <m/>
    <m/>
    <m/>
    <m/>
    <m/>
    <x v="6"/>
    <m/>
    <m/>
  </r>
  <r>
    <x v="0"/>
    <s v="Central Texas College"/>
    <x v="0"/>
    <x v="5"/>
    <m/>
    <m/>
    <m/>
    <m/>
    <m/>
    <m/>
    <m/>
    <x v="6"/>
    <m/>
    <m/>
  </r>
  <r>
    <x v="0"/>
    <s v="Central Texas College"/>
    <x v="0"/>
    <x v="6"/>
    <m/>
    <m/>
    <m/>
    <m/>
    <m/>
    <m/>
    <m/>
    <x v="6"/>
    <m/>
    <m/>
  </r>
  <r>
    <x v="0"/>
    <s v="Central Texas College"/>
    <x v="1"/>
    <x v="7"/>
    <m/>
    <m/>
    <m/>
    <m/>
    <m/>
    <m/>
    <m/>
    <x v="6"/>
    <m/>
    <m/>
  </r>
  <r>
    <x v="0"/>
    <s v="Central Texas College"/>
    <x v="1"/>
    <x v="8"/>
    <m/>
    <m/>
    <m/>
    <m/>
    <m/>
    <m/>
    <m/>
    <x v="6"/>
    <m/>
    <m/>
  </r>
  <r>
    <x v="0"/>
    <s v="Central Texas College"/>
    <x v="1"/>
    <x v="9"/>
    <m/>
    <m/>
    <n v="7984"/>
    <m/>
    <m/>
    <m/>
    <m/>
    <x v="6"/>
    <m/>
    <m/>
  </r>
  <r>
    <x v="0"/>
    <s v="Central Texas College"/>
    <x v="1"/>
    <x v="10"/>
    <m/>
    <m/>
    <m/>
    <m/>
    <m/>
    <m/>
    <m/>
    <x v="6"/>
    <m/>
    <m/>
  </r>
  <r>
    <x v="0"/>
    <s v="Central Texas College"/>
    <x v="1"/>
    <x v="11"/>
    <n v="919905"/>
    <m/>
    <n v="298850"/>
    <m/>
    <n v="420"/>
    <m/>
    <m/>
    <x v="6"/>
    <m/>
    <m/>
  </r>
  <r>
    <x v="0"/>
    <s v="Central Texas College"/>
    <x v="2"/>
    <x v="12"/>
    <n v="55270"/>
    <m/>
    <n v="75057"/>
    <m/>
    <n v="2382"/>
    <m/>
    <m/>
    <x v="6"/>
    <m/>
    <m/>
  </r>
  <r>
    <x v="0"/>
    <s v="Central Texas College"/>
    <x v="2"/>
    <x v="13"/>
    <n v="65289"/>
    <m/>
    <n v="123303"/>
    <m/>
    <n v="447"/>
    <m/>
    <m/>
    <x v="6"/>
    <m/>
    <m/>
  </r>
  <r>
    <x v="0"/>
    <s v="Central Texas College"/>
    <x v="2"/>
    <x v="14"/>
    <n v="9768"/>
    <m/>
    <n v="464318"/>
    <m/>
    <n v="13200"/>
    <m/>
    <m/>
    <x v="6"/>
    <m/>
    <m/>
  </r>
  <r>
    <x v="0"/>
    <s v="Central Texas College"/>
    <x v="2"/>
    <x v="15"/>
    <m/>
    <m/>
    <s v=" "/>
    <m/>
    <s v=" "/>
    <m/>
    <m/>
    <x v="6"/>
    <m/>
    <m/>
  </r>
  <r>
    <x v="0"/>
    <s v="Central Texas College"/>
    <x v="3"/>
    <x v="16"/>
    <m/>
    <m/>
    <n v="16485864"/>
    <m/>
    <n v="1012068"/>
    <m/>
    <m/>
    <x v="6"/>
    <m/>
    <m/>
  </r>
  <r>
    <x v="0"/>
    <s v="Central Texas College"/>
    <x v="3"/>
    <x v="17"/>
    <m/>
    <m/>
    <n v="2514136"/>
    <m/>
    <m/>
    <m/>
    <m/>
    <x v="6"/>
    <m/>
    <m/>
  </r>
  <r>
    <x v="0"/>
    <s v="Central Texas College"/>
    <x v="3"/>
    <x v="18"/>
    <m/>
    <m/>
    <m/>
    <m/>
    <m/>
    <m/>
    <m/>
    <x v="6"/>
    <m/>
    <m/>
  </r>
  <r>
    <x v="0"/>
    <s v="Central Texas College"/>
    <x v="4"/>
    <x v="19"/>
    <m/>
    <m/>
    <m/>
    <m/>
    <m/>
    <m/>
    <m/>
    <x v="6"/>
    <m/>
    <m/>
  </r>
  <r>
    <x v="0"/>
    <s v="Central Texas College"/>
    <x v="5"/>
    <x v="20"/>
    <m/>
    <m/>
    <m/>
    <m/>
    <m/>
    <m/>
    <m/>
    <x v="6"/>
    <m/>
    <m/>
  </r>
  <r>
    <x v="0"/>
    <s v="Central Texas College"/>
    <x v="6"/>
    <x v="21"/>
    <m/>
    <m/>
    <m/>
    <m/>
    <m/>
    <m/>
    <m/>
    <x v="6"/>
    <m/>
    <m/>
  </r>
  <r>
    <x v="0"/>
    <s v="Central Texas College"/>
    <x v="7"/>
    <x v="22"/>
    <m/>
    <m/>
    <n v="50386"/>
    <n v="36"/>
    <s v=" "/>
    <s v=" "/>
    <m/>
    <x v="6"/>
    <m/>
    <m/>
  </r>
  <r>
    <x v="0"/>
    <s v="Central Texas College"/>
    <x v="7"/>
    <x v="23"/>
    <m/>
    <m/>
    <n v="46231"/>
    <n v="47"/>
    <s v=" "/>
    <m/>
    <m/>
    <x v="6"/>
    <m/>
    <m/>
  </r>
  <r>
    <x v="0"/>
    <s v="Central Texas College"/>
    <x v="7"/>
    <x v="24"/>
    <m/>
    <m/>
    <n v="7073"/>
    <n v="6"/>
    <n v="100434"/>
    <n v="104"/>
    <n v="12098"/>
    <x v="11"/>
    <m/>
    <m/>
  </r>
  <r>
    <x v="0"/>
    <s v="Central Texas College"/>
    <x v="7"/>
    <x v="25"/>
    <m/>
    <m/>
    <m/>
    <m/>
    <m/>
    <m/>
    <m/>
    <x v="6"/>
    <m/>
    <m/>
  </r>
  <r>
    <x v="0"/>
    <s v="Central Texas College"/>
    <x v="7"/>
    <x v="26"/>
    <m/>
    <m/>
    <m/>
    <m/>
    <n v="854701"/>
    <n v="40"/>
    <n v="159069"/>
    <x v="12"/>
    <m/>
    <m/>
  </r>
  <r>
    <x v="0"/>
    <s v="Central Texas College"/>
    <x v="8"/>
    <x v="27"/>
    <m/>
    <m/>
    <m/>
    <m/>
    <m/>
    <m/>
    <m/>
    <x v="6"/>
    <m/>
    <m/>
  </r>
  <r>
    <x v="0"/>
    <s v="Cisco College"/>
    <x v="0"/>
    <x v="0"/>
    <n v="768167"/>
    <n v="915"/>
    <n v="1552039"/>
    <n v="2521"/>
    <n v="2821522"/>
    <n v="3055"/>
    <n v="8378"/>
    <x v="13"/>
    <n v="35867"/>
    <s v="FY 2022 and 2023 is unduplicated headcount"/>
  </r>
  <r>
    <x v="0"/>
    <s v="Cisco College"/>
    <x v="0"/>
    <x v="1"/>
    <n v="84703"/>
    <n v="266"/>
    <m/>
    <m/>
    <m/>
    <m/>
    <m/>
    <x v="6"/>
    <m/>
    <m/>
  </r>
  <r>
    <x v="0"/>
    <s v="Cisco College"/>
    <x v="0"/>
    <x v="2"/>
    <m/>
    <m/>
    <m/>
    <m/>
    <m/>
    <m/>
    <m/>
    <x v="6"/>
    <m/>
    <m/>
  </r>
  <r>
    <x v="0"/>
    <s v="Cisco College"/>
    <x v="0"/>
    <x v="3"/>
    <m/>
    <m/>
    <m/>
    <m/>
    <m/>
    <m/>
    <m/>
    <x v="6"/>
    <m/>
    <m/>
  </r>
  <r>
    <x v="0"/>
    <s v="Cisco College"/>
    <x v="0"/>
    <x v="4"/>
    <m/>
    <m/>
    <m/>
    <m/>
    <m/>
    <m/>
    <m/>
    <x v="6"/>
    <m/>
    <m/>
  </r>
  <r>
    <x v="0"/>
    <s v="Cisco College"/>
    <x v="0"/>
    <x v="5"/>
    <m/>
    <m/>
    <m/>
    <m/>
    <m/>
    <m/>
    <m/>
    <x v="6"/>
    <m/>
    <m/>
  </r>
  <r>
    <x v="0"/>
    <s v="Cisco College"/>
    <x v="0"/>
    <x v="6"/>
    <m/>
    <m/>
    <m/>
    <m/>
    <m/>
    <m/>
    <m/>
    <x v="6"/>
    <m/>
    <m/>
  </r>
  <r>
    <x v="0"/>
    <s v="Cisco College"/>
    <x v="1"/>
    <x v="7"/>
    <m/>
    <m/>
    <m/>
    <m/>
    <m/>
    <m/>
    <m/>
    <x v="6"/>
    <m/>
    <m/>
  </r>
  <r>
    <x v="0"/>
    <s v="Cisco College"/>
    <x v="1"/>
    <x v="8"/>
    <m/>
    <m/>
    <m/>
    <m/>
    <m/>
    <m/>
    <m/>
    <x v="6"/>
    <m/>
    <m/>
  </r>
  <r>
    <x v="0"/>
    <s v="Cisco College"/>
    <x v="1"/>
    <x v="9"/>
    <m/>
    <m/>
    <n v="6814"/>
    <m/>
    <n v="150018"/>
    <m/>
    <n v="108248"/>
    <x v="6"/>
    <n v="300000"/>
    <m/>
  </r>
  <r>
    <x v="0"/>
    <s v="Cisco College"/>
    <x v="1"/>
    <x v="10"/>
    <m/>
    <m/>
    <m/>
    <m/>
    <n v="2145"/>
    <m/>
    <m/>
    <x v="6"/>
    <m/>
    <m/>
  </r>
  <r>
    <x v="0"/>
    <s v="Cisco College"/>
    <x v="1"/>
    <x v="11"/>
    <n v="154684"/>
    <m/>
    <n v="329676"/>
    <m/>
    <n v="479825"/>
    <m/>
    <n v="65606"/>
    <x v="6"/>
    <n v="200000"/>
    <m/>
  </r>
  <r>
    <x v="0"/>
    <s v="Cisco College"/>
    <x v="2"/>
    <x v="12"/>
    <n v="28693"/>
    <m/>
    <n v="87033"/>
    <m/>
    <n v="164182"/>
    <m/>
    <n v="23442"/>
    <x v="6"/>
    <n v="100000"/>
    <m/>
  </r>
  <r>
    <x v="0"/>
    <s v="Cisco College"/>
    <x v="2"/>
    <x v="13"/>
    <n v="42345"/>
    <m/>
    <n v="21638"/>
    <m/>
    <n v="3164"/>
    <m/>
    <m/>
    <x v="6"/>
    <n v="5000"/>
    <m/>
  </r>
  <r>
    <x v="0"/>
    <s v="Cisco College"/>
    <x v="2"/>
    <x v="14"/>
    <n v="18960"/>
    <m/>
    <n v="151871"/>
    <m/>
    <n v="2204835"/>
    <m/>
    <n v="357429"/>
    <x v="6"/>
    <n v="1007069"/>
    <m/>
  </r>
  <r>
    <x v="0"/>
    <s v="Cisco College"/>
    <x v="2"/>
    <x v="15"/>
    <n v="22266"/>
    <m/>
    <m/>
    <m/>
    <m/>
    <m/>
    <m/>
    <x v="6"/>
    <m/>
    <m/>
  </r>
  <r>
    <x v="0"/>
    <s v="Cisco College"/>
    <x v="3"/>
    <x v="16"/>
    <m/>
    <m/>
    <n v="1125148"/>
    <m/>
    <n v="234404"/>
    <m/>
    <m/>
    <x v="6"/>
    <n v="100000"/>
    <m/>
  </r>
  <r>
    <x v="0"/>
    <s v="Cisco College"/>
    <x v="3"/>
    <x v="17"/>
    <m/>
    <m/>
    <n v="34055"/>
    <m/>
    <m/>
    <m/>
    <m/>
    <x v="6"/>
    <m/>
    <m/>
  </r>
  <r>
    <x v="0"/>
    <s v="Cisco College"/>
    <x v="3"/>
    <x v="18"/>
    <m/>
    <m/>
    <m/>
    <m/>
    <m/>
    <m/>
    <m/>
    <x v="6"/>
    <m/>
    <m/>
  </r>
  <r>
    <x v="0"/>
    <s v="Cisco College"/>
    <x v="4"/>
    <x v="19"/>
    <m/>
    <m/>
    <m/>
    <m/>
    <m/>
    <m/>
    <m/>
    <x v="6"/>
    <m/>
    <m/>
  </r>
  <r>
    <x v="0"/>
    <s v="Cisco College"/>
    <x v="5"/>
    <x v="20"/>
    <m/>
    <m/>
    <m/>
    <m/>
    <m/>
    <m/>
    <m/>
    <x v="6"/>
    <m/>
    <m/>
  </r>
  <r>
    <x v="0"/>
    <s v="Cisco College"/>
    <x v="6"/>
    <x v="21"/>
    <m/>
    <m/>
    <m/>
    <m/>
    <m/>
    <m/>
    <n v="144305"/>
    <x v="6"/>
    <n v="212695"/>
    <s v="TRUE grant-THECB #27266"/>
  </r>
  <r>
    <x v="0"/>
    <s v="Cisco College"/>
    <x v="7"/>
    <x v="22"/>
    <m/>
    <m/>
    <n v="29325"/>
    <n v="20"/>
    <m/>
    <m/>
    <m/>
    <x v="6"/>
    <m/>
    <m/>
  </r>
  <r>
    <x v="0"/>
    <s v="Cisco College"/>
    <x v="7"/>
    <x v="23"/>
    <m/>
    <m/>
    <n v="28334"/>
    <n v="41"/>
    <m/>
    <m/>
    <m/>
    <x v="6"/>
    <m/>
    <m/>
  </r>
  <r>
    <x v="0"/>
    <s v="Cisco College"/>
    <x v="7"/>
    <x v="24"/>
    <m/>
    <m/>
    <m/>
    <m/>
    <n v="35546"/>
    <n v="26"/>
    <n v="16453"/>
    <x v="14"/>
    <m/>
    <m/>
  </r>
  <r>
    <x v="0"/>
    <s v="Cisco College"/>
    <x v="7"/>
    <x v="25"/>
    <m/>
    <m/>
    <m/>
    <m/>
    <n v="3873"/>
    <m/>
    <n v="10756"/>
    <x v="15"/>
    <m/>
    <m/>
  </r>
  <r>
    <x v="0"/>
    <s v="Cisco College"/>
    <x v="7"/>
    <x v="26"/>
    <m/>
    <m/>
    <m/>
    <m/>
    <n v="21590"/>
    <m/>
    <n v="590"/>
    <x v="6"/>
    <m/>
    <m/>
  </r>
  <r>
    <x v="0"/>
    <s v="Cisco College"/>
    <x v="8"/>
    <x v="27"/>
    <m/>
    <m/>
    <m/>
    <m/>
    <m/>
    <m/>
    <m/>
    <x v="6"/>
    <m/>
    <m/>
  </r>
  <r>
    <x v="0"/>
    <s v="Del Mar College"/>
    <x v="0"/>
    <x v="0"/>
    <n v="1927015"/>
    <n v="4814"/>
    <n v="6300383"/>
    <n v="7230"/>
    <n v="5046927"/>
    <n v="8174"/>
    <n v="197072"/>
    <x v="16"/>
    <m/>
    <m/>
  </r>
  <r>
    <x v="0"/>
    <s v="Del Mar College"/>
    <x v="0"/>
    <x v="1"/>
    <m/>
    <m/>
    <m/>
    <m/>
    <n v="452027"/>
    <m/>
    <m/>
    <x v="6"/>
    <m/>
    <m/>
  </r>
  <r>
    <x v="0"/>
    <s v="Del Mar College"/>
    <x v="0"/>
    <x v="2"/>
    <m/>
    <m/>
    <m/>
    <n v="189"/>
    <m/>
    <m/>
    <m/>
    <x v="6"/>
    <m/>
    <m/>
  </r>
  <r>
    <x v="0"/>
    <s v="Del Mar College"/>
    <x v="0"/>
    <x v="3"/>
    <n v="226397"/>
    <n v="245"/>
    <n v="513043"/>
    <m/>
    <m/>
    <m/>
    <m/>
    <x v="6"/>
    <m/>
    <m/>
  </r>
  <r>
    <x v="0"/>
    <s v="Del Mar College"/>
    <x v="0"/>
    <x v="4"/>
    <n v="3667"/>
    <m/>
    <n v="20780"/>
    <m/>
    <m/>
    <m/>
    <m/>
    <x v="6"/>
    <m/>
    <m/>
  </r>
  <r>
    <x v="0"/>
    <s v="Del Mar College"/>
    <x v="0"/>
    <x v="5"/>
    <m/>
    <m/>
    <m/>
    <m/>
    <m/>
    <m/>
    <m/>
    <x v="6"/>
    <m/>
    <m/>
  </r>
  <r>
    <x v="0"/>
    <s v="Del Mar College"/>
    <x v="0"/>
    <x v="6"/>
    <m/>
    <m/>
    <m/>
    <m/>
    <n v="323019"/>
    <m/>
    <m/>
    <x v="6"/>
    <m/>
    <m/>
  </r>
  <r>
    <x v="0"/>
    <s v="Del Mar College"/>
    <x v="1"/>
    <x v="7"/>
    <m/>
    <m/>
    <m/>
    <m/>
    <n v="33677"/>
    <m/>
    <m/>
    <x v="6"/>
    <m/>
    <m/>
  </r>
  <r>
    <x v="0"/>
    <s v="Del Mar College"/>
    <x v="1"/>
    <x v="8"/>
    <m/>
    <m/>
    <m/>
    <m/>
    <m/>
    <m/>
    <m/>
    <x v="6"/>
    <m/>
    <m/>
  </r>
  <r>
    <x v="0"/>
    <s v="Del Mar College"/>
    <x v="1"/>
    <x v="9"/>
    <m/>
    <m/>
    <n v="32816"/>
    <m/>
    <n v="83039"/>
    <m/>
    <n v="307955"/>
    <x v="6"/>
    <m/>
    <m/>
  </r>
  <r>
    <x v="0"/>
    <s v="Del Mar College"/>
    <x v="1"/>
    <x v="10"/>
    <m/>
    <m/>
    <m/>
    <m/>
    <n v="60330"/>
    <m/>
    <n v="30890"/>
    <x v="6"/>
    <m/>
    <m/>
  </r>
  <r>
    <x v="0"/>
    <s v="Del Mar College"/>
    <x v="1"/>
    <x v="11"/>
    <n v="106075"/>
    <m/>
    <n v="249653"/>
    <m/>
    <n v="3720705"/>
    <m/>
    <n v="193871"/>
    <x v="6"/>
    <m/>
    <m/>
  </r>
  <r>
    <x v="0"/>
    <s v="Del Mar College"/>
    <x v="2"/>
    <x v="12"/>
    <n v="11083"/>
    <m/>
    <n v="609816"/>
    <m/>
    <m/>
    <m/>
    <m/>
    <x v="6"/>
    <m/>
    <m/>
  </r>
  <r>
    <x v="0"/>
    <s v="Del Mar College"/>
    <x v="2"/>
    <x v="13"/>
    <m/>
    <m/>
    <m/>
    <m/>
    <n v="1682984"/>
    <m/>
    <m/>
    <x v="6"/>
    <m/>
    <m/>
  </r>
  <r>
    <x v="0"/>
    <s v="Del Mar College"/>
    <x v="2"/>
    <x v="14"/>
    <m/>
    <m/>
    <m/>
    <m/>
    <n v="97224"/>
    <m/>
    <n v="494272"/>
    <x v="6"/>
    <m/>
    <m/>
  </r>
  <r>
    <x v="0"/>
    <s v="Del Mar College"/>
    <x v="2"/>
    <x v="15"/>
    <m/>
    <m/>
    <m/>
    <m/>
    <m/>
    <m/>
    <m/>
    <x v="6"/>
    <m/>
    <m/>
  </r>
  <r>
    <x v="0"/>
    <s v="Del Mar College"/>
    <x v="3"/>
    <x v="16"/>
    <m/>
    <m/>
    <n v="1775152"/>
    <m/>
    <n v="4579998"/>
    <m/>
    <n v="1508864"/>
    <x v="6"/>
    <m/>
    <m/>
  </r>
  <r>
    <x v="0"/>
    <s v="Del Mar College"/>
    <x v="3"/>
    <x v="17"/>
    <m/>
    <m/>
    <n v="528447"/>
    <m/>
    <n v="291221"/>
    <m/>
    <m/>
    <x v="6"/>
    <m/>
    <m/>
  </r>
  <r>
    <x v="0"/>
    <s v="Del Mar College"/>
    <x v="3"/>
    <x v="18"/>
    <m/>
    <m/>
    <m/>
    <m/>
    <m/>
    <m/>
    <m/>
    <x v="6"/>
    <m/>
    <m/>
  </r>
  <r>
    <x v="0"/>
    <s v="Del Mar College"/>
    <x v="4"/>
    <x v="19"/>
    <m/>
    <m/>
    <m/>
    <m/>
    <m/>
    <m/>
    <m/>
    <x v="6"/>
    <m/>
    <m/>
  </r>
  <r>
    <x v="0"/>
    <s v="Del Mar College"/>
    <x v="5"/>
    <x v="20"/>
    <m/>
    <m/>
    <m/>
    <m/>
    <m/>
    <m/>
    <m/>
    <x v="6"/>
    <m/>
    <m/>
  </r>
  <r>
    <x v="0"/>
    <s v="Del Mar College"/>
    <x v="6"/>
    <x v="21"/>
    <n v="11342"/>
    <m/>
    <n v="894287"/>
    <m/>
    <n v="2318653"/>
    <m/>
    <n v="55416"/>
    <x v="6"/>
    <m/>
    <s v="Admin payroll; Consulting; IDC"/>
  </r>
  <r>
    <x v="0"/>
    <s v="Del Mar College"/>
    <x v="7"/>
    <x v="22"/>
    <m/>
    <m/>
    <n v="73419"/>
    <n v="99"/>
    <m/>
    <m/>
    <m/>
    <x v="6"/>
    <m/>
    <m/>
  </r>
  <r>
    <x v="0"/>
    <s v="Del Mar College"/>
    <x v="7"/>
    <x v="23"/>
    <m/>
    <m/>
    <n v="73497"/>
    <n v="40"/>
    <m/>
    <m/>
    <m/>
    <x v="6"/>
    <m/>
    <m/>
  </r>
  <r>
    <x v="0"/>
    <s v="Del Mar College"/>
    <x v="7"/>
    <x v="24"/>
    <m/>
    <m/>
    <m/>
    <m/>
    <n v="524690"/>
    <m/>
    <m/>
    <x v="6"/>
    <m/>
    <m/>
  </r>
  <r>
    <x v="0"/>
    <s v="Del Mar College"/>
    <x v="7"/>
    <x v="25"/>
    <m/>
    <m/>
    <m/>
    <m/>
    <m/>
    <m/>
    <m/>
    <x v="6"/>
    <m/>
    <m/>
  </r>
  <r>
    <x v="0"/>
    <s v="Del Mar College"/>
    <x v="7"/>
    <x v="26"/>
    <m/>
    <m/>
    <m/>
    <m/>
    <n v="39492"/>
    <n v="303"/>
    <m/>
    <x v="6"/>
    <m/>
    <m/>
  </r>
  <r>
    <x v="0"/>
    <s v="Del Mar College"/>
    <x v="8"/>
    <x v="27"/>
    <m/>
    <m/>
    <m/>
    <m/>
    <m/>
    <m/>
    <m/>
    <x v="6"/>
    <m/>
    <m/>
  </r>
  <r>
    <x v="0"/>
    <s v="El Paso Community College District"/>
    <x v="0"/>
    <x v="0"/>
    <n v="6556750"/>
    <n v="6201"/>
    <n v="18173440"/>
    <n v="16644"/>
    <n v="25080800"/>
    <n v="15432"/>
    <m/>
    <x v="6"/>
    <m/>
    <m/>
  </r>
  <r>
    <x v="0"/>
    <s v="El Paso Community College District"/>
    <x v="0"/>
    <x v="1"/>
    <m/>
    <m/>
    <m/>
    <m/>
    <m/>
    <m/>
    <m/>
    <x v="6"/>
    <m/>
    <m/>
  </r>
  <r>
    <x v="0"/>
    <s v="El Paso Community College District"/>
    <x v="0"/>
    <x v="2"/>
    <m/>
    <m/>
    <m/>
    <m/>
    <m/>
    <m/>
    <m/>
    <x v="6"/>
    <m/>
    <m/>
  </r>
  <r>
    <x v="0"/>
    <s v="El Paso Community College District"/>
    <x v="0"/>
    <x v="3"/>
    <n v="415310"/>
    <n v="574"/>
    <n v="393934"/>
    <n v="500"/>
    <m/>
    <m/>
    <m/>
    <x v="6"/>
    <m/>
    <m/>
  </r>
  <r>
    <x v="0"/>
    <s v="El Paso Community College District"/>
    <x v="0"/>
    <x v="4"/>
    <n v="4337"/>
    <n v="363"/>
    <n v="130454"/>
    <n v="463"/>
    <n v="184319"/>
    <n v="463"/>
    <m/>
    <x v="6"/>
    <m/>
    <m/>
  </r>
  <r>
    <x v="0"/>
    <s v="El Paso Community College District"/>
    <x v="0"/>
    <x v="5"/>
    <m/>
    <m/>
    <m/>
    <m/>
    <m/>
    <m/>
    <m/>
    <x v="6"/>
    <m/>
    <m/>
  </r>
  <r>
    <x v="0"/>
    <s v="El Paso Community College District"/>
    <x v="0"/>
    <x v="6"/>
    <m/>
    <m/>
    <n v="3425385"/>
    <n v="5329"/>
    <n v="1100893"/>
    <n v="1703"/>
    <n v="1121249"/>
    <x v="17"/>
    <m/>
    <m/>
  </r>
  <r>
    <x v="0"/>
    <s v="El Paso Community College District"/>
    <x v="1"/>
    <x v="7"/>
    <n v="469"/>
    <m/>
    <n v="56661"/>
    <m/>
    <n v="68506"/>
    <m/>
    <m/>
    <x v="6"/>
    <m/>
    <m/>
  </r>
  <r>
    <x v="0"/>
    <s v="El Paso Community College District"/>
    <x v="1"/>
    <x v="8"/>
    <n v="210213"/>
    <m/>
    <n v="67316"/>
    <m/>
    <m/>
    <m/>
    <m/>
    <x v="6"/>
    <m/>
    <m/>
  </r>
  <r>
    <x v="0"/>
    <s v="El Paso Community College District"/>
    <x v="1"/>
    <x v="9"/>
    <n v="18399"/>
    <m/>
    <n v="96933"/>
    <m/>
    <n v="760"/>
    <m/>
    <m/>
    <x v="6"/>
    <m/>
    <m/>
  </r>
  <r>
    <x v="0"/>
    <s v="El Paso Community College District"/>
    <x v="1"/>
    <x v="10"/>
    <n v="147385"/>
    <m/>
    <n v="22496"/>
    <m/>
    <n v="9634"/>
    <m/>
    <m/>
    <x v="6"/>
    <m/>
    <m/>
  </r>
  <r>
    <x v="0"/>
    <s v="El Paso Community College District"/>
    <x v="1"/>
    <x v="11"/>
    <n v="521436"/>
    <m/>
    <n v="362421"/>
    <m/>
    <n v="483665"/>
    <m/>
    <n v="308486"/>
    <x v="6"/>
    <m/>
    <m/>
  </r>
  <r>
    <x v="0"/>
    <s v="El Paso Community College District"/>
    <x v="2"/>
    <x v="12"/>
    <n v="52336"/>
    <m/>
    <n v="160689"/>
    <m/>
    <n v="83992"/>
    <m/>
    <n v="2820"/>
    <x v="6"/>
    <m/>
    <m/>
  </r>
  <r>
    <x v="0"/>
    <s v="El Paso Community College District"/>
    <x v="2"/>
    <x v="13"/>
    <n v="184213"/>
    <m/>
    <n v="93506"/>
    <m/>
    <n v="60426"/>
    <m/>
    <m/>
    <x v="6"/>
    <m/>
    <m/>
  </r>
  <r>
    <x v="0"/>
    <s v="El Paso Community College District"/>
    <x v="2"/>
    <x v="14"/>
    <n v="31421"/>
    <m/>
    <n v="163804"/>
    <m/>
    <n v="15343"/>
    <m/>
    <m/>
    <x v="6"/>
    <m/>
    <m/>
  </r>
  <r>
    <x v="0"/>
    <s v="El Paso Community College District"/>
    <x v="2"/>
    <x v="15"/>
    <m/>
    <m/>
    <m/>
    <m/>
    <m/>
    <m/>
    <m/>
    <x v="6"/>
    <m/>
    <m/>
  </r>
  <r>
    <x v="0"/>
    <s v="El Paso Community College District"/>
    <x v="3"/>
    <x v="16"/>
    <m/>
    <m/>
    <n v="14728438"/>
    <m/>
    <n v="15297633"/>
    <m/>
    <m/>
    <x v="6"/>
    <m/>
    <m/>
  </r>
  <r>
    <x v="0"/>
    <s v="El Paso Community College District"/>
    <x v="3"/>
    <x v="17"/>
    <m/>
    <m/>
    <n v="2205286"/>
    <m/>
    <n v="2056352"/>
    <m/>
    <m/>
    <x v="6"/>
    <m/>
    <m/>
  </r>
  <r>
    <x v="0"/>
    <s v="El Paso Community College District"/>
    <x v="3"/>
    <x v="18"/>
    <m/>
    <m/>
    <m/>
    <m/>
    <m/>
    <m/>
    <m/>
    <x v="6"/>
    <m/>
    <m/>
  </r>
  <r>
    <x v="0"/>
    <s v="El Paso Community College District"/>
    <x v="4"/>
    <x v="19"/>
    <m/>
    <m/>
    <m/>
    <m/>
    <m/>
    <m/>
    <m/>
    <x v="6"/>
    <m/>
    <m/>
  </r>
  <r>
    <x v="0"/>
    <s v="El Paso Community College District"/>
    <x v="5"/>
    <x v="20"/>
    <m/>
    <m/>
    <m/>
    <m/>
    <m/>
    <m/>
    <m/>
    <x v="6"/>
    <m/>
    <m/>
  </r>
  <r>
    <x v="0"/>
    <s v="El Paso Community College District"/>
    <x v="6"/>
    <x v="21"/>
    <n v="1020126"/>
    <m/>
    <n v="661805"/>
    <m/>
    <n v="7519537"/>
    <m/>
    <n v="4293063"/>
    <x v="6"/>
    <m/>
    <m/>
  </r>
  <r>
    <x v="0"/>
    <s v="El Paso Community College District"/>
    <x v="7"/>
    <x v="22"/>
    <m/>
    <m/>
    <n v="215609"/>
    <n v="135"/>
    <n v="516"/>
    <n v="1"/>
    <n v="583333"/>
    <x v="18"/>
    <m/>
    <m/>
  </r>
  <r>
    <x v="0"/>
    <s v="El Paso Community College District"/>
    <x v="7"/>
    <x v="23"/>
    <m/>
    <m/>
    <n v="208841"/>
    <n v="209"/>
    <n v="324258"/>
    <n v="56"/>
    <n v="125327"/>
    <x v="2"/>
    <m/>
    <m/>
  </r>
  <r>
    <x v="0"/>
    <s v="El Paso Community College District"/>
    <x v="7"/>
    <x v="24"/>
    <m/>
    <m/>
    <n v="264685"/>
    <n v="296"/>
    <n v="2041244"/>
    <n v="1081"/>
    <n v="305969"/>
    <x v="19"/>
    <m/>
    <m/>
  </r>
  <r>
    <x v="0"/>
    <s v="El Paso Community College District"/>
    <x v="7"/>
    <x v="25"/>
    <m/>
    <m/>
    <m/>
    <m/>
    <m/>
    <m/>
    <m/>
    <x v="6"/>
    <m/>
    <m/>
  </r>
  <r>
    <x v="0"/>
    <s v="El Paso Community College District"/>
    <x v="7"/>
    <x v="26"/>
    <m/>
    <m/>
    <m/>
    <m/>
    <m/>
    <m/>
    <m/>
    <x v="6"/>
    <m/>
    <m/>
  </r>
  <r>
    <x v="0"/>
    <s v="El Paso Community College District"/>
    <x v="8"/>
    <x v="27"/>
    <m/>
    <m/>
    <m/>
    <m/>
    <m/>
    <m/>
    <m/>
    <x v="6"/>
    <m/>
    <m/>
  </r>
  <r>
    <x v="0"/>
    <s v="Galveston College"/>
    <x v="0"/>
    <x v="0"/>
    <n v="458364"/>
    <n v="448"/>
    <n v="905652"/>
    <n v="811"/>
    <n v="2817500"/>
    <n v="2586"/>
    <m/>
    <x v="6"/>
    <m/>
    <s v="Estimated student count for FY22-from support documents/ spreadsheets; College's computer systems are temporarily unavailable."/>
  </r>
  <r>
    <x v="0"/>
    <s v="Galveston College"/>
    <x v="0"/>
    <x v="1"/>
    <n v="0"/>
    <s v="                                    -  "/>
    <m/>
    <m/>
    <m/>
    <m/>
    <m/>
    <x v="6"/>
    <m/>
    <m/>
  </r>
  <r>
    <x v="0"/>
    <s v="Galveston College"/>
    <x v="0"/>
    <x v="2"/>
    <n v="0"/>
    <s v="                                    -  "/>
    <m/>
    <m/>
    <m/>
    <m/>
    <m/>
    <x v="6"/>
    <m/>
    <m/>
  </r>
  <r>
    <x v="0"/>
    <s v="Galveston College"/>
    <x v="0"/>
    <x v="3"/>
    <n v="168623"/>
    <n v="213"/>
    <m/>
    <m/>
    <n v="62700"/>
    <n v="50"/>
    <m/>
    <x v="6"/>
    <m/>
    <s v="FY22 student count - based on actual purchases"/>
  </r>
  <r>
    <x v="0"/>
    <s v="Galveston College"/>
    <x v="0"/>
    <x v="4"/>
    <m/>
    <m/>
    <m/>
    <m/>
    <m/>
    <m/>
    <m/>
    <x v="6"/>
    <m/>
    <m/>
  </r>
  <r>
    <x v="0"/>
    <s v="Galveston College"/>
    <x v="0"/>
    <x v="5"/>
    <m/>
    <m/>
    <m/>
    <m/>
    <m/>
    <m/>
    <m/>
    <x v="6"/>
    <m/>
    <m/>
  </r>
  <r>
    <x v="0"/>
    <s v="Galveston College"/>
    <x v="0"/>
    <x v="6"/>
    <m/>
    <m/>
    <n v="101643"/>
    <n v="164"/>
    <n v="105224"/>
    <n v="163"/>
    <m/>
    <x v="6"/>
    <n v="61966"/>
    <s v="Estimated student count for FY22-from support documents/ spreadsheets; College's computer systems are temporarily unavailable."/>
  </r>
  <r>
    <x v="0"/>
    <s v="Galveston College"/>
    <x v="1"/>
    <x v="7"/>
    <m/>
    <m/>
    <m/>
    <m/>
    <m/>
    <m/>
    <m/>
    <x v="6"/>
    <m/>
    <m/>
  </r>
  <r>
    <x v="0"/>
    <s v="Galveston College"/>
    <x v="1"/>
    <x v="8"/>
    <m/>
    <m/>
    <m/>
    <m/>
    <m/>
    <m/>
    <m/>
    <x v="6"/>
    <m/>
    <m/>
  </r>
  <r>
    <x v="0"/>
    <s v="Galveston College"/>
    <x v="1"/>
    <x v="9"/>
    <n v="12219"/>
    <m/>
    <n v="32094"/>
    <m/>
    <m/>
    <m/>
    <m/>
    <x v="6"/>
    <m/>
    <m/>
  </r>
  <r>
    <x v="0"/>
    <s v="Galveston College"/>
    <x v="1"/>
    <x v="10"/>
    <m/>
    <m/>
    <n v="47416"/>
    <m/>
    <n v="57642"/>
    <m/>
    <n v="31186"/>
    <x v="6"/>
    <n v="20939"/>
    <m/>
  </r>
  <r>
    <x v="0"/>
    <s v="Galveston College"/>
    <x v="1"/>
    <x v="11"/>
    <n v="317971"/>
    <m/>
    <n v="512416"/>
    <m/>
    <n v="1082111"/>
    <m/>
    <n v="62183"/>
    <x v="6"/>
    <n v="51602"/>
    <m/>
  </r>
  <r>
    <x v="0"/>
    <s v="Galveston College"/>
    <x v="2"/>
    <x v="12"/>
    <m/>
    <m/>
    <n v="6440"/>
    <m/>
    <n v="23255"/>
    <m/>
    <m/>
    <x v="6"/>
    <m/>
    <m/>
  </r>
  <r>
    <x v="0"/>
    <s v="Galveston College"/>
    <x v="2"/>
    <x v="13"/>
    <n v="5711"/>
    <m/>
    <n v="15790"/>
    <m/>
    <m/>
    <m/>
    <m/>
    <x v="6"/>
    <m/>
    <m/>
  </r>
  <r>
    <x v="0"/>
    <s v="Galveston College"/>
    <x v="2"/>
    <x v="14"/>
    <m/>
    <m/>
    <n v="6652"/>
    <m/>
    <n v="468225"/>
    <m/>
    <m/>
    <x v="6"/>
    <m/>
    <m/>
  </r>
  <r>
    <x v="0"/>
    <s v="Galveston College"/>
    <x v="2"/>
    <x v="15"/>
    <m/>
    <m/>
    <m/>
    <m/>
    <m/>
    <m/>
    <m/>
    <x v="6"/>
    <m/>
    <m/>
  </r>
  <r>
    <x v="0"/>
    <s v="Galveston College"/>
    <x v="3"/>
    <x v="16"/>
    <m/>
    <m/>
    <n v="282124"/>
    <m/>
    <n v="714457"/>
    <m/>
    <m/>
    <x v="6"/>
    <n v="19305"/>
    <m/>
  </r>
  <r>
    <x v="0"/>
    <s v="Galveston College"/>
    <x v="3"/>
    <x v="17"/>
    <n v="32487"/>
    <m/>
    <m/>
    <m/>
    <m/>
    <m/>
    <m/>
    <x v="6"/>
    <m/>
    <m/>
  </r>
  <r>
    <x v="0"/>
    <s v="Galveston College"/>
    <x v="3"/>
    <x v="18"/>
    <m/>
    <m/>
    <m/>
    <m/>
    <m/>
    <m/>
    <m/>
    <x v="6"/>
    <m/>
    <m/>
  </r>
  <r>
    <x v="0"/>
    <s v="Galveston College"/>
    <x v="4"/>
    <x v="19"/>
    <m/>
    <m/>
    <m/>
    <m/>
    <m/>
    <m/>
    <m/>
    <x v="6"/>
    <m/>
    <m/>
  </r>
  <r>
    <x v="0"/>
    <s v="Galveston College"/>
    <x v="5"/>
    <x v="20"/>
    <m/>
    <m/>
    <m/>
    <m/>
    <m/>
    <m/>
    <m/>
    <x v="6"/>
    <m/>
    <m/>
  </r>
  <r>
    <x v="0"/>
    <s v="Galveston College"/>
    <x v="6"/>
    <x v="21"/>
    <n v="16127"/>
    <m/>
    <n v="62424"/>
    <m/>
    <n v="174554"/>
    <m/>
    <m/>
    <x v="6"/>
    <m/>
    <s v="FY22-$8,500-Audit fees"/>
  </r>
  <r>
    <x v="0"/>
    <s v="Galveston College"/>
    <x v="7"/>
    <x v="22"/>
    <m/>
    <m/>
    <n v="16312"/>
    <m/>
    <m/>
    <m/>
    <m/>
    <x v="6"/>
    <m/>
    <m/>
  </r>
  <r>
    <x v="0"/>
    <s v="Galveston College"/>
    <x v="7"/>
    <x v="23"/>
    <m/>
    <m/>
    <n v="15763"/>
    <m/>
    <m/>
    <m/>
    <m/>
    <x v="6"/>
    <m/>
    <m/>
  </r>
  <r>
    <x v="0"/>
    <s v="Galveston College"/>
    <x v="7"/>
    <x v="24"/>
    <m/>
    <m/>
    <n v="2017"/>
    <m/>
    <n v="251928"/>
    <m/>
    <n v="147190"/>
    <x v="6"/>
    <m/>
    <m/>
  </r>
  <r>
    <x v="0"/>
    <s v="Galveston College"/>
    <x v="7"/>
    <x v="25"/>
    <m/>
    <m/>
    <m/>
    <m/>
    <m/>
    <m/>
    <m/>
    <x v="6"/>
    <m/>
    <m/>
  </r>
  <r>
    <x v="0"/>
    <s v="Galveston College"/>
    <x v="7"/>
    <x v="26"/>
    <m/>
    <m/>
    <m/>
    <m/>
    <m/>
    <m/>
    <m/>
    <x v="6"/>
    <m/>
    <m/>
  </r>
  <r>
    <x v="0"/>
    <s v="Galveston College"/>
    <x v="8"/>
    <x v="27"/>
    <m/>
    <m/>
    <m/>
    <m/>
    <m/>
    <m/>
    <m/>
    <x v="6"/>
    <m/>
    <m/>
  </r>
  <r>
    <x v="0"/>
    <s v="Howard County Junior College District"/>
    <x v="0"/>
    <x v="0"/>
    <n v="727304"/>
    <n v="728"/>
    <n v="2217809"/>
    <n v="1542"/>
    <n v="1963181"/>
    <n v="982"/>
    <n v="0"/>
    <x v="2"/>
    <n v="0"/>
    <s v="Unduplicated student count for all years."/>
  </r>
  <r>
    <x v="0"/>
    <s v="Howard County Junior College District"/>
    <x v="0"/>
    <x v="1"/>
    <n v="98346"/>
    <n v="93"/>
    <n v="2387"/>
    <n v="2"/>
    <n v="0"/>
    <n v="0"/>
    <n v="0"/>
    <x v="2"/>
    <n v="0"/>
    <s v="Unduplicated student count for all years."/>
  </r>
  <r>
    <x v="0"/>
    <s v="Howard County Junior College District"/>
    <x v="0"/>
    <x v="2"/>
    <n v="0"/>
    <n v="0"/>
    <n v="0"/>
    <n v="0"/>
    <n v="0"/>
    <n v="0"/>
    <n v="0"/>
    <x v="2"/>
    <n v="0"/>
    <m/>
  </r>
  <r>
    <x v="0"/>
    <s v="Howard County Junior College District"/>
    <x v="0"/>
    <x v="3"/>
    <n v="0"/>
    <n v="0"/>
    <n v="0"/>
    <n v="23"/>
    <n v="0"/>
    <n v="0"/>
    <n v="0"/>
    <x v="2"/>
    <n v="0"/>
    <s v="There is no cost because the college placed the new laptops in the labs, classrooms and for instructors and checked out the currently owned laptops to students."/>
  </r>
  <r>
    <x v="0"/>
    <s v="Howard County Junior College District"/>
    <x v="0"/>
    <x v="4"/>
    <n v="9989"/>
    <n v="23"/>
    <n v="18833"/>
    <n v="23"/>
    <n v="10017"/>
    <n v="23"/>
    <n v="0"/>
    <x v="2"/>
    <n v="0"/>
    <s v="Unduplicated student count for all years."/>
  </r>
  <r>
    <x v="0"/>
    <s v="Howard County Junior College District"/>
    <x v="0"/>
    <x v="5"/>
    <n v="2425"/>
    <n v="52"/>
    <n v="435"/>
    <n v="8"/>
    <n v="0"/>
    <n v="0"/>
    <n v="0"/>
    <x v="2"/>
    <n v="0"/>
    <s v="This includes the cost to ship/mail personal belongings home to students for it was not safe to return to campus to pick up their belongings."/>
  </r>
  <r>
    <x v="0"/>
    <s v="Howard County Junior College District"/>
    <x v="0"/>
    <x v="6"/>
    <n v="0"/>
    <n v="0"/>
    <n v="0"/>
    <n v="0"/>
    <n v="0"/>
    <n v="0"/>
    <n v="0"/>
    <x v="2"/>
    <n v="0"/>
    <m/>
  </r>
  <r>
    <x v="0"/>
    <s v="Howard County Junior College District"/>
    <x v="1"/>
    <x v="7"/>
    <n v="2984"/>
    <m/>
    <n v="5625"/>
    <m/>
    <n v="2199"/>
    <m/>
    <n v="0"/>
    <x v="2"/>
    <n v="0"/>
    <m/>
  </r>
  <r>
    <x v="0"/>
    <s v="Howard County Junior College District"/>
    <x v="1"/>
    <x v="8"/>
    <n v="0"/>
    <m/>
    <n v="2473"/>
    <m/>
    <n v="0"/>
    <m/>
    <n v="0"/>
    <x v="2"/>
    <n v="0"/>
    <m/>
  </r>
  <r>
    <x v="0"/>
    <s v="Howard County Junior College District"/>
    <x v="1"/>
    <x v="9"/>
    <n v="1115"/>
    <m/>
    <n v="70698"/>
    <m/>
    <n v="299"/>
    <m/>
    <n v="0"/>
    <x v="2"/>
    <n v="0"/>
    <m/>
  </r>
  <r>
    <x v="0"/>
    <s v="Howard County Junior College District"/>
    <x v="1"/>
    <x v="10"/>
    <n v="0"/>
    <m/>
    <n v="0"/>
    <m/>
    <n v="0"/>
    <m/>
    <n v="0"/>
    <x v="2"/>
    <n v="0"/>
    <m/>
  </r>
  <r>
    <x v="0"/>
    <s v="Howard County Junior College District"/>
    <x v="1"/>
    <x v="11"/>
    <n v="18796"/>
    <m/>
    <n v="156989"/>
    <m/>
    <n v="16990"/>
    <m/>
    <n v="0"/>
    <x v="2"/>
    <n v="0"/>
    <s v="Additional storage and cost of additional hours for the on-line instructional platform,  on-line tutoring and testing; laptops for labs/classrooms, etc."/>
  </r>
  <r>
    <x v="0"/>
    <s v="Howard County Junior College District"/>
    <x v="2"/>
    <x v="12"/>
    <n v="218309"/>
    <m/>
    <n v="85961"/>
    <m/>
    <n v="8506"/>
    <m/>
    <n v="3000"/>
    <x v="2"/>
    <n v="0"/>
    <s v="This includes sanitizer dispensers and thermal screening stations at building entrances, portable air purifiers, cleaning supplies, disinfecting spray and wipes, etc."/>
  </r>
  <r>
    <x v="0"/>
    <s v="Howard County Junior College District"/>
    <x v="2"/>
    <x v="13"/>
    <n v="41893"/>
    <m/>
    <n v="24516"/>
    <m/>
    <n v="181"/>
    <m/>
    <n v="0"/>
    <x v="2"/>
    <n v="0"/>
    <s v="This includes masks, sneeze guards at work stations, etc."/>
  </r>
  <r>
    <x v="0"/>
    <s v="Howard County Junior College District"/>
    <x v="2"/>
    <x v="14"/>
    <n v="7084"/>
    <m/>
    <n v="0"/>
    <m/>
    <n v="0"/>
    <m/>
    <n v="0"/>
    <x v="2"/>
    <n v="0"/>
    <s v="Portable partitions for Dental Hygiene  clinical area to separate clients and students to promote physical/social distancing, health, and safety. "/>
  </r>
  <r>
    <x v="0"/>
    <s v="Howard County Junior College District"/>
    <x v="2"/>
    <x v="15"/>
    <n v="0"/>
    <m/>
    <n v="1176"/>
    <m/>
    <n v="1319"/>
    <m/>
    <n v="0"/>
    <x v="2"/>
    <n v="0"/>
    <s v="This includes food and snacks for students in quarantine at the dorms."/>
  </r>
  <r>
    <x v="0"/>
    <s v="Howard County Junior College District"/>
    <x v="3"/>
    <x v="16"/>
    <n v="0"/>
    <m/>
    <n v="1486547"/>
    <m/>
    <n v="1484629"/>
    <m/>
    <n v="501820"/>
    <x v="2"/>
    <n v="665202"/>
    <s v="Lost appropriations due to a reduction in enrollment during the base year for the 22/23 biennium."/>
  </r>
  <r>
    <x v="0"/>
    <s v="Howard County Junior College District"/>
    <x v="3"/>
    <x v="17"/>
    <n v="0"/>
    <m/>
    <n v="213042"/>
    <m/>
    <n v="15954"/>
    <m/>
    <n v="0"/>
    <x v="2"/>
    <n v="0"/>
    <m/>
  </r>
  <r>
    <x v="0"/>
    <s v="Howard County Junior College District"/>
    <x v="3"/>
    <x v="18"/>
    <n v="0"/>
    <m/>
    <n v="0"/>
    <m/>
    <n v="0"/>
    <m/>
    <n v="0"/>
    <x v="2"/>
    <n v="0"/>
    <m/>
  </r>
  <r>
    <x v="0"/>
    <s v="Howard County Junior College District"/>
    <x v="4"/>
    <x v="19"/>
    <n v="0"/>
    <m/>
    <n v="0"/>
    <m/>
    <n v="0"/>
    <m/>
    <n v="0"/>
    <x v="2"/>
    <n v="0"/>
    <m/>
  </r>
  <r>
    <x v="0"/>
    <s v="Howard County Junior College District"/>
    <x v="5"/>
    <x v="20"/>
    <n v="0"/>
    <m/>
    <n v="0"/>
    <n v="0"/>
    <n v="0"/>
    <n v="0"/>
    <n v="0"/>
    <x v="2"/>
    <n v="0"/>
    <m/>
  </r>
  <r>
    <x v="0"/>
    <s v="Howard County Junior College District"/>
    <x v="6"/>
    <x v="21"/>
    <n v="0"/>
    <m/>
    <n v="0"/>
    <n v="0"/>
    <n v="1914"/>
    <n v="2999"/>
    <n v="61882"/>
    <x v="2"/>
    <n v="0"/>
    <s v="FY 22 - Direct Student Outreach: Letters were mailed to all Financial Aid applicants about financial aid adjustments for professional judgment situations. FY 23 - TeleHealth Services to provide medical, mental and counseling services for all students."/>
  </r>
  <r>
    <x v="0"/>
    <s v="Howard County Junior College District"/>
    <x v="7"/>
    <x v="22"/>
    <m/>
    <m/>
    <n v="23856"/>
    <n v="12"/>
    <n v="0"/>
    <n v="0"/>
    <n v="0"/>
    <x v="2"/>
    <n v="0"/>
    <s v="Unduplicated student count for all years."/>
  </r>
  <r>
    <x v="0"/>
    <s v="Howard County Junior College District"/>
    <x v="7"/>
    <x v="23"/>
    <n v="0"/>
    <m/>
    <n v="23052"/>
    <n v="13"/>
    <n v="0"/>
    <n v="0"/>
    <n v="0"/>
    <x v="2"/>
    <n v="0"/>
    <s v="Unduplicated student count for all years."/>
  </r>
  <r>
    <x v="0"/>
    <s v="Howard County Junior College District"/>
    <x v="7"/>
    <x v="24"/>
    <n v="0"/>
    <m/>
    <n v="0"/>
    <n v="0"/>
    <n v="0"/>
    <n v="0"/>
    <n v="0"/>
    <x v="2"/>
    <n v="0"/>
    <m/>
  </r>
  <r>
    <x v="0"/>
    <s v="Howard County Junior College District"/>
    <x v="7"/>
    <x v="25"/>
    <n v="0"/>
    <m/>
    <n v="0"/>
    <n v="0"/>
    <n v="0"/>
    <n v="0"/>
    <n v="0"/>
    <x v="2"/>
    <n v="0"/>
    <m/>
  </r>
  <r>
    <x v="0"/>
    <s v="Howard County Junior College District"/>
    <x v="7"/>
    <x v="26"/>
    <m/>
    <m/>
    <m/>
    <m/>
    <n v="39007"/>
    <m/>
    <m/>
    <x v="6"/>
    <m/>
    <s v="$50,000 from the THECB to perform data and reporting system modifications necessary for upcoming changes to CBM reporting. "/>
  </r>
  <r>
    <x v="0"/>
    <s v="Howard County Junior College District"/>
    <x v="8"/>
    <x v="27"/>
    <m/>
    <m/>
    <m/>
    <m/>
    <m/>
    <m/>
    <m/>
    <x v="6"/>
    <m/>
    <m/>
  </r>
  <r>
    <x v="0"/>
    <s v="Hill College"/>
    <x v="0"/>
    <x v="0"/>
    <n v="606500"/>
    <n v="451"/>
    <n v="947779"/>
    <n v="1771"/>
    <n v="3575980"/>
    <n v="2157"/>
    <m/>
    <x v="6"/>
    <m/>
    <m/>
  </r>
  <r>
    <x v="0"/>
    <s v="Hill College"/>
    <x v="0"/>
    <x v="1"/>
    <n v="113695"/>
    <n v="213"/>
    <m/>
    <m/>
    <m/>
    <m/>
    <m/>
    <x v="6"/>
    <m/>
    <m/>
  </r>
  <r>
    <x v="0"/>
    <s v="Hill College"/>
    <x v="0"/>
    <x v="2"/>
    <m/>
    <m/>
    <m/>
    <m/>
    <m/>
    <m/>
    <m/>
    <x v="6"/>
    <m/>
    <m/>
  </r>
  <r>
    <x v="0"/>
    <s v="Hill College"/>
    <x v="0"/>
    <x v="3"/>
    <m/>
    <m/>
    <m/>
    <m/>
    <m/>
    <m/>
    <m/>
    <x v="6"/>
    <m/>
    <m/>
  </r>
  <r>
    <x v="0"/>
    <s v="Hill College"/>
    <x v="0"/>
    <x v="4"/>
    <m/>
    <m/>
    <n v="10113"/>
    <m/>
    <m/>
    <m/>
    <m/>
    <x v="6"/>
    <m/>
    <m/>
  </r>
  <r>
    <x v="0"/>
    <s v="Hill College"/>
    <x v="0"/>
    <x v="5"/>
    <m/>
    <m/>
    <m/>
    <m/>
    <m/>
    <m/>
    <m/>
    <x v="6"/>
    <m/>
    <m/>
  </r>
  <r>
    <x v="0"/>
    <s v="Hill College"/>
    <x v="0"/>
    <x v="6"/>
    <m/>
    <m/>
    <m/>
    <m/>
    <m/>
    <m/>
    <m/>
    <x v="6"/>
    <m/>
    <m/>
  </r>
  <r>
    <x v="0"/>
    <s v="Hill College"/>
    <x v="1"/>
    <x v="7"/>
    <n v="3420"/>
    <m/>
    <n v="15170"/>
    <m/>
    <m/>
    <m/>
    <m/>
    <x v="6"/>
    <m/>
    <m/>
  </r>
  <r>
    <x v="0"/>
    <s v="Hill College"/>
    <x v="1"/>
    <x v="8"/>
    <m/>
    <m/>
    <m/>
    <m/>
    <m/>
    <m/>
    <m/>
    <x v="6"/>
    <m/>
    <m/>
  </r>
  <r>
    <x v="0"/>
    <s v="Hill College"/>
    <x v="1"/>
    <x v="9"/>
    <n v="99002"/>
    <m/>
    <n v="527086"/>
    <m/>
    <n v="49592"/>
    <m/>
    <m/>
    <x v="6"/>
    <m/>
    <m/>
  </r>
  <r>
    <x v="0"/>
    <s v="Hill College"/>
    <x v="1"/>
    <x v="10"/>
    <m/>
    <m/>
    <n v="3050"/>
    <m/>
    <n v="465"/>
    <m/>
    <m/>
    <x v="6"/>
    <m/>
    <m/>
  </r>
  <r>
    <x v="0"/>
    <s v="Hill College"/>
    <x v="1"/>
    <x v="11"/>
    <n v="7076"/>
    <m/>
    <n v="261898"/>
    <m/>
    <n v="37459"/>
    <m/>
    <m/>
    <x v="6"/>
    <m/>
    <m/>
  </r>
  <r>
    <x v="0"/>
    <s v="Hill College"/>
    <x v="2"/>
    <x v="12"/>
    <m/>
    <m/>
    <n v="4060"/>
    <m/>
    <m/>
    <m/>
    <m/>
    <x v="6"/>
    <m/>
    <m/>
  </r>
  <r>
    <x v="0"/>
    <s v="Hill College"/>
    <x v="2"/>
    <x v="13"/>
    <n v="27117"/>
    <m/>
    <n v="10891"/>
    <m/>
    <m/>
    <m/>
    <m/>
    <x v="6"/>
    <m/>
    <m/>
  </r>
  <r>
    <x v="0"/>
    <s v="Hill College"/>
    <x v="2"/>
    <x v="14"/>
    <n v="44760"/>
    <m/>
    <n v="559615"/>
    <m/>
    <n v="999195"/>
    <m/>
    <m/>
    <x v="6"/>
    <m/>
    <m/>
  </r>
  <r>
    <x v="0"/>
    <s v="Hill College"/>
    <x v="2"/>
    <x v="15"/>
    <m/>
    <m/>
    <m/>
    <m/>
    <m/>
    <m/>
    <m/>
    <x v="6"/>
    <m/>
    <m/>
  </r>
  <r>
    <x v="0"/>
    <s v="Hill College"/>
    <x v="3"/>
    <x v="16"/>
    <m/>
    <m/>
    <n v="1344721"/>
    <m/>
    <n v="2186314"/>
    <m/>
    <m/>
    <x v="6"/>
    <m/>
    <m/>
  </r>
  <r>
    <x v="0"/>
    <s v="Hill College"/>
    <x v="3"/>
    <x v="17"/>
    <m/>
    <m/>
    <m/>
    <m/>
    <m/>
    <m/>
    <m/>
    <x v="6"/>
    <m/>
    <m/>
  </r>
  <r>
    <x v="0"/>
    <s v="Hill College"/>
    <x v="3"/>
    <x v="18"/>
    <m/>
    <m/>
    <m/>
    <m/>
    <m/>
    <m/>
    <m/>
    <x v="6"/>
    <m/>
    <m/>
  </r>
  <r>
    <x v="0"/>
    <s v="Hill College"/>
    <x v="4"/>
    <x v="19"/>
    <n v="14921"/>
    <m/>
    <n v="1152"/>
    <m/>
    <m/>
    <m/>
    <m/>
    <x v="6"/>
    <m/>
    <m/>
  </r>
  <r>
    <x v="0"/>
    <s v="Hill College"/>
    <x v="5"/>
    <x v="20"/>
    <m/>
    <m/>
    <m/>
    <m/>
    <m/>
    <m/>
    <m/>
    <x v="6"/>
    <m/>
    <m/>
  </r>
  <r>
    <x v="0"/>
    <s v="Hill College"/>
    <x v="6"/>
    <x v="21"/>
    <n v="56198"/>
    <m/>
    <n v="1161597"/>
    <m/>
    <n v="31300"/>
    <m/>
    <m/>
    <x v="6"/>
    <m/>
    <m/>
  </r>
  <r>
    <x v="0"/>
    <s v="Hill College"/>
    <x v="7"/>
    <x v="22"/>
    <n v="274439"/>
    <n v="111"/>
    <n v="231294"/>
    <n v="90"/>
    <n v="291774"/>
    <n v="78"/>
    <n v="0"/>
    <x v="6"/>
    <m/>
    <m/>
  </r>
  <r>
    <x v="0"/>
    <s v="Hill College"/>
    <x v="7"/>
    <x v="23"/>
    <m/>
    <m/>
    <n v="36138"/>
    <m/>
    <n v="25296"/>
    <m/>
    <n v="30414"/>
    <x v="20"/>
    <m/>
    <m/>
  </r>
  <r>
    <x v="0"/>
    <s v="Hill College"/>
    <x v="7"/>
    <x v="24"/>
    <m/>
    <m/>
    <m/>
    <m/>
    <n v="264109"/>
    <m/>
    <n v="260100"/>
    <x v="6"/>
    <m/>
    <m/>
  </r>
  <r>
    <x v="0"/>
    <s v="Hill College"/>
    <x v="7"/>
    <x v="25"/>
    <m/>
    <m/>
    <m/>
    <m/>
    <n v="7534"/>
    <m/>
    <n v="9900"/>
    <x v="6"/>
    <m/>
    <m/>
  </r>
  <r>
    <x v="0"/>
    <s v="Hill College"/>
    <x v="7"/>
    <x v="26"/>
    <m/>
    <m/>
    <m/>
    <m/>
    <m/>
    <m/>
    <m/>
    <x v="6"/>
    <m/>
    <m/>
  </r>
  <r>
    <x v="0"/>
    <s v="Hill College"/>
    <x v="8"/>
    <x v="27"/>
    <m/>
    <m/>
    <m/>
    <m/>
    <m/>
    <m/>
    <m/>
    <x v="6"/>
    <m/>
    <m/>
  </r>
  <r>
    <x v="0"/>
    <s v="Houston Community College"/>
    <x v="0"/>
    <x v="0"/>
    <n v="14214200"/>
    <n v="14918"/>
    <n v="22379383"/>
    <n v="15560"/>
    <n v="59292784"/>
    <n v="34923"/>
    <n v="10000108"/>
    <x v="21"/>
    <m/>
    <s v="Unduplicated"/>
  </r>
  <r>
    <x v="0"/>
    <s v="Houston Community College"/>
    <x v="0"/>
    <x v="1"/>
    <m/>
    <m/>
    <m/>
    <m/>
    <m/>
    <m/>
    <m/>
    <x v="6"/>
    <m/>
    <m/>
  </r>
  <r>
    <x v="0"/>
    <s v="Houston Community College"/>
    <x v="0"/>
    <x v="2"/>
    <m/>
    <m/>
    <m/>
    <m/>
    <m/>
    <m/>
    <m/>
    <x v="6"/>
    <m/>
    <m/>
  </r>
  <r>
    <x v="0"/>
    <s v="Houston Community College"/>
    <x v="0"/>
    <x v="3"/>
    <m/>
    <m/>
    <m/>
    <m/>
    <m/>
    <m/>
    <m/>
    <x v="6"/>
    <m/>
    <m/>
  </r>
  <r>
    <x v="0"/>
    <s v="Houston Community College"/>
    <x v="0"/>
    <x v="4"/>
    <m/>
    <m/>
    <m/>
    <m/>
    <m/>
    <m/>
    <m/>
    <x v="6"/>
    <m/>
    <m/>
  </r>
  <r>
    <x v="0"/>
    <s v="Houston Community College"/>
    <x v="0"/>
    <x v="5"/>
    <m/>
    <m/>
    <m/>
    <m/>
    <m/>
    <m/>
    <m/>
    <x v="6"/>
    <m/>
    <m/>
  </r>
  <r>
    <x v="0"/>
    <s v="Houston Community College"/>
    <x v="0"/>
    <x v="6"/>
    <m/>
    <m/>
    <m/>
    <m/>
    <m/>
    <m/>
    <m/>
    <x v="6"/>
    <m/>
    <m/>
  </r>
  <r>
    <x v="0"/>
    <s v="Houston Community College"/>
    <x v="1"/>
    <x v="7"/>
    <n v="10884"/>
    <m/>
    <n v="71002"/>
    <m/>
    <n v="323613"/>
    <m/>
    <n v="129467"/>
    <x v="6"/>
    <m/>
    <m/>
  </r>
  <r>
    <x v="0"/>
    <s v="Houston Community College"/>
    <x v="1"/>
    <x v="8"/>
    <m/>
    <m/>
    <m/>
    <m/>
    <n v="2580168"/>
    <m/>
    <m/>
    <x v="6"/>
    <m/>
    <m/>
  </r>
  <r>
    <x v="0"/>
    <s v="Houston Community College"/>
    <x v="1"/>
    <x v="9"/>
    <n v="45145"/>
    <m/>
    <n v="1008740"/>
    <m/>
    <n v="429706"/>
    <m/>
    <m/>
    <x v="6"/>
    <m/>
    <m/>
  </r>
  <r>
    <x v="0"/>
    <s v="Houston Community College"/>
    <x v="1"/>
    <x v="10"/>
    <n v="165000"/>
    <m/>
    <n v="409097"/>
    <m/>
    <n v="146515"/>
    <m/>
    <m/>
    <x v="6"/>
    <m/>
    <m/>
  </r>
  <r>
    <x v="0"/>
    <s v="Houston Community College"/>
    <x v="1"/>
    <x v="11"/>
    <n v="1058889"/>
    <m/>
    <n v="6262597"/>
    <m/>
    <n v="458335"/>
    <m/>
    <n v="253154"/>
    <x v="6"/>
    <m/>
    <m/>
  </r>
  <r>
    <x v="0"/>
    <s v="Houston Community College"/>
    <x v="2"/>
    <x v="12"/>
    <m/>
    <m/>
    <n v="4116790"/>
    <m/>
    <n v="2126883"/>
    <m/>
    <n v="616754"/>
    <x v="6"/>
    <m/>
    <m/>
  </r>
  <r>
    <x v="0"/>
    <s v="Houston Community College"/>
    <x v="2"/>
    <x v="13"/>
    <m/>
    <m/>
    <n v="1757017"/>
    <m/>
    <n v="270070"/>
    <m/>
    <n v="-24756"/>
    <x v="6"/>
    <m/>
    <m/>
  </r>
  <r>
    <x v="0"/>
    <s v="Houston Community College"/>
    <x v="2"/>
    <x v="14"/>
    <m/>
    <m/>
    <n v="1352897"/>
    <m/>
    <n v="639979"/>
    <m/>
    <m/>
    <x v="6"/>
    <m/>
    <m/>
  </r>
  <r>
    <x v="0"/>
    <s v="Houston Community College"/>
    <x v="2"/>
    <x v="15"/>
    <m/>
    <m/>
    <m/>
    <m/>
    <m/>
    <m/>
    <m/>
    <x v="6"/>
    <m/>
    <m/>
  </r>
  <r>
    <x v="0"/>
    <s v="Houston Community College"/>
    <x v="3"/>
    <x v="16"/>
    <n v="1013208"/>
    <m/>
    <n v="28659586"/>
    <m/>
    <n v="18541961"/>
    <m/>
    <n v="4938094"/>
    <x v="6"/>
    <m/>
    <m/>
  </r>
  <r>
    <x v="0"/>
    <s v="Houston Community College"/>
    <x v="3"/>
    <x v="17"/>
    <m/>
    <m/>
    <n v="3932541"/>
    <m/>
    <n v="1076771"/>
    <m/>
    <m/>
    <x v="6"/>
    <m/>
    <m/>
  </r>
  <r>
    <x v="0"/>
    <s v="Houston Community College"/>
    <x v="3"/>
    <x v="18"/>
    <m/>
    <m/>
    <m/>
    <m/>
    <m/>
    <m/>
    <m/>
    <x v="6"/>
    <m/>
    <m/>
  </r>
  <r>
    <x v="0"/>
    <s v="Houston Community College"/>
    <x v="4"/>
    <x v="19"/>
    <m/>
    <m/>
    <m/>
    <m/>
    <m/>
    <m/>
    <m/>
    <x v="6"/>
    <m/>
    <m/>
  </r>
  <r>
    <x v="0"/>
    <s v="Houston Community College"/>
    <x v="5"/>
    <x v="20"/>
    <m/>
    <m/>
    <m/>
    <m/>
    <m/>
    <m/>
    <m/>
    <x v="6"/>
    <m/>
    <m/>
  </r>
  <r>
    <x v="0"/>
    <s v="Houston Community College"/>
    <x v="6"/>
    <x v="21"/>
    <m/>
    <m/>
    <n v="208736"/>
    <m/>
    <n v="1177800"/>
    <m/>
    <n v="2010519"/>
    <x v="6"/>
    <m/>
    <s v="Indirect Cost/HEERF Projects"/>
  </r>
  <r>
    <x v="0"/>
    <s v="Houston Community College"/>
    <x v="7"/>
    <x v="22"/>
    <m/>
    <m/>
    <m/>
    <m/>
    <m/>
    <m/>
    <m/>
    <x v="6"/>
    <m/>
    <m/>
  </r>
  <r>
    <x v="0"/>
    <s v="Houston Community College"/>
    <x v="7"/>
    <x v="23"/>
    <m/>
    <m/>
    <n v="690565"/>
    <n v="573"/>
    <n v="-3000"/>
    <n v="-2"/>
    <m/>
    <x v="6"/>
    <m/>
    <s v="Unduplicated"/>
  </r>
  <r>
    <x v="0"/>
    <s v="Houston Community College"/>
    <x v="7"/>
    <x v="24"/>
    <m/>
    <m/>
    <n v="52756"/>
    <n v="50"/>
    <n v="676505"/>
    <n v="425"/>
    <n v="120739"/>
    <x v="22"/>
    <m/>
    <s v="Unduplicated"/>
  </r>
  <r>
    <x v="0"/>
    <s v="Houston Community College"/>
    <x v="7"/>
    <x v="25"/>
    <m/>
    <m/>
    <m/>
    <m/>
    <m/>
    <m/>
    <m/>
    <x v="6"/>
    <m/>
    <m/>
  </r>
  <r>
    <x v="0"/>
    <s v="Houston Community College"/>
    <x v="7"/>
    <x v="26"/>
    <m/>
    <m/>
    <m/>
    <m/>
    <n v="477900"/>
    <n v="0"/>
    <n v="654376"/>
    <x v="6"/>
    <m/>
    <m/>
  </r>
  <r>
    <x v="0"/>
    <s v="Houston Community College"/>
    <x v="8"/>
    <x v="27"/>
    <m/>
    <m/>
    <m/>
    <m/>
    <m/>
    <m/>
    <m/>
    <x v="6"/>
    <m/>
    <m/>
  </r>
  <r>
    <x v="0"/>
    <s v="Lee College"/>
    <x v="0"/>
    <x v="0"/>
    <n v="969500"/>
    <n v="963"/>
    <n v="1976332"/>
    <n v="1397"/>
    <n v="5106596"/>
    <n v="4588"/>
    <n v="297509"/>
    <x v="2"/>
    <m/>
    <s v="This total was not included in the FY 2022 report but the students were counted. "/>
  </r>
  <r>
    <x v="0"/>
    <s v="Lee College"/>
    <x v="0"/>
    <x v="1"/>
    <m/>
    <m/>
    <n v="399126"/>
    <n v="2600"/>
    <n v="860340"/>
    <n v="8500"/>
    <m/>
    <x v="6"/>
    <m/>
    <m/>
  </r>
  <r>
    <x v="0"/>
    <s v="Lee College"/>
    <x v="0"/>
    <x v="2"/>
    <m/>
    <m/>
    <n v="707400"/>
    <n v="2610"/>
    <n v="977144"/>
    <n v="4680"/>
    <n v="1215031"/>
    <x v="23"/>
    <m/>
    <m/>
  </r>
  <r>
    <x v="0"/>
    <s v="Lee College"/>
    <x v="0"/>
    <x v="3"/>
    <n v="174364"/>
    <n v="600"/>
    <n v="13617"/>
    <n v="60"/>
    <n v="61328"/>
    <n v="126"/>
    <m/>
    <x v="6"/>
    <m/>
    <m/>
  </r>
  <r>
    <x v="0"/>
    <s v="Lee College"/>
    <x v="0"/>
    <x v="4"/>
    <n v="2060"/>
    <n v="9174"/>
    <n v="105754"/>
    <n v="11447"/>
    <n v="23633"/>
    <n v="8500"/>
    <m/>
    <x v="6"/>
    <m/>
    <m/>
  </r>
  <r>
    <x v="0"/>
    <s v="Lee College"/>
    <x v="0"/>
    <x v="5"/>
    <m/>
    <m/>
    <m/>
    <m/>
    <m/>
    <m/>
    <m/>
    <x v="6"/>
    <m/>
    <m/>
  </r>
  <r>
    <x v="0"/>
    <s v="Lee College"/>
    <x v="0"/>
    <x v="6"/>
    <m/>
    <m/>
    <m/>
    <m/>
    <m/>
    <m/>
    <m/>
    <x v="6"/>
    <m/>
    <m/>
  </r>
  <r>
    <x v="0"/>
    <s v="Lee College"/>
    <x v="1"/>
    <x v="7"/>
    <n v="3502"/>
    <m/>
    <n v="229561"/>
    <m/>
    <n v="31392"/>
    <m/>
    <m/>
    <x v="6"/>
    <m/>
    <m/>
  </r>
  <r>
    <x v="0"/>
    <s v="Lee College"/>
    <x v="1"/>
    <x v="8"/>
    <n v="23413"/>
    <m/>
    <n v="180978"/>
    <m/>
    <n v="0"/>
    <m/>
    <n v="19697"/>
    <x v="24"/>
    <m/>
    <m/>
  </r>
  <r>
    <x v="0"/>
    <s v="Lee College"/>
    <x v="1"/>
    <x v="9"/>
    <n v="20326"/>
    <m/>
    <n v="56041"/>
    <m/>
    <n v="921544"/>
    <m/>
    <n v="293132"/>
    <x v="24"/>
    <m/>
    <m/>
  </r>
  <r>
    <x v="0"/>
    <s v="Lee College"/>
    <x v="1"/>
    <x v="10"/>
    <n v="216289"/>
    <m/>
    <n v="74250"/>
    <m/>
    <m/>
    <m/>
    <m/>
    <x v="6"/>
    <m/>
    <m/>
  </r>
  <r>
    <x v="0"/>
    <s v="Lee College"/>
    <x v="1"/>
    <x v="11"/>
    <n v="12229"/>
    <m/>
    <n v="127773"/>
    <m/>
    <n v="138080"/>
    <m/>
    <m/>
    <x v="6"/>
    <m/>
    <m/>
  </r>
  <r>
    <x v="0"/>
    <s v="Lee College"/>
    <x v="2"/>
    <x v="12"/>
    <n v="41585"/>
    <m/>
    <n v="67494"/>
    <m/>
    <n v="5387"/>
    <m/>
    <n v="2354"/>
    <x v="24"/>
    <m/>
    <m/>
  </r>
  <r>
    <x v="0"/>
    <s v="Lee College"/>
    <x v="2"/>
    <x v="13"/>
    <n v="200618"/>
    <m/>
    <n v="0"/>
    <m/>
    <n v="1044"/>
    <m/>
    <m/>
    <x v="6"/>
    <m/>
    <m/>
  </r>
  <r>
    <x v="0"/>
    <s v="Lee College"/>
    <x v="2"/>
    <x v="14"/>
    <n v="58043"/>
    <m/>
    <n v="43976"/>
    <m/>
    <n v="3509044"/>
    <m/>
    <n v="145709"/>
    <x v="24"/>
    <m/>
    <m/>
  </r>
  <r>
    <x v="0"/>
    <s v="Lee College"/>
    <x v="2"/>
    <x v="15"/>
    <n v="0"/>
    <m/>
    <n v="0"/>
    <m/>
    <n v="0"/>
    <m/>
    <m/>
    <x v="6"/>
    <m/>
    <m/>
  </r>
  <r>
    <x v="0"/>
    <s v="Lee College"/>
    <x v="3"/>
    <x v="16"/>
    <n v="0"/>
    <m/>
    <n v="0"/>
    <m/>
    <n v="7709523"/>
    <m/>
    <m/>
    <x v="6"/>
    <m/>
    <m/>
  </r>
  <r>
    <x v="0"/>
    <s v="Lee College"/>
    <x v="3"/>
    <x v="17"/>
    <n v="0"/>
    <m/>
    <n v="0"/>
    <m/>
    <n v="0"/>
    <m/>
    <m/>
    <x v="6"/>
    <m/>
    <m/>
  </r>
  <r>
    <x v="0"/>
    <s v="Lee College"/>
    <x v="3"/>
    <x v="18"/>
    <n v="0"/>
    <m/>
    <n v="0"/>
    <m/>
    <n v="0"/>
    <m/>
    <m/>
    <x v="6"/>
    <m/>
    <m/>
  </r>
  <r>
    <x v="0"/>
    <s v="Lee College"/>
    <x v="4"/>
    <x v="19"/>
    <n v="800"/>
    <m/>
    <n v="25000"/>
    <m/>
    <n v="32160"/>
    <m/>
    <m/>
    <x v="6"/>
    <m/>
    <m/>
  </r>
  <r>
    <x v="0"/>
    <s v="Lee College"/>
    <x v="5"/>
    <x v="20"/>
    <m/>
    <m/>
    <m/>
    <m/>
    <m/>
    <m/>
    <m/>
    <x v="6"/>
    <m/>
    <m/>
  </r>
  <r>
    <x v="0"/>
    <s v="Lee College"/>
    <x v="6"/>
    <x v="21"/>
    <n v="1265"/>
    <m/>
    <n v="81689"/>
    <m/>
    <n v="622174"/>
    <n v="8500"/>
    <n v="864401"/>
    <x v="24"/>
    <m/>
    <s v="Child Care, gas card, Mental Health Counsler, indirect costs, , Covid related personael, shipping charges for student equipment,21787 IBI group that was missed in 2022, 10293 Contract services that was missed in 2022, "/>
  </r>
  <r>
    <x v="0"/>
    <s v="Lee College"/>
    <x v="7"/>
    <x v="22"/>
    <m/>
    <m/>
    <n v="44445"/>
    <n v="51"/>
    <m/>
    <m/>
    <m/>
    <x v="6"/>
    <m/>
    <m/>
  </r>
  <r>
    <x v="0"/>
    <s v="Lee College"/>
    <x v="7"/>
    <x v="23"/>
    <m/>
    <m/>
    <n v="42948"/>
    <n v="46"/>
    <m/>
    <m/>
    <m/>
    <x v="6"/>
    <m/>
    <m/>
  </r>
  <r>
    <x v="0"/>
    <s v="Lee College"/>
    <x v="7"/>
    <x v="24"/>
    <m/>
    <m/>
    <m/>
    <m/>
    <n v="240409"/>
    <n v="8500"/>
    <m/>
    <x v="6"/>
    <m/>
    <m/>
  </r>
  <r>
    <x v="0"/>
    <s v="Lee College"/>
    <x v="7"/>
    <x v="25"/>
    <m/>
    <m/>
    <m/>
    <m/>
    <n v="33990"/>
    <n v="54"/>
    <m/>
    <x v="6"/>
    <m/>
    <m/>
  </r>
  <r>
    <x v="0"/>
    <s v="Lee College"/>
    <x v="7"/>
    <x v="26"/>
    <m/>
    <m/>
    <m/>
    <m/>
    <n v="417036"/>
    <n v="8500"/>
    <m/>
    <x v="6"/>
    <m/>
    <m/>
  </r>
  <r>
    <x v="0"/>
    <s v="Lee College"/>
    <x v="8"/>
    <x v="27"/>
    <m/>
    <m/>
    <m/>
    <m/>
    <m/>
    <m/>
    <m/>
    <x v="6"/>
    <m/>
    <m/>
  </r>
  <r>
    <x v="0"/>
    <s v="Lone Star College System District"/>
    <x v="0"/>
    <x v="0"/>
    <n v="7125750"/>
    <n v="13124"/>
    <n v="36029964"/>
    <n v="27511"/>
    <n v="55754424"/>
    <n v="162984"/>
    <n v="30727120"/>
    <x v="25"/>
    <m/>
    <m/>
  </r>
  <r>
    <x v="0"/>
    <s v="Lone Star College System District"/>
    <x v="0"/>
    <x v="1"/>
    <n v="430177"/>
    <n v="7848"/>
    <n v="734907"/>
    <n v="6021"/>
    <m/>
    <m/>
    <m/>
    <x v="6"/>
    <m/>
    <m/>
  </r>
  <r>
    <x v="0"/>
    <s v="Lone Star College System District"/>
    <x v="0"/>
    <x v="2"/>
    <m/>
    <m/>
    <m/>
    <m/>
    <m/>
    <m/>
    <m/>
    <x v="6"/>
    <m/>
    <m/>
  </r>
  <r>
    <x v="0"/>
    <s v="Lone Star College System District"/>
    <x v="0"/>
    <x v="3"/>
    <n v="2638200"/>
    <n v="1000"/>
    <n v="4654901"/>
    <n v="12042"/>
    <m/>
    <m/>
    <m/>
    <x v="6"/>
    <m/>
    <m/>
  </r>
  <r>
    <x v="0"/>
    <s v="Lone Star College System District"/>
    <x v="0"/>
    <x v="4"/>
    <m/>
    <m/>
    <m/>
    <m/>
    <m/>
    <m/>
    <m/>
    <x v="6"/>
    <m/>
    <m/>
  </r>
  <r>
    <x v="0"/>
    <s v="Lone Star College System District"/>
    <x v="0"/>
    <x v="5"/>
    <m/>
    <m/>
    <m/>
    <m/>
    <m/>
    <m/>
    <m/>
    <x v="6"/>
    <m/>
    <m/>
  </r>
  <r>
    <x v="0"/>
    <s v="Lone Star College System District"/>
    <x v="0"/>
    <x v="6"/>
    <m/>
    <m/>
    <n v="3141782"/>
    <n v="5417"/>
    <n v="178705"/>
    <n v="735"/>
    <n v="-2414"/>
    <x v="26"/>
    <m/>
    <m/>
  </r>
  <r>
    <x v="0"/>
    <s v="Lone Star College System District"/>
    <x v="1"/>
    <x v="7"/>
    <m/>
    <m/>
    <m/>
    <m/>
    <m/>
    <m/>
    <m/>
    <x v="6"/>
    <m/>
    <m/>
  </r>
  <r>
    <x v="0"/>
    <s v="Lone Star College System District"/>
    <x v="1"/>
    <x v="8"/>
    <m/>
    <m/>
    <n v="201027"/>
    <m/>
    <n v="872453"/>
    <m/>
    <n v="2685065"/>
    <x v="6"/>
    <m/>
    <m/>
  </r>
  <r>
    <x v="0"/>
    <s v="Lone Star College System District"/>
    <x v="1"/>
    <x v="9"/>
    <m/>
    <m/>
    <m/>
    <m/>
    <m/>
    <m/>
    <m/>
    <x v="6"/>
    <m/>
    <m/>
  </r>
  <r>
    <x v="0"/>
    <s v="Lone Star College System District"/>
    <x v="1"/>
    <x v="10"/>
    <m/>
    <m/>
    <n v="31551"/>
    <m/>
    <m/>
    <m/>
    <m/>
    <x v="6"/>
    <m/>
    <m/>
  </r>
  <r>
    <x v="0"/>
    <s v="Lone Star College System District"/>
    <x v="1"/>
    <x v="11"/>
    <n v="104859"/>
    <m/>
    <m/>
    <m/>
    <n v="1043017"/>
    <m/>
    <m/>
    <x v="6"/>
    <m/>
    <m/>
  </r>
  <r>
    <x v="0"/>
    <s v="Lone Star College System District"/>
    <x v="2"/>
    <x v="12"/>
    <n v="2043"/>
    <m/>
    <n v="291508"/>
    <m/>
    <m/>
    <m/>
    <m/>
    <x v="6"/>
    <m/>
    <m/>
  </r>
  <r>
    <x v="0"/>
    <s v="Lone Star College System District"/>
    <x v="2"/>
    <x v="13"/>
    <n v="4593568"/>
    <m/>
    <n v="5517909"/>
    <m/>
    <n v="367139"/>
    <m/>
    <m/>
    <x v="6"/>
    <m/>
    <m/>
  </r>
  <r>
    <x v="0"/>
    <s v="Lone Star College System District"/>
    <x v="2"/>
    <x v="14"/>
    <m/>
    <m/>
    <m/>
    <m/>
    <m/>
    <m/>
    <n v="34650"/>
    <x v="6"/>
    <m/>
    <m/>
  </r>
  <r>
    <x v="0"/>
    <s v="Lone Star College System District"/>
    <x v="2"/>
    <x v="15"/>
    <m/>
    <m/>
    <m/>
    <m/>
    <m/>
    <m/>
    <m/>
    <x v="6"/>
    <m/>
    <m/>
  </r>
  <r>
    <x v="0"/>
    <s v="Lone Star College System District"/>
    <x v="3"/>
    <x v="16"/>
    <m/>
    <m/>
    <n v="8739978"/>
    <m/>
    <n v="6888063"/>
    <m/>
    <n v="4273349"/>
    <x v="6"/>
    <m/>
    <m/>
  </r>
  <r>
    <x v="0"/>
    <s v="Lone Star College System District"/>
    <x v="3"/>
    <x v="17"/>
    <m/>
    <m/>
    <n v="732304"/>
    <m/>
    <n v="5661931"/>
    <m/>
    <n v="863986"/>
    <x v="6"/>
    <m/>
    <m/>
  </r>
  <r>
    <x v="0"/>
    <s v="Lone Star College System District"/>
    <x v="3"/>
    <x v="18"/>
    <m/>
    <m/>
    <m/>
    <m/>
    <m/>
    <m/>
    <m/>
    <x v="6"/>
    <m/>
    <m/>
  </r>
  <r>
    <x v="0"/>
    <s v="Lone Star College System District"/>
    <x v="4"/>
    <x v="19"/>
    <m/>
    <m/>
    <m/>
    <m/>
    <m/>
    <m/>
    <m/>
    <x v="6"/>
    <m/>
    <m/>
  </r>
  <r>
    <x v="0"/>
    <s v="Lone Star College System District"/>
    <x v="5"/>
    <x v="20"/>
    <m/>
    <m/>
    <m/>
    <m/>
    <m/>
    <m/>
    <m/>
    <x v="6"/>
    <m/>
    <m/>
  </r>
  <r>
    <x v="0"/>
    <s v="Lone Star College System District"/>
    <x v="6"/>
    <x v="21"/>
    <m/>
    <m/>
    <m/>
    <m/>
    <n v="388318"/>
    <m/>
    <n v="187923"/>
    <x v="6"/>
    <m/>
    <s v="Funds used for hiring personnel for contact tracing, additional administrative duties as the result of COVID, HEERF reporting and unclaimed funds from HEERF awards"/>
  </r>
  <r>
    <x v="0"/>
    <s v="Lone Star College System District"/>
    <x v="7"/>
    <x v="22"/>
    <m/>
    <m/>
    <n v="428762"/>
    <n v="306"/>
    <m/>
    <m/>
    <m/>
    <x v="6"/>
    <m/>
    <m/>
  </r>
  <r>
    <x v="0"/>
    <s v="Lone Star College System District"/>
    <x v="7"/>
    <x v="23"/>
    <m/>
    <m/>
    <n v="414311"/>
    <n v="504"/>
    <n v="859368"/>
    <m/>
    <m/>
    <x v="6"/>
    <m/>
    <m/>
  </r>
  <r>
    <x v="0"/>
    <s v="Lone Star College System District"/>
    <x v="7"/>
    <x v="24"/>
    <m/>
    <m/>
    <n v="3000"/>
    <n v="6"/>
    <n v="74536"/>
    <m/>
    <m/>
    <x v="6"/>
    <m/>
    <m/>
  </r>
  <r>
    <x v="0"/>
    <s v="Lone Star College System District"/>
    <x v="7"/>
    <x v="25"/>
    <m/>
    <m/>
    <m/>
    <m/>
    <m/>
    <m/>
    <m/>
    <x v="6"/>
    <m/>
    <m/>
  </r>
  <r>
    <x v="0"/>
    <s v="Lone Star College System District"/>
    <x v="7"/>
    <x v="26"/>
    <m/>
    <m/>
    <m/>
    <m/>
    <m/>
    <m/>
    <m/>
    <x v="6"/>
    <m/>
    <m/>
  </r>
  <r>
    <x v="0"/>
    <s v="Lone Star College System District"/>
    <x v="8"/>
    <x v="27"/>
    <m/>
    <m/>
    <m/>
    <m/>
    <m/>
    <m/>
    <m/>
    <x v="6"/>
    <m/>
    <m/>
  </r>
  <r>
    <x v="0"/>
    <s v="McLennan Community College"/>
    <x v="0"/>
    <x v="0"/>
    <n v="2449015"/>
    <n v="2195"/>
    <n v="3922430"/>
    <n v="7553"/>
    <n v="8369735"/>
    <n v="8977"/>
    <n v="967225"/>
    <x v="27"/>
    <m/>
    <m/>
  </r>
  <r>
    <x v="0"/>
    <s v="McLennan Community College"/>
    <x v="0"/>
    <x v="1"/>
    <m/>
    <m/>
    <m/>
    <m/>
    <m/>
    <m/>
    <m/>
    <x v="6"/>
    <m/>
    <m/>
  </r>
  <r>
    <x v="0"/>
    <s v="McLennan Community College"/>
    <x v="0"/>
    <x v="2"/>
    <m/>
    <m/>
    <m/>
    <m/>
    <m/>
    <m/>
    <m/>
    <x v="6"/>
    <m/>
    <m/>
  </r>
  <r>
    <x v="0"/>
    <s v="McLennan Community College"/>
    <x v="0"/>
    <x v="3"/>
    <m/>
    <m/>
    <m/>
    <m/>
    <m/>
    <m/>
    <m/>
    <x v="6"/>
    <m/>
    <m/>
  </r>
  <r>
    <x v="0"/>
    <s v="McLennan Community College"/>
    <x v="0"/>
    <x v="4"/>
    <m/>
    <m/>
    <m/>
    <m/>
    <m/>
    <m/>
    <m/>
    <x v="6"/>
    <m/>
    <m/>
  </r>
  <r>
    <x v="0"/>
    <s v="McLennan Community College"/>
    <x v="0"/>
    <x v="5"/>
    <m/>
    <m/>
    <m/>
    <m/>
    <m/>
    <m/>
    <m/>
    <x v="6"/>
    <m/>
    <m/>
  </r>
  <r>
    <x v="0"/>
    <s v="McLennan Community College"/>
    <x v="0"/>
    <x v="6"/>
    <m/>
    <m/>
    <n v="798355"/>
    <n v="1159"/>
    <n v="623202"/>
    <n v="976"/>
    <m/>
    <x v="6"/>
    <m/>
    <m/>
  </r>
  <r>
    <x v="0"/>
    <s v="McLennan Community College"/>
    <x v="1"/>
    <x v="7"/>
    <m/>
    <m/>
    <m/>
    <m/>
    <m/>
    <m/>
    <m/>
    <x v="6"/>
    <m/>
    <m/>
  </r>
  <r>
    <x v="0"/>
    <s v="McLennan Community College"/>
    <x v="1"/>
    <x v="8"/>
    <m/>
    <m/>
    <m/>
    <m/>
    <m/>
    <m/>
    <m/>
    <x v="6"/>
    <m/>
    <m/>
  </r>
  <r>
    <x v="0"/>
    <s v="McLennan Community College"/>
    <x v="1"/>
    <x v="9"/>
    <m/>
    <m/>
    <m/>
    <m/>
    <m/>
    <m/>
    <m/>
    <x v="6"/>
    <n v="604900"/>
    <m/>
  </r>
  <r>
    <x v="0"/>
    <s v="McLennan Community College"/>
    <x v="1"/>
    <x v="10"/>
    <n v="4253"/>
    <m/>
    <m/>
    <m/>
    <n v="16290"/>
    <m/>
    <m/>
    <x v="6"/>
    <m/>
    <m/>
  </r>
  <r>
    <x v="0"/>
    <s v="McLennan Community College"/>
    <x v="1"/>
    <x v="11"/>
    <n v="1907690"/>
    <m/>
    <n v="561951"/>
    <m/>
    <n v="3845250"/>
    <m/>
    <n v="272319"/>
    <x v="6"/>
    <n v="706005"/>
    <m/>
  </r>
  <r>
    <x v="0"/>
    <s v="McLennan Community College"/>
    <x v="2"/>
    <x v="12"/>
    <n v="16683"/>
    <m/>
    <n v="87796"/>
    <m/>
    <m/>
    <m/>
    <m/>
    <x v="6"/>
    <m/>
    <m/>
  </r>
  <r>
    <x v="0"/>
    <s v="McLennan Community College"/>
    <x v="2"/>
    <x v="13"/>
    <m/>
    <m/>
    <n v="10381"/>
    <m/>
    <m/>
    <m/>
    <m/>
    <x v="6"/>
    <m/>
    <m/>
  </r>
  <r>
    <x v="0"/>
    <s v="McLennan Community College"/>
    <x v="2"/>
    <x v="14"/>
    <m/>
    <m/>
    <n v="400245"/>
    <m/>
    <n v="1969814"/>
    <m/>
    <n v="364492"/>
    <x v="6"/>
    <n v="783057"/>
    <m/>
  </r>
  <r>
    <x v="0"/>
    <s v="McLennan Community College"/>
    <x v="2"/>
    <x v="15"/>
    <m/>
    <m/>
    <m/>
    <m/>
    <m/>
    <m/>
    <m/>
    <x v="6"/>
    <m/>
    <m/>
  </r>
  <r>
    <x v="0"/>
    <s v="McLennan Community College"/>
    <x v="3"/>
    <x v="16"/>
    <m/>
    <m/>
    <n v="2879334"/>
    <m/>
    <n v="3648050"/>
    <m/>
    <n v="1482840"/>
    <x v="6"/>
    <n v="1744360"/>
    <m/>
  </r>
  <r>
    <x v="0"/>
    <s v="McLennan Community College"/>
    <x v="3"/>
    <x v="17"/>
    <m/>
    <m/>
    <n v="75908"/>
    <m/>
    <m/>
    <m/>
    <m/>
    <x v="6"/>
    <m/>
    <m/>
  </r>
  <r>
    <x v="0"/>
    <s v="McLennan Community College"/>
    <x v="3"/>
    <x v="18"/>
    <m/>
    <m/>
    <m/>
    <m/>
    <m/>
    <m/>
    <m/>
    <x v="6"/>
    <m/>
    <m/>
  </r>
  <r>
    <x v="0"/>
    <s v="McLennan Community College"/>
    <x v="4"/>
    <x v="19"/>
    <m/>
    <m/>
    <m/>
    <m/>
    <m/>
    <m/>
    <m/>
    <x v="6"/>
    <m/>
    <m/>
  </r>
  <r>
    <x v="0"/>
    <s v="McLennan Community College"/>
    <x v="5"/>
    <x v="20"/>
    <m/>
    <m/>
    <m/>
    <m/>
    <m/>
    <m/>
    <m/>
    <x v="6"/>
    <m/>
    <m/>
  </r>
  <r>
    <x v="0"/>
    <s v="McLennan Community College"/>
    <x v="6"/>
    <x v="21"/>
    <m/>
    <m/>
    <n v="266360"/>
    <m/>
    <n v="786411"/>
    <m/>
    <n v="229426"/>
    <x v="6"/>
    <n v="437669"/>
    <s v="This includes indirect costs, personnel costs for student counseling and IREPO budgeted expenses, and incintives for getting the vaccines."/>
  </r>
  <r>
    <x v="0"/>
    <s v="McLennan Community College"/>
    <x v="7"/>
    <x v="22"/>
    <m/>
    <m/>
    <n v="78078"/>
    <n v="53"/>
    <m/>
    <m/>
    <m/>
    <x v="6"/>
    <m/>
    <m/>
  </r>
  <r>
    <x v="0"/>
    <s v="McLennan Community College"/>
    <x v="7"/>
    <x v="23"/>
    <m/>
    <m/>
    <n v="75447"/>
    <n v="93"/>
    <m/>
    <m/>
    <m/>
    <x v="6"/>
    <m/>
    <m/>
  </r>
  <r>
    <x v="0"/>
    <s v="McLennan Community College"/>
    <x v="7"/>
    <x v="24"/>
    <m/>
    <m/>
    <n v="3656"/>
    <n v="3"/>
    <n v="138137"/>
    <n v="42"/>
    <n v="14755"/>
    <x v="6"/>
    <m/>
    <m/>
  </r>
  <r>
    <x v="0"/>
    <s v="McLennan Community College"/>
    <x v="7"/>
    <x v="25"/>
    <m/>
    <m/>
    <m/>
    <m/>
    <n v="115919"/>
    <m/>
    <m/>
    <x v="6"/>
    <m/>
    <m/>
  </r>
  <r>
    <x v="0"/>
    <s v="McLennan Community College"/>
    <x v="7"/>
    <x v="26"/>
    <m/>
    <m/>
    <m/>
    <m/>
    <m/>
    <m/>
    <m/>
    <x v="6"/>
    <m/>
    <m/>
  </r>
  <r>
    <x v="0"/>
    <s v="McLennan Community College"/>
    <x v="8"/>
    <x v="27"/>
    <m/>
    <m/>
    <m/>
    <m/>
    <m/>
    <m/>
    <m/>
    <x v="6"/>
    <m/>
    <m/>
  </r>
  <r>
    <x v="0"/>
    <s v="Navarro College"/>
    <x v="0"/>
    <x v="0"/>
    <n v="336372"/>
    <n v="434"/>
    <n v="1111142"/>
    <n v="746"/>
    <n v="2390910"/>
    <n v="836"/>
    <n v="10707"/>
    <x v="28"/>
    <m/>
    <s v="Student count unduplicated."/>
  </r>
  <r>
    <x v="0"/>
    <s v="Navarro College"/>
    <x v="0"/>
    <x v="1"/>
    <n v="639413"/>
    <n v="476"/>
    <m/>
    <m/>
    <m/>
    <m/>
    <m/>
    <x v="6"/>
    <m/>
    <m/>
  </r>
  <r>
    <x v="0"/>
    <s v="Navarro College"/>
    <x v="0"/>
    <x v="2"/>
    <m/>
    <m/>
    <m/>
    <m/>
    <m/>
    <m/>
    <m/>
    <x v="6"/>
    <m/>
    <m/>
  </r>
  <r>
    <x v="0"/>
    <s v="Navarro College"/>
    <x v="0"/>
    <x v="3"/>
    <m/>
    <m/>
    <m/>
    <m/>
    <m/>
    <m/>
    <m/>
    <x v="6"/>
    <m/>
    <m/>
  </r>
  <r>
    <x v="0"/>
    <s v="Navarro College"/>
    <x v="0"/>
    <x v="4"/>
    <m/>
    <m/>
    <m/>
    <m/>
    <m/>
    <m/>
    <m/>
    <x v="6"/>
    <m/>
    <m/>
  </r>
  <r>
    <x v="0"/>
    <s v="Navarro College"/>
    <x v="0"/>
    <x v="5"/>
    <m/>
    <m/>
    <m/>
    <m/>
    <m/>
    <m/>
    <m/>
    <x v="6"/>
    <m/>
    <m/>
  </r>
  <r>
    <x v="0"/>
    <s v="Navarro College"/>
    <x v="0"/>
    <x v="6"/>
    <n v="56760"/>
    <n v="72"/>
    <n v="1031652"/>
    <n v="566"/>
    <n v="7167028"/>
    <n v="2248"/>
    <n v="20320"/>
    <x v="29"/>
    <m/>
    <s v="Student count unduplicated."/>
  </r>
  <r>
    <x v="0"/>
    <s v="Navarro College"/>
    <x v="1"/>
    <x v="7"/>
    <m/>
    <m/>
    <m/>
    <m/>
    <m/>
    <m/>
    <m/>
    <x v="6"/>
    <m/>
    <m/>
  </r>
  <r>
    <x v="0"/>
    <s v="Navarro College"/>
    <x v="1"/>
    <x v="8"/>
    <m/>
    <m/>
    <m/>
    <m/>
    <m/>
    <m/>
    <m/>
    <x v="6"/>
    <m/>
    <m/>
  </r>
  <r>
    <x v="0"/>
    <s v="Navarro College"/>
    <x v="1"/>
    <x v="9"/>
    <m/>
    <m/>
    <n v="162342"/>
    <m/>
    <n v="2489010"/>
    <m/>
    <n v="195180"/>
    <x v="6"/>
    <m/>
    <m/>
  </r>
  <r>
    <x v="0"/>
    <s v="Navarro College"/>
    <x v="1"/>
    <x v="10"/>
    <m/>
    <m/>
    <m/>
    <m/>
    <n v="1905"/>
    <m/>
    <m/>
    <x v="6"/>
    <m/>
    <m/>
  </r>
  <r>
    <x v="0"/>
    <s v="Navarro College"/>
    <x v="1"/>
    <x v="11"/>
    <n v="61543"/>
    <m/>
    <n v="1734348"/>
    <m/>
    <n v="1543828"/>
    <m/>
    <m/>
    <x v="6"/>
    <m/>
    <m/>
  </r>
  <r>
    <x v="0"/>
    <s v="Navarro College"/>
    <x v="2"/>
    <x v="12"/>
    <n v="19808"/>
    <m/>
    <n v="314626"/>
    <m/>
    <n v="15815"/>
    <m/>
    <m/>
    <x v="6"/>
    <m/>
    <m/>
  </r>
  <r>
    <x v="0"/>
    <s v="Navarro College"/>
    <x v="2"/>
    <x v="13"/>
    <n v="65725"/>
    <m/>
    <n v="431"/>
    <m/>
    <m/>
    <m/>
    <m/>
    <x v="6"/>
    <m/>
    <m/>
  </r>
  <r>
    <x v="0"/>
    <s v="Navarro College"/>
    <x v="2"/>
    <x v="14"/>
    <m/>
    <m/>
    <m/>
    <m/>
    <m/>
    <m/>
    <m/>
    <x v="6"/>
    <m/>
    <m/>
  </r>
  <r>
    <x v="0"/>
    <s v="Navarro College"/>
    <x v="2"/>
    <x v="15"/>
    <m/>
    <m/>
    <n v="3696"/>
    <m/>
    <m/>
    <m/>
    <m/>
    <x v="6"/>
    <m/>
    <m/>
  </r>
  <r>
    <x v="0"/>
    <s v="Navarro College"/>
    <x v="3"/>
    <x v="16"/>
    <m/>
    <m/>
    <n v="3560479"/>
    <m/>
    <n v="3455422"/>
    <m/>
    <m/>
    <x v="6"/>
    <m/>
    <m/>
  </r>
  <r>
    <x v="0"/>
    <s v="Navarro College"/>
    <x v="3"/>
    <x v="17"/>
    <m/>
    <m/>
    <n v="1111410"/>
    <m/>
    <m/>
    <m/>
    <m/>
    <x v="6"/>
    <m/>
    <m/>
  </r>
  <r>
    <x v="0"/>
    <s v="Navarro College"/>
    <x v="3"/>
    <x v="18"/>
    <m/>
    <m/>
    <m/>
    <m/>
    <m/>
    <m/>
    <m/>
    <x v="6"/>
    <m/>
    <m/>
  </r>
  <r>
    <x v="0"/>
    <s v="Navarro College"/>
    <x v="4"/>
    <x v="19"/>
    <m/>
    <m/>
    <m/>
    <m/>
    <m/>
    <m/>
    <m/>
    <x v="6"/>
    <m/>
    <m/>
  </r>
  <r>
    <x v="0"/>
    <s v="Navarro College"/>
    <x v="5"/>
    <x v="20"/>
    <m/>
    <m/>
    <m/>
    <m/>
    <m/>
    <m/>
    <m/>
    <x v="6"/>
    <m/>
    <m/>
  </r>
  <r>
    <x v="0"/>
    <s v="Navarro College"/>
    <x v="6"/>
    <x v="21"/>
    <m/>
    <m/>
    <n v="1078181"/>
    <m/>
    <n v="474431"/>
    <m/>
    <n v="19123"/>
    <x v="6"/>
    <n v="15247"/>
    <s v="Payroll and Admin Cost"/>
  </r>
  <r>
    <x v="0"/>
    <s v="Navarro College"/>
    <x v="7"/>
    <x v="22"/>
    <m/>
    <m/>
    <n v="56270"/>
    <n v="20"/>
    <s v="                                       -  "/>
    <m/>
    <m/>
    <x v="6"/>
    <m/>
    <m/>
  </r>
  <r>
    <x v="0"/>
    <s v="Navarro College"/>
    <x v="7"/>
    <x v="23"/>
    <m/>
    <m/>
    <n v="54718"/>
    <n v="71"/>
    <s v="                                       -  "/>
    <m/>
    <m/>
    <x v="6"/>
    <m/>
    <m/>
  </r>
  <r>
    <x v="0"/>
    <s v="Navarro College"/>
    <x v="7"/>
    <x v="24"/>
    <m/>
    <m/>
    <n v="8923"/>
    <n v="5"/>
    <n v="175981"/>
    <n v="56"/>
    <m/>
    <x v="6"/>
    <m/>
    <s v="Student count unduplicated."/>
  </r>
  <r>
    <x v="0"/>
    <s v="Navarro College"/>
    <x v="7"/>
    <x v="25"/>
    <m/>
    <m/>
    <m/>
    <m/>
    <n v="4853"/>
    <n v="7"/>
    <n v="27117"/>
    <x v="30"/>
    <m/>
    <s v="Student count unduplicated."/>
  </r>
  <r>
    <x v="0"/>
    <s v="Navarro College"/>
    <x v="7"/>
    <x v="26"/>
    <m/>
    <m/>
    <m/>
    <m/>
    <n v="436492"/>
    <m/>
    <n v="90722"/>
    <x v="6"/>
    <m/>
    <s v="Report Modernization, Accelerating Credentials, &amp; TRUE Grants"/>
  </r>
  <r>
    <x v="0"/>
    <s v="Navarro College"/>
    <x v="8"/>
    <x v="27"/>
    <m/>
    <m/>
    <m/>
    <m/>
    <m/>
    <m/>
    <m/>
    <x v="6"/>
    <m/>
    <m/>
  </r>
  <r>
    <x v="0"/>
    <s v="North Central Texas College"/>
    <x v="0"/>
    <x v="0"/>
    <n v="2029964"/>
    <n v="2723"/>
    <n v="2443641"/>
    <n v="5482"/>
    <n v="7378147"/>
    <n v="9872"/>
    <m/>
    <x v="6"/>
    <m/>
    <m/>
  </r>
  <r>
    <x v="0"/>
    <s v="North Central Texas College"/>
    <x v="0"/>
    <x v="1"/>
    <n v="38545"/>
    <n v="45"/>
    <m/>
    <m/>
    <m/>
    <m/>
    <m/>
    <x v="6"/>
    <m/>
    <m/>
  </r>
  <r>
    <x v="0"/>
    <s v="North Central Texas College"/>
    <x v="0"/>
    <x v="2"/>
    <m/>
    <m/>
    <n v="1579650"/>
    <n v="4403"/>
    <m/>
    <m/>
    <m/>
    <x v="6"/>
    <m/>
    <m/>
  </r>
  <r>
    <x v="0"/>
    <s v="North Central Texas College"/>
    <x v="0"/>
    <x v="3"/>
    <n v="75259"/>
    <n v="48"/>
    <n v="190362"/>
    <n v="151"/>
    <m/>
    <m/>
    <m/>
    <x v="6"/>
    <m/>
    <m/>
  </r>
  <r>
    <x v="0"/>
    <s v="North Central Texas College"/>
    <x v="0"/>
    <x v="4"/>
    <n v="193"/>
    <n v="2"/>
    <m/>
    <m/>
    <m/>
    <m/>
    <m/>
    <x v="6"/>
    <m/>
    <m/>
  </r>
  <r>
    <x v="0"/>
    <s v="North Central Texas College"/>
    <x v="0"/>
    <x v="5"/>
    <m/>
    <m/>
    <m/>
    <m/>
    <n v="18980"/>
    <n v="140"/>
    <m/>
    <x v="6"/>
    <m/>
    <m/>
  </r>
  <r>
    <x v="0"/>
    <s v="North Central Texas College"/>
    <x v="0"/>
    <x v="6"/>
    <m/>
    <m/>
    <n v="225140"/>
    <n v="294"/>
    <n v="613252"/>
    <n v="373"/>
    <m/>
    <x v="6"/>
    <m/>
    <m/>
  </r>
  <r>
    <x v="0"/>
    <s v="North Central Texas College"/>
    <x v="1"/>
    <x v="7"/>
    <m/>
    <m/>
    <m/>
    <m/>
    <m/>
    <m/>
    <m/>
    <x v="6"/>
    <m/>
    <m/>
  </r>
  <r>
    <x v="0"/>
    <s v="North Central Texas College"/>
    <x v="1"/>
    <x v="8"/>
    <m/>
    <m/>
    <m/>
    <m/>
    <m/>
    <m/>
    <m/>
    <x v="6"/>
    <m/>
    <m/>
  </r>
  <r>
    <x v="0"/>
    <s v="North Central Texas College"/>
    <x v="1"/>
    <x v="9"/>
    <n v="11604"/>
    <m/>
    <n v="12404"/>
    <m/>
    <n v="94768"/>
    <m/>
    <m/>
    <x v="6"/>
    <m/>
    <m/>
  </r>
  <r>
    <x v="0"/>
    <s v="North Central Texas College"/>
    <x v="1"/>
    <x v="10"/>
    <n v="31284"/>
    <m/>
    <m/>
    <m/>
    <m/>
    <m/>
    <m/>
    <x v="6"/>
    <m/>
    <m/>
  </r>
  <r>
    <x v="0"/>
    <s v="North Central Texas College"/>
    <x v="1"/>
    <x v="11"/>
    <n v="803021"/>
    <m/>
    <n v="1132792"/>
    <m/>
    <n v="17500"/>
    <m/>
    <m/>
    <x v="6"/>
    <m/>
    <m/>
  </r>
  <r>
    <x v="0"/>
    <s v="North Central Texas College"/>
    <x v="2"/>
    <x v="12"/>
    <n v="49701"/>
    <m/>
    <n v="170332"/>
    <m/>
    <n v="145492"/>
    <m/>
    <m/>
    <x v="6"/>
    <m/>
    <m/>
  </r>
  <r>
    <x v="0"/>
    <s v="North Central Texas College"/>
    <x v="2"/>
    <x v="13"/>
    <n v="39732"/>
    <m/>
    <n v="35953"/>
    <m/>
    <n v="14647"/>
    <m/>
    <m/>
    <x v="6"/>
    <m/>
    <m/>
  </r>
  <r>
    <x v="0"/>
    <s v="North Central Texas College"/>
    <x v="2"/>
    <x v="14"/>
    <m/>
    <m/>
    <m/>
    <m/>
    <n v="110630"/>
    <m/>
    <m/>
    <x v="6"/>
    <m/>
    <m/>
  </r>
  <r>
    <x v="0"/>
    <s v="North Central Texas College"/>
    <x v="2"/>
    <x v="15"/>
    <n v="20054"/>
    <m/>
    <m/>
    <m/>
    <m/>
    <m/>
    <m/>
    <x v="6"/>
    <m/>
    <m/>
  </r>
  <r>
    <x v="0"/>
    <s v="North Central Texas College"/>
    <x v="3"/>
    <x v="16"/>
    <m/>
    <m/>
    <n v="4966240"/>
    <m/>
    <n v="4480965"/>
    <m/>
    <m/>
    <x v="6"/>
    <m/>
    <m/>
  </r>
  <r>
    <x v="0"/>
    <s v="North Central Texas College"/>
    <x v="3"/>
    <x v="17"/>
    <m/>
    <m/>
    <n v="331583"/>
    <m/>
    <m/>
    <m/>
    <m/>
    <x v="6"/>
    <m/>
    <m/>
  </r>
  <r>
    <x v="0"/>
    <s v="North Central Texas College"/>
    <x v="3"/>
    <x v="18"/>
    <m/>
    <m/>
    <m/>
    <m/>
    <m/>
    <m/>
    <m/>
    <x v="6"/>
    <m/>
    <m/>
  </r>
  <r>
    <x v="0"/>
    <s v="North Central Texas College"/>
    <x v="4"/>
    <x v="19"/>
    <m/>
    <m/>
    <m/>
    <m/>
    <m/>
    <m/>
    <m/>
    <x v="6"/>
    <m/>
    <m/>
  </r>
  <r>
    <x v="0"/>
    <s v="North Central Texas College"/>
    <x v="5"/>
    <x v="20"/>
    <m/>
    <m/>
    <m/>
    <m/>
    <m/>
    <m/>
    <m/>
    <x v="6"/>
    <m/>
    <m/>
  </r>
  <r>
    <x v="0"/>
    <s v="North Central Texas College"/>
    <x v="6"/>
    <x v="21"/>
    <n v="367084"/>
    <m/>
    <n v="958284"/>
    <m/>
    <n v="1499047"/>
    <m/>
    <m/>
    <x v="6"/>
    <m/>
    <s v="Wages for personnel &amp; Indirect costs"/>
  </r>
  <r>
    <x v="0"/>
    <s v="North Central Texas College"/>
    <x v="7"/>
    <x v="22"/>
    <m/>
    <m/>
    <n v="56967"/>
    <n v="19"/>
    <m/>
    <m/>
    <m/>
    <x v="6"/>
    <m/>
    <m/>
  </r>
  <r>
    <x v="0"/>
    <s v="North Central Texas College"/>
    <x v="7"/>
    <x v="23"/>
    <m/>
    <m/>
    <n v="55047"/>
    <n v="51"/>
    <m/>
    <m/>
    <m/>
    <x v="6"/>
    <m/>
    <m/>
  </r>
  <r>
    <x v="0"/>
    <s v="North Central Texas College"/>
    <x v="7"/>
    <x v="24"/>
    <m/>
    <m/>
    <n v="6800"/>
    <n v="11"/>
    <m/>
    <m/>
    <m/>
    <x v="6"/>
    <m/>
    <m/>
  </r>
  <r>
    <x v="0"/>
    <s v="North Central Texas College"/>
    <x v="7"/>
    <x v="25"/>
    <m/>
    <m/>
    <m/>
    <m/>
    <m/>
    <m/>
    <m/>
    <x v="6"/>
    <m/>
    <m/>
  </r>
  <r>
    <x v="0"/>
    <s v="North Central Texas College"/>
    <x v="7"/>
    <x v="26"/>
    <m/>
    <m/>
    <m/>
    <m/>
    <m/>
    <m/>
    <m/>
    <x v="6"/>
    <m/>
    <m/>
  </r>
  <r>
    <x v="0"/>
    <s v="North Central Texas College"/>
    <x v="8"/>
    <x v="27"/>
    <m/>
    <m/>
    <m/>
    <m/>
    <m/>
    <m/>
    <m/>
    <x v="6"/>
    <m/>
    <m/>
  </r>
  <r>
    <x v="0"/>
    <s v="Northeast Texas Community College"/>
    <x v="0"/>
    <x v="0"/>
    <n v="321784"/>
    <n v="1062"/>
    <n v="783753"/>
    <n v="821"/>
    <n v="2872850"/>
    <n v="3328"/>
    <m/>
    <x v="6"/>
    <m/>
    <m/>
  </r>
  <r>
    <x v="0"/>
    <s v="Northeast Texas Community College"/>
    <x v="0"/>
    <x v="1"/>
    <n v="169718"/>
    <n v="94"/>
    <m/>
    <m/>
    <m/>
    <m/>
    <m/>
    <x v="6"/>
    <m/>
    <m/>
  </r>
  <r>
    <x v="0"/>
    <s v="Northeast Texas Community College"/>
    <x v="0"/>
    <x v="2"/>
    <m/>
    <m/>
    <n v="35924"/>
    <n v="24"/>
    <n v="9884"/>
    <n v="78"/>
    <m/>
    <x v="6"/>
    <m/>
    <m/>
  </r>
  <r>
    <x v="0"/>
    <s v="Northeast Texas Community College"/>
    <x v="0"/>
    <x v="3"/>
    <n v="3187"/>
    <n v="7"/>
    <n v="12087"/>
    <n v="20"/>
    <m/>
    <m/>
    <m/>
    <x v="6"/>
    <m/>
    <m/>
  </r>
  <r>
    <x v="0"/>
    <s v="Northeast Texas Community College"/>
    <x v="0"/>
    <x v="4"/>
    <n v="6116"/>
    <n v="5"/>
    <n v="5281"/>
    <n v="18"/>
    <n v="4817"/>
    <n v="15"/>
    <n v="1206.8800000000001"/>
    <x v="26"/>
    <n v="1433.65"/>
    <m/>
  </r>
  <r>
    <x v="0"/>
    <s v="Northeast Texas Community College"/>
    <x v="0"/>
    <x v="5"/>
    <m/>
    <m/>
    <n v="749"/>
    <n v="1"/>
    <m/>
    <m/>
    <m/>
    <x v="6"/>
    <m/>
    <m/>
  </r>
  <r>
    <x v="0"/>
    <s v="Northeast Texas Community College"/>
    <x v="0"/>
    <x v="6"/>
    <m/>
    <m/>
    <m/>
    <m/>
    <n v="136089"/>
    <n v="332"/>
    <m/>
    <x v="6"/>
    <n v="40075"/>
    <m/>
  </r>
  <r>
    <x v="0"/>
    <s v="Northeast Texas Community College"/>
    <x v="1"/>
    <x v="7"/>
    <n v="6842"/>
    <m/>
    <n v="296"/>
    <m/>
    <m/>
    <m/>
    <m/>
    <x v="6"/>
    <m/>
    <m/>
  </r>
  <r>
    <x v="0"/>
    <s v="Northeast Texas Community College"/>
    <x v="1"/>
    <x v="8"/>
    <n v="12518"/>
    <m/>
    <n v="5000"/>
    <m/>
    <n v="86319"/>
    <m/>
    <n v="79444.38"/>
    <x v="6"/>
    <n v="81444.38"/>
    <m/>
  </r>
  <r>
    <x v="0"/>
    <s v="Northeast Texas Community College"/>
    <x v="1"/>
    <x v="9"/>
    <n v="8010"/>
    <m/>
    <m/>
    <m/>
    <n v="22386"/>
    <m/>
    <m/>
    <x v="6"/>
    <m/>
    <m/>
  </r>
  <r>
    <x v="0"/>
    <s v="Northeast Texas Community College"/>
    <x v="1"/>
    <x v="10"/>
    <n v="3133"/>
    <m/>
    <n v="2710"/>
    <m/>
    <n v="9869"/>
    <m/>
    <n v="7077"/>
    <x v="6"/>
    <n v="2876.25"/>
    <m/>
  </r>
  <r>
    <x v="0"/>
    <s v="Northeast Texas Community College"/>
    <x v="1"/>
    <x v="11"/>
    <n v="4998"/>
    <m/>
    <n v="155250"/>
    <m/>
    <n v="749686"/>
    <m/>
    <n v="12788.6"/>
    <x v="6"/>
    <m/>
    <m/>
  </r>
  <r>
    <x v="0"/>
    <s v="Northeast Texas Community College"/>
    <x v="2"/>
    <x v="12"/>
    <n v="2311"/>
    <m/>
    <n v="41603"/>
    <m/>
    <n v="1508"/>
    <m/>
    <m/>
    <x v="6"/>
    <m/>
    <m/>
  </r>
  <r>
    <x v="0"/>
    <s v="Northeast Texas Community College"/>
    <x v="2"/>
    <x v="13"/>
    <n v="9352"/>
    <m/>
    <n v="52644"/>
    <m/>
    <n v="217"/>
    <m/>
    <m/>
    <x v="6"/>
    <m/>
    <m/>
  </r>
  <r>
    <x v="0"/>
    <s v="Northeast Texas Community College"/>
    <x v="2"/>
    <x v="14"/>
    <m/>
    <m/>
    <n v="95119"/>
    <m/>
    <n v="174433"/>
    <m/>
    <n v="340973"/>
    <x v="6"/>
    <n v="2149746.21"/>
    <m/>
  </r>
  <r>
    <x v="0"/>
    <s v="Northeast Texas Community College"/>
    <x v="2"/>
    <x v="15"/>
    <n v="13590"/>
    <m/>
    <m/>
    <m/>
    <m/>
    <m/>
    <m/>
    <x v="6"/>
    <m/>
    <m/>
  </r>
  <r>
    <x v="0"/>
    <s v="Northeast Texas Community College"/>
    <x v="3"/>
    <x v="16"/>
    <m/>
    <m/>
    <n v="585700"/>
    <m/>
    <n v="151462"/>
    <m/>
    <m/>
    <x v="6"/>
    <n v="139052.04"/>
    <m/>
  </r>
  <r>
    <x v="0"/>
    <s v="Northeast Texas Community College"/>
    <x v="3"/>
    <x v="17"/>
    <m/>
    <m/>
    <n v="547954"/>
    <m/>
    <n v="284790"/>
    <m/>
    <m/>
    <x v="6"/>
    <n v="143886.60999999999"/>
    <m/>
  </r>
  <r>
    <x v="0"/>
    <s v="Northeast Texas Community College"/>
    <x v="3"/>
    <x v="18"/>
    <m/>
    <m/>
    <m/>
    <m/>
    <m/>
    <m/>
    <m/>
    <x v="6"/>
    <m/>
    <m/>
  </r>
  <r>
    <x v="0"/>
    <s v="Northeast Texas Community College"/>
    <x v="4"/>
    <x v="19"/>
    <m/>
    <m/>
    <m/>
    <m/>
    <m/>
    <m/>
    <m/>
    <x v="6"/>
    <m/>
    <m/>
  </r>
  <r>
    <x v="0"/>
    <s v="Northeast Texas Community College"/>
    <x v="5"/>
    <x v="20"/>
    <m/>
    <m/>
    <n v="135214"/>
    <m/>
    <n v="71671"/>
    <m/>
    <m/>
    <x v="6"/>
    <m/>
    <s v="SBDC Covid Funds Pass through to Local SBDC.Used for personnel, contracted services, supplies, and travel according to SBDC guidelines"/>
  </r>
  <r>
    <x v="0"/>
    <s v="Northeast Texas Community College"/>
    <x v="6"/>
    <x v="21"/>
    <n v="2605"/>
    <m/>
    <n v="2973"/>
    <m/>
    <n v="100193"/>
    <m/>
    <m/>
    <x v="6"/>
    <m/>
    <s v="Signage and mental health services"/>
  </r>
  <r>
    <x v="0"/>
    <s v="Northeast Texas Community College"/>
    <x v="7"/>
    <x v="22"/>
    <m/>
    <m/>
    <m/>
    <m/>
    <m/>
    <m/>
    <m/>
    <x v="6"/>
    <m/>
    <m/>
  </r>
  <r>
    <x v="0"/>
    <s v="Northeast Texas Community College"/>
    <x v="7"/>
    <x v="23"/>
    <m/>
    <m/>
    <n v="29215"/>
    <n v="30"/>
    <n v="5439"/>
    <m/>
    <n v="35936.65"/>
    <x v="6"/>
    <m/>
    <m/>
  </r>
  <r>
    <x v="0"/>
    <s v="Northeast Texas Community College"/>
    <x v="7"/>
    <x v="24"/>
    <m/>
    <m/>
    <m/>
    <m/>
    <n v="123336"/>
    <m/>
    <n v="40000"/>
    <x v="6"/>
    <m/>
    <m/>
  </r>
  <r>
    <x v="0"/>
    <s v="Northeast Texas Community College"/>
    <x v="7"/>
    <x v="25"/>
    <m/>
    <m/>
    <m/>
    <m/>
    <n v="4828"/>
    <m/>
    <m/>
    <x v="6"/>
    <m/>
    <m/>
  </r>
  <r>
    <x v="0"/>
    <s v="Northeast Texas Community College"/>
    <x v="7"/>
    <x v="26"/>
    <m/>
    <m/>
    <m/>
    <m/>
    <m/>
    <m/>
    <m/>
    <x v="6"/>
    <n v="197065"/>
    <m/>
  </r>
  <r>
    <x v="0"/>
    <s v="Northeast Texas Community College"/>
    <x v="8"/>
    <x v="27"/>
    <m/>
    <m/>
    <m/>
    <m/>
    <m/>
    <m/>
    <m/>
    <x v="6"/>
    <m/>
    <m/>
  </r>
  <r>
    <x v="0"/>
    <s v="Panola College"/>
    <x v="0"/>
    <x v="0"/>
    <n v="765603"/>
    <n v="772"/>
    <n v="2033850"/>
    <n v="1668"/>
    <n v="1575225"/>
    <n v="6"/>
    <n v="0"/>
    <x v="2"/>
    <n v="0"/>
    <m/>
  </r>
  <r>
    <x v="0"/>
    <s v="Panola College"/>
    <x v="0"/>
    <x v="1"/>
    <m/>
    <m/>
    <m/>
    <m/>
    <m/>
    <m/>
    <m/>
    <x v="6"/>
    <m/>
    <m/>
  </r>
  <r>
    <x v="0"/>
    <s v="Panola College"/>
    <x v="0"/>
    <x v="2"/>
    <m/>
    <m/>
    <m/>
    <m/>
    <m/>
    <m/>
    <m/>
    <x v="6"/>
    <m/>
    <m/>
  </r>
  <r>
    <x v="0"/>
    <s v="Panola College"/>
    <x v="0"/>
    <x v="3"/>
    <n v="175431"/>
    <n v="119"/>
    <n v="23459"/>
    <n v="15"/>
    <m/>
    <m/>
    <m/>
    <x v="6"/>
    <n v="0"/>
    <m/>
  </r>
  <r>
    <x v="0"/>
    <s v="Panola College"/>
    <x v="0"/>
    <x v="4"/>
    <n v="13118"/>
    <n v="124"/>
    <n v="215102"/>
    <n v="124"/>
    <m/>
    <m/>
    <m/>
    <x v="6"/>
    <n v="0"/>
    <m/>
  </r>
  <r>
    <x v="0"/>
    <s v="Panola College"/>
    <x v="0"/>
    <x v="5"/>
    <m/>
    <m/>
    <n v="30042"/>
    <n v="20"/>
    <m/>
    <m/>
    <m/>
    <x v="6"/>
    <m/>
    <m/>
  </r>
  <r>
    <x v="0"/>
    <s v="Panola College"/>
    <x v="0"/>
    <x v="6"/>
    <m/>
    <m/>
    <n v="189854"/>
    <n v="301"/>
    <n v="162486"/>
    <n v="334"/>
    <n v="0"/>
    <x v="6"/>
    <n v="0"/>
    <m/>
  </r>
  <r>
    <x v="0"/>
    <s v="Panola College"/>
    <x v="1"/>
    <x v="7"/>
    <m/>
    <m/>
    <m/>
    <m/>
    <m/>
    <m/>
    <m/>
    <x v="6"/>
    <m/>
    <m/>
  </r>
  <r>
    <x v="0"/>
    <s v="Panola College"/>
    <x v="1"/>
    <x v="8"/>
    <m/>
    <m/>
    <n v="109011"/>
    <m/>
    <m/>
    <m/>
    <m/>
    <x v="6"/>
    <m/>
    <m/>
  </r>
  <r>
    <x v="0"/>
    <s v="Panola College"/>
    <x v="1"/>
    <x v="9"/>
    <n v="152353"/>
    <m/>
    <n v="1256355"/>
    <m/>
    <n v="1537575"/>
    <m/>
    <m/>
    <x v="6"/>
    <n v="0"/>
    <m/>
  </r>
  <r>
    <x v="0"/>
    <s v="Panola College"/>
    <x v="1"/>
    <x v="10"/>
    <m/>
    <m/>
    <n v="3703"/>
    <m/>
    <m/>
    <m/>
    <m/>
    <x v="6"/>
    <m/>
    <m/>
  </r>
  <r>
    <x v="0"/>
    <s v="Panola College"/>
    <x v="1"/>
    <x v="11"/>
    <n v="55377"/>
    <m/>
    <n v="303572"/>
    <m/>
    <n v="160840"/>
    <m/>
    <m/>
    <x v="6"/>
    <n v="0"/>
    <m/>
  </r>
  <r>
    <x v="0"/>
    <s v="Panola College"/>
    <x v="2"/>
    <x v="12"/>
    <m/>
    <m/>
    <n v="962"/>
    <m/>
    <m/>
    <m/>
    <m/>
    <x v="6"/>
    <m/>
    <m/>
  </r>
  <r>
    <x v="0"/>
    <s v="Panola College"/>
    <x v="2"/>
    <x v="13"/>
    <n v="2234"/>
    <m/>
    <n v="65714"/>
    <m/>
    <n v="678053"/>
    <m/>
    <m/>
    <x v="6"/>
    <n v="0"/>
    <m/>
  </r>
  <r>
    <x v="0"/>
    <s v="Panola College"/>
    <x v="2"/>
    <x v="14"/>
    <m/>
    <m/>
    <m/>
    <m/>
    <m/>
    <m/>
    <m/>
    <x v="6"/>
    <m/>
    <m/>
  </r>
  <r>
    <x v="0"/>
    <s v="Panola College"/>
    <x v="2"/>
    <x v="15"/>
    <m/>
    <m/>
    <m/>
    <m/>
    <m/>
    <m/>
    <m/>
    <x v="6"/>
    <m/>
    <m/>
  </r>
  <r>
    <x v="0"/>
    <s v="Panola College"/>
    <x v="3"/>
    <x v="16"/>
    <m/>
    <m/>
    <n v="124015"/>
    <m/>
    <m/>
    <m/>
    <m/>
    <x v="6"/>
    <m/>
    <m/>
  </r>
  <r>
    <x v="0"/>
    <s v="Panola College"/>
    <x v="3"/>
    <x v="17"/>
    <n v="74376"/>
    <m/>
    <n v="576230"/>
    <m/>
    <n v="65056"/>
    <m/>
    <m/>
    <x v="6"/>
    <n v="0"/>
    <m/>
  </r>
  <r>
    <x v="0"/>
    <s v="Panola College"/>
    <x v="3"/>
    <x v="18"/>
    <m/>
    <m/>
    <m/>
    <m/>
    <m/>
    <m/>
    <m/>
    <x v="6"/>
    <m/>
    <m/>
  </r>
  <r>
    <x v="0"/>
    <s v="Panola College"/>
    <x v="4"/>
    <x v="19"/>
    <m/>
    <m/>
    <m/>
    <m/>
    <m/>
    <m/>
    <m/>
    <x v="6"/>
    <m/>
    <m/>
  </r>
  <r>
    <x v="0"/>
    <s v="Panola College"/>
    <x v="5"/>
    <x v="20"/>
    <m/>
    <m/>
    <m/>
    <m/>
    <m/>
    <m/>
    <m/>
    <x v="6"/>
    <m/>
    <m/>
  </r>
  <r>
    <x v="0"/>
    <s v="Panola College"/>
    <x v="6"/>
    <x v="21"/>
    <m/>
    <m/>
    <m/>
    <m/>
    <m/>
    <m/>
    <m/>
    <x v="6"/>
    <m/>
    <m/>
  </r>
  <r>
    <x v="0"/>
    <s v="Panola College"/>
    <x v="7"/>
    <x v="22"/>
    <m/>
    <m/>
    <n v="24585"/>
    <n v="25"/>
    <m/>
    <m/>
    <m/>
    <x v="6"/>
    <m/>
    <m/>
  </r>
  <r>
    <x v="0"/>
    <s v="Panola College"/>
    <x v="7"/>
    <x v="23"/>
    <m/>
    <m/>
    <n v="23757"/>
    <n v="16"/>
    <m/>
    <m/>
    <m/>
    <x v="6"/>
    <m/>
    <m/>
  </r>
  <r>
    <x v="0"/>
    <s v="Panola College"/>
    <x v="7"/>
    <x v="24"/>
    <m/>
    <m/>
    <n v="24643"/>
    <n v="24"/>
    <n v="405597"/>
    <n v="222"/>
    <m/>
    <x v="6"/>
    <m/>
    <n v="0"/>
  </r>
  <r>
    <x v="0"/>
    <s v="Panola College"/>
    <x v="7"/>
    <x v="25"/>
    <m/>
    <m/>
    <m/>
    <m/>
    <m/>
    <m/>
    <m/>
    <x v="6"/>
    <m/>
    <m/>
  </r>
  <r>
    <x v="0"/>
    <s v="Panola College"/>
    <x v="7"/>
    <x v="26"/>
    <m/>
    <m/>
    <m/>
    <m/>
    <m/>
    <m/>
    <m/>
    <x v="6"/>
    <m/>
    <m/>
  </r>
  <r>
    <x v="0"/>
    <s v="Panola College"/>
    <x v="8"/>
    <x v="27"/>
    <m/>
    <m/>
    <m/>
    <m/>
    <m/>
    <m/>
    <m/>
    <x v="6"/>
    <m/>
    <m/>
  </r>
  <r>
    <x v="0"/>
    <s v="Paris Junior College"/>
    <x v="0"/>
    <x v="0"/>
    <n v="463950"/>
    <n v="1125"/>
    <n v="1319593"/>
    <n v="1411"/>
    <n v="3405675"/>
    <n v="2941"/>
    <n v="1185362"/>
    <x v="31"/>
    <m/>
    <m/>
  </r>
  <r>
    <x v="0"/>
    <s v="Paris Junior College"/>
    <x v="0"/>
    <x v="1"/>
    <m/>
    <m/>
    <m/>
    <m/>
    <m/>
    <m/>
    <m/>
    <x v="6"/>
    <m/>
    <m/>
  </r>
  <r>
    <x v="0"/>
    <s v="Paris Junior College"/>
    <x v="0"/>
    <x v="2"/>
    <m/>
    <m/>
    <m/>
    <m/>
    <m/>
    <m/>
    <m/>
    <x v="6"/>
    <m/>
    <m/>
  </r>
  <r>
    <x v="0"/>
    <s v="Paris Junior College"/>
    <x v="0"/>
    <x v="3"/>
    <m/>
    <m/>
    <n v="25520"/>
    <n v="68"/>
    <n v="0"/>
    <m/>
    <n v="735966"/>
    <x v="32"/>
    <n v="494418"/>
    <m/>
  </r>
  <r>
    <x v="0"/>
    <s v="Paris Junior College"/>
    <x v="0"/>
    <x v="4"/>
    <m/>
    <m/>
    <m/>
    <m/>
    <m/>
    <m/>
    <m/>
    <x v="6"/>
    <m/>
    <m/>
  </r>
  <r>
    <x v="0"/>
    <s v="Paris Junior College"/>
    <x v="0"/>
    <x v="5"/>
    <m/>
    <m/>
    <m/>
    <m/>
    <n v="29336"/>
    <m/>
    <m/>
    <x v="6"/>
    <m/>
    <m/>
  </r>
  <r>
    <x v="0"/>
    <s v="Paris Junior College"/>
    <x v="0"/>
    <x v="6"/>
    <m/>
    <m/>
    <n v="341135"/>
    <n v="787"/>
    <m/>
    <m/>
    <m/>
    <x v="6"/>
    <m/>
    <m/>
  </r>
  <r>
    <x v="0"/>
    <s v="Paris Junior College"/>
    <x v="1"/>
    <x v="7"/>
    <n v="128867"/>
    <m/>
    <m/>
    <m/>
    <n v="16800"/>
    <m/>
    <m/>
    <x v="6"/>
    <m/>
    <m/>
  </r>
  <r>
    <x v="0"/>
    <s v="Paris Junior College"/>
    <x v="1"/>
    <x v="8"/>
    <m/>
    <m/>
    <m/>
    <m/>
    <n v="0"/>
    <m/>
    <m/>
    <x v="6"/>
    <m/>
    <m/>
  </r>
  <r>
    <x v="0"/>
    <s v="Paris Junior College"/>
    <x v="1"/>
    <x v="9"/>
    <m/>
    <m/>
    <m/>
    <m/>
    <n v="0"/>
    <m/>
    <m/>
    <x v="6"/>
    <m/>
    <m/>
  </r>
  <r>
    <x v="0"/>
    <s v="Paris Junior College"/>
    <x v="1"/>
    <x v="10"/>
    <m/>
    <m/>
    <n v="324136"/>
    <m/>
    <n v="0"/>
    <m/>
    <m/>
    <x v="6"/>
    <m/>
    <m/>
  </r>
  <r>
    <x v="0"/>
    <s v="Paris Junior College"/>
    <x v="1"/>
    <x v="11"/>
    <m/>
    <m/>
    <n v="137794"/>
    <m/>
    <n v="334092"/>
    <m/>
    <n v="48720"/>
    <x v="6"/>
    <n v="57844"/>
    <m/>
  </r>
  <r>
    <x v="0"/>
    <s v="Paris Junior College"/>
    <x v="2"/>
    <x v="12"/>
    <n v="101089"/>
    <m/>
    <n v="210766"/>
    <m/>
    <n v="18619"/>
    <m/>
    <m/>
    <x v="6"/>
    <m/>
    <m/>
  </r>
  <r>
    <x v="0"/>
    <s v="Paris Junior College"/>
    <x v="2"/>
    <x v="13"/>
    <n v="47960"/>
    <m/>
    <n v="20670"/>
    <m/>
    <n v="47865"/>
    <m/>
    <m/>
    <x v="6"/>
    <m/>
    <m/>
  </r>
  <r>
    <x v="0"/>
    <s v="Paris Junior College"/>
    <x v="2"/>
    <x v="14"/>
    <m/>
    <m/>
    <m/>
    <m/>
    <n v="58235"/>
    <m/>
    <m/>
    <x v="6"/>
    <m/>
    <m/>
  </r>
  <r>
    <x v="0"/>
    <s v="Paris Junior College"/>
    <x v="2"/>
    <x v="15"/>
    <n v="25853"/>
    <m/>
    <n v="3656"/>
    <m/>
    <n v="0"/>
    <m/>
    <m/>
    <x v="6"/>
    <m/>
    <m/>
  </r>
  <r>
    <x v="0"/>
    <s v="Paris Junior College"/>
    <x v="3"/>
    <x v="16"/>
    <m/>
    <m/>
    <n v="2222559"/>
    <m/>
    <n v="2806932"/>
    <m/>
    <m/>
    <x v="6"/>
    <m/>
    <m/>
  </r>
  <r>
    <x v="0"/>
    <s v="Paris Junior College"/>
    <x v="3"/>
    <x v="17"/>
    <n v="191294"/>
    <m/>
    <n v="486938"/>
    <m/>
    <n v="0"/>
    <m/>
    <m/>
    <x v="6"/>
    <m/>
    <m/>
  </r>
  <r>
    <x v="0"/>
    <s v="Paris Junior College"/>
    <x v="3"/>
    <x v="18"/>
    <m/>
    <m/>
    <m/>
    <m/>
    <n v="0"/>
    <m/>
    <m/>
    <x v="6"/>
    <m/>
    <m/>
  </r>
  <r>
    <x v="0"/>
    <s v="Paris Junior College"/>
    <x v="4"/>
    <x v="19"/>
    <m/>
    <m/>
    <m/>
    <m/>
    <m/>
    <m/>
    <m/>
    <x v="6"/>
    <m/>
    <m/>
  </r>
  <r>
    <x v="0"/>
    <s v="Paris Junior College"/>
    <x v="5"/>
    <x v="20"/>
    <m/>
    <m/>
    <m/>
    <m/>
    <m/>
    <m/>
    <m/>
    <x v="6"/>
    <m/>
    <m/>
  </r>
  <r>
    <x v="0"/>
    <s v="Paris Junior College"/>
    <x v="6"/>
    <x v="21"/>
    <m/>
    <m/>
    <n v="0"/>
    <m/>
    <n v="32700"/>
    <m/>
    <n v="2188610"/>
    <x v="6"/>
    <n v="204936"/>
    <s v="HVAC Replacement"/>
  </r>
  <r>
    <x v="0"/>
    <s v="Paris Junior College"/>
    <x v="7"/>
    <x v="22"/>
    <m/>
    <m/>
    <m/>
    <m/>
    <m/>
    <m/>
    <m/>
    <x v="6"/>
    <m/>
    <m/>
  </r>
  <r>
    <x v="0"/>
    <s v="Paris Junior College"/>
    <x v="7"/>
    <x v="23"/>
    <m/>
    <m/>
    <m/>
    <m/>
    <m/>
    <m/>
    <m/>
    <x v="6"/>
    <m/>
    <m/>
  </r>
  <r>
    <x v="0"/>
    <s v="Paris Junior College"/>
    <x v="7"/>
    <x v="24"/>
    <m/>
    <m/>
    <m/>
    <m/>
    <m/>
    <m/>
    <m/>
    <x v="6"/>
    <m/>
    <m/>
  </r>
  <r>
    <x v="0"/>
    <s v="Paris Junior College"/>
    <x v="7"/>
    <x v="25"/>
    <m/>
    <m/>
    <m/>
    <m/>
    <m/>
    <m/>
    <m/>
    <x v="6"/>
    <m/>
    <m/>
  </r>
  <r>
    <x v="0"/>
    <s v="Paris Junior College"/>
    <x v="7"/>
    <x v="26"/>
    <m/>
    <m/>
    <n v="49431"/>
    <m/>
    <m/>
    <m/>
    <m/>
    <x v="6"/>
    <m/>
    <s v="Report modernization"/>
  </r>
  <r>
    <x v="0"/>
    <s v="Paris Junior College"/>
    <x v="8"/>
    <x v="27"/>
    <m/>
    <m/>
    <m/>
    <m/>
    <m/>
    <m/>
    <m/>
    <x v="6"/>
    <m/>
    <m/>
  </r>
  <r>
    <x v="0"/>
    <s v="South Plains College"/>
    <x v="0"/>
    <x v="0"/>
    <n v="1657803"/>
    <n v="1742"/>
    <n v="7439805"/>
    <n v="3641"/>
    <n v="5042782"/>
    <n v="3514"/>
    <n v="216902"/>
    <x v="33"/>
    <m/>
    <s v="unduplicated students"/>
  </r>
  <r>
    <x v="0"/>
    <s v="South Plains College"/>
    <x v="0"/>
    <x v="1"/>
    <n v="272045"/>
    <n v="449"/>
    <m/>
    <m/>
    <m/>
    <m/>
    <m/>
    <x v="6"/>
    <m/>
    <m/>
  </r>
  <r>
    <x v="0"/>
    <s v="South Plains College"/>
    <x v="0"/>
    <x v="2"/>
    <m/>
    <m/>
    <m/>
    <m/>
    <m/>
    <m/>
    <m/>
    <x v="6"/>
    <m/>
    <m/>
  </r>
  <r>
    <x v="0"/>
    <s v="South Plains College"/>
    <x v="0"/>
    <x v="3"/>
    <n v="295561"/>
    <m/>
    <n v="210922"/>
    <m/>
    <n v="1227599"/>
    <m/>
    <m/>
    <x v="6"/>
    <m/>
    <s v="1040 laptops for student checkout"/>
  </r>
  <r>
    <x v="0"/>
    <s v="South Plains College"/>
    <x v="0"/>
    <x v="4"/>
    <n v="140400"/>
    <m/>
    <m/>
    <m/>
    <m/>
    <m/>
    <m/>
    <x v="6"/>
    <m/>
    <m/>
  </r>
  <r>
    <x v="0"/>
    <s v="South Plains College"/>
    <x v="0"/>
    <x v="5"/>
    <m/>
    <m/>
    <m/>
    <m/>
    <m/>
    <m/>
    <m/>
    <x v="6"/>
    <m/>
    <m/>
  </r>
  <r>
    <x v="0"/>
    <s v="South Plains College"/>
    <x v="0"/>
    <x v="6"/>
    <m/>
    <m/>
    <n v="859325"/>
    <n v="962"/>
    <m/>
    <m/>
    <m/>
    <x v="6"/>
    <m/>
    <m/>
  </r>
  <r>
    <x v="0"/>
    <s v="South Plains College"/>
    <x v="1"/>
    <x v="7"/>
    <m/>
    <m/>
    <m/>
    <m/>
    <m/>
    <m/>
    <m/>
    <x v="6"/>
    <m/>
    <m/>
  </r>
  <r>
    <x v="0"/>
    <s v="South Plains College"/>
    <x v="1"/>
    <x v="8"/>
    <m/>
    <m/>
    <m/>
    <m/>
    <m/>
    <m/>
    <m/>
    <x v="6"/>
    <m/>
    <m/>
  </r>
  <r>
    <x v="0"/>
    <s v="South Plains College"/>
    <x v="1"/>
    <x v="9"/>
    <m/>
    <m/>
    <n v="104757"/>
    <m/>
    <n v="155036"/>
    <m/>
    <m/>
    <x v="6"/>
    <m/>
    <s v="Equipment and models that can be used at home"/>
  </r>
  <r>
    <x v="0"/>
    <s v="South Plains College"/>
    <x v="1"/>
    <x v="10"/>
    <n v="1998"/>
    <m/>
    <n v="50428"/>
    <m/>
    <n v="1217327"/>
    <m/>
    <m/>
    <x v="6"/>
    <m/>
    <s v="Faculty stipends for course redesign for online instruction"/>
  </r>
  <r>
    <x v="0"/>
    <s v="South Plains College"/>
    <x v="1"/>
    <x v="11"/>
    <n v="1238728"/>
    <m/>
    <n v="1589787"/>
    <m/>
    <n v="2829164"/>
    <m/>
    <n v="229214"/>
    <x v="6"/>
    <m/>
    <m/>
  </r>
  <r>
    <x v="0"/>
    <s v="South Plains College"/>
    <x v="2"/>
    <x v="12"/>
    <m/>
    <m/>
    <n v="7218"/>
    <m/>
    <m/>
    <m/>
    <m/>
    <x v="6"/>
    <m/>
    <m/>
  </r>
  <r>
    <x v="0"/>
    <s v="South Plains College"/>
    <x v="2"/>
    <x v="13"/>
    <n v="89136"/>
    <m/>
    <n v="16428"/>
    <m/>
    <m/>
    <m/>
    <m/>
    <x v="6"/>
    <m/>
    <m/>
  </r>
  <r>
    <x v="0"/>
    <s v="South Plains College"/>
    <x v="2"/>
    <x v="14"/>
    <m/>
    <m/>
    <n v="23787"/>
    <m/>
    <n v="243870"/>
    <m/>
    <m/>
    <x v="6"/>
    <m/>
    <m/>
  </r>
  <r>
    <x v="0"/>
    <s v="South Plains College"/>
    <x v="2"/>
    <x v="28"/>
    <m/>
    <m/>
    <m/>
    <m/>
    <n v="2519075"/>
    <m/>
    <n v="1322980"/>
    <x v="6"/>
    <m/>
    <m/>
  </r>
  <r>
    <x v="0"/>
    <s v="South Plains College"/>
    <x v="3"/>
    <x v="16"/>
    <m/>
    <m/>
    <m/>
    <m/>
    <m/>
    <m/>
    <m/>
    <x v="6"/>
    <m/>
    <m/>
  </r>
  <r>
    <x v="0"/>
    <s v="South Plains College"/>
    <x v="3"/>
    <x v="17"/>
    <m/>
    <m/>
    <n v="371324"/>
    <m/>
    <m/>
    <m/>
    <m/>
    <x v="6"/>
    <m/>
    <m/>
  </r>
  <r>
    <x v="0"/>
    <s v="South Plains College"/>
    <x v="3"/>
    <x v="18"/>
    <m/>
    <m/>
    <m/>
    <m/>
    <m/>
    <m/>
    <m/>
    <x v="6"/>
    <m/>
    <m/>
  </r>
  <r>
    <x v="0"/>
    <s v="South Plains College"/>
    <x v="4"/>
    <x v="19"/>
    <m/>
    <m/>
    <m/>
    <m/>
    <m/>
    <m/>
    <m/>
    <x v="6"/>
    <m/>
    <m/>
  </r>
  <r>
    <x v="0"/>
    <s v="South Plains College"/>
    <x v="5"/>
    <x v="20"/>
    <m/>
    <m/>
    <m/>
    <m/>
    <m/>
    <m/>
    <n v="393204"/>
    <x v="34"/>
    <m/>
    <s v="Funds (CFDA #21.027) passed through City of Lubbock"/>
  </r>
  <r>
    <x v="0"/>
    <s v="South Plains College"/>
    <x v="6"/>
    <x v="21"/>
    <n v="155899"/>
    <m/>
    <n v="767935"/>
    <m/>
    <n v="3141221"/>
    <m/>
    <n v="662628"/>
    <x v="6"/>
    <m/>
    <s v="Indirect Cost Recovery"/>
  </r>
  <r>
    <x v="0"/>
    <s v="South Plains College"/>
    <x v="7"/>
    <x v="22"/>
    <m/>
    <m/>
    <n v="81509"/>
    <n v="50"/>
    <m/>
    <m/>
    <m/>
    <x v="6"/>
    <m/>
    <m/>
  </r>
  <r>
    <x v="0"/>
    <s v="South Plains College"/>
    <x v="7"/>
    <x v="23"/>
    <m/>
    <m/>
    <n v="79124"/>
    <n v="112"/>
    <m/>
    <m/>
    <m/>
    <x v="6"/>
    <m/>
    <m/>
  </r>
  <r>
    <x v="0"/>
    <s v="South Plains College"/>
    <x v="7"/>
    <x v="24"/>
    <m/>
    <m/>
    <m/>
    <m/>
    <m/>
    <m/>
    <m/>
    <x v="6"/>
    <m/>
    <m/>
  </r>
  <r>
    <x v="0"/>
    <s v="South Plains College"/>
    <x v="7"/>
    <x v="25"/>
    <m/>
    <m/>
    <m/>
    <m/>
    <m/>
    <m/>
    <m/>
    <x v="6"/>
    <m/>
    <m/>
  </r>
  <r>
    <x v="0"/>
    <s v="South Plains College"/>
    <x v="7"/>
    <x v="26"/>
    <m/>
    <m/>
    <m/>
    <m/>
    <m/>
    <m/>
    <m/>
    <x v="6"/>
    <m/>
    <m/>
  </r>
  <r>
    <x v="0"/>
    <s v="South Plains College"/>
    <x v="8"/>
    <x v="27"/>
    <m/>
    <m/>
    <m/>
    <m/>
    <m/>
    <m/>
    <m/>
    <x v="6"/>
    <m/>
    <m/>
  </r>
  <r>
    <x v="0"/>
    <s v="South Texas College"/>
    <x v="0"/>
    <x v="0"/>
    <n v="4372800"/>
    <n v="7288"/>
    <n v="18547710"/>
    <n v="17637"/>
    <n v="70731595"/>
    <n v="27013"/>
    <n v="20522962"/>
    <x v="35"/>
    <s v="                                          -  "/>
    <m/>
  </r>
  <r>
    <x v="0"/>
    <s v="South Texas College"/>
    <x v="0"/>
    <x v="1"/>
    <s v="                                     -  "/>
    <s v="                                    -  "/>
    <s v="                                       -  "/>
    <s v="                                    -  "/>
    <s v="                                       -  "/>
    <s v="                                               -  "/>
    <s v="                                          -  "/>
    <x v="36"/>
    <s v="                                          -  "/>
    <m/>
  </r>
  <r>
    <x v="0"/>
    <s v="South Texas College"/>
    <x v="0"/>
    <x v="2"/>
    <s v="                                     -  "/>
    <s v="                                    -  "/>
    <s v="                                       -  "/>
    <s v="                                    -  "/>
    <s v="                                       -  "/>
    <s v="                                               -  "/>
    <s v="                                          -  "/>
    <x v="36"/>
    <s v="                                          -  "/>
    <m/>
  </r>
  <r>
    <x v="0"/>
    <s v="South Texas College"/>
    <x v="0"/>
    <x v="3"/>
    <s v="                                     -  "/>
    <s v="                                    -  "/>
    <s v="                                       -  "/>
    <s v="                                    -  "/>
    <n v="284402"/>
    <n v="250"/>
    <n v="68566"/>
    <x v="29"/>
    <s v="                                          -  "/>
    <s v="Student loaner laptops"/>
  </r>
  <r>
    <x v="0"/>
    <s v="South Texas College"/>
    <x v="0"/>
    <x v="4"/>
    <s v="                                     -  "/>
    <s v="                                    -  "/>
    <s v="                                       -  "/>
    <s v="                                    -  "/>
    <n v="136408"/>
    <n v="682"/>
    <n v="47327"/>
    <x v="37"/>
    <n v="52479"/>
    <s v="Student hotspots"/>
  </r>
  <r>
    <x v="0"/>
    <s v="South Texas College"/>
    <x v="0"/>
    <x v="5"/>
    <s v="                                     -  "/>
    <s v="                                    -  "/>
    <s v="                                       -  "/>
    <s v="                                    -  "/>
    <s v="                                       -  "/>
    <s v="                                               -  "/>
    <s v="                                          -  "/>
    <x v="36"/>
    <s v="                                          -  "/>
    <m/>
  </r>
  <r>
    <x v="0"/>
    <s v="South Texas College"/>
    <x v="0"/>
    <x v="6"/>
    <s v="                                     -  "/>
    <s v="                                    -  "/>
    <n v="1753261"/>
    <n v="3008"/>
    <n v="2062723"/>
    <n v="3853"/>
    <s v="                                          -  "/>
    <x v="36"/>
    <s v="                                          -  "/>
    <s v="Student debt discharge"/>
  </r>
  <r>
    <x v="0"/>
    <s v="South Texas College"/>
    <x v="1"/>
    <x v="7"/>
    <m/>
    <m/>
    <m/>
    <m/>
    <s v="                                       -  "/>
    <m/>
    <s v="                                          -  "/>
    <x v="36"/>
    <s v="                                          -  "/>
    <m/>
  </r>
  <r>
    <x v="0"/>
    <s v="South Texas College"/>
    <x v="1"/>
    <x v="8"/>
    <m/>
    <m/>
    <n v="439635"/>
    <m/>
    <n v="599681"/>
    <m/>
    <n v="175250"/>
    <x v="36"/>
    <s v="                                          -  "/>
    <s v="Faculty in-person/hybrid and dual degree face-to-face stipends"/>
  </r>
  <r>
    <x v="0"/>
    <s v="South Texas College"/>
    <x v="1"/>
    <x v="9"/>
    <m/>
    <m/>
    <s v="                                       -  "/>
    <m/>
    <n v="19090"/>
    <m/>
    <s v="                                          -  "/>
    <x v="36"/>
    <s v="                                          -  "/>
    <s v="Chemistry student lab kits"/>
  </r>
  <r>
    <x v="0"/>
    <s v="South Texas College"/>
    <x v="1"/>
    <x v="10"/>
    <m/>
    <m/>
    <s v="                                       -  "/>
    <m/>
    <s v="                                       -  "/>
    <m/>
    <s v="                                          -  "/>
    <x v="36"/>
    <s v="                                          -  "/>
    <m/>
  </r>
  <r>
    <x v="0"/>
    <s v="South Texas College"/>
    <x v="1"/>
    <x v="11"/>
    <n v="74264"/>
    <m/>
    <n v="73771"/>
    <m/>
    <n v="168719"/>
    <m/>
    <n v="94791"/>
    <x v="36"/>
    <n v="690348"/>
    <s v="District wireless expansion project"/>
  </r>
  <r>
    <x v="0"/>
    <s v="South Texas College"/>
    <x v="2"/>
    <x v="12"/>
    <n v="26836"/>
    <m/>
    <s v="                                       -  "/>
    <m/>
    <n v="1065442"/>
    <m/>
    <n v="481724"/>
    <x v="36"/>
    <s v="                                          -  "/>
    <s v="Air purifiers, disinfecting supplies, disinfecting technicians"/>
  </r>
  <r>
    <x v="0"/>
    <s v="South Texas College"/>
    <x v="2"/>
    <x v="13"/>
    <n v="120059"/>
    <m/>
    <n v="12940"/>
    <m/>
    <n v="62511"/>
    <m/>
    <n v="1735"/>
    <x v="36"/>
    <s v="                                          -  "/>
    <s v="PPE"/>
  </r>
  <r>
    <x v="0"/>
    <s v="South Texas College"/>
    <x v="2"/>
    <x v="14"/>
    <m/>
    <m/>
    <m/>
    <m/>
    <n v="108060"/>
    <m/>
    <s v="                                          -  "/>
    <x v="36"/>
    <s v="                                          -  "/>
    <s v="Wireless equipment reconfiguration and installation"/>
  </r>
  <r>
    <x v="0"/>
    <s v="South Texas College"/>
    <x v="2"/>
    <x v="15"/>
    <m/>
    <m/>
    <m/>
    <m/>
    <s v="                                       -  "/>
    <m/>
    <s v="                                          -  "/>
    <x v="36"/>
    <s v="                                          -  "/>
    <m/>
  </r>
  <r>
    <x v="0"/>
    <s v="South Texas College"/>
    <x v="3"/>
    <x v="16"/>
    <m/>
    <m/>
    <n v="9587508"/>
    <m/>
    <n v="5782324"/>
    <m/>
    <n v="5507655"/>
    <x v="36"/>
    <n v="2483374"/>
    <s v="Revenue loss for enrollment reduction from tuition &amp; fees and state contact hour revenue"/>
  </r>
  <r>
    <x v="0"/>
    <s v="South Texas College"/>
    <x v="3"/>
    <x v="17"/>
    <m/>
    <m/>
    <m/>
    <m/>
    <n v="348188"/>
    <m/>
    <s v="                                          -  "/>
    <x v="36"/>
    <n v="225000"/>
    <s v="Revenue loss for bookstore and vending machines commission"/>
  </r>
  <r>
    <x v="0"/>
    <s v="South Texas College"/>
    <x v="3"/>
    <x v="18"/>
    <m/>
    <m/>
    <m/>
    <m/>
    <m/>
    <m/>
    <s v="                                          -  "/>
    <x v="36"/>
    <s v="                                          -  "/>
    <m/>
  </r>
  <r>
    <x v="0"/>
    <s v="South Texas College"/>
    <x v="4"/>
    <x v="19"/>
    <m/>
    <m/>
    <m/>
    <m/>
    <m/>
    <m/>
    <s v="                                          -  "/>
    <x v="36"/>
    <s v="                                          -  "/>
    <m/>
  </r>
  <r>
    <x v="0"/>
    <s v="South Texas College"/>
    <x v="5"/>
    <x v="20"/>
    <m/>
    <m/>
    <m/>
    <m/>
    <m/>
    <m/>
    <s v="                                          -  "/>
    <x v="36"/>
    <s v="                                          -  "/>
    <m/>
  </r>
  <r>
    <x v="0"/>
    <s v="South Texas College"/>
    <x v="6"/>
    <x v="21"/>
    <n v="2932933"/>
    <m/>
    <n v="76105"/>
    <n v="167"/>
    <n v="9228384"/>
    <s v="                                               -  "/>
    <n v="45564"/>
    <x v="36"/>
    <s v="                                          -  "/>
    <s v="Salaries &amp; benefits for staff not able to work during College closure due to County restrictions and for completion of COVID-19 return to campus safety training."/>
  </r>
  <r>
    <x v="0"/>
    <s v="South Texas College"/>
    <x v="7"/>
    <x v="22"/>
    <m/>
    <m/>
    <n v="273145"/>
    <n v="418"/>
    <s v="                                       -  "/>
    <s v="                                               -  "/>
    <s v="                                          -  "/>
    <x v="36"/>
    <m/>
    <m/>
  </r>
  <r>
    <x v="0"/>
    <s v="South Texas College"/>
    <x v="7"/>
    <x v="23"/>
    <m/>
    <m/>
    <n v="263939"/>
    <n v="43"/>
    <s v="                                       -  "/>
    <s v="                                               -  "/>
    <n v="583333"/>
    <x v="38"/>
    <m/>
    <m/>
  </r>
  <r>
    <x v="0"/>
    <s v="South Texas College"/>
    <x v="7"/>
    <x v="24"/>
    <m/>
    <m/>
    <n v="62883"/>
    <s v="                                    -  "/>
    <n v="411555"/>
    <n v="223"/>
    <n v="167372"/>
    <x v="39"/>
    <m/>
    <m/>
  </r>
  <r>
    <x v="0"/>
    <s v="South Texas College"/>
    <x v="7"/>
    <x v="25"/>
    <m/>
    <m/>
    <m/>
    <m/>
    <m/>
    <m/>
    <s v="                                          -  "/>
    <x v="36"/>
    <m/>
    <m/>
  </r>
  <r>
    <x v="0"/>
    <s v="South Texas College"/>
    <x v="7"/>
    <x v="26"/>
    <m/>
    <m/>
    <m/>
    <m/>
    <n v="595772"/>
    <n v="102"/>
    <n v="144442"/>
    <x v="36"/>
    <m/>
    <m/>
  </r>
  <r>
    <x v="0"/>
    <s v="South Texas College"/>
    <x v="8"/>
    <x v="27"/>
    <m/>
    <m/>
    <m/>
    <m/>
    <m/>
    <s v="                                               -  "/>
    <s v="                                          -  "/>
    <x v="36"/>
    <m/>
    <m/>
  </r>
  <r>
    <x v="0"/>
    <s v="Tarrant County College District"/>
    <x v="0"/>
    <x v="0"/>
    <n v="13377450"/>
    <n v="19237"/>
    <n v="51933780"/>
    <n v="25745"/>
    <n v="66648528"/>
    <n v="40326"/>
    <n v="-359293"/>
    <x v="40"/>
    <m/>
    <s v="Negative number represents the checks we sent students that went uncashed. "/>
  </r>
  <r>
    <x v="0"/>
    <s v="Tarrant County College District"/>
    <x v="0"/>
    <x v="1"/>
    <m/>
    <m/>
    <n v="2092"/>
    <n v="14"/>
    <m/>
    <m/>
    <m/>
    <x v="6"/>
    <m/>
    <m/>
  </r>
  <r>
    <x v="0"/>
    <s v="Tarrant County College District"/>
    <x v="0"/>
    <x v="2"/>
    <m/>
    <m/>
    <m/>
    <m/>
    <m/>
    <m/>
    <m/>
    <x v="6"/>
    <m/>
    <m/>
  </r>
  <r>
    <x v="0"/>
    <s v="Tarrant County College District"/>
    <x v="0"/>
    <x v="3"/>
    <n v="1535908"/>
    <n v="2000"/>
    <n v="1562799"/>
    <n v="21387"/>
    <n v="9191168"/>
    <m/>
    <n v="650990"/>
    <x v="6"/>
    <m/>
    <m/>
  </r>
  <r>
    <x v="0"/>
    <s v="Tarrant County College District"/>
    <x v="0"/>
    <x v="4"/>
    <n v="43412"/>
    <n v="19237"/>
    <m/>
    <m/>
    <m/>
    <m/>
    <m/>
    <x v="6"/>
    <m/>
    <m/>
  </r>
  <r>
    <x v="0"/>
    <s v="Tarrant County College District"/>
    <x v="0"/>
    <x v="5"/>
    <m/>
    <m/>
    <m/>
    <m/>
    <m/>
    <m/>
    <m/>
    <x v="6"/>
    <m/>
    <m/>
  </r>
  <r>
    <x v="0"/>
    <s v="Tarrant County College District"/>
    <x v="0"/>
    <x v="6"/>
    <m/>
    <m/>
    <n v="2779728"/>
    <n v="6477"/>
    <n v="4519379"/>
    <n v="8217"/>
    <n v="-1968"/>
    <x v="13"/>
    <m/>
    <s v="Negative amount represents reversal of write off for studnets who did not qualify"/>
  </r>
  <r>
    <x v="0"/>
    <s v="Tarrant County College District"/>
    <x v="1"/>
    <x v="7"/>
    <m/>
    <m/>
    <m/>
    <m/>
    <m/>
    <m/>
    <m/>
    <x v="6"/>
    <m/>
    <m/>
  </r>
  <r>
    <x v="0"/>
    <s v="Tarrant County College District"/>
    <x v="1"/>
    <x v="8"/>
    <m/>
    <m/>
    <n v="30144"/>
    <m/>
    <m/>
    <m/>
    <m/>
    <x v="6"/>
    <m/>
    <m/>
  </r>
  <r>
    <x v="0"/>
    <s v="Tarrant County College District"/>
    <x v="1"/>
    <x v="9"/>
    <n v="685013"/>
    <m/>
    <n v="633318"/>
    <m/>
    <n v="333540"/>
    <m/>
    <n v="-1457"/>
    <x v="41"/>
    <m/>
    <s v="Negative number represents checks sent to students for reimbursement of take home lab kits. These checks went uncashed."/>
  </r>
  <r>
    <x v="0"/>
    <s v="Tarrant County College District"/>
    <x v="1"/>
    <x v="10"/>
    <m/>
    <m/>
    <m/>
    <m/>
    <m/>
    <m/>
    <m/>
    <x v="6"/>
    <m/>
    <m/>
  </r>
  <r>
    <x v="0"/>
    <s v="Tarrant County College District"/>
    <x v="1"/>
    <x v="11"/>
    <n v="296789"/>
    <m/>
    <n v="1551699"/>
    <m/>
    <n v="1556466"/>
    <m/>
    <n v="1563232"/>
    <x v="6"/>
    <m/>
    <m/>
  </r>
  <r>
    <x v="0"/>
    <s v="Tarrant County College District"/>
    <x v="2"/>
    <x v="12"/>
    <n v="141503"/>
    <m/>
    <n v="1130972"/>
    <m/>
    <m/>
    <m/>
    <m/>
    <x v="6"/>
    <m/>
    <m/>
  </r>
  <r>
    <x v="0"/>
    <s v="Tarrant County College District"/>
    <x v="2"/>
    <x v="13"/>
    <n v="114151"/>
    <m/>
    <n v="190961"/>
    <m/>
    <m/>
    <m/>
    <m/>
    <x v="6"/>
    <m/>
    <m/>
  </r>
  <r>
    <x v="0"/>
    <s v="Tarrant County College District"/>
    <x v="2"/>
    <x v="14"/>
    <m/>
    <m/>
    <n v="618524"/>
    <m/>
    <n v="1233926"/>
    <m/>
    <m/>
    <x v="6"/>
    <m/>
    <m/>
  </r>
  <r>
    <x v="0"/>
    <s v="Tarrant County College District"/>
    <x v="2"/>
    <x v="15"/>
    <m/>
    <m/>
    <m/>
    <m/>
    <m/>
    <m/>
    <m/>
    <x v="6"/>
    <m/>
    <m/>
  </r>
  <r>
    <x v="0"/>
    <s v="Tarrant County College District"/>
    <x v="3"/>
    <x v="16"/>
    <m/>
    <m/>
    <n v="5775936"/>
    <m/>
    <m/>
    <m/>
    <m/>
    <x v="6"/>
    <m/>
    <m/>
  </r>
  <r>
    <x v="0"/>
    <s v="Tarrant County College District"/>
    <x v="3"/>
    <x v="17"/>
    <m/>
    <m/>
    <n v="539364"/>
    <m/>
    <m/>
    <m/>
    <m/>
    <x v="6"/>
    <m/>
    <m/>
  </r>
  <r>
    <x v="0"/>
    <s v="Tarrant County College District"/>
    <x v="3"/>
    <x v="18"/>
    <m/>
    <m/>
    <m/>
    <m/>
    <m/>
    <m/>
    <m/>
    <x v="6"/>
    <m/>
    <m/>
  </r>
  <r>
    <x v="0"/>
    <s v="Tarrant County College District"/>
    <x v="4"/>
    <x v="19"/>
    <m/>
    <m/>
    <m/>
    <m/>
    <m/>
    <m/>
    <m/>
    <x v="6"/>
    <m/>
    <m/>
  </r>
  <r>
    <x v="0"/>
    <s v="Tarrant County College District"/>
    <x v="5"/>
    <x v="20"/>
    <m/>
    <m/>
    <m/>
    <m/>
    <m/>
    <m/>
    <m/>
    <x v="6"/>
    <m/>
    <m/>
  </r>
  <r>
    <x v="0"/>
    <s v="Tarrant County College District"/>
    <x v="6"/>
    <x v="21"/>
    <n v="167079"/>
    <m/>
    <n v="602968"/>
    <m/>
    <n v="154650"/>
    <m/>
    <m/>
    <x v="6"/>
    <m/>
    <m/>
  </r>
  <r>
    <x v="0"/>
    <s v="Tarrant County College District"/>
    <x v="7"/>
    <x v="22"/>
    <m/>
    <m/>
    <n v="317849"/>
    <n v="193"/>
    <m/>
    <m/>
    <m/>
    <x v="6"/>
    <m/>
    <m/>
  </r>
  <r>
    <x v="0"/>
    <s v="Tarrant County College District"/>
    <x v="7"/>
    <x v="23"/>
    <m/>
    <m/>
    <n v="306186"/>
    <n v="579"/>
    <n v="950"/>
    <m/>
    <m/>
    <x v="6"/>
    <m/>
    <m/>
  </r>
  <r>
    <x v="0"/>
    <s v="Tarrant County College District"/>
    <x v="7"/>
    <x v="24"/>
    <m/>
    <m/>
    <n v="3560"/>
    <n v="8"/>
    <n v="106882"/>
    <m/>
    <m/>
    <x v="6"/>
    <m/>
    <m/>
  </r>
  <r>
    <x v="0"/>
    <s v="Tarrant County College District"/>
    <x v="7"/>
    <x v="25"/>
    <m/>
    <m/>
    <m/>
    <m/>
    <m/>
    <m/>
    <m/>
    <x v="6"/>
    <m/>
    <m/>
  </r>
  <r>
    <x v="0"/>
    <s v="Tarrant County College District"/>
    <x v="7"/>
    <x v="26"/>
    <m/>
    <m/>
    <n v="5000"/>
    <m/>
    <n v="19938"/>
    <m/>
    <n v="80794"/>
    <x v="6"/>
    <m/>
    <m/>
  </r>
  <r>
    <x v="0"/>
    <s v="Tarrant County College District"/>
    <x v="8"/>
    <x v="27"/>
    <m/>
    <m/>
    <m/>
    <m/>
    <m/>
    <m/>
    <m/>
    <x v="6"/>
    <m/>
    <m/>
  </r>
  <r>
    <x v="0"/>
    <s v="Temple College"/>
    <x v="0"/>
    <x v="0"/>
    <n v="887860"/>
    <n v="2360"/>
    <n v="1037458"/>
    <n v="3315"/>
    <n v="5632936"/>
    <n v="3000"/>
    <n v="3263725"/>
    <x v="42"/>
    <m/>
    <m/>
  </r>
  <r>
    <x v="0"/>
    <s v="Temple College"/>
    <x v="0"/>
    <x v="1"/>
    <n v="401205"/>
    <n v="1904"/>
    <m/>
    <m/>
    <m/>
    <m/>
    <m/>
    <x v="6"/>
    <m/>
    <m/>
  </r>
  <r>
    <x v="0"/>
    <s v="Temple College"/>
    <x v="0"/>
    <x v="2"/>
    <n v="152000"/>
    <n v="304"/>
    <m/>
    <m/>
    <m/>
    <m/>
    <m/>
    <x v="6"/>
    <m/>
    <m/>
  </r>
  <r>
    <x v="0"/>
    <s v="Temple College"/>
    <x v="0"/>
    <x v="3"/>
    <n v="64282"/>
    <m/>
    <m/>
    <m/>
    <n v="1467587"/>
    <m/>
    <n v="110977"/>
    <x v="6"/>
    <m/>
    <m/>
  </r>
  <r>
    <x v="0"/>
    <s v="Temple College"/>
    <x v="0"/>
    <x v="4"/>
    <m/>
    <m/>
    <m/>
    <m/>
    <m/>
    <m/>
    <m/>
    <x v="6"/>
    <m/>
    <m/>
  </r>
  <r>
    <x v="0"/>
    <s v="Temple College"/>
    <x v="0"/>
    <x v="5"/>
    <m/>
    <m/>
    <m/>
    <m/>
    <m/>
    <m/>
    <m/>
    <x v="6"/>
    <m/>
    <m/>
  </r>
  <r>
    <x v="0"/>
    <s v="Temple College"/>
    <x v="0"/>
    <x v="6"/>
    <m/>
    <m/>
    <n v="400267"/>
    <n v="620"/>
    <m/>
    <m/>
    <m/>
    <x v="6"/>
    <m/>
    <m/>
  </r>
  <r>
    <x v="0"/>
    <s v="Temple College"/>
    <x v="1"/>
    <x v="7"/>
    <m/>
    <m/>
    <m/>
    <m/>
    <m/>
    <m/>
    <m/>
    <x v="6"/>
    <m/>
    <m/>
  </r>
  <r>
    <x v="0"/>
    <s v="Temple College"/>
    <x v="1"/>
    <x v="8"/>
    <n v="194482"/>
    <m/>
    <n v="235289"/>
    <m/>
    <m/>
    <m/>
    <m/>
    <x v="6"/>
    <m/>
    <m/>
  </r>
  <r>
    <x v="0"/>
    <s v="Temple College"/>
    <x v="1"/>
    <x v="9"/>
    <m/>
    <m/>
    <m/>
    <m/>
    <m/>
    <m/>
    <m/>
    <x v="6"/>
    <m/>
    <m/>
  </r>
  <r>
    <x v="0"/>
    <s v="Temple College"/>
    <x v="1"/>
    <x v="10"/>
    <n v="12436"/>
    <m/>
    <n v="15123"/>
    <m/>
    <n v="99453"/>
    <m/>
    <n v="36379"/>
    <x v="6"/>
    <m/>
    <m/>
  </r>
  <r>
    <x v="0"/>
    <s v="Temple College"/>
    <x v="1"/>
    <x v="11"/>
    <n v="74724"/>
    <m/>
    <n v="946448"/>
    <m/>
    <n v="2172319"/>
    <m/>
    <n v="541092"/>
    <x v="6"/>
    <m/>
    <m/>
  </r>
  <r>
    <x v="0"/>
    <s v="Temple College"/>
    <x v="2"/>
    <x v="12"/>
    <n v="66532"/>
    <m/>
    <n v="20064"/>
    <m/>
    <n v="6343"/>
    <m/>
    <n v="24867"/>
    <x v="6"/>
    <m/>
    <m/>
  </r>
  <r>
    <x v="0"/>
    <s v="Temple College"/>
    <x v="2"/>
    <x v="13"/>
    <m/>
    <m/>
    <m/>
    <m/>
    <m/>
    <m/>
    <m/>
    <x v="6"/>
    <m/>
    <m/>
  </r>
  <r>
    <x v="0"/>
    <s v="Temple College"/>
    <x v="2"/>
    <x v="14"/>
    <m/>
    <m/>
    <m/>
    <m/>
    <m/>
    <m/>
    <m/>
    <x v="6"/>
    <m/>
    <m/>
  </r>
  <r>
    <x v="0"/>
    <s v="Temple College"/>
    <x v="2"/>
    <x v="15"/>
    <m/>
    <m/>
    <m/>
    <m/>
    <m/>
    <m/>
    <m/>
    <x v="6"/>
    <m/>
    <m/>
  </r>
  <r>
    <x v="0"/>
    <s v="Temple College"/>
    <x v="3"/>
    <x v="16"/>
    <m/>
    <m/>
    <n v="492781"/>
    <m/>
    <n v="1409408"/>
    <m/>
    <n v="-35907"/>
    <x v="6"/>
    <m/>
    <m/>
  </r>
  <r>
    <x v="0"/>
    <s v="Temple College"/>
    <x v="3"/>
    <x v="17"/>
    <m/>
    <m/>
    <n v="135926"/>
    <m/>
    <n v="209492"/>
    <m/>
    <n v="13029"/>
    <x v="6"/>
    <m/>
    <m/>
  </r>
  <r>
    <x v="0"/>
    <s v="Temple College"/>
    <x v="3"/>
    <x v="18"/>
    <m/>
    <m/>
    <m/>
    <m/>
    <m/>
    <m/>
    <m/>
    <x v="6"/>
    <m/>
    <m/>
  </r>
  <r>
    <x v="0"/>
    <s v="Temple College"/>
    <x v="4"/>
    <x v="19"/>
    <m/>
    <m/>
    <m/>
    <m/>
    <m/>
    <m/>
    <m/>
    <x v="6"/>
    <m/>
    <m/>
  </r>
  <r>
    <x v="0"/>
    <s v="Temple College"/>
    <x v="5"/>
    <x v="20"/>
    <m/>
    <m/>
    <m/>
    <m/>
    <m/>
    <m/>
    <m/>
    <x v="6"/>
    <m/>
    <m/>
  </r>
  <r>
    <x v="0"/>
    <s v="Temple College"/>
    <x v="6"/>
    <x v="21"/>
    <n v="436468"/>
    <m/>
    <n v="53155"/>
    <m/>
    <n v="95248"/>
    <m/>
    <n v="376650"/>
    <x v="6"/>
    <m/>
    <s v=" "/>
  </r>
  <r>
    <x v="0"/>
    <s v="Temple College"/>
    <x v="7"/>
    <x v="22"/>
    <m/>
    <m/>
    <n v="36688"/>
    <n v="36"/>
    <m/>
    <m/>
    <m/>
    <x v="6"/>
    <m/>
    <m/>
  </r>
  <r>
    <x v="0"/>
    <s v="Temple College"/>
    <x v="7"/>
    <x v="23"/>
    <m/>
    <m/>
    <n v="35452"/>
    <n v="50"/>
    <m/>
    <m/>
    <m/>
    <x v="6"/>
    <m/>
    <m/>
  </r>
  <r>
    <x v="0"/>
    <s v="Temple College"/>
    <x v="7"/>
    <x v="24"/>
    <m/>
    <m/>
    <n v="285026"/>
    <n v="76"/>
    <n v="552356"/>
    <m/>
    <n v="152994"/>
    <x v="6"/>
    <m/>
    <m/>
  </r>
  <r>
    <x v="0"/>
    <s v="Temple College"/>
    <x v="7"/>
    <x v="25"/>
    <m/>
    <m/>
    <m/>
    <m/>
    <m/>
    <m/>
    <m/>
    <x v="6"/>
    <m/>
    <m/>
  </r>
  <r>
    <x v="0"/>
    <s v="Temple College"/>
    <x v="7"/>
    <x v="26"/>
    <m/>
    <m/>
    <m/>
    <m/>
    <m/>
    <m/>
    <m/>
    <x v="6"/>
    <m/>
    <m/>
  </r>
  <r>
    <x v="0"/>
    <s v="Temple College"/>
    <x v="8"/>
    <x v="27"/>
    <m/>
    <m/>
    <m/>
    <m/>
    <m/>
    <m/>
    <m/>
    <x v="6"/>
    <m/>
    <m/>
  </r>
  <r>
    <x v="0"/>
    <s v="Texarkana College"/>
    <x v="0"/>
    <x v="0"/>
    <n v="652800"/>
    <n v="1088"/>
    <n v="1897000"/>
    <n v="1897"/>
    <n v="5098900"/>
    <n v="1498"/>
    <n v="439979"/>
    <x v="43"/>
    <m/>
    <m/>
  </r>
  <r>
    <x v="0"/>
    <s v="Texarkana College"/>
    <x v="0"/>
    <x v="1"/>
    <m/>
    <m/>
    <m/>
    <m/>
    <m/>
    <m/>
    <m/>
    <x v="6"/>
    <m/>
    <m/>
  </r>
  <r>
    <x v="0"/>
    <s v="Texarkana College"/>
    <x v="0"/>
    <x v="2"/>
    <m/>
    <m/>
    <m/>
    <m/>
    <m/>
    <m/>
    <m/>
    <x v="6"/>
    <m/>
    <m/>
  </r>
  <r>
    <x v="0"/>
    <s v="Texarkana College"/>
    <x v="0"/>
    <x v="3"/>
    <m/>
    <m/>
    <m/>
    <m/>
    <m/>
    <m/>
    <m/>
    <x v="6"/>
    <m/>
    <m/>
  </r>
  <r>
    <x v="0"/>
    <s v="Texarkana College"/>
    <x v="0"/>
    <x v="4"/>
    <m/>
    <m/>
    <m/>
    <m/>
    <m/>
    <m/>
    <m/>
    <x v="6"/>
    <m/>
    <m/>
  </r>
  <r>
    <x v="0"/>
    <s v="Texarkana College"/>
    <x v="0"/>
    <x v="5"/>
    <m/>
    <m/>
    <m/>
    <m/>
    <m/>
    <m/>
    <m/>
    <x v="6"/>
    <m/>
    <m/>
  </r>
  <r>
    <x v="0"/>
    <s v="Texarkana College"/>
    <x v="0"/>
    <x v="6"/>
    <m/>
    <m/>
    <m/>
    <m/>
    <m/>
    <m/>
    <n v="11297"/>
    <x v="6"/>
    <m/>
    <m/>
  </r>
  <r>
    <x v="0"/>
    <s v="Texarkana College"/>
    <x v="1"/>
    <x v="7"/>
    <n v="2975"/>
    <m/>
    <n v="3720"/>
    <m/>
    <m/>
    <m/>
    <m/>
    <x v="6"/>
    <m/>
    <m/>
  </r>
  <r>
    <x v="0"/>
    <s v="Texarkana College"/>
    <x v="1"/>
    <x v="8"/>
    <m/>
    <m/>
    <m/>
    <m/>
    <m/>
    <m/>
    <m/>
    <x v="6"/>
    <m/>
    <m/>
  </r>
  <r>
    <x v="0"/>
    <s v="Texarkana College"/>
    <x v="1"/>
    <x v="9"/>
    <m/>
    <m/>
    <m/>
    <m/>
    <m/>
    <m/>
    <m/>
    <x v="6"/>
    <m/>
    <m/>
  </r>
  <r>
    <x v="0"/>
    <s v="Texarkana College"/>
    <x v="1"/>
    <x v="10"/>
    <m/>
    <m/>
    <m/>
    <m/>
    <n v="703089"/>
    <m/>
    <m/>
    <x v="6"/>
    <m/>
    <m/>
  </r>
  <r>
    <x v="0"/>
    <s v="Texarkana College"/>
    <x v="1"/>
    <x v="11"/>
    <n v="225680"/>
    <m/>
    <n v="600658"/>
    <m/>
    <n v="307873"/>
    <m/>
    <m/>
    <x v="6"/>
    <m/>
    <m/>
  </r>
  <r>
    <x v="0"/>
    <s v="Texarkana College"/>
    <x v="2"/>
    <x v="12"/>
    <n v="49128"/>
    <m/>
    <n v="94556"/>
    <m/>
    <n v="154832"/>
    <m/>
    <m/>
    <x v="6"/>
    <m/>
    <m/>
  </r>
  <r>
    <x v="0"/>
    <s v="Texarkana College"/>
    <x v="2"/>
    <x v="13"/>
    <n v="89115"/>
    <m/>
    <n v="36384"/>
    <m/>
    <n v="35540"/>
    <m/>
    <m/>
    <x v="6"/>
    <m/>
    <m/>
  </r>
  <r>
    <x v="0"/>
    <s v="Texarkana College"/>
    <x v="2"/>
    <x v="14"/>
    <n v="15010"/>
    <m/>
    <n v="45765"/>
    <m/>
    <n v="810045"/>
    <m/>
    <m/>
    <x v="6"/>
    <m/>
    <m/>
  </r>
  <r>
    <x v="0"/>
    <s v="Texarkana College"/>
    <x v="2"/>
    <x v="15"/>
    <m/>
    <m/>
    <m/>
    <m/>
    <m/>
    <m/>
    <m/>
    <x v="6"/>
    <m/>
    <m/>
  </r>
  <r>
    <x v="0"/>
    <s v="Texarkana College"/>
    <x v="3"/>
    <x v="16"/>
    <m/>
    <m/>
    <n v="3066253"/>
    <m/>
    <n v="2901079"/>
    <m/>
    <n v="711123"/>
    <x v="6"/>
    <n v="1566975"/>
    <m/>
  </r>
  <r>
    <x v="0"/>
    <s v="Texarkana College"/>
    <x v="3"/>
    <x v="17"/>
    <m/>
    <m/>
    <m/>
    <m/>
    <m/>
    <m/>
    <m/>
    <x v="6"/>
    <m/>
    <m/>
  </r>
  <r>
    <x v="0"/>
    <s v="Texarkana College"/>
    <x v="3"/>
    <x v="18"/>
    <m/>
    <m/>
    <m/>
    <m/>
    <m/>
    <m/>
    <m/>
    <x v="6"/>
    <m/>
    <m/>
  </r>
  <r>
    <x v="0"/>
    <s v="Texarkana College"/>
    <x v="4"/>
    <x v="19"/>
    <m/>
    <m/>
    <m/>
    <m/>
    <m/>
    <m/>
    <m/>
    <x v="6"/>
    <m/>
    <m/>
  </r>
  <r>
    <x v="0"/>
    <s v="Texarkana College"/>
    <x v="5"/>
    <x v="20"/>
    <m/>
    <m/>
    <m/>
    <m/>
    <m/>
    <m/>
    <m/>
    <x v="6"/>
    <m/>
    <m/>
  </r>
  <r>
    <x v="0"/>
    <s v="Texarkana College"/>
    <x v="6"/>
    <x v="21"/>
    <m/>
    <m/>
    <n v="216326"/>
    <m/>
    <n v="134324"/>
    <m/>
    <m/>
    <x v="6"/>
    <m/>
    <m/>
  </r>
  <r>
    <x v="0"/>
    <s v="Texarkana College"/>
    <x v="7"/>
    <x v="22"/>
    <m/>
    <m/>
    <m/>
    <m/>
    <m/>
    <m/>
    <m/>
    <x v="6"/>
    <m/>
    <m/>
  </r>
  <r>
    <x v="0"/>
    <s v="Texarkana College"/>
    <x v="7"/>
    <x v="23"/>
    <m/>
    <m/>
    <m/>
    <m/>
    <m/>
    <m/>
    <m/>
    <x v="6"/>
    <m/>
    <m/>
  </r>
  <r>
    <x v="0"/>
    <s v="Texarkana College"/>
    <x v="7"/>
    <x v="24"/>
    <m/>
    <m/>
    <m/>
    <m/>
    <m/>
    <m/>
    <m/>
    <x v="6"/>
    <m/>
    <m/>
  </r>
  <r>
    <x v="0"/>
    <s v="Texarkana College"/>
    <x v="7"/>
    <x v="25"/>
    <m/>
    <m/>
    <m/>
    <m/>
    <m/>
    <m/>
    <m/>
    <x v="6"/>
    <m/>
    <m/>
  </r>
  <r>
    <x v="0"/>
    <s v="Texarkana College"/>
    <x v="7"/>
    <x v="26"/>
    <m/>
    <m/>
    <m/>
    <m/>
    <m/>
    <m/>
    <m/>
    <x v="6"/>
    <m/>
    <m/>
  </r>
  <r>
    <x v="0"/>
    <s v="Texarkana College"/>
    <x v="8"/>
    <x v="27"/>
    <m/>
    <m/>
    <m/>
    <m/>
    <m/>
    <m/>
    <m/>
    <x v="6"/>
    <m/>
    <m/>
  </r>
  <r>
    <x v="0"/>
    <s v="Trinity Valley Community College"/>
    <x v="0"/>
    <x v="0"/>
    <n v="932620"/>
    <n v="704"/>
    <n v="1166900"/>
    <n v="2982"/>
    <n v="5002396"/>
    <n v="9025"/>
    <m/>
    <x v="6"/>
    <m/>
    <m/>
  </r>
  <r>
    <x v="0"/>
    <s v="Trinity Valley Community College"/>
    <x v="0"/>
    <x v="1"/>
    <n v="326494"/>
    <n v="378"/>
    <m/>
    <m/>
    <m/>
    <m/>
    <m/>
    <x v="6"/>
    <m/>
    <m/>
  </r>
  <r>
    <x v="0"/>
    <s v="Trinity Valley Community College"/>
    <x v="0"/>
    <x v="2"/>
    <m/>
    <m/>
    <m/>
    <m/>
    <m/>
    <m/>
    <m/>
    <x v="6"/>
    <m/>
    <m/>
  </r>
  <r>
    <x v="0"/>
    <s v="Trinity Valley Community College"/>
    <x v="0"/>
    <x v="3"/>
    <n v="29304"/>
    <n v="839"/>
    <n v="35700"/>
    <n v="1050"/>
    <m/>
    <m/>
    <m/>
    <x v="6"/>
    <m/>
    <m/>
  </r>
  <r>
    <x v="0"/>
    <s v="Trinity Valley Community College"/>
    <x v="0"/>
    <x v="4"/>
    <m/>
    <m/>
    <m/>
    <m/>
    <m/>
    <m/>
    <m/>
    <x v="6"/>
    <m/>
    <m/>
  </r>
  <r>
    <x v="0"/>
    <s v="Trinity Valley Community College"/>
    <x v="0"/>
    <x v="5"/>
    <m/>
    <m/>
    <m/>
    <m/>
    <m/>
    <m/>
    <m/>
    <x v="6"/>
    <m/>
    <m/>
  </r>
  <r>
    <x v="0"/>
    <s v="Trinity Valley Community College"/>
    <x v="0"/>
    <x v="6"/>
    <m/>
    <m/>
    <m/>
    <m/>
    <m/>
    <m/>
    <m/>
    <x v="6"/>
    <m/>
    <m/>
  </r>
  <r>
    <x v="0"/>
    <s v="Trinity Valley Community College"/>
    <x v="1"/>
    <x v="7"/>
    <m/>
    <m/>
    <m/>
    <m/>
    <m/>
    <m/>
    <m/>
    <x v="6"/>
    <m/>
    <m/>
  </r>
  <r>
    <x v="0"/>
    <s v="Trinity Valley Community College"/>
    <x v="1"/>
    <x v="8"/>
    <m/>
    <m/>
    <n v="813892"/>
    <m/>
    <m/>
    <m/>
    <m/>
    <x v="6"/>
    <m/>
    <m/>
  </r>
  <r>
    <x v="0"/>
    <s v="Trinity Valley Community College"/>
    <x v="1"/>
    <x v="9"/>
    <n v="40184"/>
    <m/>
    <n v="45955"/>
    <m/>
    <m/>
    <m/>
    <m/>
    <x v="6"/>
    <m/>
    <m/>
  </r>
  <r>
    <x v="0"/>
    <s v="Trinity Valley Community College"/>
    <x v="1"/>
    <x v="10"/>
    <n v="24420"/>
    <m/>
    <n v="17850"/>
    <m/>
    <m/>
    <m/>
    <m/>
    <x v="6"/>
    <m/>
    <m/>
  </r>
  <r>
    <x v="0"/>
    <s v="Trinity Valley Community College"/>
    <x v="1"/>
    <x v="11"/>
    <m/>
    <m/>
    <m/>
    <m/>
    <m/>
    <m/>
    <m/>
    <x v="6"/>
    <m/>
    <m/>
  </r>
  <r>
    <x v="0"/>
    <s v="Trinity Valley Community College"/>
    <x v="2"/>
    <x v="12"/>
    <n v="14616"/>
    <m/>
    <n v="19997"/>
    <m/>
    <m/>
    <m/>
    <m/>
    <x v="6"/>
    <m/>
    <m/>
  </r>
  <r>
    <x v="0"/>
    <s v="Trinity Valley Community College"/>
    <x v="2"/>
    <x v="13"/>
    <n v="12707"/>
    <m/>
    <n v="13332"/>
    <m/>
    <m/>
    <m/>
    <m/>
    <x v="6"/>
    <m/>
    <m/>
  </r>
  <r>
    <x v="0"/>
    <s v="Trinity Valley Community College"/>
    <x v="2"/>
    <x v="14"/>
    <m/>
    <m/>
    <m/>
    <m/>
    <m/>
    <m/>
    <m/>
    <x v="6"/>
    <m/>
    <m/>
  </r>
  <r>
    <x v="0"/>
    <s v="Trinity Valley Community College"/>
    <x v="2"/>
    <x v="15"/>
    <n v="10834"/>
    <m/>
    <n v="36552"/>
    <m/>
    <m/>
    <m/>
    <m/>
    <x v="6"/>
    <m/>
    <m/>
  </r>
  <r>
    <x v="0"/>
    <s v="Trinity Valley Community College"/>
    <x v="3"/>
    <x v="16"/>
    <m/>
    <m/>
    <n v="2858820"/>
    <m/>
    <n v="827950"/>
    <m/>
    <n v="3515863"/>
    <x v="6"/>
    <m/>
    <m/>
  </r>
  <r>
    <x v="0"/>
    <s v="Trinity Valley Community College"/>
    <x v="3"/>
    <x v="17"/>
    <m/>
    <m/>
    <m/>
    <m/>
    <m/>
    <m/>
    <m/>
    <x v="6"/>
    <m/>
    <m/>
  </r>
  <r>
    <x v="0"/>
    <s v="Trinity Valley Community College"/>
    <x v="3"/>
    <x v="18"/>
    <m/>
    <m/>
    <m/>
    <m/>
    <m/>
    <m/>
    <m/>
    <x v="6"/>
    <m/>
    <m/>
  </r>
  <r>
    <x v="0"/>
    <s v="Trinity Valley Community College"/>
    <x v="4"/>
    <x v="19"/>
    <m/>
    <m/>
    <m/>
    <m/>
    <m/>
    <m/>
    <m/>
    <x v="6"/>
    <m/>
    <m/>
  </r>
  <r>
    <x v="0"/>
    <s v="Trinity Valley Community College"/>
    <x v="5"/>
    <x v="20"/>
    <m/>
    <m/>
    <m/>
    <m/>
    <m/>
    <m/>
    <m/>
    <x v="6"/>
    <m/>
    <m/>
  </r>
  <r>
    <x v="0"/>
    <s v="Trinity Valley Community College"/>
    <x v="6"/>
    <x v="21"/>
    <m/>
    <m/>
    <n v="49525"/>
    <m/>
    <n v="33774"/>
    <m/>
    <n v="19383"/>
    <x v="6"/>
    <m/>
    <m/>
  </r>
  <r>
    <x v="0"/>
    <s v="Trinity Valley Community College"/>
    <x v="7"/>
    <x v="22"/>
    <m/>
    <m/>
    <n v="59646"/>
    <n v="48"/>
    <m/>
    <m/>
    <m/>
    <x v="6"/>
    <m/>
    <m/>
  </r>
  <r>
    <x v="0"/>
    <s v="Trinity Valley Community College"/>
    <x v="7"/>
    <x v="23"/>
    <m/>
    <m/>
    <m/>
    <m/>
    <m/>
    <m/>
    <m/>
    <x v="6"/>
    <m/>
    <m/>
  </r>
  <r>
    <x v="0"/>
    <s v="Trinity Valley Community College"/>
    <x v="7"/>
    <x v="24"/>
    <m/>
    <m/>
    <n v="25988"/>
    <n v="31"/>
    <n v="440660"/>
    <n v="51"/>
    <m/>
    <x v="6"/>
    <m/>
    <m/>
  </r>
  <r>
    <x v="0"/>
    <s v="Trinity Valley Community College"/>
    <x v="7"/>
    <x v="25"/>
    <m/>
    <m/>
    <m/>
    <m/>
    <m/>
    <m/>
    <m/>
    <x v="6"/>
    <m/>
    <m/>
  </r>
  <r>
    <x v="0"/>
    <s v="Trinity Valley Community College"/>
    <x v="7"/>
    <x v="26"/>
    <m/>
    <m/>
    <m/>
    <m/>
    <n v="230826"/>
    <m/>
    <m/>
    <x v="6"/>
    <m/>
    <m/>
  </r>
  <r>
    <x v="0"/>
    <s v="Trinity Valley Community College"/>
    <x v="8"/>
    <x v="27"/>
    <m/>
    <m/>
    <m/>
    <m/>
    <m/>
    <m/>
    <m/>
    <x v="6"/>
    <m/>
    <m/>
  </r>
  <r>
    <x v="0"/>
    <s v="Tyler Junior College"/>
    <x v="0"/>
    <x v="0"/>
    <n v="2545000"/>
    <n v="2989"/>
    <n v="12487324"/>
    <n v="6157"/>
    <n v="14603400"/>
    <n v="7724"/>
    <n v="1846000"/>
    <x v="44"/>
    <n v="61822"/>
    <s v="Unduplicated FY22/FY23"/>
  </r>
  <r>
    <x v="0"/>
    <s v="Tyler Junior College"/>
    <x v="0"/>
    <x v="1"/>
    <n v="969774"/>
    <n v="825"/>
    <n v="0"/>
    <n v="0"/>
    <n v="0"/>
    <n v="0"/>
    <n v="0"/>
    <x v="2"/>
    <n v="0"/>
    <s v="Housing and CE Tuition reimbursements"/>
  </r>
  <r>
    <x v="0"/>
    <s v="Tyler Junior College"/>
    <x v="0"/>
    <x v="2"/>
    <n v="0"/>
    <n v="0"/>
    <n v="0"/>
    <n v="0"/>
    <n v="0"/>
    <n v="0"/>
    <n v="0"/>
    <x v="2"/>
    <n v="0"/>
    <m/>
  </r>
  <r>
    <x v="0"/>
    <s v="Tyler Junior College"/>
    <x v="0"/>
    <x v="3"/>
    <n v="0"/>
    <n v="0"/>
    <n v="0"/>
    <n v="0"/>
    <n v="0"/>
    <n v="0"/>
    <n v="0"/>
    <x v="2"/>
    <n v="0"/>
    <m/>
  </r>
  <r>
    <x v="0"/>
    <s v="Tyler Junior College"/>
    <x v="0"/>
    <x v="4"/>
    <n v="0"/>
    <n v="0"/>
    <n v="0"/>
    <n v="0"/>
    <n v="0"/>
    <n v="0"/>
    <n v="0"/>
    <x v="2"/>
    <n v="0"/>
    <m/>
  </r>
  <r>
    <x v="0"/>
    <s v="Tyler Junior College"/>
    <x v="0"/>
    <x v="5"/>
    <n v="928"/>
    <n v="6"/>
    <n v="3032"/>
    <n v="0"/>
    <n v="2468"/>
    <n v="0"/>
    <n v="0"/>
    <x v="2"/>
    <n v="0"/>
    <s v="Travel for international students to leave campus"/>
  </r>
  <r>
    <x v="0"/>
    <s v="Tyler Junior College"/>
    <x v="0"/>
    <x v="6"/>
    <n v="0"/>
    <n v="0"/>
    <n v="0"/>
    <n v="0"/>
    <n v="0"/>
    <n v="0"/>
    <n v="0"/>
    <x v="2"/>
    <n v="0"/>
    <m/>
  </r>
  <r>
    <x v="0"/>
    <s v="Tyler Junior College"/>
    <x v="1"/>
    <x v="7"/>
    <n v="0"/>
    <m/>
    <n v="0"/>
    <m/>
    <n v="0"/>
    <m/>
    <n v="0"/>
    <x v="2"/>
    <n v="0"/>
    <m/>
  </r>
  <r>
    <x v="0"/>
    <s v="Tyler Junior College"/>
    <x v="1"/>
    <x v="8"/>
    <n v="115364"/>
    <m/>
    <n v="107250"/>
    <m/>
    <n v="45088"/>
    <m/>
    <n v="0"/>
    <x v="2"/>
    <n v="0"/>
    <s v="Portable building lease and setup, furniture storage"/>
  </r>
  <r>
    <x v="0"/>
    <s v="Tyler Junior College"/>
    <x v="1"/>
    <x v="9"/>
    <n v="0"/>
    <m/>
    <n v="199838"/>
    <m/>
    <n v="645008"/>
    <m/>
    <n v="3820"/>
    <x v="2"/>
    <n v="3850"/>
    <s v="Nursing, police, fire simulators, Digital learning lab, biology and Nursing Equipment"/>
  </r>
  <r>
    <x v="0"/>
    <s v="Tyler Junior College"/>
    <x v="1"/>
    <x v="10"/>
    <n v="0"/>
    <m/>
    <n v="5296"/>
    <m/>
    <n v="85992"/>
    <m/>
    <n v="0"/>
    <x v="6"/>
    <n v="0"/>
    <s v="Instructional designer"/>
  </r>
  <r>
    <x v="0"/>
    <s v="Tyler Junior College"/>
    <x v="1"/>
    <x v="11"/>
    <n v="222185"/>
    <m/>
    <n v="565022"/>
    <m/>
    <n v="656645"/>
    <m/>
    <n v="108058"/>
    <x v="6"/>
    <n v="259713"/>
    <s v="Computers and related equipment and software required for distance education"/>
  </r>
  <r>
    <x v="0"/>
    <s v="Tyler Junior College"/>
    <x v="2"/>
    <x v="12"/>
    <n v="56296"/>
    <m/>
    <n v="857137"/>
    <m/>
    <n v="532000"/>
    <m/>
    <n v="0"/>
    <x v="6"/>
    <n v="0"/>
    <s v="enhanced cleaning"/>
  </r>
  <r>
    <x v="0"/>
    <s v="Tyler Junior College"/>
    <x v="2"/>
    <x v="13"/>
    <n v="110828"/>
    <m/>
    <n v="43383"/>
    <m/>
    <n v="31271"/>
    <m/>
    <n v="438"/>
    <x v="6"/>
    <n v="0"/>
    <m/>
  </r>
  <r>
    <x v="0"/>
    <s v="Tyler Junior College"/>
    <x v="2"/>
    <x v="14"/>
    <n v="0"/>
    <m/>
    <n v="0"/>
    <m/>
    <n v="5983346"/>
    <m/>
    <n v="0"/>
    <x v="6"/>
    <n v="0"/>
    <s v="HVAC upgrades/air filtration"/>
  </r>
  <r>
    <x v="0"/>
    <s v="Tyler Junior College"/>
    <x v="2"/>
    <x v="15"/>
    <n v="0"/>
    <m/>
    <n v="0"/>
    <m/>
    <n v="0"/>
    <m/>
    <n v="0"/>
    <x v="6"/>
    <n v="0"/>
    <m/>
  </r>
  <r>
    <x v="0"/>
    <s v="Tyler Junior College"/>
    <x v="3"/>
    <x v="16"/>
    <n v="0"/>
    <m/>
    <n v="1778142"/>
    <m/>
    <n v="0"/>
    <m/>
    <n v="0"/>
    <x v="6"/>
    <n v="0"/>
    <m/>
  </r>
  <r>
    <x v="0"/>
    <s v="Tyler Junior College"/>
    <x v="3"/>
    <x v="17"/>
    <n v="0"/>
    <m/>
    <n v="1028254"/>
    <m/>
    <n v="0"/>
    <m/>
    <n v="0"/>
    <x v="6"/>
    <n v="0"/>
    <m/>
  </r>
  <r>
    <x v="0"/>
    <s v="Tyler Junior College"/>
    <x v="3"/>
    <x v="18"/>
    <n v="0"/>
    <m/>
    <n v="0"/>
    <m/>
    <n v="0"/>
    <m/>
    <n v="0"/>
    <x v="6"/>
    <n v="0"/>
    <m/>
  </r>
  <r>
    <x v="0"/>
    <s v="Tyler Junior College"/>
    <x v="4"/>
    <x v="19"/>
    <n v="0"/>
    <m/>
    <n v="0"/>
    <m/>
    <n v="0"/>
    <m/>
    <n v="0"/>
    <x v="6"/>
    <n v="0"/>
    <m/>
  </r>
  <r>
    <x v="0"/>
    <s v="Tyler Junior College"/>
    <x v="5"/>
    <x v="20"/>
    <n v="0"/>
    <n v="0"/>
    <n v="0"/>
    <n v="0"/>
    <n v="0"/>
    <n v="0"/>
    <n v="0"/>
    <x v="2"/>
    <n v="0"/>
    <m/>
  </r>
  <r>
    <x v="0"/>
    <s v="Tyler Junior College"/>
    <x v="6"/>
    <x v="21"/>
    <n v="6742"/>
    <m/>
    <n v="2775186"/>
    <m/>
    <n v="2741677"/>
    <m/>
    <n v="69600"/>
    <x v="2"/>
    <n v="115152"/>
    <s v="Salaries and stipends for COVID related duties (other than cleaning); indirect costs in accordance with federal indirect cost agreement; HEERF training,contact tracing, anxiety workshop, touchless bottle fillers, student success platform, student telehealth, SBDC business recovery efforts; Texas Workforce Commission grant for Continuing Studies reskill/upskill courses"/>
  </r>
  <r>
    <x v="0"/>
    <s v="Tyler Junior College"/>
    <x v="7"/>
    <x v="22"/>
    <n v="0"/>
    <n v="0"/>
    <n v="104398"/>
    <n v="67"/>
    <n v="0"/>
    <n v="0"/>
    <n v="0"/>
    <x v="2"/>
    <n v="0"/>
    <s v="Duplicated Student headcount"/>
  </r>
  <r>
    <x v="0"/>
    <s v="Tyler Junior College"/>
    <x v="7"/>
    <x v="23"/>
    <n v="0"/>
    <n v="0"/>
    <n v="100880"/>
    <n v="92"/>
    <n v="0"/>
    <n v="0"/>
    <n v="0"/>
    <x v="2"/>
    <n v="0"/>
    <s v="Duplicated Student headcount"/>
  </r>
  <r>
    <x v="0"/>
    <s v="Tyler Junior College"/>
    <x v="7"/>
    <x v="24"/>
    <n v="0"/>
    <n v="0"/>
    <n v="0"/>
    <n v="0"/>
    <n v="0"/>
    <n v="0"/>
    <n v="0"/>
    <x v="2"/>
    <n v="0"/>
    <m/>
  </r>
  <r>
    <x v="0"/>
    <s v="Tyler Junior College"/>
    <x v="7"/>
    <x v="25"/>
    <n v="0"/>
    <n v="0"/>
    <n v="0"/>
    <n v="0"/>
    <n v="0"/>
    <n v="0"/>
    <n v="0"/>
    <x v="2"/>
    <n v="0"/>
    <m/>
  </r>
  <r>
    <x v="0"/>
    <s v="Tyler Junior College"/>
    <x v="7"/>
    <x v="26"/>
    <m/>
    <m/>
    <m/>
    <m/>
    <m/>
    <m/>
    <m/>
    <x v="6"/>
    <m/>
    <m/>
  </r>
  <r>
    <x v="0"/>
    <s v="Tyler Junior College"/>
    <x v="8"/>
    <x v="27"/>
    <m/>
    <m/>
    <m/>
    <m/>
    <m/>
    <m/>
    <m/>
    <x v="6"/>
    <m/>
    <m/>
  </r>
  <r>
    <x v="0"/>
    <s v="Vernon College"/>
    <x v="0"/>
    <x v="0"/>
    <n v="690560"/>
    <n v="995"/>
    <n v="1017300"/>
    <n v="2482"/>
    <n v="2989911"/>
    <n v="2924"/>
    <n v="0"/>
    <x v="2"/>
    <n v="0"/>
    <m/>
  </r>
  <r>
    <x v="0"/>
    <s v="Vernon College"/>
    <x v="0"/>
    <x v="1"/>
    <m/>
    <m/>
    <m/>
    <m/>
    <m/>
    <m/>
    <m/>
    <x v="6"/>
    <m/>
    <m/>
  </r>
  <r>
    <x v="0"/>
    <s v="Vernon College"/>
    <x v="0"/>
    <x v="2"/>
    <n v="79987"/>
    <n v="99"/>
    <m/>
    <m/>
    <m/>
    <m/>
    <m/>
    <x v="6"/>
    <m/>
    <m/>
  </r>
  <r>
    <x v="0"/>
    <s v="Vernon College"/>
    <x v="0"/>
    <x v="3"/>
    <m/>
    <m/>
    <m/>
    <m/>
    <m/>
    <m/>
    <m/>
    <x v="6"/>
    <m/>
    <m/>
  </r>
  <r>
    <x v="0"/>
    <s v="Vernon College"/>
    <x v="0"/>
    <x v="4"/>
    <m/>
    <m/>
    <m/>
    <m/>
    <m/>
    <m/>
    <m/>
    <x v="6"/>
    <m/>
    <m/>
  </r>
  <r>
    <x v="0"/>
    <s v="Vernon College"/>
    <x v="0"/>
    <x v="5"/>
    <m/>
    <m/>
    <m/>
    <m/>
    <m/>
    <m/>
    <m/>
    <x v="6"/>
    <m/>
    <m/>
  </r>
  <r>
    <x v="0"/>
    <s v="Vernon College"/>
    <x v="0"/>
    <x v="6"/>
    <m/>
    <m/>
    <m/>
    <m/>
    <m/>
    <m/>
    <m/>
    <x v="6"/>
    <m/>
    <m/>
  </r>
  <r>
    <x v="0"/>
    <s v="Vernon College"/>
    <x v="1"/>
    <x v="7"/>
    <m/>
    <m/>
    <m/>
    <m/>
    <m/>
    <m/>
    <m/>
    <x v="6"/>
    <m/>
    <m/>
  </r>
  <r>
    <x v="0"/>
    <s v="Vernon College"/>
    <x v="1"/>
    <x v="8"/>
    <m/>
    <m/>
    <m/>
    <m/>
    <m/>
    <m/>
    <m/>
    <x v="6"/>
    <m/>
    <m/>
  </r>
  <r>
    <x v="0"/>
    <s v="Vernon College"/>
    <x v="1"/>
    <x v="9"/>
    <m/>
    <m/>
    <n v="227419"/>
    <m/>
    <m/>
    <m/>
    <m/>
    <x v="6"/>
    <m/>
    <m/>
  </r>
  <r>
    <x v="0"/>
    <s v="Vernon College"/>
    <x v="1"/>
    <x v="10"/>
    <m/>
    <m/>
    <m/>
    <m/>
    <m/>
    <m/>
    <m/>
    <x v="6"/>
    <m/>
    <m/>
  </r>
  <r>
    <x v="0"/>
    <s v="Vernon College"/>
    <x v="1"/>
    <x v="11"/>
    <n v="50364"/>
    <m/>
    <m/>
    <m/>
    <n v="519641"/>
    <m/>
    <n v="537745"/>
    <x v="6"/>
    <m/>
    <m/>
  </r>
  <r>
    <x v="0"/>
    <s v="Vernon College"/>
    <x v="2"/>
    <x v="12"/>
    <n v="26445"/>
    <m/>
    <n v="16968"/>
    <m/>
    <m/>
    <m/>
    <m/>
    <x v="6"/>
    <m/>
    <m/>
  </r>
  <r>
    <x v="0"/>
    <s v="Vernon College"/>
    <x v="2"/>
    <x v="13"/>
    <m/>
    <m/>
    <m/>
    <m/>
    <n v="210"/>
    <m/>
    <m/>
    <x v="6"/>
    <m/>
    <m/>
  </r>
  <r>
    <x v="0"/>
    <s v="Vernon College"/>
    <x v="2"/>
    <x v="14"/>
    <m/>
    <m/>
    <m/>
    <m/>
    <n v="173389"/>
    <m/>
    <m/>
    <x v="6"/>
    <m/>
    <m/>
  </r>
  <r>
    <x v="0"/>
    <s v="Vernon College"/>
    <x v="2"/>
    <x v="15"/>
    <m/>
    <m/>
    <m/>
    <m/>
    <m/>
    <m/>
    <m/>
    <x v="6"/>
    <m/>
    <m/>
  </r>
  <r>
    <x v="0"/>
    <s v="Vernon College"/>
    <x v="3"/>
    <x v="16"/>
    <m/>
    <m/>
    <n v="475597"/>
    <m/>
    <n v="1626805"/>
    <m/>
    <m/>
    <x v="6"/>
    <m/>
    <m/>
  </r>
  <r>
    <x v="0"/>
    <s v="Vernon College"/>
    <x v="3"/>
    <x v="17"/>
    <n v="4500"/>
    <m/>
    <m/>
    <m/>
    <m/>
    <m/>
    <m/>
    <x v="6"/>
    <m/>
    <m/>
  </r>
  <r>
    <x v="0"/>
    <s v="Vernon College"/>
    <x v="3"/>
    <x v="18"/>
    <m/>
    <m/>
    <m/>
    <m/>
    <m/>
    <m/>
    <m/>
    <x v="6"/>
    <m/>
    <m/>
  </r>
  <r>
    <x v="0"/>
    <s v="Vernon College"/>
    <x v="4"/>
    <x v="19"/>
    <m/>
    <m/>
    <m/>
    <m/>
    <m/>
    <m/>
    <m/>
    <x v="6"/>
    <m/>
    <m/>
  </r>
  <r>
    <x v="0"/>
    <s v="Vernon College"/>
    <x v="5"/>
    <x v="20"/>
    <m/>
    <m/>
    <m/>
    <m/>
    <m/>
    <m/>
    <m/>
    <x v="6"/>
    <m/>
    <m/>
  </r>
  <r>
    <x v="0"/>
    <s v="Vernon College"/>
    <x v="6"/>
    <x v="21"/>
    <n v="287197"/>
    <m/>
    <n v="2481417"/>
    <m/>
    <n v="17428"/>
    <m/>
    <m/>
    <x v="6"/>
    <m/>
    <m/>
  </r>
  <r>
    <x v="0"/>
    <s v="Vernon College"/>
    <x v="7"/>
    <x v="22"/>
    <m/>
    <m/>
    <n v="25711"/>
    <n v="14"/>
    <m/>
    <m/>
    <m/>
    <x v="6"/>
    <m/>
    <m/>
  </r>
  <r>
    <x v="0"/>
    <s v="Vernon College"/>
    <x v="7"/>
    <x v="23"/>
    <m/>
    <m/>
    <n v="24845"/>
    <n v="24"/>
    <m/>
    <m/>
    <m/>
    <x v="6"/>
    <m/>
    <m/>
  </r>
  <r>
    <x v="0"/>
    <s v="Vernon College"/>
    <x v="7"/>
    <x v="24"/>
    <m/>
    <m/>
    <m/>
    <m/>
    <n v="676"/>
    <m/>
    <m/>
    <x v="6"/>
    <m/>
    <m/>
  </r>
  <r>
    <x v="0"/>
    <s v="Vernon College"/>
    <x v="7"/>
    <x v="25"/>
    <m/>
    <m/>
    <m/>
    <m/>
    <m/>
    <m/>
    <m/>
    <x v="6"/>
    <m/>
    <m/>
  </r>
  <r>
    <x v="0"/>
    <s v="Vernon College"/>
    <x v="7"/>
    <x v="26"/>
    <m/>
    <m/>
    <m/>
    <m/>
    <m/>
    <m/>
    <m/>
    <x v="6"/>
    <m/>
    <m/>
  </r>
  <r>
    <x v="0"/>
    <s v="Vernon College"/>
    <x v="8"/>
    <x v="27"/>
    <m/>
    <m/>
    <m/>
    <m/>
    <m/>
    <m/>
    <m/>
    <x v="6"/>
    <m/>
    <m/>
  </r>
  <r>
    <x v="0"/>
    <s v="Victoria College"/>
    <x v="0"/>
    <x v="0"/>
    <n v="919000"/>
    <n v="468"/>
    <n v="322069"/>
    <n v="208"/>
    <n v="322492"/>
    <n v="312"/>
    <m/>
    <x v="6"/>
    <m/>
    <s v="Victoria College expects to fully expend the student aid portion"/>
  </r>
  <r>
    <x v="0"/>
    <s v="Victoria College"/>
    <x v="0"/>
    <x v="1"/>
    <m/>
    <m/>
    <n v="2605880"/>
    <n v="1763"/>
    <n v="1041405"/>
    <n v="1286"/>
    <m/>
    <x v="6"/>
    <m/>
    <s v="Victoria College expects to fully expend the student aid portion"/>
  </r>
  <r>
    <x v="0"/>
    <s v="Victoria College"/>
    <x v="0"/>
    <x v="2"/>
    <m/>
    <m/>
    <n v="89972"/>
    <n v="700"/>
    <n v="123597"/>
    <n v="1261"/>
    <m/>
    <x v="6"/>
    <m/>
    <s v="Victoria College expects to fully expend the student aid portion"/>
  </r>
  <r>
    <x v="0"/>
    <s v="Victoria College"/>
    <x v="0"/>
    <x v="3"/>
    <n v="5944"/>
    <n v="142"/>
    <n v="48310"/>
    <n v="340"/>
    <n v="6697"/>
    <n v="288"/>
    <m/>
    <x v="6"/>
    <m/>
    <s v="Loaner laptops, headsets and webcams."/>
  </r>
  <r>
    <x v="0"/>
    <s v="Victoria College"/>
    <x v="0"/>
    <x v="4"/>
    <n v="13921"/>
    <n v="52"/>
    <n v="43936"/>
    <n v="172"/>
    <n v="39358"/>
    <n v="188"/>
    <m/>
    <x v="6"/>
    <m/>
    <s v="Wifi hotspots."/>
  </r>
  <r>
    <x v="0"/>
    <s v="Victoria College"/>
    <x v="0"/>
    <x v="5"/>
    <m/>
    <m/>
    <m/>
    <m/>
    <m/>
    <m/>
    <m/>
    <x v="6"/>
    <m/>
    <m/>
  </r>
  <r>
    <x v="0"/>
    <s v="Victoria College"/>
    <x v="0"/>
    <x v="6"/>
    <m/>
    <m/>
    <n v="222431"/>
    <n v="576"/>
    <n v="21417"/>
    <m/>
    <m/>
    <x v="6"/>
    <m/>
    <s v="Victoria College will clear additional student accounts, as appropriate. No specific dollar amount is obligated for this specific purpose."/>
  </r>
  <r>
    <x v="0"/>
    <s v="Victoria College"/>
    <x v="1"/>
    <x v="7"/>
    <m/>
    <m/>
    <n v="124"/>
    <m/>
    <m/>
    <m/>
    <m/>
    <x v="6"/>
    <m/>
    <m/>
  </r>
  <r>
    <x v="0"/>
    <s v="Victoria College"/>
    <x v="1"/>
    <x v="8"/>
    <n v="7906"/>
    <m/>
    <m/>
    <m/>
    <n v="35781"/>
    <m/>
    <m/>
    <x v="6"/>
    <m/>
    <s v="Additional ADN nursing classes for summer"/>
  </r>
  <r>
    <x v="0"/>
    <s v="Victoria College"/>
    <x v="1"/>
    <x v="9"/>
    <n v="3762"/>
    <m/>
    <n v="4716"/>
    <m/>
    <m/>
    <m/>
    <m/>
    <x v="6"/>
    <m/>
    <m/>
  </r>
  <r>
    <x v="0"/>
    <s v="Victoria College"/>
    <x v="1"/>
    <x v="10"/>
    <m/>
    <m/>
    <m/>
    <m/>
    <m/>
    <m/>
    <m/>
    <x v="6"/>
    <m/>
    <m/>
  </r>
  <r>
    <x v="0"/>
    <s v="Victoria College"/>
    <x v="1"/>
    <x v="11"/>
    <n v="416418"/>
    <m/>
    <n v="377107"/>
    <m/>
    <n v="63784"/>
    <m/>
    <m/>
    <x v="6"/>
    <m/>
    <s v="Distance learning equipment and software"/>
  </r>
  <r>
    <x v="0"/>
    <s v="Victoria College"/>
    <x v="2"/>
    <x v="12"/>
    <m/>
    <m/>
    <n v="59816"/>
    <m/>
    <n v="61608"/>
    <m/>
    <m/>
    <x v="6"/>
    <m/>
    <s v="Carpet Cleaners, disinfectant, PPE"/>
  </r>
  <r>
    <x v="0"/>
    <s v="Victoria College"/>
    <x v="2"/>
    <x v="13"/>
    <m/>
    <m/>
    <m/>
    <m/>
    <m/>
    <m/>
    <m/>
    <x v="6"/>
    <m/>
    <m/>
  </r>
  <r>
    <x v="0"/>
    <s v="Victoria College"/>
    <x v="2"/>
    <x v="14"/>
    <m/>
    <m/>
    <n v="2602"/>
    <m/>
    <n v="464"/>
    <m/>
    <m/>
    <x v="6"/>
    <m/>
    <s v="Student Aid outreach"/>
  </r>
  <r>
    <x v="0"/>
    <s v="Victoria College"/>
    <x v="2"/>
    <x v="15"/>
    <m/>
    <m/>
    <m/>
    <m/>
    <m/>
    <m/>
    <m/>
    <x v="6"/>
    <m/>
    <m/>
  </r>
  <r>
    <x v="0"/>
    <s v="Victoria College"/>
    <x v="3"/>
    <x v="16"/>
    <m/>
    <m/>
    <n v="1056073"/>
    <m/>
    <n v="800013"/>
    <m/>
    <m/>
    <x v="6"/>
    <m/>
    <s v="Academic lost revenues"/>
  </r>
  <r>
    <x v="0"/>
    <s v="Victoria College"/>
    <x v="3"/>
    <x v="17"/>
    <m/>
    <m/>
    <n v="1152727"/>
    <m/>
    <n v="1731685"/>
    <m/>
    <m/>
    <x v="6"/>
    <m/>
    <s v="Non-Academic lost revenues"/>
  </r>
  <r>
    <x v="0"/>
    <s v="Victoria College"/>
    <x v="3"/>
    <x v="18"/>
    <m/>
    <m/>
    <m/>
    <m/>
    <m/>
    <m/>
    <m/>
    <x v="6"/>
    <m/>
    <m/>
  </r>
  <r>
    <x v="0"/>
    <s v="Victoria College"/>
    <x v="4"/>
    <x v="19"/>
    <m/>
    <m/>
    <m/>
    <m/>
    <m/>
    <m/>
    <m/>
    <x v="6"/>
    <m/>
    <m/>
  </r>
  <r>
    <x v="0"/>
    <s v="Victoria College"/>
    <x v="5"/>
    <x v="20"/>
    <m/>
    <m/>
    <m/>
    <m/>
    <m/>
    <m/>
    <m/>
    <x v="6"/>
    <m/>
    <m/>
  </r>
  <r>
    <x v="0"/>
    <s v="Victoria College"/>
    <x v="6"/>
    <x v="21"/>
    <n v="23548"/>
    <m/>
    <n v="145326"/>
    <m/>
    <n v="655877"/>
    <m/>
    <n v="21432"/>
    <x v="6"/>
    <m/>
    <s v="Document Imaging ($74,992); Core servers ($51,562); Allied Health technology ($52,935); Café tables ($2,162); Innovative Collective Membership ($33,3333); Ramps ($12,000); Staff PCs ($144,775); VDI servers ($214,383); EDA Building Remodel ($83,845) Tripods ($7,272)"/>
  </r>
  <r>
    <x v="0"/>
    <s v="Victoria College"/>
    <x v="7"/>
    <x v="22"/>
    <m/>
    <m/>
    <n v="26656"/>
    <n v="22"/>
    <m/>
    <m/>
    <m/>
    <x v="6"/>
    <m/>
    <s v="Victoria College expects to fully expend the student aid portion"/>
  </r>
  <r>
    <x v="0"/>
    <s v="Victoria College"/>
    <x v="7"/>
    <x v="23"/>
    <m/>
    <m/>
    <n v="25758"/>
    <n v="29"/>
    <m/>
    <m/>
    <m/>
    <x v="6"/>
    <m/>
    <s v="Student Aid"/>
  </r>
  <r>
    <x v="0"/>
    <s v="Victoria College"/>
    <x v="7"/>
    <x v="24"/>
    <m/>
    <m/>
    <n v="2843"/>
    <n v="4"/>
    <n v="28253"/>
    <n v="25"/>
    <n v="41412"/>
    <x v="45"/>
    <m/>
    <s v="Student Aid"/>
  </r>
  <r>
    <x v="0"/>
    <s v="Victoria College"/>
    <x v="7"/>
    <x v="25"/>
    <m/>
    <m/>
    <m/>
    <m/>
    <n v="29840"/>
    <n v="58"/>
    <n v="-13348"/>
    <x v="6"/>
    <m/>
    <s v="Student Aid"/>
  </r>
  <r>
    <x v="0"/>
    <s v="Victoria College"/>
    <x v="7"/>
    <x v="26"/>
    <m/>
    <m/>
    <m/>
    <m/>
    <n v="115000"/>
    <m/>
    <n v="9269"/>
    <x v="6"/>
    <m/>
    <s v="Truck driving simulator, Reporting System Training, Salaries &amp; Benefits"/>
  </r>
  <r>
    <x v="0"/>
    <s v="Victoria College"/>
    <x v="8"/>
    <x v="27"/>
    <m/>
    <m/>
    <m/>
    <m/>
    <m/>
    <m/>
    <m/>
    <x v="6"/>
    <m/>
    <m/>
  </r>
  <r>
    <x v="0"/>
    <s v="Weatherford College"/>
    <x v="0"/>
    <x v="0"/>
    <n v="960206"/>
    <n v="1283"/>
    <n v="1587883"/>
    <n v="1253"/>
    <n v="7775500"/>
    <n v="3506"/>
    <n v="0"/>
    <x v="2"/>
    <n v="0"/>
    <m/>
  </r>
  <r>
    <x v="0"/>
    <s v="Weatherford College"/>
    <x v="0"/>
    <x v="1"/>
    <n v="253590"/>
    <n v="212"/>
    <n v="0"/>
    <n v="0"/>
    <n v="0"/>
    <n v="0"/>
    <n v="0"/>
    <x v="2"/>
    <n v="0"/>
    <m/>
  </r>
  <r>
    <x v="0"/>
    <s v="Weatherford College"/>
    <x v="0"/>
    <x v="2"/>
    <n v="0"/>
    <n v="0"/>
    <n v="0"/>
    <n v="0"/>
    <n v="0"/>
    <n v="0"/>
    <n v="0"/>
    <x v="2"/>
    <n v="0"/>
    <m/>
  </r>
  <r>
    <x v="0"/>
    <s v="Weatherford College"/>
    <x v="0"/>
    <x v="3"/>
    <n v="42815"/>
    <n v="60"/>
    <n v="59256"/>
    <n v="70"/>
    <n v="8283"/>
    <n v="14"/>
    <n v="0"/>
    <x v="2"/>
    <n v="0"/>
    <m/>
  </r>
  <r>
    <x v="0"/>
    <s v="Weatherford College"/>
    <x v="0"/>
    <x v="4"/>
    <n v="0"/>
    <n v="0"/>
    <n v="3700"/>
    <n v="62"/>
    <n v="0"/>
    <n v="0"/>
    <n v="0"/>
    <x v="2"/>
    <n v="0"/>
    <m/>
  </r>
  <r>
    <x v="0"/>
    <s v="Weatherford College"/>
    <x v="0"/>
    <x v="5"/>
    <n v="0"/>
    <n v="0"/>
    <n v="0"/>
    <n v="0"/>
    <n v="0"/>
    <n v="0"/>
    <n v="0"/>
    <x v="2"/>
    <n v="0"/>
    <m/>
  </r>
  <r>
    <x v="0"/>
    <s v="Weatherford College"/>
    <x v="0"/>
    <x v="6"/>
    <n v="0"/>
    <n v="0"/>
    <n v="249502"/>
    <n v="331"/>
    <n v="317658"/>
    <n v="451"/>
    <n v="1105"/>
    <x v="46"/>
    <n v="0"/>
    <m/>
  </r>
  <r>
    <x v="0"/>
    <s v="Weatherford College"/>
    <x v="1"/>
    <x v="7"/>
    <n v="0"/>
    <m/>
    <n v="0"/>
    <m/>
    <n v="0"/>
    <m/>
    <n v="0"/>
    <x v="2"/>
    <n v="0"/>
    <m/>
  </r>
  <r>
    <x v="0"/>
    <s v="Weatherford College"/>
    <x v="1"/>
    <x v="8"/>
    <n v="0"/>
    <m/>
    <n v="0"/>
    <m/>
    <n v="0"/>
    <m/>
    <n v="0"/>
    <x v="2"/>
    <n v="0"/>
    <m/>
  </r>
  <r>
    <x v="0"/>
    <s v="Weatherford College"/>
    <x v="1"/>
    <x v="9"/>
    <n v="1370"/>
    <m/>
    <n v="0"/>
    <m/>
    <n v="3122"/>
    <m/>
    <n v="20669"/>
    <x v="2"/>
    <n v="0"/>
    <m/>
  </r>
  <r>
    <x v="0"/>
    <s v="Weatherford College"/>
    <x v="1"/>
    <x v="10"/>
    <n v="0"/>
    <m/>
    <n v="115000"/>
    <m/>
    <n v="268050"/>
    <m/>
    <n v="29085"/>
    <x v="2"/>
    <n v="0"/>
    <m/>
  </r>
  <r>
    <x v="0"/>
    <s v="Weatherford College"/>
    <x v="1"/>
    <x v="11"/>
    <n v="198662"/>
    <m/>
    <n v="132745"/>
    <m/>
    <n v="202103"/>
    <m/>
    <n v="7167"/>
    <x v="2"/>
    <n v="0"/>
    <m/>
  </r>
  <r>
    <x v="0"/>
    <s v="Weatherford College"/>
    <x v="2"/>
    <x v="12"/>
    <n v="17572"/>
    <m/>
    <n v="16863"/>
    <m/>
    <n v="4281"/>
    <m/>
    <n v="0"/>
    <x v="2"/>
    <n v="0"/>
    <m/>
  </r>
  <r>
    <x v="0"/>
    <s v="Weatherford College"/>
    <x v="2"/>
    <x v="13"/>
    <n v="126724"/>
    <m/>
    <n v="38764"/>
    <m/>
    <n v="48356"/>
    <m/>
    <n v="2864"/>
    <x v="2"/>
    <n v="0"/>
    <m/>
  </r>
  <r>
    <x v="0"/>
    <s v="Weatherford College"/>
    <x v="2"/>
    <x v="14"/>
    <n v="0"/>
    <m/>
    <n v="62469"/>
    <m/>
    <n v="1031983"/>
    <m/>
    <n v="322133"/>
    <x v="2"/>
    <n v="0"/>
    <m/>
  </r>
  <r>
    <x v="0"/>
    <s v="Weatherford College"/>
    <x v="2"/>
    <x v="15"/>
    <n v="0"/>
    <m/>
    <n v="0"/>
    <m/>
    <n v="0"/>
    <m/>
    <n v="0"/>
    <x v="2"/>
    <n v="0"/>
    <m/>
  </r>
  <r>
    <x v="0"/>
    <s v="Weatherford College"/>
    <x v="3"/>
    <x v="16"/>
    <n v="0"/>
    <m/>
    <n v="1433260"/>
    <m/>
    <n v="1125776"/>
    <m/>
    <n v="0"/>
    <x v="2"/>
    <n v="0"/>
    <m/>
  </r>
  <r>
    <x v="0"/>
    <s v="Weatherford College"/>
    <x v="3"/>
    <x v="17"/>
    <n v="0"/>
    <m/>
    <n v="195409"/>
    <m/>
    <n v="0"/>
    <m/>
    <n v="0"/>
    <x v="2"/>
    <n v="0"/>
    <m/>
  </r>
  <r>
    <x v="0"/>
    <s v="Weatherford College"/>
    <x v="3"/>
    <x v="18"/>
    <n v="0"/>
    <m/>
    <n v="0"/>
    <m/>
    <n v="0"/>
    <m/>
    <n v="0"/>
    <x v="2"/>
    <n v="0"/>
    <m/>
  </r>
  <r>
    <x v="0"/>
    <s v="Weatherford College"/>
    <x v="4"/>
    <x v="19"/>
    <n v="0"/>
    <m/>
    <n v="0"/>
    <m/>
    <n v="0"/>
    <m/>
    <n v="0"/>
    <x v="2"/>
    <n v="0"/>
    <m/>
  </r>
  <r>
    <x v="0"/>
    <s v="Weatherford College"/>
    <x v="5"/>
    <x v="20"/>
    <n v="0"/>
    <n v="0"/>
    <n v="0"/>
    <n v="0"/>
    <n v="67536"/>
    <n v="0"/>
    <n v="0"/>
    <x v="2"/>
    <n v="0"/>
    <s v="GEER-THECB TRUE grant passthrough from Grayson College"/>
  </r>
  <r>
    <x v="0"/>
    <s v="Weatherford College"/>
    <x v="6"/>
    <x v="21"/>
    <n v="2450"/>
    <n v="0"/>
    <n v="188671"/>
    <n v="0"/>
    <n v="755289"/>
    <n v="0"/>
    <n v="183320"/>
    <x v="2"/>
    <n v="0"/>
    <s v="Indirect costs"/>
  </r>
  <r>
    <x v="0"/>
    <s v="Weatherford College"/>
    <x v="7"/>
    <x v="22"/>
    <n v="0"/>
    <n v="0"/>
    <n v="32635"/>
    <n v="26"/>
    <n v="0"/>
    <n v="0"/>
    <n v="0"/>
    <x v="2"/>
    <n v="0"/>
    <m/>
  </r>
  <r>
    <x v="0"/>
    <s v="Weatherford College"/>
    <x v="7"/>
    <x v="23"/>
    <n v="0"/>
    <n v="0"/>
    <n v="31535"/>
    <n v="15"/>
    <n v="0"/>
    <n v="0"/>
    <n v="0"/>
    <x v="2"/>
    <n v="0"/>
    <m/>
  </r>
  <r>
    <x v="0"/>
    <s v="Weatherford College"/>
    <x v="7"/>
    <x v="24"/>
    <n v="0"/>
    <n v="0"/>
    <n v="0"/>
    <n v="0"/>
    <n v="0"/>
    <n v="0"/>
    <n v="0"/>
    <x v="2"/>
    <n v="0"/>
    <m/>
  </r>
  <r>
    <x v="0"/>
    <s v="Weatherford College"/>
    <x v="7"/>
    <x v="25"/>
    <n v="0"/>
    <n v="0"/>
    <n v="0"/>
    <n v="0"/>
    <n v="0"/>
    <n v="0"/>
    <n v="0"/>
    <x v="2"/>
    <n v="0"/>
    <m/>
  </r>
  <r>
    <x v="0"/>
    <s v="Weatherford College"/>
    <x v="7"/>
    <x v="26"/>
    <n v="0"/>
    <n v="0"/>
    <n v="0"/>
    <n v="0"/>
    <n v="30837"/>
    <n v="0"/>
    <n v="0"/>
    <x v="2"/>
    <n v="0"/>
    <m/>
  </r>
  <r>
    <x v="0"/>
    <s v="Weatherford College"/>
    <x v="8"/>
    <x v="27"/>
    <n v="0"/>
    <n v="0"/>
    <n v="0"/>
    <n v="0"/>
    <n v="0"/>
    <n v="0"/>
    <n v="0"/>
    <x v="2"/>
    <n v="0"/>
    <s v="Reporting_x000a_Modernization"/>
  </r>
  <r>
    <x v="0"/>
    <s v="Wharton County Junior College"/>
    <x v="0"/>
    <x v="0"/>
    <m/>
    <m/>
    <m/>
    <m/>
    <m/>
    <m/>
    <m/>
    <x v="6"/>
    <m/>
    <m/>
  </r>
  <r>
    <x v="0"/>
    <s v="Wharton County Junior College"/>
    <x v="0"/>
    <x v="1"/>
    <m/>
    <m/>
    <m/>
    <m/>
    <m/>
    <m/>
    <m/>
    <x v="6"/>
    <m/>
    <m/>
  </r>
  <r>
    <x v="0"/>
    <s v="Wharton County Junior College"/>
    <x v="0"/>
    <x v="2"/>
    <m/>
    <m/>
    <m/>
    <m/>
    <m/>
    <m/>
    <m/>
    <x v="6"/>
    <m/>
    <m/>
  </r>
  <r>
    <x v="0"/>
    <s v="Wharton County Junior College"/>
    <x v="0"/>
    <x v="3"/>
    <m/>
    <m/>
    <m/>
    <m/>
    <m/>
    <m/>
    <m/>
    <x v="6"/>
    <m/>
    <m/>
  </r>
  <r>
    <x v="0"/>
    <s v="Wharton County Junior College"/>
    <x v="0"/>
    <x v="4"/>
    <m/>
    <m/>
    <m/>
    <m/>
    <m/>
    <m/>
    <m/>
    <x v="6"/>
    <m/>
    <m/>
  </r>
  <r>
    <x v="0"/>
    <s v="Wharton County Junior College"/>
    <x v="0"/>
    <x v="5"/>
    <m/>
    <m/>
    <m/>
    <m/>
    <m/>
    <m/>
    <m/>
    <x v="6"/>
    <m/>
    <m/>
  </r>
  <r>
    <x v="0"/>
    <s v="Wharton County Junior College"/>
    <x v="0"/>
    <x v="6"/>
    <m/>
    <m/>
    <m/>
    <m/>
    <m/>
    <m/>
    <m/>
    <x v="6"/>
    <m/>
    <m/>
  </r>
  <r>
    <x v="0"/>
    <s v="Wharton County Junior College"/>
    <x v="1"/>
    <x v="7"/>
    <m/>
    <m/>
    <m/>
    <m/>
    <m/>
    <m/>
    <m/>
    <x v="6"/>
    <m/>
    <m/>
  </r>
  <r>
    <x v="0"/>
    <s v="Wharton County Junior College"/>
    <x v="1"/>
    <x v="8"/>
    <m/>
    <m/>
    <m/>
    <m/>
    <m/>
    <m/>
    <m/>
    <x v="6"/>
    <m/>
    <m/>
  </r>
  <r>
    <x v="0"/>
    <s v="Wharton County Junior College"/>
    <x v="1"/>
    <x v="9"/>
    <m/>
    <m/>
    <m/>
    <m/>
    <m/>
    <m/>
    <m/>
    <x v="6"/>
    <m/>
    <m/>
  </r>
  <r>
    <x v="0"/>
    <s v="Wharton County Junior College"/>
    <x v="1"/>
    <x v="10"/>
    <m/>
    <m/>
    <m/>
    <m/>
    <m/>
    <m/>
    <n v="268501"/>
    <x v="6"/>
    <n v="1161809"/>
    <m/>
  </r>
  <r>
    <x v="0"/>
    <s v="Wharton County Junior College"/>
    <x v="1"/>
    <x v="11"/>
    <m/>
    <m/>
    <m/>
    <m/>
    <m/>
    <m/>
    <m/>
    <x v="6"/>
    <m/>
    <m/>
  </r>
  <r>
    <x v="0"/>
    <s v="Wharton County Junior College"/>
    <x v="2"/>
    <x v="12"/>
    <m/>
    <m/>
    <m/>
    <m/>
    <m/>
    <m/>
    <m/>
    <x v="6"/>
    <m/>
    <m/>
  </r>
  <r>
    <x v="0"/>
    <s v="Wharton County Junior College"/>
    <x v="2"/>
    <x v="13"/>
    <m/>
    <m/>
    <m/>
    <m/>
    <m/>
    <m/>
    <m/>
    <x v="6"/>
    <m/>
    <m/>
  </r>
  <r>
    <x v="0"/>
    <s v="Wharton County Junior College"/>
    <x v="2"/>
    <x v="14"/>
    <m/>
    <m/>
    <m/>
    <m/>
    <m/>
    <m/>
    <m/>
    <x v="6"/>
    <m/>
    <m/>
  </r>
  <r>
    <x v="0"/>
    <s v="Wharton County Junior College"/>
    <x v="2"/>
    <x v="15"/>
    <m/>
    <m/>
    <m/>
    <m/>
    <m/>
    <m/>
    <m/>
    <x v="6"/>
    <m/>
    <m/>
  </r>
  <r>
    <x v="0"/>
    <s v="Wharton County Junior College"/>
    <x v="3"/>
    <x v="16"/>
    <m/>
    <m/>
    <m/>
    <m/>
    <m/>
    <m/>
    <n v="0"/>
    <x v="2"/>
    <n v="0"/>
    <m/>
  </r>
  <r>
    <x v="0"/>
    <s v="Wharton County Junior College"/>
    <x v="3"/>
    <x v="17"/>
    <m/>
    <m/>
    <m/>
    <m/>
    <m/>
    <m/>
    <m/>
    <x v="6"/>
    <m/>
    <m/>
  </r>
  <r>
    <x v="0"/>
    <s v="Wharton County Junior College"/>
    <x v="3"/>
    <x v="18"/>
    <m/>
    <m/>
    <m/>
    <m/>
    <m/>
    <m/>
    <n v="1375370"/>
    <x v="6"/>
    <m/>
    <m/>
  </r>
  <r>
    <x v="0"/>
    <s v="Wharton County Junior College"/>
    <x v="4"/>
    <x v="19"/>
    <m/>
    <m/>
    <m/>
    <m/>
    <m/>
    <m/>
    <m/>
    <x v="6"/>
    <m/>
    <m/>
  </r>
  <r>
    <x v="0"/>
    <s v="Wharton County Junior College"/>
    <x v="5"/>
    <x v="20"/>
    <m/>
    <m/>
    <m/>
    <m/>
    <m/>
    <m/>
    <m/>
    <x v="6"/>
    <m/>
    <m/>
  </r>
  <r>
    <x v="0"/>
    <s v="Wharton County Junior College"/>
    <x v="6"/>
    <x v="21"/>
    <m/>
    <m/>
    <m/>
    <m/>
    <m/>
    <m/>
    <m/>
    <x v="6"/>
    <m/>
    <m/>
  </r>
  <r>
    <x v="0"/>
    <s v="Wharton County Junior College"/>
    <x v="7"/>
    <x v="22"/>
    <m/>
    <m/>
    <m/>
    <m/>
    <m/>
    <m/>
    <m/>
    <x v="6"/>
    <m/>
    <m/>
  </r>
  <r>
    <x v="0"/>
    <s v="Wharton County Junior College"/>
    <x v="7"/>
    <x v="23"/>
    <m/>
    <m/>
    <m/>
    <m/>
    <m/>
    <m/>
    <m/>
    <x v="6"/>
    <m/>
    <m/>
  </r>
  <r>
    <x v="0"/>
    <s v="Wharton County Junior College"/>
    <x v="7"/>
    <x v="24"/>
    <m/>
    <m/>
    <m/>
    <m/>
    <m/>
    <m/>
    <m/>
    <x v="6"/>
    <m/>
    <m/>
  </r>
  <r>
    <x v="0"/>
    <s v="Wharton County Junior College"/>
    <x v="7"/>
    <x v="25"/>
    <m/>
    <m/>
    <m/>
    <m/>
    <m/>
    <m/>
    <m/>
    <x v="6"/>
    <m/>
    <m/>
  </r>
  <r>
    <x v="0"/>
    <s v="Wharton County Junior College"/>
    <x v="7"/>
    <x v="26"/>
    <m/>
    <m/>
    <m/>
    <m/>
    <m/>
    <m/>
    <m/>
    <x v="6"/>
    <m/>
    <m/>
  </r>
  <r>
    <x v="0"/>
    <s v="Wharton County Junior College"/>
    <x v="8"/>
    <x v="27"/>
    <m/>
    <m/>
    <m/>
    <m/>
    <m/>
    <m/>
    <m/>
    <x v="6"/>
    <m/>
    <m/>
  </r>
  <r>
    <x v="1"/>
    <s v="The University of Texas at Arlington"/>
    <x v="0"/>
    <x v="0"/>
    <n v="11496094"/>
    <n v="10381"/>
    <n v="39371476"/>
    <n v="17528"/>
    <n v="10054734"/>
    <n v="13243"/>
    <n v="1443610"/>
    <x v="47"/>
    <s v="                                          -  "/>
    <m/>
  </r>
  <r>
    <x v="1"/>
    <s v="The University of Texas at Arlington"/>
    <x v="0"/>
    <x v="1"/>
    <n v="1686145"/>
    <n v="33380"/>
    <n v="4229503"/>
    <n v="2356"/>
    <m/>
    <m/>
    <m/>
    <x v="6"/>
    <m/>
    <m/>
  </r>
  <r>
    <x v="1"/>
    <s v="The University of Texas at Arlington"/>
    <x v="0"/>
    <x v="2"/>
    <m/>
    <m/>
    <m/>
    <m/>
    <m/>
    <m/>
    <m/>
    <x v="6"/>
    <m/>
    <m/>
  </r>
  <r>
    <x v="1"/>
    <s v="The University of Texas at Arlington"/>
    <x v="0"/>
    <x v="3"/>
    <m/>
    <m/>
    <m/>
    <m/>
    <n v="1565234"/>
    <m/>
    <n v="42934"/>
    <x v="6"/>
    <m/>
    <m/>
  </r>
  <r>
    <x v="1"/>
    <s v="The University of Texas at Arlington"/>
    <x v="0"/>
    <x v="4"/>
    <m/>
    <m/>
    <m/>
    <m/>
    <n v="160"/>
    <m/>
    <m/>
    <x v="6"/>
    <m/>
    <m/>
  </r>
  <r>
    <x v="1"/>
    <s v="The University of Texas at Arlington"/>
    <x v="0"/>
    <x v="5"/>
    <m/>
    <m/>
    <m/>
    <m/>
    <m/>
    <m/>
    <m/>
    <x v="6"/>
    <m/>
    <m/>
  </r>
  <r>
    <x v="1"/>
    <s v="The University of Texas at Arlington"/>
    <x v="0"/>
    <x v="6"/>
    <m/>
    <m/>
    <n v="8143183"/>
    <n v="5713"/>
    <n v="638946"/>
    <n v="814"/>
    <m/>
    <x v="6"/>
    <m/>
    <m/>
  </r>
  <r>
    <x v="1"/>
    <s v="The University of Texas at Arlington"/>
    <x v="1"/>
    <x v="7"/>
    <m/>
    <m/>
    <m/>
    <m/>
    <m/>
    <m/>
    <m/>
    <x v="6"/>
    <m/>
    <m/>
  </r>
  <r>
    <x v="1"/>
    <s v="The University of Texas at Arlington"/>
    <x v="1"/>
    <x v="8"/>
    <m/>
    <m/>
    <n v="159805"/>
    <m/>
    <n v="1383650"/>
    <m/>
    <n v="37645"/>
    <x v="6"/>
    <n v="164826"/>
    <m/>
  </r>
  <r>
    <x v="1"/>
    <s v="The University of Texas at Arlington"/>
    <x v="1"/>
    <x v="9"/>
    <m/>
    <m/>
    <n v="1500"/>
    <m/>
    <n v="591020"/>
    <m/>
    <n v="6907"/>
    <x v="6"/>
    <n v="153256"/>
    <m/>
  </r>
  <r>
    <x v="1"/>
    <s v="The University of Texas at Arlington"/>
    <x v="1"/>
    <x v="10"/>
    <m/>
    <m/>
    <n v="58088"/>
    <m/>
    <n v="955124"/>
    <m/>
    <n v="495648"/>
    <x v="6"/>
    <n v="119734"/>
    <m/>
  </r>
  <r>
    <x v="1"/>
    <s v="The University of Texas at Arlington"/>
    <x v="1"/>
    <x v="11"/>
    <m/>
    <m/>
    <n v="28213"/>
    <m/>
    <n v="6075979"/>
    <m/>
    <n v="3982017"/>
    <x v="6"/>
    <n v="1789167"/>
    <m/>
  </r>
  <r>
    <x v="1"/>
    <s v="The University of Texas at Arlington"/>
    <x v="2"/>
    <x v="12"/>
    <m/>
    <m/>
    <m/>
    <m/>
    <n v="836173"/>
    <m/>
    <m/>
    <x v="6"/>
    <m/>
    <m/>
  </r>
  <r>
    <x v="1"/>
    <s v="The University of Texas at Arlington"/>
    <x v="2"/>
    <x v="13"/>
    <m/>
    <m/>
    <n v="8316"/>
    <m/>
    <n v="1102002"/>
    <m/>
    <m/>
    <x v="6"/>
    <m/>
    <m/>
  </r>
  <r>
    <x v="1"/>
    <s v="The University of Texas at Arlington"/>
    <x v="2"/>
    <x v="14"/>
    <m/>
    <m/>
    <n v="1392323"/>
    <m/>
    <n v="13848766"/>
    <m/>
    <n v="1320183"/>
    <x v="6"/>
    <n v="2173615"/>
    <m/>
  </r>
  <r>
    <x v="1"/>
    <s v="The University of Texas at Arlington"/>
    <x v="2"/>
    <x v="15"/>
    <m/>
    <m/>
    <m/>
    <m/>
    <n v="38491"/>
    <m/>
    <m/>
    <x v="6"/>
    <m/>
    <m/>
  </r>
  <r>
    <x v="1"/>
    <s v="The University of Texas at Arlington"/>
    <x v="3"/>
    <x v="16"/>
    <m/>
    <m/>
    <m/>
    <m/>
    <m/>
    <m/>
    <m/>
    <x v="6"/>
    <m/>
    <m/>
  </r>
  <r>
    <x v="1"/>
    <s v="The University of Texas at Arlington"/>
    <x v="3"/>
    <x v="17"/>
    <m/>
    <m/>
    <m/>
    <m/>
    <m/>
    <m/>
    <m/>
    <x v="6"/>
    <m/>
    <m/>
  </r>
  <r>
    <x v="1"/>
    <s v="The University of Texas at Arlington"/>
    <x v="3"/>
    <x v="18"/>
    <m/>
    <m/>
    <m/>
    <m/>
    <m/>
    <m/>
    <m/>
    <x v="6"/>
    <m/>
    <m/>
  </r>
  <r>
    <x v="1"/>
    <s v="The University of Texas at Arlington"/>
    <x v="4"/>
    <x v="19"/>
    <m/>
    <m/>
    <m/>
    <m/>
    <m/>
    <m/>
    <m/>
    <x v="6"/>
    <m/>
    <m/>
  </r>
  <r>
    <x v="1"/>
    <s v="The University of Texas at Arlington"/>
    <x v="5"/>
    <x v="20"/>
    <m/>
    <m/>
    <m/>
    <m/>
    <m/>
    <m/>
    <m/>
    <x v="6"/>
    <m/>
    <m/>
  </r>
  <r>
    <x v="1"/>
    <s v="The University of Texas at Arlington"/>
    <x v="6"/>
    <x v="21"/>
    <m/>
    <m/>
    <n v="1538350"/>
    <m/>
    <n v="4123452"/>
    <m/>
    <n v="1334867"/>
    <x v="6"/>
    <n v="222815"/>
    <s v="Testing students for Coronavirus, bridging online learning gaps, sequencing costs, implementing evidence-based practices to monitor/suppress Coronavirus."/>
  </r>
  <r>
    <x v="1"/>
    <s v="The University of Texas at Arlington"/>
    <x v="7"/>
    <x v="22"/>
    <m/>
    <m/>
    <n v="1385508"/>
    <n v="246"/>
    <m/>
    <m/>
    <m/>
    <x v="6"/>
    <m/>
    <m/>
  </r>
  <r>
    <x v="1"/>
    <s v="The University of Texas at Arlington"/>
    <x v="7"/>
    <x v="23"/>
    <m/>
    <m/>
    <n v="1340433"/>
    <n v="1341"/>
    <m/>
    <m/>
    <m/>
    <x v="6"/>
    <m/>
    <m/>
  </r>
  <r>
    <x v="1"/>
    <s v="The University of Texas at Arlington"/>
    <x v="7"/>
    <x v="24"/>
    <m/>
    <m/>
    <n v="380221"/>
    <n v="169"/>
    <n v="1750842"/>
    <n v="1247"/>
    <n v="4437"/>
    <x v="26"/>
    <n v="2000"/>
    <m/>
  </r>
  <r>
    <x v="1"/>
    <s v="The University of Texas at Arlington"/>
    <x v="7"/>
    <x v="25"/>
    <m/>
    <m/>
    <m/>
    <m/>
    <m/>
    <m/>
    <m/>
    <x v="6"/>
    <m/>
    <m/>
  </r>
  <r>
    <x v="1"/>
    <s v="The University of Texas at Arlington"/>
    <x v="7"/>
    <x v="26"/>
    <m/>
    <m/>
    <m/>
    <m/>
    <n v="488922"/>
    <n v="17"/>
    <n v="2056529"/>
    <x v="48"/>
    <n v="352474"/>
    <m/>
  </r>
  <r>
    <x v="1"/>
    <s v="The University of Texas at Arlington"/>
    <x v="8"/>
    <x v="27"/>
    <m/>
    <m/>
    <m/>
    <m/>
    <m/>
    <m/>
    <m/>
    <x v="6"/>
    <m/>
    <m/>
  </r>
  <r>
    <x v="1"/>
    <s v="The University of Texas at Austin - Academic &amp; Health (A+H)"/>
    <x v="0"/>
    <x v="0"/>
    <n v="14117339"/>
    <n v="9667"/>
    <n v="12375822"/>
    <n v="12383"/>
    <n v="51985451"/>
    <n v="38229"/>
    <m/>
    <x v="6"/>
    <m/>
    <s v="FY21 expended includes $1.6M balance of HEERF 1 student portion, $4M in HEERF 1 institutional portion, and $6.8M in HEERF 2 student portion.  FY22 expended includes $9M in HEERF 2 student portion plus $43M HEERF 3 student portion.  Student recipients are unduplicated for all fiscal years."/>
  </r>
  <r>
    <x v="1"/>
    <s v="The University of Texas at Austin - Academic &amp; Health (A+H)"/>
    <x v="0"/>
    <x v="1"/>
    <m/>
    <m/>
    <n v="4189656"/>
    <n v="9132"/>
    <m/>
    <m/>
    <m/>
    <x v="6"/>
    <m/>
    <s v="Student housing/parking refunds were provided in FY2020.  However, federal funds (CARES Act institutional share) were not drawn down until FY2021, so those expenses and # of students is shown in FY2021. Unduplicated."/>
  </r>
  <r>
    <x v="1"/>
    <s v="The University of Texas at Austin - Academic &amp; Health (A+H)"/>
    <x v="0"/>
    <x v="2"/>
    <m/>
    <m/>
    <m/>
    <m/>
    <n v="314218"/>
    <n v="1256"/>
    <m/>
    <x v="6"/>
    <m/>
    <s v="ARPA Minority Serving Institution supplemental funds used for eligible student tuition support. Student count unduplicated."/>
  </r>
  <r>
    <x v="1"/>
    <s v="The University of Texas at Austin - Academic &amp; Health (A+H)"/>
    <x v="0"/>
    <x v="3"/>
    <m/>
    <m/>
    <m/>
    <m/>
    <m/>
    <m/>
    <m/>
    <x v="6"/>
    <m/>
    <m/>
  </r>
  <r>
    <x v="1"/>
    <s v="The University of Texas at Austin - Academic &amp; Health (A+H)"/>
    <x v="0"/>
    <x v="4"/>
    <m/>
    <m/>
    <m/>
    <m/>
    <m/>
    <m/>
    <m/>
    <x v="6"/>
    <m/>
    <m/>
  </r>
  <r>
    <x v="1"/>
    <s v="The University of Texas at Austin - Academic &amp; Health (A+H)"/>
    <x v="0"/>
    <x v="5"/>
    <m/>
    <m/>
    <m/>
    <m/>
    <m/>
    <m/>
    <m/>
    <x v="6"/>
    <m/>
    <m/>
  </r>
  <r>
    <x v="1"/>
    <s v="The University of Texas at Austin - Academic &amp; Health (A+H)"/>
    <x v="0"/>
    <x v="6"/>
    <m/>
    <m/>
    <m/>
    <m/>
    <n v="5275910"/>
    <m/>
    <m/>
    <x v="6"/>
    <m/>
    <s v="HEERF 3 institutional used for student debt forgiveness. "/>
  </r>
  <r>
    <x v="1"/>
    <s v="The University of Texas at Austin - Academic &amp; Health (A+H)"/>
    <x v="1"/>
    <x v="7"/>
    <m/>
    <m/>
    <m/>
    <m/>
    <m/>
    <m/>
    <m/>
    <x v="6"/>
    <m/>
    <m/>
  </r>
  <r>
    <x v="1"/>
    <s v="The University of Texas at Austin - Academic &amp; Health (A+H)"/>
    <x v="1"/>
    <x v="8"/>
    <m/>
    <m/>
    <m/>
    <m/>
    <m/>
    <m/>
    <m/>
    <x v="6"/>
    <m/>
    <m/>
  </r>
  <r>
    <x v="1"/>
    <s v="The University of Texas at Austin - Academic &amp; Health (A+H)"/>
    <x v="1"/>
    <x v="9"/>
    <m/>
    <m/>
    <n v="5861674"/>
    <m/>
    <m/>
    <m/>
    <m/>
    <x v="6"/>
    <m/>
    <s v="Educational technology and other IT costs related to remote learning/working environment."/>
  </r>
  <r>
    <x v="1"/>
    <s v="The University of Texas at Austin - Academic &amp; Health (A+H)"/>
    <x v="1"/>
    <x v="10"/>
    <m/>
    <m/>
    <m/>
    <m/>
    <m/>
    <m/>
    <m/>
    <x v="6"/>
    <m/>
    <m/>
  </r>
  <r>
    <x v="1"/>
    <s v="The University of Texas at Austin - Academic &amp; Health (A+H)"/>
    <x v="1"/>
    <x v="11"/>
    <m/>
    <m/>
    <m/>
    <m/>
    <m/>
    <m/>
    <m/>
    <x v="6"/>
    <m/>
    <m/>
  </r>
  <r>
    <x v="1"/>
    <s v="The University of Texas at Austin - Academic &amp; Health (A+H)"/>
    <x v="2"/>
    <x v="12"/>
    <m/>
    <m/>
    <n v="2156648"/>
    <m/>
    <m/>
    <m/>
    <m/>
    <x v="6"/>
    <m/>
    <s v="Eligible overtime / hazardous duty pay for facilities staff related to cleaning, retrofitting campus for Restart in Fall 2020. "/>
  </r>
  <r>
    <x v="1"/>
    <s v="The University of Texas at Austin - Academic &amp; Health (A+H)"/>
    <x v="2"/>
    <x v="13"/>
    <m/>
    <m/>
    <m/>
    <m/>
    <m/>
    <m/>
    <m/>
    <x v="6"/>
    <m/>
    <m/>
  </r>
  <r>
    <x v="1"/>
    <s v="The University of Texas at Austin - Academic &amp; Health (A+H)"/>
    <x v="2"/>
    <x v="14"/>
    <m/>
    <m/>
    <m/>
    <m/>
    <m/>
    <m/>
    <m/>
    <x v="6"/>
    <m/>
    <m/>
  </r>
  <r>
    <x v="1"/>
    <s v="The University of Texas at Austin - Academic &amp; Health (A+H)"/>
    <x v="2"/>
    <x v="15"/>
    <m/>
    <m/>
    <m/>
    <m/>
    <m/>
    <m/>
    <m/>
    <x v="6"/>
    <m/>
    <m/>
  </r>
  <r>
    <x v="1"/>
    <s v="The University of Texas at Austin - Academic &amp; Health (A+H)"/>
    <x v="3"/>
    <x v="16"/>
    <m/>
    <m/>
    <n v="214790"/>
    <m/>
    <n v="17798929"/>
    <m/>
    <m/>
    <x v="6"/>
    <m/>
    <s v="FY2021: Lost revenue in the Division of Diversity and Community Engagement, for student support services. FY2022 expended:  balance of HEERF 2 &amp; 3 institutional drawn down in May 2022 via lost revenue methodology across select academic and auxiliary programs."/>
  </r>
  <r>
    <x v="1"/>
    <s v="The University of Texas at Austin - Academic &amp; Health (A+H)"/>
    <x v="3"/>
    <x v="17"/>
    <m/>
    <m/>
    <n v="8303314"/>
    <m/>
    <n v="52310665"/>
    <m/>
    <n v="1840648"/>
    <x v="6"/>
    <m/>
    <s v="FY2021:  $2.9 million for Center for Child Development lost revenue.  $5.4 million in FY2021 for Texas Performing Arts SVOG. FY2022 expended: $3.3M Texas Performing Arts SVOG and balance of HEERF 2 &amp; 3 institutional drawn down in May 2022 via lost revenue methodology across select academic and auxiliary programs. FY 2023 exp is remaining SVOG for Texas Performing Arts."/>
  </r>
  <r>
    <x v="1"/>
    <s v="The University of Texas at Austin - Academic &amp; Health (A+H)"/>
    <x v="3"/>
    <x v="18"/>
    <m/>
    <m/>
    <m/>
    <m/>
    <m/>
    <m/>
    <m/>
    <x v="6"/>
    <m/>
    <m/>
  </r>
  <r>
    <x v="1"/>
    <s v="The University of Texas at Austin - Academic &amp; Health (A+H)"/>
    <x v="4"/>
    <x v="19"/>
    <m/>
    <m/>
    <n v="181503"/>
    <m/>
    <m/>
    <m/>
    <m/>
    <x v="6"/>
    <m/>
    <m/>
  </r>
  <r>
    <x v="1"/>
    <s v="The University of Texas at Austin - Academic &amp; Health (A+H)"/>
    <x v="5"/>
    <x v="20"/>
    <m/>
    <m/>
    <m/>
    <m/>
    <m/>
    <m/>
    <m/>
    <x v="6"/>
    <m/>
    <m/>
  </r>
  <r>
    <x v="1"/>
    <s v="The University of Texas at Austin - Academic &amp; Health (A+H)"/>
    <x v="6"/>
    <x v="21"/>
    <m/>
    <m/>
    <m/>
    <m/>
    <m/>
    <m/>
    <m/>
    <x v="6"/>
    <m/>
    <m/>
  </r>
  <r>
    <x v="1"/>
    <s v="The University of Texas at Austin - Academic &amp; Health (A+H)"/>
    <x v="7"/>
    <x v="22"/>
    <m/>
    <m/>
    <n v="1984062"/>
    <n v="1492"/>
    <m/>
    <m/>
    <m/>
    <x v="6"/>
    <m/>
    <s v="Unduplicated"/>
  </r>
  <r>
    <x v="1"/>
    <s v="The University of Texas at Austin - Academic &amp; Health (A+H)"/>
    <x v="7"/>
    <x v="23"/>
    <m/>
    <m/>
    <n v="1503451"/>
    <n v="3198"/>
    <m/>
    <m/>
    <m/>
    <x v="6"/>
    <m/>
    <s v="Unduplicated"/>
  </r>
  <r>
    <x v="1"/>
    <s v="The University of Texas at Austin - Academic &amp; Health (A+H)"/>
    <x v="7"/>
    <x v="24"/>
    <m/>
    <m/>
    <m/>
    <m/>
    <m/>
    <m/>
    <m/>
    <x v="6"/>
    <m/>
    <m/>
  </r>
  <r>
    <x v="1"/>
    <s v="The University of Texas at Austin - Academic &amp; Health (A+H)"/>
    <x v="7"/>
    <x v="25"/>
    <m/>
    <m/>
    <m/>
    <m/>
    <m/>
    <m/>
    <m/>
    <x v="6"/>
    <m/>
    <m/>
  </r>
  <r>
    <x v="1"/>
    <s v="The University of Texas at Austin - Academic &amp; Health (A+H)"/>
    <x v="7"/>
    <x v="26"/>
    <m/>
    <m/>
    <n v="94562"/>
    <m/>
    <m/>
    <m/>
    <m/>
    <x v="6"/>
    <m/>
    <s v="Open educational resources and digital learning."/>
  </r>
  <r>
    <x v="1"/>
    <s v="The University of Texas at Austin - Academic &amp; Health (A+H)"/>
    <x v="8"/>
    <x v="27"/>
    <m/>
    <m/>
    <m/>
    <m/>
    <n v="3117500"/>
    <m/>
    <n v="117500"/>
    <x v="6"/>
    <m/>
    <s v="SB8, 3rd Called Session included $3 million for the Marine Science Institute Housing Replacement plus $235,000 for the Briscoe Garner Museum, of that amount $117,500 was brought forward as an unexpended balance into fiscal year 2023."/>
  </r>
  <r>
    <x v="1"/>
    <s v="The University of Texas at Dallas"/>
    <x v="0"/>
    <x v="0"/>
    <n v="6703254"/>
    <n v="5007"/>
    <n v="17159030"/>
    <n v="7639"/>
    <n v="22753709"/>
    <n v="17056"/>
    <m/>
    <x v="6"/>
    <m/>
    <m/>
  </r>
  <r>
    <x v="1"/>
    <s v="The University of Texas at Dallas"/>
    <x v="0"/>
    <x v="1"/>
    <m/>
    <m/>
    <n v="6132789"/>
    <n v="18097"/>
    <m/>
    <m/>
    <m/>
    <x v="6"/>
    <m/>
    <s v="Housing, Meal Plans and Parking reimbursements (Spring 2020)"/>
  </r>
  <r>
    <x v="1"/>
    <s v="The University of Texas at Dallas"/>
    <x v="0"/>
    <x v="2"/>
    <m/>
    <m/>
    <n v="1763172"/>
    <n v="8076"/>
    <m/>
    <m/>
    <m/>
    <x v="6"/>
    <m/>
    <s v="Summer Waivers"/>
  </r>
  <r>
    <x v="1"/>
    <s v="The University of Texas at Dallas"/>
    <x v="0"/>
    <x v="3"/>
    <n v="139200"/>
    <n v="200"/>
    <n v="81029"/>
    <n v="100"/>
    <m/>
    <m/>
    <m/>
    <x v="6"/>
    <m/>
    <m/>
  </r>
  <r>
    <x v="1"/>
    <s v="The University of Texas at Dallas"/>
    <x v="0"/>
    <x v="4"/>
    <m/>
    <m/>
    <m/>
    <m/>
    <m/>
    <m/>
    <m/>
    <x v="6"/>
    <m/>
    <m/>
  </r>
  <r>
    <x v="1"/>
    <s v="The University of Texas at Dallas"/>
    <x v="0"/>
    <x v="5"/>
    <m/>
    <m/>
    <m/>
    <m/>
    <m/>
    <m/>
    <m/>
    <x v="6"/>
    <m/>
    <m/>
  </r>
  <r>
    <x v="1"/>
    <s v="The University of Texas at Dallas"/>
    <x v="0"/>
    <x v="6"/>
    <m/>
    <m/>
    <m/>
    <m/>
    <n v="948082"/>
    <n v="339"/>
    <m/>
    <x v="6"/>
    <m/>
    <m/>
  </r>
  <r>
    <x v="1"/>
    <s v="The University of Texas at Dallas"/>
    <x v="1"/>
    <x v="7"/>
    <m/>
    <m/>
    <m/>
    <m/>
    <m/>
    <m/>
    <m/>
    <x v="6"/>
    <m/>
    <m/>
  </r>
  <r>
    <x v="1"/>
    <s v="The University of Texas at Dallas"/>
    <x v="1"/>
    <x v="8"/>
    <m/>
    <m/>
    <m/>
    <m/>
    <m/>
    <m/>
    <m/>
    <x v="6"/>
    <m/>
    <m/>
  </r>
  <r>
    <x v="1"/>
    <s v="The University of Texas at Dallas"/>
    <x v="1"/>
    <x v="9"/>
    <n v="89415"/>
    <m/>
    <n v="39344"/>
    <m/>
    <m/>
    <m/>
    <m/>
    <x v="6"/>
    <m/>
    <m/>
  </r>
  <r>
    <x v="1"/>
    <s v="The University of Texas at Dallas"/>
    <x v="1"/>
    <x v="10"/>
    <m/>
    <m/>
    <m/>
    <m/>
    <m/>
    <m/>
    <n v="116100"/>
    <x v="6"/>
    <n v="1283"/>
    <m/>
  </r>
  <r>
    <x v="1"/>
    <s v="The University of Texas at Dallas"/>
    <x v="1"/>
    <x v="11"/>
    <n v="142830"/>
    <m/>
    <n v="1179523"/>
    <m/>
    <n v="9659754"/>
    <m/>
    <n v="3465649"/>
    <x v="6"/>
    <m/>
    <m/>
  </r>
  <r>
    <x v="1"/>
    <s v="The University of Texas at Dallas"/>
    <x v="2"/>
    <x v="12"/>
    <m/>
    <m/>
    <n v="593436"/>
    <m/>
    <n v="998129"/>
    <m/>
    <m/>
    <x v="6"/>
    <m/>
    <m/>
  </r>
  <r>
    <x v="1"/>
    <s v="The University of Texas at Dallas"/>
    <x v="2"/>
    <x v="13"/>
    <m/>
    <m/>
    <n v="2241619"/>
    <m/>
    <n v="4130978"/>
    <m/>
    <m/>
    <x v="6"/>
    <m/>
    <m/>
  </r>
  <r>
    <x v="1"/>
    <s v="The University of Texas at Dallas"/>
    <x v="2"/>
    <x v="14"/>
    <m/>
    <m/>
    <n v="176779"/>
    <m/>
    <m/>
    <m/>
    <m/>
    <x v="6"/>
    <m/>
    <m/>
  </r>
  <r>
    <x v="1"/>
    <s v="The University of Texas at Dallas"/>
    <x v="2"/>
    <x v="15"/>
    <m/>
    <m/>
    <n v="1222108"/>
    <m/>
    <n v="830053"/>
    <m/>
    <m/>
    <x v="6"/>
    <m/>
    <m/>
  </r>
  <r>
    <x v="1"/>
    <s v="The University of Texas at Dallas"/>
    <x v="3"/>
    <x v="16"/>
    <m/>
    <m/>
    <n v="16837678"/>
    <m/>
    <m/>
    <m/>
    <m/>
    <x v="6"/>
    <m/>
    <m/>
  </r>
  <r>
    <x v="1"/>
    <s v="The University of Texas at Dallas"/>
    <x v="3"/>
    <x v="17"/>
    <m/>
    <m/>
    <n v="356543"/>
    <m/>
    <m/>
    <m/>
    <m/>
    <x v="6"/>
    <m/>
    <m/>
  </r>
  <r>
    <x v="1"/>
    <s v="The University of Texas at Dallas"/>
    <x v="3"/>
    <x v="18"/>
    <m/>
    <m/>
    <m/>
    <m/>
    <m/>
    <m/>
    <m/>
    <x v="6"/>
    <m/>
    <m/>
  </r>
  <r>
    <x v="1"/>
    <s v="The University of Texas at Dallas"/>
    <x v="4"/>
    <x v="19"/>
    <m/>
    <m/>
    <m/>
    <m/>
    <m/>
    <m/>
    <m/>
    <x v="6"/>
    <m/>
    <m/>
  </r>
  <r>
    <x v="1"/>
    <s v="The University of Texas at Dallas"/>
    <x v="5"/>
    <x v="20"/>
    <m/>
    <m/>
    <m/>
    <m/>
    <m/>
    <m/>
    <m/>
    <x v="6"/>
    <m/>
    <m/>
  </r>
  <r>
    <x v="1"/>
    <s v="The University of Texas at Dallas"/>
    <x v="6"/>
    <x v="21"/>
    <n v="196866"/>
    <m/>
    <n v="1229475"/>
    <m/>
    <n v="3659129"/>
    <m/>
    <n v="1671907"/>
    <x v="6"/>
    <m/>
    <s v="Indirect Costs and increased services for counseling"/>
  </r>
  <r>
    <x v="1"/>
    <s v="The University of Texas at Dallas"/>
    <x v="7"/>
    <x v="22"/>
    <m/>
    <m/>
    <n v="1335929"/>
    <n v="270"/>
    <m/>
    <m/>
    <m/>
    <x v="6"/>
    <m/>
    <m/>
  </r>
  <r>
    <x v="1"/>
    <s v="The University of Texas at Dallas"/>
    <x v="7"/>
    <x v="23"/>
    <m/>
    <m/>
    <n v="1372248"/>
    <n v="2432"/>
    <m/>
    <m/>
    <m/>
    <x v="6"/>
    <m/>
    <m/>
  </r>
  <r>
    <x v="1"/>
    <s v="The University of Texas at Dallas"/>
    <x v="7"/>
    <x v="24"/>
    <m/>
    <m/>
    <n v="31233"/>
    <n v="16"/>
    <n v="76037"/>
    <n v="153"/>
    <n v="182110"/>
    <x v="49"/>
    <m/>
    <m/>
  </r>
  <r>
    <x v="1"/>
    <s v="The University of Texas at Dallas"/>
    <x v="7"/>
    <x v="25"/>
    <m/>
    <m/>
    <m/>
    <m/>
    <m/>
    <m/>
    <m/>
    <x v="6"/>
    <m/>
    <m/>
  </r>
  <r>
    <x v="1"/>
    <s v="The University of Texas at Dallas"/>
    <x v="7"/>
    <x v="26"/>
    <m/>
    <m/>
    <m/>
    <m/>
    <n v="60532"/>
    <m/>
    <n v="197668"/>
    <x v="6"/>
    <n v="12873"/>
    <s v="Not adding # of students - this was for Credentials of purpose and value grant program. Expenses were for teaching and supplies to develop this program."/>
  </r>
  <r>
    <x v="1"/>
    <s v="The University of Texas at Dallas"/>
    <x v="8"/>
    <x v="27"/>
    <m/>
    <m/>
    <m/>
    <m/>
    <m/>
    <m/>
    <m/>
    <x v="6"/>
    <m/>
    <m/>
  </r>
  <r>
    <x v="1"/>
    <s v="The University of Texas at El Paso"/>
    <x v="0"/>
    <x v="0"/>
    <n v="6261853"/>
    <n v="9218"/>
    <n v="48991322"/>
    <n v="20518"/>
    <n v="15897803"/>
    <n v="10088"/>
    <n v="776741"/>
    <x v="50"/>
    <m/>
    <m/>
  </r>
  <r>
    <x v="1"/>
    <s v="The University of Texas at El Paso"/>
    <x v="0"/>
    <x v="1"/>
    <n v="807179"/>
    <n v="3618"/>
    <s v="                                         -"/>
    <n v="0"/>
    <m/>
    <m/>
    <m/>
    <x v="6"/>
    <m/>
    <m/>
  </r>
  <r>
    <x v="1"/>
    <s v="The University of Texas at El Paso"/>
    <x v="0"/>
    <x v="2"/>
    <m/>
    <m/>
    <m/>
    <m/>
    <m/>
    <m/>
    <m/>
    <x v="6"/>
    <m/>
    <m/>
  </r>
  <r>
    <x v="1"/>
    <s v="The University of Texas at El Paso"/>
    <x v="0"/>
    <x v="3"/>
    <n v="686986"/>
    <n v="1868"/>
    <n v="85926"/>
    <n v="1583"/>
    <n v="434020"/>
    <n v="2641"/>
    <n v="74607"/>
    <x v="51"/>
    <n v="772227"/>
    <m/>
  </r>
  <r>
    <x v="1"/>
    <s v="The University of Texas at El Paso"/>
    <x v="0"/>
    <x v="4"/>
    <n v="89250"/>
    <n v="635"/>
    <n v="442531"/>
    <n v="1246"/>
    <n v="594229"/>
    <n v="845"/>
    <m/>
    <x v="6"/>
    <m/>
    <m/>
  </r>
  <r>
    <x v="1"/>
    <s v="The University of Texas at El Paso"/>
    <x v="0"/>
    <x v="5"/>
    <m/>
    <m/>
    <m/>
    <m/>
    <m/>
    <m/>
    <m/>
    <x v="6"/>
    <m/>
    <m/>
  </r>
  <r>
    <x v="1"/>
    <s v="The University of Texas at El Paso"/>
    <x v="0"/>
    <x v="6"/>
    <s v="                                       -"/>
    <s v="                                      -"/>
    <n v="8681859"/>
    <m/>
    <n v="3391234"/>
    <n v="2158"/>
    <m/>
    <x v="6"/>
    <n v="2466459"/>
    <m/>
  </r>
  <r>
    <x v="1"/>
    <s v="The University of Texas at El Paso"/>
    <x v="1"/>
    <x v="7"/>
    <m/>
    <m/>
    <m/>
    <m/>
    <m/>
    <m/>
    <m/>
    <x v="6"/>
    <m/>
    <m/>
  </r>
  <r>
    <x v="1"/>
    <s v="The University of Texas at El Paso"/>
    <x v="1"/>
    <x v="8"/>
    <m/>
    <m/>
    <m/>
    <m/>
    <m/>
    <m/>
    <m/>
    <x v="6"/>
    <m/>
    <m/>
  </r>
  <r>
    <x v="1"/>
    <s v="The University of Texas at El Paso"/>
    <x v="1"/>
    <x v="9"/>
    <m/>
    <m/>
    <m/>
    <m/>
    <m/>
    <m/>
    <m/>
    <x v="6"/>
    <m/>
    <m/>
  </r>
  <r>
    <x v="1"/>
    <s v="The University of Texas at El Paso"/>
    <x v="1"/>
    <x v="10"/>
    <n v="418028"/>
    <m/>
    <n v="1379911"/>
    <m/>
    <n v="176174"/>
    <m/>
    <m/>
    <x v="6"/>
    <m/>
    <m/>
  </r>
  <r>
    <x v="1"/>
    <s v="The University of Texas at El Paso"/>
    <x v="1"/>
    <x v="11"/>
    <n v="416972"/>
    <m/>
    <n v="2120078"/>
    <m/>
    <n v="5227625"/>
    <m/>
    <n v="481577"/>
    <x v="6"/>
    <n v="700000"/>
    <m/>
  </r>
  <r>
    <x v="1"/>
    <s v="The University of Texas at El Paso"/>
    <x v="2"/>
    <x v="12"/>
    <n v="181591"/>
    <m/>
    <n v="57387"/>
    <m/>
    <m/>
    <m/>
    <n v="117080"/>
    <x v="6"/>
    <m/>
    <m/>
  </r>
  <r>
    <x v="1"/>
    <s v="The University of Texas at El Paso"/>
    <x v="2"/>
    <x v="13"/>
    <n v="24249"/>
    <m/>
    <n v="13301"/>
    <m/>
    <m/>
    <m/>
    <m/>
    <x v="6"/>
    <m/>
    <m/>
  </r>
  <r>
    <x v="1"/>
    <s v="The University of Texas at El Paso"/>
    <x v="2"/>
    <x v="14"/>
    <n v="69035"/>
    <m/>
    <n v="9223"/>
    <m/>
    <n v="323201"/>
    <m/>
    <n v="1230364"/>
    <x v="6"/>
    <n v="6682153"/>
    <m/>
  </r>
  <r>
    <x v="1"/>
    <s v="The University of Texas at El Paso"/>
    <x v="2"/>
    <x v="15"/>
    <m/>
    <m/>
    <m/>
    <m/>
    <m/>
    <m/>
    <m/>
    <x v="6"/>
    <m/>
    <m/>
  </r>
  <r>
    <x v="1"/>
    <s v="The University of Texas at El Paso"/>
    <x v="3"/>
    <x v="16"/>
    <m/>
    <m/>
    <n v="11759566"/>
    <m/>
    <m/>
    <m/>
    <m/>
    <x v="6"/>
    <m/>
    <m/>
  </r>
  <r>
    <x v="1"/>
    <s v="The University of Texas at El Paso"/>
    <x v="3"/>
    <x v="17"/>
    <m/>
    <m/>
    <n v="4741521"/>
    <m/>
    <m/>
    <m/>
    <n v="4270987"/>
    <x v="6"/>
    <n v="2252541"/>
    <m/>
  </r>
  <r>
    <x v="1"/>
    <s v="The University of Texas at El Paso"/>
    <x v="3"/>
    <x v="18"/>
    <m/>
    <m/>
    <m/>
    <m/>
    <m/>
    <m/>
    <m/>
    <x v="6"/>
    <m/>
    <m/>
  </r>
  <r>
    <x v="1"/>
    <s v="The University of Texas at El Paso"/>
    <x v="4"/>
    <x v="19"/>
    <m/>
    <m/>
    <n v="935623"/>
    <m/>
    <n v="326239"/>
    <m/>
    <n v="20247"/>
    <x v="6"/>
    <n v="912391"/>
    <m/>
  </r>
  <r>
    <x v="1"/>
    <s v="The University of Texas at El Paso"/>
    <x v="5"/>
    <x v="20"/>
    <m/>
    <m/>
    <m/>
    <m/>
    <m/>
    <m/>
    <m/>
    <x v="6"/>
    <m/>
    <m/>
  </r>
  <r>
    <x v="1"/>
    <s v="The University of Texas at El Paso"/>
    <x v="6"/>
    <x v="21"/>
    <n v="698747"/>
    <m/>
    <n v="2978847"/>
    <m/>
    <n v="6476493"/>
    <m/>
    <n v="2801971"/>
    <x v="6"/>
    <n v="6304359"/>
    <m/>
  </r>
  <r>
    <x v="1"/>
    <s v="The University of Texas at El Paso"/>
    <x v="7"/>
    <x v="22"/>
    <m/>
    <m/>
    <n v="2261704"/>
    <n v="1004"/>
    <m/>
    <m/>
    <m/>
    <x v="6"/>
    <m/>
    <m/>
  </r>
  <r>
    <x v="1"/>
    <s v="The University of Texas at El Paso"/>
    <x v="7"/>
    <x v="23"/>
    <m/>
    <m/>
    <n v="2188124"/>
    <n v="2059"/>
    <m/>
    <m/>
    <m/>
    <x v="6"/>
    <m/>
    <m/>
  </r>
  <r>
    <x v="1"/>
    <s v="The University of Texas at El Paso"/>
    <x v="7"/>
    <x v="24"/>
    <m/>
    <m/>
    <n v="222450"/>
    <n v="108"/>
    <n v="276709"/>
    <n v="216"/>
    <m/>
    <x v="6"/>
    <m/>
    <m/>
  </r>
  <r>
    <x v="1"/>
    <s v="The University of Texas at El Paso"/>
    <x v="7"/>
    <x v="25"/>
    <m/>
    <m/>
    <m/>
    <m/>
    <n v="1240"/>
    <n v="2"/>
    <m/>
    <x v="6"/>
    <m/>
    <m/>
  </r>
  <r>
    <x v="1"/>
    <s v="The University of Texas at El Paso"/>
    <x v="7"/>
    <x v="26"/>
    <m/>
    <m/>
    <m/>
    <m/>
    <n v="180151"/>
    <m/>
    <m/>
    <x v="6"/>
    <m/>
    <m/>
  </r>
  <r>
    <x v="1"/>
    <s v="The University of Texas at El Paso"/>
    <x v="8"/>
    <x v="27"/>
    <m/>
    <m/>
    <m/>
    <m/>
    <m/>
    <m/>
    <m/>
    <x v="6"/>
    <m/>
    <m/>
  </r>
  <r>
    <x v="1"/>
    <s v="The University of Texas RGV - Academic &amp; Health (A+H)"/>
    <x v="0"/>
    <x v="0"/>
    <n v="12609959"/>
    <n v="19745"/>
    <n v="42954209"/>
    <n v="32739"/>
    <n v="40355244"/>
    <n v="30869"/>
    <m/>
    <x v="6"/>
    <m/>
    <s v="Direct cash grants disbursed to students."/>
  </r>
  <r>
    <x v="1"/>
    <s v="The University of Texas RGV - Academic &amp; Health (A+H)"/>
    <x v="0"/>
    <x v="1"/>
    <n v="1528242"/>
    <n v="15299"/>
    <m/>
    <m/>
    <m/>
    <m/>
    <m/>
    <x v="6"/>
    <m/>
    <s v="Reimbursements to students for parking, housing, and room and board."/>
  </r>
  <r>
    <x v="1"/>
    <s v="The University of Texas RGV - Academic &amp; Health (A+H)"/>
    <x v="0"/>
    <x v="2"/>
    <m/>
    <m/>
    <m/>
    <m/>
    <m/>
    <m/>
    <m/>
    <x v="6"/>
    <m/>
    <m/>
  </r>
  <r>
    <x v="1"/>
    <s v="The University of Texas RGV - Academic &amp; Health (A+H)"/>
    <x v="0"/>
    <x v="3"/>
    <m/>
    <m/>
    <m/>
    <m/>
    <m/>
    <m/>
    <m/>
    <x v="6"/>
    <m/>
    <m/>
  </r>
  <r>
    <x v="1"/>
    <s v="The University of Texas RGV - Academic &amp; Health (A+H)"/>
    <x v="0"/>
    <x v="4"/>
    <m/>
    <m/>
    <m/>
    <m/>
    <m/>
    <m/>
    <m/>
    <x v="6"/>
    <m/>
    <m/>
  </r>
  <r>
    <x v="1"/>
    <s v="The University of Texas RGV - Academic &amp; Health (A+H)"/>
    <x v="0"/>
    <x v="5"/>
    <n v="237969"/>
    <n v="489"/>
    <m/>
    <m/>
    <m/>
    <m/>
    <m/>
    <x v="6"/>
    <m/>
    <s v="Funds used for auxiliary business services supporting housing, dining, and other services for students. "/>
  </r>
  <r>
    <x v="1"/>
    <s v="The University of Texas RGV - Academic &amp; Health (A+H)"/>
    <x v="0"/>
    <x v="6"/>
    <m/>
    <m/>
    <n v="9102406"/>
    <n v="8876"/>
    <m/>
    <m/>
    <m/>
    <x v="6"/>
    <m/>
    <s v="Coverage of student debt write-offs."/>
  </r>
  <r>
    <x v="1"/>
    <s v="The University of Texas RGV - Academic &amp; Health (A+H)"/>
    <x v="1"/>
    <x v="7"/>
    <m/>
    <m/>
    <m/>
    <m/>
    <m/>
    <m/>
    <m/>
    <x v="6"/>
    <m/>
    <m/>
  </r>
  <r>
    <x v="1"/>
    <s v="The University of Texas RGV - Academic &amp; Health (A+H)"/>
    <x v="1"/>
    <x v="8"/>
    <n v="797287"/>
    <m/>
    <n v="1730978"/>
    <m/>
    <n v="494030"/>
    <m/>
    <n v="-15151"/>
    <x v="6"/>
    <m/>
    <s v="Funds used to redesign traditional courses to support the transition to online course delivery.  Provision of online remote workshops and training sessions as well as additional academic coaches used to support growth in online class sections."/>
  </r>
  <r>
    <x v="1"/>
    <s v="The University of Texas RGV - Academic &amp; Health (A+H)"/>
    <x v="1"/>
    <x v="9"/>
    <m/>
    <m/>
    <m/>
    <m/>
    <m/>
    <m/>
    <m/>
    <x v="6"/>
    <m/>
    <m/>
  </r>
  <r>
    <x v="1"/>
    <s v="The University of Texas RGV - Academic &amp; Health (A+H)"/>
    <x v="1"/>
    <x v="10"/>
    <n v="484126"/>
    <m/>
    <n v="469628"/>
    <m/>
    <m/>
    <m/>
    <m/>
    <x v="6"/>
    <m/>
    <s v="Funds used to support distance learning efforts to prepare and train faculty and staff for the transition from traditional to online delivery."/>
  </r>
  <r>
    <x v="1"/>
    <s v="The University of Texas RGV - Academic &amp; Health (A+H)"/>
    <x v="1"/>
    <x v="11"/>
    <n v="1567913"/>
    <m/>
    <n v="1564974"/>
    <m/>
    <n v="4263503"/>
    <m/>
    <m/>
    <x v="6"/>
    <m/>
    <s v="Funds used for technology costs, including computer purchases, upgrading network access, and expanding wi-fi access needed to support the transition to online course delivery and remote working.  This includes the purchase of classroom technology upgrades to enhance distance learning with Zoom interactive classroom video capabilities."/>
  </r>
  <r>
    <x v="1"/>
    <s v="The University of Texas RGV - Academic &amp; Health (A+H)"/>
    <x v="2"/>
    <x v="12"/>
    <n v="475220"/>
    <m/>
    <n v="-6173"/>
    <m/>
    <n v="247771"/>
    <m/>
    <n v="72210"/>
    <x v="6"/>
    <m/>
    <s v="Funds used to support increases in costs for disinfecting and cleaning of dorms, classrooms and other campus facilities."/>
  </r>
  <r>
    <x v="1"/>
    <s v="The University of Texas RGV - Academic &amp; Health (A+H)"/>
    <x v="2"/>
    <x v="13"/>
    <n v="435720"/>
    <m/>
    <n v="3293002"/>
    <m/>
    <n v="1720528"/>
    <m/>
    <m/>
    <x v="6"/>
    <m/>
    <s v="Funds used to support purchases of PPE and supplies to promote social distancing such as plexiglass barriers.  Additional protective measures included are health insurance coverage for students in clinical placements, vaccination and booster incentive payments to students, and contact tracing."/>
  </r>
  <r>
    <x v="1"/>
    <s v="The University of Texas RGV - Academic &amp; Health (A+H)"/>
    <x v="2"/>
    <x v="14"/>
    <n v="1967839"/>
    <m/>
    <n v="2952752"/>
    <m/>
    <n v="3038489"/>
    <m/>
    <m/>
    <x v="6"/>
    <m/>
    <s v="Funds used to support student employment relief and measures to keep employees safe by converting interactions with students to virtual environments including online advising and tutoring. "/>
  </r>
  <r>
    <x v="1"/>
    <s v="The University of Texas RGV - Academic &amp; Health (A+H)"/>
    <x v="2"/>
    <x v="15"/>
    <m/>
    <m/>
    <m/>
    <m/>
    <m/>
    <m/>
    <m/>
    <x v="6"/>
    <m/>
    <m/>
  </r>
  <r>
    <x v="1"/>
    <s v="The University of Texas RGV - Academic &amp; Health (A+H)"/>
    <x v="3"/>
    <x v="16"/>
    <m/>
    <m/>
    <n v="7907998"/>
    <m/>
    <n v="4597589"/>
    <m/>
    <m/>
    <x v="6"/>
    <m/>
    <s v="Recovery of state funding reduction.  Replacement of lost revenue from academic programs."/>
  </r>
  <r>
    <x v="1"/>
    <s v="The University of Texas RGV - Academic &amp; Health (A+H)"/>
    <x v="3"/>
    <x v="17"/>
    <n v="86559"/>
    <m/>
    <n v="8262491"/>
    <m/>
    <n v="1998664"/>
    <m/>
    <m/>
    <x v="6"/>
    <m/>
    <s v="Recovery of auxiliary enterprises lost revenue."/>
  </r>
  <r>
    <x v="1"/>
    <s v="The University of Texas RGV - Academic &amp; Health (A+H)"/>
    <x v="3"/>
    <x v="18"/>
    <m/>
    <m/>
    <m/>
    <m/>
    <m/>
    <m/>
    <m/>
    <x v="6"/>
    <m/>
    <m/>
  </r>
  <r>
    <x v="1"/>
    <s v="The University of Texas RGV - Academic &amp; Health (A+H)"/>
    <x v="4"/>
    <x v="19"/>
    <m/>
    <m/>
    <m/>
    <m/>
    <m/>
    <m/>
    <m/>
    <x v="6"/>
    <m/>
    <m/>
  </r>
  <r>
    <x v="1"/>
    <s v="The University of Texas RGV - Academic &amp; Health (A+H)"/>
    <x v="5"/>
    <x v="20"/>
    <m/>
    <m/>
    <m/>
    <m/>
    <m/>
    <m/>
    <m/>
    <x v="6"/>
    <m/>
    <m/>
  </r>
  <r>
    <x v="1"/>
    <s v="The University of Texas RGV - Academic &amp; Health (A+H)"/>
    <x v="6"/>
    <x v="21"/>
    <n v="1684449"/>
    <m/>
    <n v="33414417"/>
    <m/>
    <n v="15009806"/>
    <m/>
    <n v="-5749"/>
    <x v="6"/>
    <m/>
    <s v="Funds used to defray expenses associated with the coronavirus response such as reimbursement for additional relief aid for students, the cost of student retention and student success efforts, financial aid outreach, and the indirect cost of services related to the response."/>
  </r>
  <r>
    <x v="1"/>
    <s v="The University of Texas RGV - Academic &amp; Health (A+H)"/>
    <x v="7"/>
    <x v="22"/>
    <m/>
    <m/>
    <n v="3793245"/>
    <n v="951"/>
    <m/>
    <m/>
    <n v="4858212"/>
    <x v="52"/>
    <m/>
    <m/>
  </r>
  <r>
    <x v="1"/>
    <s v="The University of Texas RGV - Academic &amp; Health (A+H)"/>
    <x v="7"/>
    <x v="23"/>
    <m/>
    <m/>
    <n v="3896371"/>
    <n v="2268"/>
    <m/>
    <m/>
    <m/>
    <x v="6"/>
    <m/>
    <m/>
  </r>
  <r>
    <x v="1"/>
    <s v="The University of Texas RGV - Academic &amp; Health (A+H)"/>
    <x v="7"/>
    <x v="24"/>
    <m/>
    <m/>
    <n v="8751"/>
    <n v="10"/>
    <n v="181499"/>
    <n v="190"/>
    <n v="222250"/>
    <x v="53"/>
    <m/>
    <m/>
  </r>
  <r>
    <x v="1"/>
    <s v="The University of Texas RGV - Academic &amp; Health (A+H)"/>
    <x v="7"/>
    <x v="25"/>
    <m/>
    <m/>
    <m/>
    <m/>
    <n v="103078"/>
    <n v="297"/>
    <n v="146922"/>
    <x v="54"/>
    <m/>
    <m/>
  </r>
  <r>
    <x v="1"/>
    <s v="The University of Texas RGV - Academic &amp; Health (A+H)"/>
    <x v="7"/>
    <x v="26"/>
    <m/>
    <m/>
    <m/>
    <m/>
    <n v="729613"/>
    <m/>
    <n v="2286936"/>
    <x v="55"/>
    <n v="15840"/>
    <s v="Accelerating Credentials Grants, Modernization Grant, Texas Transfer Grant Pilot Program, Texas Leadership Scholars, Student Success Acceleration"/>
  </r>
  <r>
    <x v="1"/>
    <s v="The University of Texas RGV - Academic &amp; Health (A+H)"/>
    <x v="8"/>
    <x v="27"/>
    <m/>
    <m/>
    <m/>
    <m/>
    <n v="2028592"/>
    <n v="1601"/>
    <m/>
    <x v="6"/>
    <m/>
    <s v="Performance Based Funding for At-Risk Students at Comprehensive Regional Universities"/>
  </r>
  <r>
    <x v="1"/>
    <s v="The University of Texas of the Permian Basin"/>
    <x v="0"/>
    <x v="0"/>
    <n v="488900"/>
    <n v="524"/>
    <n v="959108"/>
    <n v="697"/>
    <n v="4429191"/>
    <n v="3691"/>
    <n v="-600"/>
    <x v="56"/>
    <n v="5876599"/>
    <m/>
  </r>
  <r>
    <x v="1"/>
    <s v="The University of Texas of the Permian Basin"/>
    <x v="0"/>
    <x v="1"/>
    <m/>
    <m/>
    <m/>
    <m/>
    <m/>
    <m/>
    <m/>
    <x v="6"/>
    <m/>
    <m/>
  </r>
  <r>
    <x v="1"/>
    <s v="The University of Texas of the Permian Basin"/>
    <x v="0"/>
    <x v="2"/>
    <m/>
    <m/>
    <m/>
    <m/>
    <m/>
    <m/>
    <m/>
    <x v="6"/>
    <m/>
    <m/>
  </r>
  <r>
    <x v="1"/>
    <s v="The University of Texas of the Permian Basin"/>
    <x v="0"/>
    <x v="3"/>
    <m/>
    <m/>
    <m/>
    <m/>
    <m/>
    <m/>
    <m/>
    <x v="6"/>
    <m/>
    <m/>
  </r>
  <r>
    <x v="1"/>
    <s v="The University of Texas of the Permian Basin"/>
    <x v="0"/>
    <x v="4"/>
    <m/>
    <m/>
    <m/>
    <m/>
    <m/>
    <m/>
    <m/>
    <x v="6"/>
    <m/>
    <m/>
  </r>
  <r>
    <x v="1"/>
    <s v="The University of Texas of the Permian Basin"/>
    <x v="0"/>
    <x v="5"/>
    <m/>
    <m/>
    <m/>
    <m/>
    <m/>
    <m/>
    <m/>
    <x v="6"/>
    <m/>
    <m/>
  </r>
  <r>
    <x v="1"/>
    <s v="The University of Texas of the Permian Basin"/>
    <x v="0"/>
    <x v="6"/>
    <m/>
    <m/>
    <m/>
    <m/>
    <m/>
    <m/>
    <m/>
    <x v="6"/>
    <m/>
    <m/>
  </r>
  <r>
    <x v="1"/>
    <s v="The University of Texas of the Permian Basin"/>
    <x v="1"/>
    <x v="7"/>
    <m/>
    <m/>
    <n v="192068"/>
    <m/>
    <n v="63378"/>
    <m/>
    <n v="197"/>
    <x v="6"/>
    <n v="255643"/>
    <m/>
  </r>
  <r>
    <x v="1"/>
    <s v="The University of Texas of the Permian Basin"/>
    <x v="1"/>
    <x v="8"/>
    <n v="1368"/>
    <m/>
    <n v="188911"/>
    <m/>
    <n v="202022"/>
    <m/>
    <n v="96195"/>
    <x v="6"/>
    <n v="488496"/>
    <m/>
  </r>
  <r>
    <x v="1"/>
    <s v="The University of Texas of the Permian Basin"/>
    <x v="1"/>
    <x v="9"/>
    <n v="12596"/>
    <m/>
    <n v="802609"/>
    <m/>
    <n v="69532"/>
    <m/>
    <n v="20466"/>
    <x v="6"/>
    <n v="905203"/>
    <m/>
  </r>
  <r>
    <x v="1"/>
    <s v="The University of Texas of the Permian Basin"/>
    <x v="1"/>
    <x v="10"/>
    <m/>
    <m/>
    <n v="9250"/>
    <m/>
    <n v="6107"/>
    <m/>
    <m/>
    <x v="6"/>
    <n v="15357"/>
    <m/>
  </r>
  <r>
    <x v="1"/>
    <s v="The University of Texas of the Permian Basin"/>
    <x v="1"/>
    <x v="11"/>
    <n v="24250"/>
    <m/>
    <n v="37045"/>
    <m/>
    <n v="285762"/>
    <m/>
    <m/>
    <x v="6"/>
    <n v="347057"/>
    <m/>
  </r>
  <r>
    <x v="1"/>
    <s v="The University of Texas of the Permian Basin"/>
    <x v="2"/>
    <x v="12"/>
    <n v="3244"/>
    <m/>
    <n v="2844"/>
    <m/>
    <n v="3142"/>
    <m/>
    <m/>
    <x v="6"/>
    <n v="9230"/>
    <m/>
  </r>
  <r>
    <x v="1"/>
    <s v="The University of Texas of the Permian Basin"/>
    <x v="2"/>
    <x v="13"/>
    <n v="3424"/>
    <m/>
    <n v="1008"/>
    <m/>
    <m/>
    <m/>
    <m/>
    <x v="6"/>
    <n v="4432"/>
    <m/>
  </r>
  <r>
    <x v="1"/>
    <s v="The University of Texas of the Permian Basin"/>
    <x v="2"/>
    <x v="14"/>
    <n v="50074"/>
    <m/>
    <n v="23811"/>
    <m/>
    <n v="800524"/>
    <m/>
    <n v="73999"/>
    <x v="6"/>
    <n v="948408"/>
    <m/>
  </r>
  <r>
    <x v="1"/>
    <s v="The University of Texas of the Permian Basin"/>
    <x v="2"/>
    <x v="15"/>
    <m/>
    <m/>
    <m/>
    <m/>
    <m/>
    <m/>
    <m/>
    <x v="6"/>
    <m/>
    <m/>
  </r>
  <r>
    <x v="1"/>
    <s v="The University of Texas of the Permian Basin"/>
    <x v="3"/>
    <x v="16"/>
    <m/>
    <m/>
    <m/>
    <m/>
    <m/>
    <m/>
    <m/>
    <x v="6"/>
    <m/>
    <m/>
  </r>
  <r>
    <x v="1"/>
    <s v="The University of Texas of the Permian Basin"/>
    <x v="3"/>
    <x v="17"/>
    <m/>
    <m/>
    <m/>
    <m/>
    <m/>
    <m/>
    <m/>
    <x v="6"/>
    <m/>
    <m/>
  </r>
  <r>
    <x v="1"/>
    <s v="The University of Texas of the Permian Basin"/>
    <x v="3"/>
    <x v="18"/>
    <m/>
    <m/>
    <n v="1748388"/>
    <m/>
    <n v="694522"/>
    <m/>
    <m/>
    <x v="6"/>
    <n v="2442910"/>
    <m/>
  </r>
  <r>
    <x v="1"/>
    <s v="The University of Texas of the Permian Basin"/>
    <x v="4"/>
    <x v="19"/>
    <m/>
    <m/>
    <m/>
    <m/>
    <m/>
    <m/>
    <m/>
    <x v="6"/>
    <m/>
    <m/>
  </r>
  <r>
    <x v="1"/>
    <s v="The University of Texas of the Permian Basin"/>
    <x v="5"/>
    <x v="20"/>
    <m/>
    <m/>
    <m/>
    <m/>
    <m/>
    <m/>
    <m/>
    <x v="6"/>
    <m/>
    <m/>
  </r>
  <r>
    <x v="1"/>
    <s v="The University of Texas of the Permian Basin"/>
    <x v="6"/>
    <x v="21"/>
    <m/>
    <m/>
    <n v="1329020"/>
    <m/>
    <n v="331282"/>
    <m/>
    <n v="234232"/>
    <x v="6"/>
    <n v="1894534"/>
    <m/>
  </r>
  <r>
    <x v="1"/>
    <s v="The University of Texas of the Permian Basin"/>
    <x v="7"/>
    <x v="22"/>
    <m/>
    <m/>
    <n v="275293"/>
    <n v="45"/>
    <m/>
    <m/>
    <m/>
    <x v="6"/>
    <n v="275293"/>
    <m/>
  </r>
  <r>
    <x v="1"/>
    <s v="The University of Texas of the Permian Basin"/>
    <x v="7"/>
    <x v="23"/>
    <m/>
    <m/>
    <n v="269482"/>
    <n v="147"/>
    <m/>
    <m/>
    <m/>
    <x v="6"/>
    <n v="269482"/>
    <m/>
  </r>
  <r>
    <x v="1"/>
    <s v="The University of Texas of the Permian Basin"/>
    <x v="7"/>
    <x v="24"/>
    <m/>
    <m/>
    <n v="8229"/>
    <n v="4"/>
    <m/>
    <m/>
    <m/>
    <x v="6"/>
    <n v="8229"/>
    <m/>
  </r>
  <r>
    <x v="1"/>
    <s v="The University of Texas of the Permian Basin"/>
    <x v="7"/>
    <x v="25"/>
    <m/>
    <m/>
    <m/>
    <m/>
    <m/>
    <m/>
    <m/>
    <x v="6"/>
    <m/>
    <m/>
  </r>
  <r>
    <x v="1"/>
    <s v="The University of Texas of the Permian Basin"/>
    <x v="7"/>
    <x v="26"/>
    <m/>
    <m/>
    <m/>
    <m/>
    <m/>
    <m/>
    <m/>
    <x v="6"/>
    <m/>
    <m/>
  </r>
  <r>
    <x v="1"/>
    <s v="The University of Texas of the Permian Basin"/>
    <x v="8"/>
    <x v="27"/>
    <m/>
    <m/>
    <m/>
    <m/>
    <m/>
    <m/>
    <m/>
    <x v="6"/>
    <m/>
    <m/>
  </r>
  <r>
    <x v="1"/>
    <s v="Prairie View A&amp;M University"/>
    <x v="0"/>
    <x v="0"/>
    <n v="5716296"/>
    <n v="5554"/>
    <n v="31878328"/>
    <n v="9129"/>
    <n v="26657748"/>
    <n v="8730"/>
    <n v="10241623"/>
    <x v="57"/>
    <m/>
    <s v="Emergency aid to students"/>
  </r>
  <r>
    <x v="1"/>
    <s v="Prairie View A&amp;M University"/>
    <x v="0"/>
    <x v="1"/>
    <n v="1636959"/>
    <n v="4376"/>
    <n v="1461051"/>
    <n v="6940"/>
    <n v="713989"/>
    <m/>
    <m/>
    <x v="6"/>
    <m/>
    <s v="Dining and Housing refunds to students"/>
  </r>
  <r>
    <x v="1"/>
    <s v="Prairie View A&amp;M University"/>
    <x v="0"/>
    <x v="2"/>
    <m/>
    <m/>
    <m/>
    <m/>
    <m/>
    <m/>
    <m/>
    <x v="6"/>
    <m/>
    <m/>
  </r>
  <r>
    <x v="1"/>
    <s v="Prairie View A&amp;M University"/>
    <x v="0"/>
    <x v="3"/>
    <n v="533019"/>
    <n v="172"/>
    <n v="632017"/>
    <n v="184"/>
    <n v="76815"/>
    <n v="579"/>
    <m/>
    <x v="6"/>
    <m/>
    <s v="Student loaner computer hardware for virtual (remote) teaching and learning due to restricted campus operations.  "/>
  </r>
  <r>
    <x v="1"/>
    <s v="Prairie View A&amp;M University"/>
    <x v="0"/>
    <x v="4"/>
    <m/>
    <m/>
    <m/>
    <m/>
    <m/>
    <m/>
    <m/>
    <x v="6"/>
    <m/>
    <m/>
  </r>
  <r>
    <x v="1"/>
    <s v="Prairie View A&amp;M University"/>
    <x v="0"/>
    <x v="5"/>
    <m/>
    <m/>
    <m/>
    <m/>
    <m/>
    <m/>
    <m/>
    <x v="6"/>
    <m/>
    <m/>
  </r>
  <r>
    <x v="1"/>
    <s v="Prairie View A&amp;M University"/>
    <x v="0"/>
    <x v="6"/>
    <m/>
    <m/>
    <n v="4857542"/>
    <n v="2518"/>
    <n v="9171076"/>
    <n v="4445"/>
    <n v="3371204"/>
    <x v="58"/>
    <m/>
    <s v="Discharging past due student balances."/>
  </r>
  <r>
    <x v="1"/>
    <s v="Prairie View A&amp;M University"/>
    <x v="1"/>
    <x v="7"/>
    <m/>
    <m/>
    <m/>
    <m/>
    <m/>
    <m/>
    <m/>
    <x v="6"/>
    <m/>
    <m/>
  </r>
  <r>
    <x v="1"/>
    <s v="Prairie View A&amp;M University"/>
    <x v="1"/>
    <x v="8"/>
    <n v="2919"/>
    <m/>
    <n v="2051795"/>
    <m/>
    <n v="2892958"/>
    <m/>
    <n v="1071958"/>
    <x v="6"/>
    <n v="629180"/>
    <s v="The hiring of additional instructors and graduate assistants to accommodate additional class sections and online instruction due to reduced class sizes in compliance with social distancing."/>
  </r>
  <r>
    <x v="1"/>
    <s v="Prairie View A&amp;M University"/>
    <x v="1"/>
    <x v="9"/>
    <n v="55682"/>
    <m/>
    <n v="42538"/>
    <m/>
    <m/>
    <m/>
    <m/>
    <x v="6"/>
    <n v="261"/>
    <s v="The upgrade of STEM discipline laboratories to enable virtual networks, software, and subscriptions for remote teaching."/>
  </r>
  <r>
    <x v="1"/>
    <s v="Prairie View A&amp;M University"/>
    <x v="1"/>
    <x v="10"/>
    <n v="0"/>
    <m/>
    <n v="0"/>
    <m/>
    <m/>
    <m/>
    <m/>
    <x v="6"/>
    <m/>
    <m/>
  </r>
  <r>
    <x v="1"/>
    <s v="Prairie View A&amp;M University"/>
    <x v="1"/>
    <x v="11"/>
    <n v="1590943"/>
    <m/>
    <n v="587713"/>
    <m/>
    <n v="2298606"/>
    <m/>
    <n v="442932"/>
    <x v="6"/>
    <n v="4809363"/>
    <s v="The procurement of computer hardware and software necessary to implement a virtual learning environment."/>
  </r>
  <r>
    <x v="1"/>
    <s v="Prairie View A&amp;M University"/>
    <x v="2"/>
    <x v="12"/>
    <m/>
    <m/>
    <n v="1812521"/>
    <m/>
    <n v="1567230"/>
    <m/>
    <n v="1114565"/>
    <x v="6"/>
    <n v="955385"/>
    <s v="Health Center costs related to COVID on-site and off-site testing, education, hotline monitoring, and peer educators. Enhanced cleaning/disinfecting/PPE"/>
  </r>
  <r>
    <x v="1"/>
    <s v="Prairie View A&amp;M University"/>
    <x v="2"/>
    <x v="13"/>
    <m/>
    <m/>
    <m/>
    <m/>
    <m/>
    <m/>
    <m/>
    <x v="6"/>
    <m/>
    <m/>
  </r>
  <r>
    <x v="1"/>
    <s v="Prairie View A&amp;M University"/>
    <x v="2"/>
    <x v="14"/>
    <m/>
    <m/>
    <m/>
    <m/>
    <m/>
    <m/>
    <m/>
    <x v="6"/>
    <n v="6530097"/>
    <m/>
  </r>
  <r>
    <x v="1"/>
    <s v="Prairie View A&amp;M University"/>
    <x v="2"/>
    <x v="15"/>
    <m/>
    <m/>
    <n v="279992"/>
    <m/>
    <m/>
    <m/>
    <m/>
    <x v="6"/>
    <m/>
    <s v="Renovations to campus dining facilities to comply with social distancing guidelines."/>
  </r>
  <r>
    <x v="1"/>
    <s v="Prairie View A&amp;M University"/>
    <x v="3"/>
    <x v="16"/>
    <n v="772882"/>
    <m/>
    <n v="3084040"/>
    <m/>
    <n v="4154133"/>
    <m/>
    <m/>
    <x v="6"/>
    <m/>
    <s v="Lost revenue due to student fee waivers as a result of the transition to a virtual learning format"/>
  </r>
  <r>
    <x v="1"/>
    <s v="Prairie View A&amp;M University"/>
    <x v="3"/>
    <x v="17"/>
    <m/>
    <m/>
    <m/>
    <m/>
    <m/>
    <m/>
    <m/>
    <x v="6"/>
    <m/>
    <m/>
  </r>
  <r>
    <x v="1"/>
    <s v="Prairie View A&amp;M University"/>
    <x v="3"/>
    <x v="18"/>
    <m/>
    <m/>
    <m/>
    <m/>
    <m/>
    <m/>
    <m/>
    <x v="6"/>
    <m/>
    <m/>
  </r>
  <r>
    <x v="1"/>
    <s v="Prairie View A&amp;M University"/>
    <x v="4"/>
    <x v="19"/>
    <m/>
    <m/>
    <m/>
    <m/>
    <m/>
    <m/>
    <m/>
    <x v="6"/>
    <m/>
    <m/>
  </r>
  <r>
    <x v="1"/>
    <s v="Prairie View A&amp;M University"/>
    <x v="5"/>
    <x v="20"/>
    <m/>
    <m/>
    <m/>
    <m/>
    <m/>
    <m/>
    <m/>
    <x v="6"/>
    <m/>
    <m/>
  </r>
  <r>
    <x v="1"/>
    <s v="Prairie View A&amp;M University"/>
    <x v="6"/>
    <x v="21"/>
    <m/>
    <m/>
    <n v="358026"/>
    <m/>
    <n v="469580"/>
    <m/>
    <m/>
    <x v="6"/>
    <n v="2968"/>
    <s v="Replacement/cleaning of band uniforms for sanitation and personal protective equipment (face masks, thermometers, gloves) due to COVID-19.  Summer Bridge for Band and Athletics programs to lend support in closing the learning gaps caused by the pandemic"/>
  </r>
  <r>
    <x v="1"/>
    <s v="Prairie View A&amp;M University"/>
    <x v="7"/>
    <x v="22"/>
    <m/>
    <m/>
    <n v="1388212"/>
    <m/>
    <m/>
    <m/>
    <m/>
    <x v="6"/>
    <m/>
    <m/>
  </r>
  <r>
    <x v="1"/>
    <s v="Prairie View A&amp;M University"/>
    <x v="7"/>
    <x v="23"/>
    <m/>
    <m/>
    <n v="697018"/>
    <m/>
    <m/>
    <m/>
    <m/>
    <x v="6"/>
    <m/>
    <m/>
  </r>
  <r>
    <x v="1"/>
    <s v="Prairie View A&amp;M University"/>
    <x v="7"/>
    <x v="24"/>
    <m/>
    <m/>
    <n v="10340"/>
    <m/>
    <n v="192328"/>
    <m/>
    <m/>
    <x v="6"/>
    <n v="195818"/>
    <m/>
  </r>
  <r>
    <x v="1"/>
    <s v="Prairie View A&amp;M University"/>
    <x v="7"/>
    <x v="25"/>
    <m/>
    <m/>
    <m/>
    <m/>
    <m/>
    <m/>
    <n v="322215"/>
    <x v="6"/>
    <n v="58714"/>
    <m/>
  </r>
  <r>
    <x v="1"/>
    <s v="Prairie View A&amp;M University"/>
    <x v="7"/>
    <x v="26"/>
    <m/>
    <m/>
    <n v="15000"/>
    <m/>
    <n v="122096"/>
    <m/>
    <m/>
    <x v="6"/>
    <m/>
    <m/>
  </r>
  <r>
    <x v="1"/>
    <s v="Prairie View A&amp;M University"/>
    <x v="8"/>
    <x v="27"/>
    <m/>
    <m/>
    <m/>
    <m/>
    <m/>
    <m/>
    <m/>
    <x v="6"/>
    <m/>
    <m/>
  </r>
  <r>
    <x v="1"/>
    <s v="Tarleton State University"/>
    <x v="0"/>
    <x v="0"/>
    <n v="2990925"/>
    <n v="2465"/>
    <n v="15440178"/>
    <n v="6277"/>
    <n v="12191999"/>
    <n v="7412"/>
    <n v="0"/>
    <x v="2"/>
    <n v="0"/>
    <m/>
  </r>
  <r>
    <x v="1"/>
    <s v="Tarleton State University"/>
    <x v="0"/>
    <x v="1"/>
    <n v="4873432"/>
    <n v="2839"/>
    <n v="2884"/>
    <n v="2"/>
    <n v="12900"/>
    <n v="0"/>
    <m/>
    <x v="6"/>
    <m/>
    <m/>
  </r>
  <r>
    <x v="1"/>
    <s v="Tarleton State University"/>
    <x v="0"/>
    <x v="2"/>
    <n v="0"/>
    <n v="0"/>
    <n v="0"/>
    <n v="0"/>
    <n v="0"/>
    <n v="0"/>
    <m/>
    <x v="6"/>
    <m/>
    <m/>
  </r>
  <r>
    <x v="1"/>
    <s v="Tarleton State University"/>
    <x v="0"/>
    <x v="3"/>
    <n v="0"/>
    <n v="0"/>
    <n v="137874"/>
    <n v="0"/>
    <n v="0"/>
    <n v="0"/>
    <m/>
    <x v="6"/>
    <m/>
    <m/>
  </r>
  <r>
    <x v="1"/>
    <s v="Tarleton State University"/>
    <x v="0"/>
    <x v="4"/>
    <n v="0"/>
    <n v="0"/>
    <n v="0"/>
    <n v="0"/>
    <n v="0"/>
    <n v="0"/>
    <m/>
    <x v="6"/>
    <m/>
    <m/>
  </r>
  <r>
    <x v="1"/>
    <s v="Tarleton State University"/>
    <x v="0"/>
    <x v="5"/>
    <n v="0"/>
    <n v="0"/>
    <n v="161981"/>
    <n v="0"/>
    <n v="281"/>
    <n v="0"/>
    <m/>
    <x v="6"/>
    <m/>
    <m/>
  </r>
  <r>
    <x v="1"/>
    <s v="Tarleton State University"/>
    <x v="0"/>
    <x v="6"/>
    <n v="0"/>
    <n v="0"/>
    <n v="0"/>
    <n v="0"/>
    <n v="0"/>
    <n v="0"/>
    <m/>
    <x v="6"/>
    <m/>
    <m/>
  </r>
  <r>
    <x v="1"/>
    <s v="Tarleton State University"/>
    <x v="1"/>
    <x v="7"/>
    <n v="0"/>
    <n v="0"/>
    <n v="0"/>
    <m/>
    <n v="0"/>
    <n v="0"/>
    <m/>
    <x v="6"/>
    <m/>
    <m/>
  </r>
  <r>
    <x v="1"/>
    <s v="Tarleton State University"/>
    <x v="1"/>
    <x v="8"/>
    <n v="0"/>
    <m/>
    <n v="0"/>
    <m/>
    <n v="0"/>
    <m/>
    <m/>
    <x v="6"/>
    <m/>
    <m/>
  </r>
  <r>
    <x v="1"/>
    <s v="Tarleton State University"/>
    <x v="1"/>
    <x v="9"/>
    <n v="0"/>
    <m/>
    <n v="0"/>
    <m/>
    <n v="3695393"/>
    <m/>
    <n v="287027"/>
    <x v="6"/>
    <n v="79682"/>
    <m/>
  </r>
  <r>
    <x v="1"/>
    <s v="Tarleton State University"/>
    <x v="1"/>
    <x v="10"/>
    <n v="0"/>
    <m/>
    <n v="18826"/>
    <m/>
    <n v="159783"/>
    <m/>
    <n v="15073"/>
    <x v="6"/>
    <n v="9353"/>
    <m/>
  </r>
  <r>
    <x v="1"/>
    <s v="Tarleton State University"/>
    <x v="1"/>
    <x v="11"/>
    <n v="48917"/>
    <m/>
    <n v="272036"/>
    <m/>
    <n v="0"/>
    <m/>
    <m/>
    <x v="6"/>
    <m/>
    <m/>
  </r>
  <r>
    <x v="1"/>
    <s v="Tarleton State University"/>
    <x v="2"/>
    <x v="12"/>
    <n v="0"/>
    <m/>
    <n v="151419"/>
    <m/>
    <n v="1942651"/>
    <m/>
    <m/>
    <x v="6"/>
    <m/>
    <m/>
  </r>
  <r>
    <x v="1"/>
    <s v="Tarleton State University"/>
    <x v="2"/>
    <x v="13"/>
    <n v="66581"/>
    <m/>
    <n v="0"/>
    <m/>
    <n v="0"/>
    <m/>
    <m/>
    <x v="6"/>
    <m/>
    <m/>
  </r>
  <r>
    <x v="1"/>
    <s v="Tarleton State University"/>
    <x v="2"/>
    <x v="14"/>
    <n v="0"/>
    <m/>
    <n v="0"/>
    <m/>
    <n v="0"/>
    <m/>
    <m/>
    <x v="6"/>
    <m/>
    <m/>
  </r>
  <r>
    <x v="1"/>
    <s v="Tarleton State University"/>
    <x v="2"/>
    <x v="15"/>
    <n v="0"/>
    <m/>
    <n v="0"/>
    <m/>
    <n v="0"/>
    <m/>
    <m/>
    <x v="6"/>
    <m/>
    <m/>
  </r>
  <r>
    <x v="1"/>
    <s v="Tarleton State University"/>
    <x v="3"/>
    <x v="16"/>
    <n v="359600"/>
    <m/>
    <n v="248750"/>
    <m/>
    <n v="785111"/>
    <m/>
    <n v="2571"/>
    <x v="6"/>
    <m/>
    <m/>
  </r>
  <r>
    <x v="1"/>
    <s v="Tarleton State University"/>
    <x v="3"/>
    <x v="17"/>
    <n v="0"/>
    <m/>
    <n v="109106"/>
    <m/>
    <n v="52720"/>
    <m/>
    <m/>
    <x v="6"/>
    <m/>
    <m/>
  </r>
  <r>
    <x v="1"/>
    <s v="Tarleton State University"/>
    <x v="3"/>
    <x v="18"/>
    <n v="0"/>
    <m/>
    <n v="0"/>
    <m/>
    <n v="0"/>
    <m/>
    <m/>
    <x v="6"/>
    <m/>
    <m/>
  </r>
  <r>
    <x v="1"/>
    <s v="Tarleton State University"/>
    <x v="4"/>
    <x v="19"/>
    <n v="0"/>
    <m/>
    <n v="0"/>
    <m/>
    <n v="0"/>
    <m/>
    <m/>
    <x v="6"/>
    <m/>
    <m/>
  </r>
  <r>
    <x v="1"/>
    <s v="Tarleton State University"/>
    <x v="5"/>
    <x v="20"/>
    <n v="0"/>
    <n v="0"/>
    <n v="0"/>
    <n v="0"/>
    <n v="0"/>
    <n v="0"/>
    <m/>
    <x v="6"/>
    <m/>
    <m/>
  </r>
  <r>
    <x v="1"/>
    <s v="Tarleton State University"/>
    <x v="6"/>
    <x v="21"/>
    <n v="109673"/>
    <n v="0"/>
    <n v="4616846"/>
    <n v="0"/>
    <n v="7801369"/>
    <n v="0"/>
    <n v="1511890"/>
    <x v="6"/>
    <n v="1764550"/>
    <s v="Indirect Cost, Implementing Evidence-based practices to monior and suppress coronavirus, Other"/>
  </r>
  <r>
    <x v="1"/>
    <s v="Tarleton State University"/>
    <x v="7"/>
    <x v="22"/>
    <n v="0"/>
    <n v="0"/>
    <n v="1097048"/>
    <n v="231"/>
    <n v="0"/>
    <n v="0"/>
    <m/>
    <x v="6"/>
    <m/>
    <m/>
  </r>
  <r>
    <x v="1"/>
    <s v="Tarleton State University"/>
    <x v="7"/>
    <x v="23"/>
    <n v="0"/>
    <n v="0"/>
    <n v="1061357"/>
    <n v="1163"/>
    <n v="0"/>
    <n v="0"/>
    <m/>
    <x v="6"/>
    <m/>
    <m/>
  </r>
  <r>
    <x v="1"/>
    <s v="Tarleton State University"/>
    <x v="7"/>
    <x v="24"/>
    <n v="0"/>
    <n v="0"/>
    <n v="337588"/>
    <n v="156"/>
    <n v="586796"/>
    <n v="321"/>
    <n v="1270547"/>
    <x v="59"/>
    <m/>
    <m/>
  </r>
  <r>
    <x v="1"/>
    <s v="Tarleton State University"/>
    <x v="7"/>
    <x v="25"/>
    <n v="0"/>
    <n v="0"/>
    <n v="0"/>
    <n v="0"/>
    <n v="125000"/>
    <n v="178"/>
    <n v="14504"/>
    <x v="60"/>
    <m/>
    <m/>
  </r>
  <r>
    <x v="1"/>
    <s v="Tarleton State University"/>
    <x v="7"/>
    <x v="26"/>
    <n v="0"/>
    <n v="0"/>
    <n v="0"/>
    <n v="0"/>
    <n v="471423"/>
    <n v="33"/>
    <n v="1370081"/>
    <x v="61"/>
    <n v="5783"/>
    <m/>
  </r>
  <r>
    <x v="1"/>
    <s v="Tarleton State University"/>
    <x v="8"/>
    <x v="27"/>
    <m/>
    <m/>
    <m/>
    <m/>
    <m/>
    <n v="0"/>
    <m/>
    <x v="6"/>
    <m/>
    <m/>
  </r>
  <r>
    <x v="1"/>
    <s v="Texas A&amp;M University - Kingsville"/>
    <x v="0"/>
    <x v="0"/>
    <n v="2301850"/>
    <n v="660"/>
    <n v="4781389"/>
    <n v="4235"/>
    <n v="8867528"/>
    <n v="5229"/>
    <n v="4965915"/>
    <x v="62"/>
    <n v="300000"/>
    <m/>
  </r>
  <r>
    <x v="1"/>
    <s v="Texas A&amp;M University - Kingsville"/>
    <x v="0"/>
    <x v="1"/>
    <n v="1696099"/>
    <n v="1039"/>
    <m/>
    <m/>
    <m/>
    <m/>
    <m/>
    <x v="6"/>
    <m/>
    <m/>
  </r>
  <r>
    <x v="1"/>
    <s v="Texas A&amp;M University - Kingsville"/>
    <x v="0"/>
    <x v="2"/>
    <m/>
    <m/>
    <m/>
    <m/>
    <m/>
    <m/>
    <m/>
    <x v="6"/>
    <m/>
    <m/>
  </r>
  <r>
    <x v="1"/>
    <s v="Texas A&amp;M University - Kingsville"/>
    <x v="0"/>
    <x v="3"/>
    <m/>
    <m/>
    <m/>
    <m/>
    <m/>
    <m/>
    <m/>
    <x v="6"/>
    <m/>
    <m/>
  </r>
  <r>
    <x v="1"/>
    <s v="Texas A&amp;M University - Kingsville"/>
    <x v="0"/>
    <x v="4"/>
    <m/>
    <m/>
    <m/>
    <m/>
    <m/>
    <m/>
    <m/>
    <x v="6"/>
    <m/>
    <m/>
  </r>
  <r>
    <x v="1"/>
    <s v="Texas A&amp;M University - Kingsville"/>
    <x v="0"/>
    <x v="5"/>
    <m/>
    <m/>
    <n v="288017"/>
    <m/>
    <n v="5356"/>
    <m/>
    <m/>
    <x v="6"/>
    <m/>
    <m/>
  </r>
  <r>
    <x v="1"/>
    <s v="Texas A&amp;M University - Kingsville"/>
    <x v="0"/>
    <x v="6"/>
    <m/>
    <m/>
    <n v="1278722"/>
    <n v="659"/>
    <m/>
    <m/>
    <m/>
    <x v="6"/>
    <m/>
    <m/>
  </r>
  <r>
    <x v="1"/>
    <s v="Texas A&amp;M University - Kingsville"/>
    <x v="1"/>
    <x v="7"/>
    <m/>
    <m/>
    <m/>
    <m/>
    <m/>
    <m/>
    <m/>
    <x v="6"/>
    <m/>
    <m/>
  </r>
  <r>
    <x v="1"/>
    <s v="Texas A&amp;M University - Kingsville"/>
    <x v="1"/>
    <x v="8"/>
    <m/>
    <m/>
    <m/>
    <m/>
    <m/>
    <m/>
    <m/>
    <x v="6"/>
    <m/>
    <m/>
  </r>
  <r>
    <x v="1"/>
    <s v="Texas A&amp;M University - Kingsville"/>
    <x v="1"/>
    <x v="9"/>
    <m/>
    <m/>
    <m/>
    <m/>
    <m/>
    <m/>
    <m/>
    <x v="6"/>
    <m/>
    <m/>
  </r>
  <r>
    <x v="1"/>
    <s v="Texas A&amp;M University - Kingsville"/>
    <x v="1"/>
    <x v="10"/>
    <m/>
    <m/>
    <n v="23366"/>
    <m/>
    <m/>
    <m/>
    <m/>
    <x v="6"/>
    <m/>
    <m/>
  </r>
  <r>
    <x v="1"/>
    <s v="Texas A&amp;M University - Kingsville"/>
    <x v="1"/>
    <x v="11"/>
    <n v="2996"/>
    <m/>
    <n v="947103"/>
    <m/>
    <n v="194049"/>
    <m/>
    <m/>
    <x v="6"/>
    <m/>
    <m/>
  </r>
  <r>
    <x v="1"/>
    <s v="Texas A&amp;M University - Kingsville"/>
    <x v="2"/>
    <x v="12"/>
    <m/>
    <m/>
    <n v="171605"/>
    <m/>
    <n v="106977"/>
    <m/>
    <m/>
    <x v="6"/>
    <m/>
    <m/>
  </r>
  <r>
    <x v="1"/>
    <s v="Texas A&amp;M University - Kingsville"/>
    <x v="2"/>
    <x v="13"/>
    <m/>
    <m/>
    <m/>
    <m/>
    <n v="33087"/>
    <m/>
    <m/>
    <x v="6"/>
    <m/>
    <m/>
  </r>
  <r>
    <x v="1"/>
    <s v="Texas A&amp;M University - Kingsville"/>
    <x v="2"/>
    <x v="14"/>
    <m/>
    <m/>
    <n v="177976"/>
    <m/>
    <n v="1083696"/>
    <m/>
    <n v="558614"/>
    <x v="6"/>
    <n v="2500000"/>
    <m/>
  </r>
  <r>
    <x v="1"/>
    <s v="Texas A&amp;M University - Kingsville"/>
    <x v="2"/>
    <x v="15"/>
    <m/>
    <m/>
    <n v="73550"/>
    <m/>
    <n v="15647"/>
    <m/>
    <m/>
    <x v="6"/>
    <m/>
    <m/>
  </r>
  <r>
    <x v="1"/>
    <s v="Texas A&amp;M University - Kingsville"/>
    <x v="3"/>
    <x v="16"/>
    <m/>
    <m/>
    <n v="2307947"/>
    <m/>
    <n v="2451669"/>
    <m/>
    <m/>
    <x v="6"/>
    <m/>
    <m/>
  </r>
  <r>
    <x v="1"/>
    <s v="Texas A&amp;M University - Kingsville"/>
    <x v="3"/>
    <x v="17"/>
    <m/>
    <m/>
    <n v="2435787"/>
    <m/>
    <n v="1532957"/>
    <m/>
    <m/>
    <x v="6"/>
    <m/>
    <m/>
  </r>
  <r>
    <x v="1"/>
    <s v="Texas A&amp;M University - Kingsville"/>
    <x v="3"/>
    <x v="18"/>
    <m/>
    <m/>
    <m/>
    <m/>
    <m/>
    <m/>
    <m/>
    <x v="6"/>
    <m/>
    <m/>
  </r>
  <r>
    <x v="1"/>
    <s v="Texas A&amp;M University - Kingsville"/>
    <x v="4"/>
    <x v="19"/>
    <m/>
    <m/>
    <m/>
    <m/>
    <m/>
    <m/>
    <m/>
    <x v="6"/>
    <m/>
    <m/>
  </r>
  <r>
    <x v="1"/>
    <s v="Texas A&amp;M University - Kingsville"/>
    <x v="5"/>
    <x v="20"/>
    <m/>
    <m/>
    <m/>
    <m/>
    <m/>
    <m/>
    <m/>
    <x v="6"/>
    <m/>
    <m/>
  </r>
  <r>
    <x v="1"/>
    <s v="Texas A&amp;M University - Kingsville"/>
    <x v="6"/>
    <x v="21"/>
    <m/>
    <m/>
    <n v="3737533"/>
    <m/>
    <n v="152712"/>
    <m/>
    <n v="5979"/>
    <x v="6"/>
    <m/>
    <s v="Indirect Costs/State Reduction"/>
  </r>
  <r>
    <x v="1"/>
    <s v="Texas A&amp;M University - Kingsville"/>
    <x v="7"/>
    <x v="22"/>
    <m/>
    <m/>
    <n v="826617"/>
    <n v="333"/>
    <m/>
    <m/>
    <m/>
    <x v="6"/>
    <m/>
    <m/>
  </r>
  <r>
    <x v="1"/>
    <s v="Texas A&amp;M University - Kingsville"/>
    <x v="7"/>
    <x v="23"/>
    <m/>
    <m/>
    <n v="799618"/>
    <n v="469"/>
    <m/>
    <m/>
    <m/>
    <x v="6"/>
    <m/>
    <m/>
  </r>
  <r>
    <x v="1"/>
    <s v="Texas A&amp;M University - Kingsville"/>
    <x v="7"/>
    <x v="24"/>
    <m/>
    <m/>
    <n v="9475"/>
    <n v="9"/>
    <n v="330209"/>
    <n v="151"/>
    <n v="185316"/>
    <x v="63"/>
    <m/>
    <m/>
  </r>
  <r>
    <x v="1"/>
    <s v="Texas A&amp;M University - Kingsville"/>
    <x v="7"/>
    <x v="25"/>
    <m/>
    <m/>
    <m/>
    <m/>
    <n v="52812"/>
    <n v="76"/>
    <m/>
    <x v="6"/>
    <m/>
    <m/>
  </r>
  <r>
    <x v="1"/>
    <s v="Texas A&amp;M University - Kingsville"/>
    <x v="7"/>
    <x v="26"/>
    <m/>
    <m/>
    <m/>
    <m/>
    <n v="223748"/>
    <m/>
    <n v="211038"/>
    <x v="6"/>
    <m/>
    <m/>
  </r>
  <r>
    <x v="1"/>
    <s v="Texas A&amp;M University - Kingsville"/>
    <x v="8"/>
    <x v="27"/>
    <m/>
    <m/>
    <m/>
    <m/>
    <m/>
    <m/>
    <m/>
    <x v="6"/>
    <m/>
    <m/>
  </r>
  <r>
    <x v="1"/>
    <s v="Texas A&amp;M University - Commerce"/>
    <x v="0"/>
    <x v="0"/>
    <n v="1246006"/>
    <n v="6739"/>
    <n v="6118668"/>
    <n v="7439"/>
    <n v="12390604"/>
    <m/>
    <m/>
    <x v="6"/>
    <m/>
    <m/>
  </r>
  <r>
    <x v="1"/>
    <s v="Texas A&amp;M University - Commerce"/>
    <x v="0"/>
    <x v="1"/>
    <m/>
    <m/>
    <m/>
    <m/>
    <m/>
    <m/>
    <m/>
    <x v="6"/>
    <m/>
    <m/>
  </r>
  <r>
    <x v="1"/>
    <s v="Texas A&amp;M University - Commerce"/>
    <x v="0"/>
    <x v="2"/>
    <m/>
    <m/>
    <m/>
    <m/>
    <m/>
    <m/>
    <m/>
    <x v="6"/>
    <m/>
    <m/>
  </r>
  <r>
    <x v="1"/>
    <s v="Texas A&amp;M University - Commerce"/>
    <x v="0"/>
    <x v="3"/>
    <m/>
    <m/>
    <m/>
    <m/>
    <m/>
    <m/>
    <m/>
    <x v="6"/>
    <m/>
    <m/>
  </r>
  <r>
    <x v="1"/>
    <s v="Texas A&amp;M University - Commerce"/>
    <x v="0"/>
    <x v="4"/>
    <m/>
    <m/>
    <m/>
    <m/>
    <m/>
    <m/>
    <m/>
    <x v="6"/>
    <m/>
    <m/>
  </r>
  <r>
    <x v="1"/>
    <s v="Texas A&amp;M University - Commerce"/>
    <x v="0"/>
    <x v="5"/>
    <m/>
    <m/>
    <m/>
    <m/>
    <m/>
    <m/>
    <m/>
    <x v="6"/>
    <m/>
    <m/>
  </r>
  <r>
    <x v="1"/>
    <s v="Texas A&amp;M University - Commerce"/>
    <x v="0"/>
    <x v="6"/>
    <m/>
    <m/>
    <n v="1924972"/>
    <n v="591"/>
    <m/>
    <m/>
    <m/>
    <x v="6"/>
    <m/>
    <m/>
  </r>
  <r>
    <x v="1"/>
    <s v="Texas A&amp;M University - Commerce"/>
    <x v="1"/>
    <x v="7"/>
    <m/>
    <m/>
    <m/>
    <m/>
    <m/>
    <m/>
    <m/>
    <x v="6"/>
    <m/>
    <m/>
  </r>
  <r>
    <x v="1"/>
    <s v="Texas A&amp;M University - Commerce"/>
    <x v="1"/>
    <x v="8"/>
    <n v="34328"/>
    <m/>
    <n v="207804"/>
    <m/>
    <m/>
    <m/>
    <m/>
    <x v="6"/>
    <m/>
    <m/>
  </r>
  <r>
    <x v="1"/>
    <s v="Texas A&amp;M University - Commerce"/>
    <x v="1"/>
    <x v="9"/>
    <m/>
    <m/>
    <n v="359535"/>
    <m/>
    <n v="44146"/>
    <m/>
    <m/>
    <x v="6"/>
    <m/>
    <m/>
  </r>
  <r>
    <x v="1"/>
    <s v="Texas A&amp;M University - Commerce"/>
    <x v="1"/>
    <x v="10"/>
    <m/>
    <m/>
    <n v="1848"/>
    <m/>
    <n v="7569"/>
    <m/>
    <m/>
    <x v="6"/>
    <m/>
    <m/>
  </r>
  <r>
    <x v="1"/>
    <s v="Texas A&amp;M University - Commerce"/>
    <x v="1"/>
    <x v="11"/>
    <n v="84159"/>
    <m/>
    <n v="726001"/>
    <m/>
    <n v="3477173"/>
    <m/>
    <n v="10588"/>
    <x v="6"/>
    <n v="42667"/>
    <m/>
  </r>
  <r>
    <x v="1"/>
    <s v="Texas A&amp;M University - Commerce"/>
    <x v="2"/>
    <x v="12"/>
    <n v="6272"/>
    <m/>
    <n v="371168"/>
    <m/>
    <n v="20798"/>
    <m/>
    <m/>
    <x v="6"/>
    <m/>
    <m/>
  </r>
  <r>
    <x v="1"/>
    <s v="Texas A&amp;M University - Commerce"/>
    <x v="2"/>
    <x v="13"/>
    <n v="4618"/>
    <m/>
    <n v="247068"/>
    <m/>
    <m/>
    <m/>
    <m/>
    <x v="6"/>
    <m/>
    <m/>
  </r>
  <r>
    <x v="1"/>
    <s v="Texas A&amp;M University - Commerce"/>
    <x v="2"/>
    <x v="14"/>
    <m/>
    <m/>
    <n v="482330"/>
    <m/>
    <n v="132635"/>
    <m/>
    <n v="12203"/>
    <x v="6"/>
    <n v="23"/>
    <m/>
  </r>
  <r>
    <x v="1"/>
    <s v="Texas A&amp;M University - Commerce"/>
    <x v="2"/>
    <x v="15"/>
    <m/>
    <m/>
    <n v="44592"/>
    <m/>
    <n v="5625"/>
    <m/>
    <m/>
    <x v="6"/>
    <m/>
    <m/>
  </r>
  <r>
    <x v="1"/>
    <s v="Texas A&amp;M University - Commerce"/>
    <x v="3"/>
    <x v="16"/>
    <m/>
    <m/>
    <n v="6811961"/>
    <m/>
    <n v="152876"/>
    <m/>
    <m/>
    <x v="6"/>
    <m/>
    <m/>
  </r>
  <r>
    <x v="1"/>
    <s v="Texas A&amp;M University - Commerce"/>
    <x v="3"/>
    <x v="17"/>
    <n v="793763"/>
    <m/>
    <n v="5631016"/>
    <m/>
    <m/>
    <m/>
    <m/>
    <x v="6"/>
    <m/>
    <m/>
  </r>
  <r>
    <x v="1"/>
    <s v="Texas A&amp;M University - Commerce"/>
    <x v="3"/>
    <x v="18"/>
    <m/>
    <m/>
    <m/>
    <m/>
    <m/>
    <m/>
    <m/>
    <x v="6"/>
    <m/>
    <m/>
  </r>
  <r>
    <x v="1"/>
    <s v="Texas A&amp;M University - Commerce"/>
    <x v="4"/>
    <x v="19"/>
    <m/>
    <m/>
    <m/>
    <m/>
    <m/>
    <m/>
    <m/>
    <x v="6"/>
    <m/>
    <m/>
  </r>
  <r>
    <x v="1"/>
    <s v="Texas A&amp;M University - Commerce"/>
    <x v="5"/>
    <x v="20"/>
    <m/>
    <m/>
    <m/>
    <m/>
    <m/>
    <m/>
    <m/>
    <x v="6"/>
    <m/>
    <m/>
  </r>
  <r>
    <x v="1"/>
    <s v="Texas A&amp;M University - Commerce"/>
    <x v="6"/>
    <x v="21"/>
    <n v="47978"/>
    <m/>
    <n v="412987"/>
    <m/>
    <n v="1148540"/>
    <m/>
    <n v="3812"/>
    <x v="6"/>
    <m/>
    <s v="Indirect Costs"/>
  </r>
  <r>
    <x v="1"/>
    <s v="Texas A&amp;M University - Commerce"/>
    <x v="7"/>
    <x v="22"/>
    <m/>
    <m/>
    <n v="829321"/>
    <n v="476"/>
    <m/>
    <m/>
    <m/>
    <x v="6"/>
    <m/>
    <m/>
  </r>
  <r>
    <x v="1"/>
    <s v="Texas A&amp;M University - Commerce"/>
    <x v="7"/>
    <x v="23"/>
    <m/>
    <m/>
    <n v="802341"/>
    <n v="394"/>
    <m/>
    <m/>
    <m/>
    <x v="6"/>
    <m/>
    <m/>
  </r>
  <r>
    <x v="1"/>
    <s v="Texas A&amp;M University - Commerce"/>
    <x v="7"/>
    <x v="24"/>
    <m/>
    <m/>
    <m/>
    <m/>
    <m/>
    <m/>
    <m/>
    <x v="6"/>
    <m/>
    <m/>
  </r>
  <r>
    <x v="1"/>
    <s v="Texas A&amp;M University - Commerce"/>
    <x v="7"/>
    <x v="25"/>
    <m/>
    <m/>
    <m/>
    <m/>
    <m/>
    <m/>
    <m/>
    <x v="6"/>
    <m/>
    <m/>
  </r>
  <r>
    <x v="1"/>
    <s v="Texas A&amp;M University - Commerce"/>
    <x v="7"/>
    <x v="26"/>
    <m/>
    <m/>
    <m/>
    <m/>
    <m/>
    <m/>
    <m/>
    <x v="6"/>
    <m/>
    <m/>
  </r>
  <r>
    <x v="1"/>
    <s v="Texas A&amp;M University - Commerce"/>
    <x v="8"/>
    <x v="27"/>
    <m/>
    <m/>
    <m/>
    <m/>
    <m/>
    <m/>
    <m/>
    <x v="6"/>
    <m/>
    <m/>
  </r>
  <r>
    <x v="1"/>
    <s v="Texas A&amp;M University - San Antonio"/>
    <x v="0"/>
    <x v="0"/>
    <n v="2062213"/>
    <n v="2407"/>
    <n v="7698750"/>
    <n v="3866"/>
    <n v="4970301"/>
    <n v="2511"/>
    <n v="50334"/>
    <x v="6"/>
    <n v="6998"/>
    <m/>
  </r>
  <r>
    <x v="1"/>
    <s v="Texas A&amp;M University - San Antonio"/>
    <x v="0"/>
    <x v="1"/>
    <n v="290683"/>
    <n v="370"/>
    <n v="383684"/>
    <n v="54"/>
    <m/>
    <m/>
    <m/>
    <x v="6"/>
    <m/>
    <m/>
  </r>
  <r>
    <x v="1"/>
    <s v="Texas A&amp;M University - San Antonio"/>
    <x v="0"/>
    <x v="2"/>
    <m/>
    <m/>
    <m/>
    <m/>
    <m/>
    <m/>
    <m/>
    <x v="6"/>
    <m/>
    <m/>
  </r>
  <r>
    <x v="1"/>
    <s v="Texas A&amp;M University - San Antonio"/>
    <x v="0"/>
    <x v="3"/>
    <m/>
    <m/>
    <n v="1232791"/>
    <n v="1703"/>
    <n v="52668"/>
    <n v="65"/>
    <m/>
    <x v="6"/>
    <m/>
    <m/>
  </r>
  <r>
    <x v="1"/>
    <s v="Texas A&amp;M University - San Antonio"/>
    <x v="0"/>
    <x v="4"/>
    <n v="147864"/>
    <n v="172"/>
    <n v="334696"/>
    <n v="172"/>
    <n v="69209"/>
    <n v="10"/>
    <m/>
    <x v="6"/>
    <m/>
    <m/>
  </r>
  <r>
    <x v="1"/>
    <s v="Texas A&amp;M University - San Antonio"/>
    <x v="0"/>
    <x v="5"/>
    <m/>
    <m/>
    <m/>
    <m/>
    <n v="161705"/>
    <n v="12"/>
    <m/>
    <x v="6"/>
    <m/>
    <m/>
  </r>
  <r>
    <x v="1"/>
    <s v="Texas A&amp;M University - San Antonio"/>
    <x v="0"/>
    <x v="6"/>
    <m/>
    <m/>
    <m/>
    <m/>
    <m/>
    <m/>
    <m/>
    <x v="6"/>
    <m/>
    <m/>
  </r>
  <r>
    <x v="1"/>
    <s v="Texas A&amp;M University - San Antonio"/>
    <x v="1"/>
    <x v="7"/>
    <m/>
    <m/>
    <m/>
    <m/>
    <m/>
    <m/>
    <m/>
    <x v="6"/>
    <m/>
    <m/>
  </r>
  <r>
    <x v="1"/>
    <s v="Texas A&amp;M University - San Antonio"/>
    <x v="1"/>
    <x v="8"/>
    <n v="6086"/>
    <m/>
    <n v="21559"/>
    <m/>
    <n v="1899585"/>
    <m/>
    <n v="23006"/>
    <x v="6"/>
    <m/>
    <m/>
  </r>
  <r>
    <x v="1"/>
    <s v="Texas A&amp;M University - San Antonio"/>
    <x v="1"/>
    <x v="9"/>
    <n v="10077"/>
    <m/>
    <n v="46912"/>
    <m/>
    <m/>
    <m/>
    <m/>
    <x v="6"/>
    <m/>
    <m/>
  </r>
  <r>
    <x v="1"/>
    <s v="Texas A&amp;M University - San Antonio"/>
    <x v="1"/>
    <x v="10"/>
    <n v="62699"/>
    <m/>
    <n v="57509"/>
    <m/>
    <n v="34089"/>
    <m/>
    <m/>
    <x v="6"/>
    <m/>
    <m/>
  </r>
  <r>
    <x v="1"/>
    <s v="Texas A&amp;M University - San Antonio"/>
    <x v="1"/>
    <x v="11"/>
    <n v="820488"/>
    <m/>
    <n v="986500"/>
    <m/>
    <n v="2073091"/>
    <m/>
    <n v="233593"/>
    <x v="6"/>
    <n v="418468"/>
    <m/>
  </r>
  <r>
    <x v="1"/>
    <s v="Texas A&amp;M University - San Antonio"/>
    <x v="2"/>
    <x v="12"/>
    <n v="306245"/>
    <m/>
    <n v="1210093"/>
    <m/>
    <n v="-373484"/>
    <m/>
    <n v="102023"/>
    <x v="6"/>
    <m/>
    <s v="Moved Covid-19 Testing, Cleaning &amp; Disenfecting to FEMA"/>
  </r>
  <r>
    <x v="1"/>
    <s v="Texas A&amp;M University - San Antonio"/>
    <x v="2"/>
    <x v="13"/>
    <n v="17231"/>
    <m/>
    <n v="47070"/>
    <m/>
    <n v="28051"/>
    <m/>
    <m/>
    <x v="6"/>
    <m/>
    <m/>
  </r>
  <r>
    <x v="1"/>
    <s v="Texas A&amp;M University - San Antonio"/>
    <x v="2"/>
    <x v="14"/>
    <n v="94157"/>
    <m/>
    <n v="99252"/>
    <m/>
    <n v="438098"/>
    <m/>
    <m/>
    <x v="6"/>
    <m/>
    <m/>
  </r>
  <r>
    <x v="1"/>
    <s v="Texas A&amp;M University - San Antonio"/>
    <x v="2"/>
    <x v="15"/>
    <n v="252"/>
    <m/>
    <n v="347"/>
    <m/>
    <m/>
    <m/>
    <m/>
    <x v="6"/>
    <m/>
    <m/>
  </r>
  <r>
    <x v="1"/>
    <s v="Texas A&amp;M University - San Antonio"/>
    <x v="3"/>
    <x v="16"/>
    <n v="130000"/>
    <m/>
    <n v="3182441"/>
    <m/>
    <m/>
    <m/>
    <n v="512958"/>
    <x v="6"/>
    <m/>
    <m/>
  </r>
  <r>
    <x v="1"/>
    <s v="Texas A&amp;M University - San Antonio"/>
    <x v="3"/>
    <x v="17"/>
    <n v="35000"/>
    <m/>
    <n v="389499"/>
    <m/>
    <n v="171591"/>
    <m/>
    <n v="35617"/>
    <x v="6"/>
    <m/>
    <m/>
  </r>
  <r>
    <x v="1"/>
    <s v="Texas A&amp;M University - San Antonio"/>
    <x v="3"/>
    <x v="18"/>
    <m/>
    <m/>
    <m/>
    <m/>
    <m/>
    <m/>
    <m/>
    <x v="6"/>
    <m/>
    <m/>
  </r>
  <r>
    <x v="1"/>
    <s v="Texas A&amp;M University - San Antonio"/>
    <x v="4"/>
    <x v="19"/>
    <m/>
    <m/>
    <m/>
    <m/>
    <m/>
    <m/>
    <m/>
    <x v="6"/>
    <m/>
    <m/>
  </r>
  <r>
    <x v="1"/>
    <s v="Texas A&amp;M University - San Antonio"/>
    <x v="5"/>
    <x v="20"/>
    <m/>
    <m/>
    <m/>
    <m/>
    <m/>
    <m/>
    <m/>
    <x v="6"/>
    <m/>
    <m/>
  </r>
  <r>
    <x v="1"/>
    <s v="Texas A&amp;M University - San Antonio"/>
    <x v="6"/>
    <x v="21"/>
    <n v="3642"/>
    <m/>
    <n v="1778217"/>
    <m/>
    <n v="3836707"/>
    <m/>
    <n v="653885"/>
    <x v="6"/>
    <m/>
    <s v="IT Help Desk, Indirect Cost, &amp; Other Misc"/>
  </r>
  <r>
    <x v="1"/>
    <s v="Texas A&amp;M University - San Antonio"/>
    <x v="7"/>
    <x v="22"/>
    <m/>
    <m/>
    <m/>
    <m/>
    <m/>
    <m/>
    <m/>
    <x v="6"/>
    <m/>
    <m/>
  </r>
  <r>
    <x v="1"/>
    <s v="Texas A&amp;M University - San Antonio"/>
    <x v="7"/>
    <x v="23"/>
    <m/>
    <m/>
    <m/>
    <m/>
    <m/>
    <m/>
    <m/>
    <x v="6"/>
    <m/>
    <m/>
  </r>
  <r>
    <x v="1"/>
    <s v="Texas A&amp;M University - San Antonio"/>
    <x v="7"/>
    <x v="24"/>
    <m/>
    <m/>
    <m/>
    <m/>
    <m/>
    <m/>
    <m/>
    <x v="6"/>
    <m/>
    <m/>
  </r>
  <r>
    <x v="1"/>
    <s v="Texas A&amp;M University - San Antonio"/>
    <x v="7"/>
    <x v="25"/>
    <m/>
    <m/>
    <m/>
    <m/>
    <m/>
    <m/>
    <m/>
    <x v="6"/>
    <m/>
    <m/>
  </r>
  <r>
    <x v="1"/>
    <s v="Texas A&amp;M University - San Antonio"/>
    <x v="7"/>
    <x v="26"/>
    <m/>
    <m/>
    <m/>
    <m/>
    <m/>
    <m/>
    <m/>
    <x v="6"/>
    <m/>
    <m/>
  </r>
  <r>
    <x v="1"/>
    <s v="Texas A&amp;M University - San Antonio"/>
    <x v="8"/>
    <x v="27"/>
    <m/>
    <m/>
    <m/>
    <m/>
    <m/>
    <m/>
    <m/>
    <x v="6"/>
    <m/>
    <m/>
  </r>
  <r>
    <x v="1"/>
    <s v="University of Houston - Clear Lake"/>
    <x v="0"/>
    <x v="0"/>
    <n v="1750425"/>
    <n v="3570"/>
    <n v="8277241"/>
    <n v="3719"/>
    <n v="6732344"/>
    <n v="8908"/>
    <m/>
    <x v="6"/>
    <m/>
    <s v="Includes G520106 and G520108; Unduplicated-# of students FY20, FY21 and FY22"/>
  </r>
  <r>
    <x v="1"/>
    <s v="University of Houston - Clear Lake"/>
    <x v="0"/>
    <x v="1"/>
    <n v="1101093"/>
    <n v="19215"/>
    <n v="183375"/>
    <n v="9003"/>
    <n v="0"/>
    <n v="0"/>
    <m/>
    <x v="6"/>
    <m/>
    <s v="G520107-HEERF Refunds; Duplicated-# of Students FY20-FY21"/>
  </r>
  <r>
    <x v="1"/>
    <s v="University of Houston - Clear Lake"/>
    <x v="0"/>
    <x v="2"/>
    <m/>
    <m/>
    <m/>
    <m/>
    <m/>
    <m/>
    <m/>
    <x v="6"/>
    <m/>
    <m/>
  </r>
  <r>
    <x v="1"/>
    <s v="University of Houston - Clear Lake"/>
    <x v="0"/>
    <x v="3"/>
    <n v="902"/>
    <n v="23"/>
    <m/>
    <m/>
    <m/>
    <m/>
    <m/>
    <x v="6"/>
    <m/>
    <s v="Unduplicated-# of students FY20"/>
  </r>
  <r>
    <x v="1"/>
    <s v="University of Houston - Clear Lake"/>
    <x v="0"/>
    <x v="4"/>
    <m/>
    <m/>
    <m/>
    <m/>
    <m/>
    <m/>
    <m/>
    <x v="6"/>
    <m/>
    <m/>
  </r>
  <r>
    <x v="1"/>
    <s v="University of Houston - Clear Lake"/>
    <x v="0"/>
    <x v="5"/>
    <m/>
    <m/>
    <m/>
    <m/>
    <m/>
    <m/>
    <m/>
    <x v="6"/>
    <m/>
    <m/>
  </r>
  <r>
    <x v="1"/>
    <s v="University of Houston - Clear Lake"/>
    <x v="0"/>
    <x v="6"/>
    <m/>
    <m/>
    <m/>
    <m/>
    <m/>
    <m/>
    <m/>
    <x v="6"/>
    <m/>
    <m/>
  </r>
  <r>
    <x v="1"/>
    <s v="University of Houston - Clear Lake"/>
    <x v="1"/>
    <x v="7"/>
    <m/>
    <m/>
    <m/>
    <m/>
    <m/>
    <m/>
    <m/>
    <x v="6"/>
    <m/>
    <m/>
  </r>
  <r>
    <x v="1"/>
    <s v="University of Houston - Clear Lake"/>
    <x v="1"/>
    <x v="8"/>
    <m/>
    <m/>
    <m/>
    <m/>
    <m/>
    <m/>
    <m/>
    <x v="6"/>
    <m/>
    <m/>
  </r>
  <r>
    <x v="1"/>
    <s v="University of Houston - Clear Lake"/>
    <x v="1"/>
    <x v="9"/>
    <m/>
    <m/>
    <n v="705670"/>
    <m/>
    <n v="3171898"/>
    <m/>
    <n v="336287"/>
    <x v="6"/>
    <n v="3409"/>
    <m/>
  </r>
  <r>
    <x v="1"/>
    <s v="University of Houston - Clear Lake"/>
    <x v="1"/>
    <x v="10"/>
    <m/>
    <m/>
    <n v="40665"/>
    <m/>
    <n v="268569"/>
    <m/>
    <m/>
    <x v="6"/>
    <n v="2656"/>
    <m/>
  </r>
  <r>
    <x v="1"/>
    <s v="University of Houston - Clear Lake"/>
    <x v="1"/>
    <x v="11"/>
    <n v="550413"/>
    <m/>
    <n v="348762"/>
    <m/>
    <n v="474407"/>
    <m/>
    <n v="55374"/>
    <x v="6"/>
    <n v="6437"/>
    <m/>
  </r>
  <r>
    <x v="1"/>
    <s v="University of Houston - Clear Lake"/>
    <x v="2"/>
    <x v="12"/>
    <m/>
    <m/>
    <n v="334552"/>
    <m/>
    <n v="166789"/>
    <m/>
    <m/>
    <x v="6"/>
    <n v="209"/>
    <m/>
  </r>
  <r>
    <x v="1"/>
    <s v="University of Houston - Clear Lake"/>
    <x v="2"/>
    <x v="13"/>
    <m/>
    <m/>
    <n v="250936"/>
    <m/>
    <n v="3331"/>
    <m/>
    <m/>
    <x v="6"/>
    <m/>
    <m/>
  </r>
  <r>
    <x v="1"/>
    <s v="University of Houston - Clear Lake"/>
    <x v="2"/>
    <x v="14"/>
    <m/>
    <m/>
    <n v="94443"/>
    <m/>
    <n v="1040177"/>
    <m/>
    <n v="63806"/>
    <x v="6"/>
    <n v="9634"/>
    <m/>
  </r>
  <r>
    <x v="1"/>
    <s v="University of Houston - Clear Lake"/>
    <x v="2"/>
    <x v="15"/>
    <m/>
    <m/>
    <m/>
    <m/>
    <m/>
    <m/>
    <m/>
    <x v="6"/>
    <m/>
    <m/>
  </r>
  <r>
    <x v="1"/>
    <s v="University of Houston - Clear Lake"/>
    <x v="3"/>
    <x v="16"/>
    <m/>
    <m/>
    <n v="2971871"/>
    <m/>
    <m/>
    <m/>
    <m/>
    <x v="6"/>
    <n v="3221709"/>
    <m/>
  </r>
  <r>
    <x v="1"/>
    <s v="University of Houston - Clear Lake"/>
    <x v="3"/>
    <x v="17"/>
    <m/>
    <m/>
    <n v="3442798"/>
    <m/>
    <m/>
    <m/>
    <m/>
    <x v="6"/>
    <m/>
    <m/>
  </r>
  <r>
    <x v="1"/>
    <s v="University of Houston - Clear Lake"/>
    <x v="3"/>
    <x v="18"/>
    <m/>
    <m/>
    <m/>
    <m/>
    <m/>
    <m/>
    <m/>
    <x v="6"/>
    <m/>
    <m/>
  </r>
  <r>
    <x v="1"/>
    <s v="University of Houston - Clear Lake"/>
    <x v="4"/>
    <x v="19"/>
    <m/>
    <m/>
    <m/>
    <m/>
    <m/>
    <m/>
    <m/>
    <x v="6"/>
    <m/>
    <m/>
  </r>
  <r>
    <x v="1"/>
    <s v="University of Houston - Clear Lake"/>
    <x v="5"/>
    <x v="20"/>
    <m/>
    <m/>
    <m/>
    <m/>
    <m/>
    <m/>
    <m/>
    <x v="6"/>
    <m/>
    <m/>
  </r>
  <r>
    <x v="1"/>
    <s v="University of Houston - Clear Lake"/>
    <x v="6"/>
    <x v="21"/>
    <m/>
    <m/>
    <m/>
    <m/>
    <n v="190834"/>
    <n v="2039"/>
    <m/>
    <x v="6"/>
    <n v="4675"/>
    <s v="G520107-HEERF CARES Institutional-Vaccine Initiative"/>
  </r>
  <r>
    <x v="1"/>
    <s v="University of Houston - Clear Lake"/>
    <x v="7"/>
    <x v="22"/>
    <m/>
    <m/>
    <n v="645428"/>
    <n v="122"/>
    <m/>
    <m/>
    <m/>
    <x v="6"/>
    <m/>
    <m/>
  </r>
  <r>
    <x v="1"/>
    <s v="University of Houston - Clear Lake"/>
    <x v="7"/>
    <x v="23"/>
    <m/>
    <m/>
    <n v="624431"/>
    <n v="918"/>
    <m/>
    <m/>
    <m/>
    <x v="6"/>
    <m/>
    <m/>
  </r>
  <r>
    <x v="1"/>
    <s v="University of Houston - Clear Lake"/>
    <x v="7"/>
    <x v="24"/>
    <m/>
    <m/>
    <m/>
    <m/>
    <n v="225000"/>
    <n v="89"/>
    <n v="186043"/>
    <x v="20"/>
    <n v="13957"/>
    <m/>
  </r>
  <r>
    <x v="1"/>
    <s v="University of Houston - Clear Lake"/>
    <x v="7"/>
    <x v="25"/>
    <m/>
    <m/>
    <m/>
    <m/>
    <m/>
    <m/>
    <m/>
    <x v="6"/>
    <n v="176940"/>
    <m/>
  </r>
  <r>
    <x v="1"/>
    <s v="University of Houston - Clear Lake"/>
    <x v="7"/>
    <x v="26"/>
    <m/>
    <m/>
    <m/>
    <m/>
    <n v="472136"/>
    <n v="98"/>
    <n v="247251"/>
    <x v="64"/>
    <m/>
    <m/>
  </r>
  <r>
    <x v="1"/>
    <s v="University of Houston - Clear Lake"/>
    <x v="8"/>
    <x v="27"/>
    <m/>
    <m/>
    <m/>
    <m/>
    <m/>
    <m/>
    <m/>
    <x v="6"/>
    <m/>
    <m/>
  </r>
  <r>
    <x v="1"/>
    <s v="University of Houston - Victoria"/>
    <x v="0"/>
    <x v="0"/>
    <n v="808173"/>
    <n v="748"/>
    <n v="1881758"/>
    <n v="1459"/>
    <n v="3211510"/>
    <n v="1522"/>
    <n v="0"/>
    <x v="2"/>
    <n v="0"/>
    <m/>
  </r>
  <r>
    <x v="1"/>
    <s v="University of Houston - Victoria"/>
    <x v="0"/>
    <x v="1"/>
    <n v="442909"/>
    <n v="380"/>
    <n v="0"/>
    <n v="0"/>
    <n v="0"/>
    <n v="0"/>
    <n v="0"/>
    <x v="2"/>
    <n v="0"/>
    <m/>
  </r>
  <r>
    <x v="1"/>
    <s v="University of Houston - Victoria"/>
    <x v="0"/>
    <x v="2"/>
    <n v="0"/>
    <n v="0"/>
    <n v="0"/>
    <n v="0"/>
    <n v="0"/>
    <n v="0"/>
    <n v="0"/>
    <x v="2"/>
    <n v="0"/>
    <m/>
  </r>
  <r>
    <x v="1"/>
    <s v="University of Houston - Victoria"/>
    <x v="0"/>
    <x v="3"/>
    <n v="0"/>
    <n v="0"/>
    <n v="0"/>
    <n v="0"/>
    <n v="0"/>
    <n v="0"/>
    <n v="0"/>
    <x v="2"/>
    <n v="0"/>
    <m/>
  </r>
  <r>
    <x v="1"/>
    <s v="University of Houston - Victoria"/>
    <x v="0"/>
    <x v="4"/>
    <n v="0"/>
    <n v="0"/>
    <n v="0"/>
    <n v="0"/>
    <n v="0"/>
    <n v="0"/>
    <n v="0"/>
    <x v="2"/>
    <n v="0"/>
    <m/>
  </r>
  <r>
    <x v="1"/>
    <s v="University of Houston - Victoria"/>
    <x v="0"/>
    <x v="5"/>
    <n v="0"/>
    <n v="0"/>
    <n v="0"/>
    <n v="0"/>
    <n v="0"/>
    <n v="0"/>
    <n v="0"/>
    <x v="2"/>
    <n v="0"/>
    <m/>
  </r>
  <r>
    <x v="1"/>
    <s v="University of Houston - Victoria"/>
    <x v="0"/>
    <x v="6"/>
    <n v="0"/>
    <n v="0"/>
    <n v="0"/>
    <n v="0"/>
    <n v="121543"/>
    <n v="85"/>
    <n v="0"/>
    <x v="2"/>
    <n v="0"/>
    <m/>
  </r>
  <r>
    <x v="1"/>
    <s v="University of Houston - Victoria"/>
    <x v="1"/>
    <x v="7"/>
    <n v="0"/>
    <m/>
    <n v="0"/>
    <m/>
    <n v="0"/>
    <m/>
    <n v="0"/>
    <x v="2"/>
    <n v="0"/>
    <m/>
  </r>
  <r>
    <x v="1"/>
    <s v="University of Houston - Victoria"/>
    <x v="1"/>
    <x v="8"/>
    <n v="641"/>
    <m/>
    <n v="0"/>
    <m/>
    <n v="0"/>
    <m/>
    <n v="0"/>
    <x v="2"/>
    <n v="0"/>
    <m/>
  </r>
  <r>
    <x v="1"/>
    <s v="University of Houston - Victoria"/>
    <x v="1"/>
    <x v="9"/>
    <n v="76864"/>
    <m/>
    <n v="27786"/>
    <m/>
    <n v="0"/>
    <m/>
    <n v="0"/>
    <x v="2"/>
    <n v="0"/>
    <m/>
  </r>
  <r>
    <x v="1"/>
    <s v="University of Houston - Victoria"/>
    <x v="1"/>
    <x v="10"/>
    <n v="0"/>
    <m/>
    <n v="0"/>
    <m/>
    <n v="0"/>
    <m/>
    <n v="0"/>
    <x v="2"/>
    <n v="0"/>
    <m/>
  </r>
  <r>
    <x v="1"/>
    <s v="University of Houston - Victoria"/>
    <x v="1"/>
    <x v="11"/>
    <n v="0"/>
    <m/>
    <n v="0"/>
    <m/>
    <n v="0"/>
    <m/>
    <n v="0"/>
    <x v="2"/>
    <n v="0"/>
    <m/>
  </r>
  <r>
    <x v="1"/>
    <s v="University of Houston - Victoria"/>
    <x v="2"/>
    <x v="12"/>
    <n v="23919"/>
    <m/>
    <n v="-4042"/>
    <m/>
    <n v="-8922"/>
    <m/>
    <n v="0"/>
    <x v="2"/>
    <n v="0"/>
    <m/>
  </r>
  <r>
    <x v="1"/>
    <s v="University of Houston - Victoria"/>
    <x v="2"/>
    <x v="13"/>
    <n v="26380"/>
    <m/>
    <n v="-33625"/>
    <m/>
    <n v="0"/>
    <m/>
    <n v="0"/>
    <x v="2"/>
    <n v="0"/>
    <m/>
  </r>
  <r>
    <x v="1"/>
    <s v="University of Houston - Victoria"/>
    <x v="2"/>
    <x v="14"/>
    <n v="0"/>
    <m/>
    <n v="0"/>
    <m/>
    <n v="0"/>
    <m/>
    <n v="0"/>
    <x v="2"/>
    <n v="0"/>
    <m/>
  </r>
  <r>
    <x v="1"/>
    <s v="University of Houston - Victoria"/>
    <x v="2"/>
    <x v="15"/>
    <n v="0"/>
    <m/>
    <n v="0"/>
    <m/>
    <n v="0"/>
    <m/>
    <n v="0"/>
    <x v="2"/>
    <n v="0"/>
    <m/>
  </r>
  <r>
    <x v="1"/>
    <s v="University of Houston - Victoria"/>
    <x v="3"/>
    <x v="16"/>
    <n v="0"/>
    <m/>
    <n v="0"/>
    <m/>
    <n v="304299"/>
    <m/>
    <n v="0"/>
    <x v="2"/>
    <n v="0"/>
    <m/>
  </r>
  <r>
    <x v="1"/>
    <s v="University of Houston - Victoria"/>
    <x v="3"/>
    <x v="17"/>
    <n v="0"/>
    <m/>
    <n v="3550306"/>
    <m/>
    <n v="1151951"/>
    <m/>
    <n v="0"/>
    <x v="2"/>
    <n v="0"/>
    <m/>
  </r>
  <r>
    <x v="1"/>
    <s v="University of Houston - Victoria"/>
    <x v="3"/>
    <x v="18"/>
    <n v="0"/>
    <m/>
    <n v="0"/>
    <m/>
    <n v="0"/>
    <m/>
    <n v="0"/>
    <x v="2"/>
    <n v="0"/>
    <m/>
  </r>
  <r>
    <x v="1"/>
    <s v="University of Houston - Victoria"/>
    <x v="4"/>
    <x v="19"/>
    <n v="0"/>
    <m/>
    <n v="0"/>
    <m/>
    <n v="0"/>
    <m/>
    <n v="0"/>
    <x v="2"/>
    <n v="0"/>
    <m/>
  </r>
  <r>
    <x v="1"/>
    <s v="University of Houston - Victoria"/>
    <x v="5"/>
    <x v="20"/>
    <n v="0"/>
    <n v="0"/>
    <n v="0"/>
    <n v="0"/>
    <n v="0"/>
    <n v="0"/>
    <n v="0"/>
    <x v="2"/>
    <n v="0"/>
    <m/>
  </r>
  <r>
    <x v="1"/>
    <s v="University of Houston - Victoria"/>
    <x v="6"/>
    <x v="21"/>
    <n v="657690"/>
    <n v="0"/>
    <n v="836147"/>
    <n v="0"/>
    <n v="754779"/>
    <n v="0"/>
    <n v="0"/>
    <x v="2"/>
    <n v="0"/>
    <m/>
  </r>
  <r>
    <x v="1"/>
    <s v="University of Houston - Victoria"/>
    <x v="7"/>
    <x v="22"/>
    <n v="0"/>
    <n v="0"/>
    <n v="590591"/>
    <n v="417"/>
    <n v="0"/>
    <n v="0"/>
    <n v="0"/>
    <x v="2"/>
    <n v="0"/>
    <m/>
  </r>
  <r>
    <x v="1"/>
    <s v="University of Houston - Victoria"/>
    <x v="7"/>
    <x v="23"/>
    <n v="0"/>
    <n v="0"/>
    <n v="0"/>
    <n v="0"/>
    <n v="0"/>
    <n v="0"/>
    <n v="0"/>
    <x v="2"/>
    <n v="0"/>
    <m/>
  </r>
  <r>
    <x v="1"/>
    <s v="University of Houston - Victoria"/>
    <x v="7"/>
    <x v="24"/>
    <n v="0"/>
    <n v="0"/>
    <n v="0"/>
    <n v="0"/>
    <n v="0"/>
    <n v="0"/>
    <n v="0"/>
    <x v="2"/>
    <n v="0"/>
    <m/>
  </r>
  <r>
    <x v="1"/>
    <s v="University of Houston - Victoria"/>
    <x v="7"/>
    <x v="25"/>
    <n v="0"/>
    <n v="0"/>
    <n v="0"/>
    <n v="0"/>
    <n v="0"/>
    <n v="0"/>
    <n v="0"/>
    <x v="2"/>
    <n v="0"/>
    <m/>
  </r>
  <r>
    <x v="1"/>
    <s v="University of Houston - Victoria"/>
    <x v="7"/>
    <x v="26"/>
    <n v="0"/>
    <n v="0"/>
    <n v="0"/>
    <n v="0"/>
    <n v="118532"/>
    <n v="26"/>
    <n v="85490"/>
    <x v="65"/>
    <n v="0"/>
    <m/>
  </r>
  <r>
    <x v="1"/>
    <s v="University of Houston - Victoria"/>
    <x v="8"/>
    <x v="27"/>
    <n v="0"/>
    <n v="0"/>
    <n v="0"/>
    <n v="0"/>
    <n v="0"/>
    <n v="0"/>
    <n v="0"/>
    <x v="2"/>
    <n v="0"/>
    <m/>
  </r>
  <r>
    <x v="1"/>
    <s v="Texas Tech University"/>
    <x v="0"/>
    <x v="0"/>
    <n v="13331049"/>
    <n v="14716"/>
    <n v="12284716"/>
    <n v="18166"/>
    <n v="42116200"/>
    <m/>
    <n v="1500"/>
    <x v="66"/>
    <m/>
    <s v="Student aid Payments, Unduplicated student count for Fiscal Year 23"/>
  </r>
  <r>
    <x v="1"/>
    <s v="Texas Tech University"/>
    <x v="0"/>
    <x v="1"/>
    <n v="12109149"/>
    <n v="20940"/>
    <n v="2421202"/>
    <n v="36953"/>
    <n v="1789"/>
    <m/>
    <m/>
    <x v="6"/>
    <m/>
    <s v="Child Care Center Reinbursements"/>
  </r>
  <r>
    <x v="1"/>
    <s v="Texas Tech University"/>
    <x v="0"/>
    <x v="2"/>
    <m/>
    <m/>
    <m/>
    <m/>
    <m/>
    <m/>
    <m/>
    <x v="6"/>
    <m/>
    <m/>
  </r>
  <r>
    <x v="1"/>
    <s v="Texas Tech University"/>
    <x v="0"/>
    <x v="3"/>
    <n v="149100"/>
    <n v="375"/>
    <s v="                                       -  "/>
    <m/>
    <m/>
    <m/>
    <m/>
    <x v="6"/>
    <m/>
    <m/>
  </r>
  <r>
    <x v="1"/>
    <s v="Texas Tech University"/>
    <x v="0"/>
    <x v="4"/>
    <m/>
    <m/>
    <m/>
    <m/>
    <n v="67462"/>
    <m/>
    <m/>
    <x v="6"/>
    <m/>
    <m/>
  </r>
  <r>
    <x v="1"/>
    <s v="Texas Tech University"/>
    <x v="0"/>
    <x v="5"/>
    <n v="238146"/>
    <s v="                                    -  "/>
    <n v="3625432"/>
    <n v="996"/>
    <n v="274979"/>
    <n v="123"/>
    <m/>
    <x v="6"/>
    <m/>
    <m/>
  </r>
  <r>
    <x v="1"/>
    <s v="Texas Tech University"/>
    <x v="0"/>
    <x v="6"/>
    <s v="                                     -  "/>
    <s v="                                    -  "/>
    <m/>
    <m/>
    <m/>
    <m/>
    <m/>
    <x v="6"/>
    <m/>
    <m/>
  </r>
  <r>
    <x v="1"/>
    <s v="Texas Tech University"/>
    <x v="1"/>
    <x v="7"/>
    <m/>
    <m/>
    <m/>
    <m/>
    <m/>
    <m/>
    <n v="235818"/>
    <x v="6"/>
    <n v="3565973"/>
    <s v="University Network infrastructure, Fiber upgrade for remote learning"/>
  </r>
  <r>
    <x v="1"/>
    <s v="Texas Tech University"/>
    <x v="1"/>
    <x v="8"/>
    <m/>
    <m/>
    <m/>
    <m/>
    <m/>
    <m/>
    <m/>
    <x v="6"/>
    <m/>
    <m/>
  </r>
  <r>
    <x v="1"/>
    <s v="Texas Tech University"/>
    <x v="1"/>
    <x v="9"/>
    <m/>
    <m/>
    <m/>
    <m/>
    <n v="409222"/>
    <m/>
    <n v="392"/>
    <x v="6"/>
    <m/>
    <s v="Laboratory Benches "/>
  </r>
  <r>
    <x v="1"/>
    <s v="Texas Tech University"/>
    <x v="1"/>
    <x v="10"/>
    <m/>
    <m/>
    <m/>
    <m/>
    <n v="2914"/>
    <m/>
    <m/>
    <x v="6"/>
    <m/>
    <m/>
  </r>
  <r>
    <x v="1"/>
    <s v="Texas Tech University"/>
    <x v="1"/>
    <x v="11"/>
    <n v="238485"/>
    <m/>
    <n v="409978"/>
    <m/>
    <n v="4666343"/>
    <m/>
    <n v="255097"/>
    <x v="6"/>
    <m/>
    <m/>
  </r>
  <r>
    <x v="1"/>
    <s v="Texas Tech University"/>
    <x v="2"/>
    <x v="12"/>
    <m/>
    <m/>
    <n v="83227"/>
    <m/>
    <m/>
    <m/>
    <n v="13958"/>
    <x v="6"/>
    <m/>
    <m/>
  </r>
  <r>
    <x v="1"/>
    <s v="Texas Tech University"/>
    <x v="2"/>
    <x v="13"/>
    <m/>
    <m/>
    <n v="1598816"/>
    <m/>
    <m/>
    <m/>
    <m/>
    <x v="6"/>
    <m/>
    <m/>
  </r>
  <r>
    <x v="1"/>
    <s v="Texas Tech University"/>
    <x v="2"/>
    <x v="14"/>
    <m/>
    <m/>
    <n v="271530"/>
    <m/>
    <n v="1700339"/>
    <m/>
    <n v="2420532"/>
    <x v="6"/>
    <n v="693346"/>
    <s v="HVAC Projects to improve student safety and Health"/>
  </r>
  <r>
    <x v="1"/>
    <s v="Texas Tech University"/>
    <x v="2"/>
    <x v="15"/>
    <m/>
    <m/>
    <n v="160561"/>
    <m/>
    <n v="301"/>
    <m/>
    <m/>
    <x v="6"/>
    <m/>
    <m/>
  </r>
  <r>
    <x v="1"/>
    <s v="Texas Tech University"/>
    <x v="3"/>
    <x v="16"/>
    <n v="956224"/>
    <m/>
    <n v="2854506"/>
    <m/>
    <m/>
    <m/>
    <m/>
    <x v="6"/>
    <m/>
    <m/>
  </r>
  <r>
    <x v="1"/>
    <s v="Texas Tech University"/>
    <x v="3"/>
    <x v="17"/>
    <m/>
    <m/>
    <n v="11181079"/>
    <m/>
    <m/>
    <m/>
    <m/>
    <x v="6"/>
    <m/>
    <m/>
  </r>
  <r>
    <x v="1"/>
    <s v="Texas Tech University"/>
    <x v="3"/>
    <x v="18"/>
    <m/>
    <m/>
    <m/>
    <m/>
    <m/>
    <m/>
    <m/>
    <x v="6"/>
    <m/>
    <m/>
  </r>
  <r>
    <x v="1"/>
    <s v="Texas Tech University"/>
    <x v="4"/>
    <x v="19"/>
    <n v="22632"/>
    <m/>
    <n v="2229873"/>
    <m/>
    <n v="99902"/>
    <m/>
    <n v="8888"/>
    <x v="6"/>
    <n v="24042"/>
    <s v="TTIEH Lab Employee- Covid Research"/>
  </r>
  <r>
    <x v="1"/>
    <s v="Texas Tech University"/>
    <x v="5"/>
    <x v="20"/>
    <m/>
    <m/>
    <m/>
    <m/>
    <m/>
    <m/>
    <m/>
    <x v="6"/>
    <m/>
    <m/>
  </r>
  <r>
    <x v="1"/>
    <s v="Texas Tech University"/>
    <x v="6"/>
    <x v="21"/>
    <n v="173139"/>
    <m/>
    <n v="20875072"/>
    <m/>
    <n v="2638169"/>
    <m/>
    <n v="380427"/>
    <x v="6"/>
    <n v="155908"/>
    <s v="HEERF Employee Salary, Social distancing events, Grant PPPHCEA expenses. "/>
  </r>
  <r>
    <x v="1"/>
    <s v="Texas Tech University"/>
    <x v="7"/>
    <x v="22"/>
    <m/>
    <m/>
    <n v="1571204"/>
    <n v="315"/>
    <m/>
    <m/>
    <m/>
    <x v="6"/>
    <m/>
    <m/>
  </r>
  <r>
    <x v="1"/>
    <s v="Texas Tech University"/>
    <x v="7"/>
    <x v="23"/>
    <m/>
    <m/>
    <n v="1457588"/>
    <n v="584"/>
    <m/>
    <m/>
    <m/>
    <x v="6"/>
    <m/>
    <m/>
  </r>
  <r>
    <x v="1"/>
    <s v="Texas Tech University"/>
    <x v="7"/>
    <x v="24"/>
    <m/>
    <m/>
    <n v="3400"/>
    <n v="2"/>
    <n v="389567"/>
    <n v="164"/>
    <n v="171952"/>
    <x v="67"/>
    <m/>
    <s v="Scholarships, Unduplicated student count for Fiscal Year 23"/>
  </r>
  <r>
    <x v="1"/>
    <s v="Texas Tech University"/>
    <x v="7"/>
    <x v="25"/>
    <m/>
    <m/>
    <m/>
    <m/>
    <m/>
    <n v="1"/>
    <m/>
    <x v="6"/>
    <m/>
    <m/>
  </r>
  <r>
    <x v="1"/>
    <s v="Texas Tech University"/>
    <x v="7"/>
    <x v="26"/>
    <m/>
    <m/>
    <m/>
    <m/>
    <n v="55284"/>
    <m/>
    <n v="325256"/>
    <x v="68"/>
    <m/>
    <s v="Salary and Scholarship, Unduplicated student count for Fiscal Year 23 "/>
  </r>
  <r>
    <x v="1"/>
    <s v="Texas Tech University"/>
    <x v="8"/>
    <x v="27"/>
    <m/>
    <m/>
    <m/>
    <m/>
    <n v="6841119"/>
    <m/>
    <n v="14313412"/>
    <x v="69"/>
    <n v="6733882"/>
    <s v="Software, start up equipment and supplies, scholarships- Unduplicated student count for Fiscal Year 23"/>
  </r>
  <r>
    <x v="1"/>
    <s v="University of North Texas"/>
    <x v="0"/>
    <x v="0"/>
    <n v="11716309"/>
    <n v="11618"/>
    <n v="36095945"/>
    <n v="35099"/>
    <n v="25816336"/>
    <n v="37516"/>
    <n v="124059"/>
    <x v="70"/>
    <n v="3834"/>
    <s v="Table does not account for the regular Student Portion of HEERF when balancing with Federal tab. For FY21 Student portion is $33,826,235. Additional emergency aid from Institutional portion: $150,000; and, $2,119,710 from MSI in FY21. FY22 from student portion of HEERF only. "/>
  </r>
  <r>
    <x v="1"/>
    <s v="University of North Texas"/>
    <x v="0"/>
    <x v="1"/>
    <n v="9126937"/>
    <n v="5633"/>
    <n v="-4305"/>
    <n v="0"/>
    <n v="0"/>
    <n v="0"/>
    <n v="0"/>
    <x v="2"/>
    <n v="0"/>
    <s v="$4,305 reported in FY20 is accounting entry adjustments to the original credits given in FY20. Students are accounted for in the unduplicated number represented in FY20. "/>
  </r>
  <r>
    <x v="1"/>
    <s v="University of North Texas"/>
    <x v="0"/>
    <x v="2"/>
    <n v="0"/>
    <n v="0"/>
    <n v="0"/>
    <n v="0"/>
    <n v="0"/>
    <n v="0"/>
    <n v="0"/>
    <x v="2"/>
    <n v="0"/>
    <m/>
  </r>
  <r>
    <x v="1"/>
    <s v="University of North Texas"/>
    <x v="0"/>
    <x v="3"/>
    <n v="0"/>
    <n v="0"/>
    <n v="0"/>
    <n v="0"/>
    <n v="0"/>
    <n v="0"/>
    <n v="0"/>
    <x v="2"/>
    <n v="0"/>
    <m/>
  </r>
  <r>
    <x v="1"/>
    <s v="University of North Texas"/>
    <x v="0"/>
    <x v="4"/>
    <n v="0"/>
    <n v="0"/>
    <n v="0"/>
    <n v="0"/>
    <n v="0"/>
    <n v="0"/>
    <n v="0"/>
    <x v="2"/>
    <n v="0"/>
    <m/>
  </r>
  <r>
    <x v="1"/>
    <s v="University of North Texas"/>
    <x v="0"/>
    <x v="5"/>
    <n v="0"/>
    <n v="0"/>
    <n v="80622"/>
    <n v="87"/>
    <n v="111085"/>
    <n v="73"/>
    <n v="0"/>
    <x v="2"/>
    <n v="0"/>
    <s v="Office of Student Affairs quarantine housing (62 unduplicated students); Athletics quaranting/hoteling (11 unduplicated students)"/>
  </r>
  <r>
    <x v="1"/>
    <s v="University of North Texas"/>
    <x v="0"/>
    <x v="6"/>
    <n v="0"/>
    <n v="0"/>
    <n v="8237302"/>
    <n v="4370"/>
    <n v="-7478"/>
    <m/>
    <n v="0"/>
    <x v="2"/>
    <n v="0"/>
    <s v="$7,478 Correction made to the ledger in FY22 for students who no longer needed the financial assistance and reawarded to eligible students. Part of the original GL. Total students is still 4,370."/>
  </r>
  <r>
    <x v="1"/>
    <s v="University of North Texas"/>
    <x v="1"/>
    <x v="7"/>
    <n v="0"/>
    <m/>
    <n v="0"/>
    <m/>
    <n v="0"/>
    <m/>
    <n v="0"/>
    <x v="6"/>
    <n v="0"/>
    <m/>
  </r>
  <r>
    <x v="1"/>
    <s v="University of North Texas"/>
    <x v="1"/>
    <x v="8"/>
    <n v="0"/>
    <m/>
    <n v="3615663"/>
    <m/>
    <n v="0"/>
    <m/>
    <n v="0"/>
    <x v="6"/>
    <n v="0"/>
    <s v="Additional instruction costs for additional class sections due to online and remote (distance learning) classes, or additional sections needed to reduce the size of in person classes."/>
  </r>
  <r>
    <x v="1"/>
    <s v="University of North Texas"/>
    <x v="1"/>
    <x v="9"/>
    <n v="0"/>
    <m/>
    <n v="486760"/>
    <m/>
    <n v="3259306"/>
    <m/>
    <n v="123858"/>
    <x v="6"/>
    <m/>
    <s v="Computers and lab equipment for hyflex and remote learning and social distancing scenarios. Technology allows for the ability to reduce the number of students in a room and allows for teaching/ interacting in a remote or isolated setting. "/>
  </r>
  <r>
    <x v="1"/>
    <s v="University of North Texas"/>
    <x v="1"/>
    <x v="10"/>
    <n v="0"/>
    <m/>
    <n v="0"/>
    <m/>
    <n v="42475"/>
    <m/>
    <n v="0"/>
    <x v="6"/>
    <n v="0"/>
    <s v="Research seminar and training for Grad Students and Faculty held online due to risk of covid. "/>
  </r>
  <r>
    <x v="1"/>
    <s v="University of North Texas"/>
    <x v="1"/>
    <x v="11"/>
    <n v="150089"/>
    <m/>
    <n v="1410413"/>
    <m/>
    <n v="6113818"/>
    <m/>
    <n v="1917322"/>
    <x v="6"/>
    <n v="1918743"/>
    <s v="Critical wifi and wifi cabling expansion to allow for use in greenspaces and garages; Virtualization of Computer Labs; Computer equipment needed for social distancing of faculty and staff; mobile upgrades of apps to allow for advising or webstie scheduling flexibilites in a remote environment; etc. Shipping delays and shortages in software/chips due to the pandemic have pushed obligations out to FY23. We have been granted an extension for the delays - to be completed by 6/30/2024."/>
  </r>
  <r>
    <x v="1"/>
    <s v="University of North Texas"/>
    <x v="2"/>
    <x v="12"/>
    <n v="0"/>
    <m/>
    <n v="19961"/>
    <m/>
    <n v="3560"/>
    <m/>
    <n v="0"/>
    <x v="6"/>
    <n v="0"/>
    <s v="Extra cleaning of facilities "/>
  </r>
  <r>
    <x v="1"/>
    <s v="University of North Texas"/>
    <x v="2"/>
    <x v="13"/>
    <n v="1073829"/>
    <m/>
    <n v="4394907"/>
    <m/>
    <n v="241640"/>
    <m/>
    <n v="0"/>
    <x v="6"/>
    <n v="0"/>
    <s v="Most of our PPE and supplies are categorized under Other Campus Safety and Operations since we've not had to break it out by specific use for Dept of Ed. The amounts noted here are where purchasers specifically noted PPE items on the purchasing entry. "/>
  </r>
  <r>
    <x v="1"/>
    <s v="University of North Texas"/>
    <x v="2"/>
    <x v="14"/>
    <n v="0"/>
    <m/>
    <n v="0"/>
    <m/>
    <n v="0"/>
    <m/>
    <n v="0"/>
    <x v="6"/>
    <n v="0"/>
    <m/>
  </r>
  <r>
    <x v="1"/>
    <s v="University of North Texas"/>
    <x v="2"/>
    <x v="15"/>
    <n v="0"/>
    <m/>
    <n v="0"/>
    <m/>
    <n v="0"/>
    <m/>
    <n v="0"/>
    <x v="6"/>
    <n v="0"/>
    <m/>
  </r>
  <r>
    <x v="1"/>
    <s v="University of North Texas"/>
    <x v="3"/>
    <x v="16"/>
    <n v="0"/>
    <m/>
    <n v="11215608"/>
    <m/>
    <n v="23304841"/>
    <m/>
    <n v="0"/>
    <x v="6"/>
    <n v="0"/>
    <s v="Lost revenue from academic sources - tuition, fees, enrollment, etc."/>
  </r>
  <r>
    <x v="1"/>
    <s v="University of North Texas"/>
    <x v="3"/>
    <x v="17"/>
    <n v="0"/>
    <m/>
    <n v="9694216"/>
    <m/>
    <n v="3613818"/>
    <m/>
    <n v="0"/>
    <x v="6"/>
    <n v="0"/>
    <s v="Lost revenue from auxiliary services (cancelled ancillary events; disruption of food service, dorms, childcare, or other facilities; cancellation of use of campus venues by other organizations, lost parking revenue, etc.)."/>
  </r>
  <r>
    <x v="1"/>
    <s v="University of North Texas"/>
    <x v="3"/>
    <x v="18"/>
    <n v="0"/>
    <m/>
    <n v="0"/>
    <m/>
    <n v="0"/>
    <m/>
    <n v="0"/>
    <x v="6"/>
    <n v="0"/>
    <m/>
  </r>
  <r>
    <x v="1"/>
    <s v="University of North Texas"/>
    <x v="4"/>
    <x v="19"/>
    <n v="0"/>
    <m/>
    <n v="0"/>
    <m/>
    <n v="0"/>
    <m/>
    <n v="0"/>
    <x v="6"/>
    <n v="0"/>
    <m/>
  </r>
  <r>
    <x v="1"/>
    <s v="University of North Texas"/>
    <x v="5"/>
    <x v="20"/>
    <n v="0"/>
    <m/>
    <n v="0"/>
    <n v="0"/>
    <n v="0"/>
    <n v="0"/>
    <n v="0"/>
    <x v="2"/>
    <n v="0"/>
    <m/>
  </r>
  <r>
    <x v="1"/>
    <s v="University of North Texas"/>
    <x v="6"/>
    <x v="21"/>
    <n v="19767"/>
    <m/>
    <n v="581558"/>
    <n v="0"/>
    <n v="4131354"/>
    <n v="0"/>
    <n v="415132"/>
    <x v="2"/>
    <n v="2637755"/>
    <s v="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FY22 $2.6M obligated for MC Student Center (waiting on formal ED approval); payroll for adminstering; Other not yet obligated - ~663K; FY23/24 Construction project will be $2.6M of MSI funding (approved by ED)."/>
  </r>
  <r>
    <x v="1"/>
    <s v="University of North Texas"/>
    <x v="7"/>
    <x v="22"/>
    <n v="0"/>
    <m/>
    <n v="2343725"/>
    <n v="884"/>
    <n v="0"/>
    <n v="0"/>
    <n v="0"/>
    <x v="2"/>
    <n v="0"/>
    <m/>
  </r>
  <r>
    <x v="1"/>
    <s v="University of North Texas"/>
    <x v="7"/>
    <x v="23"/>
    <n v="0"/>
    <m/>
    <n v="2407463"/>
    <n v="1243"/>
    <n v="0"/>
    <n v="0"/>
    <n v="0"/>
    <x v="2"/>
    <n v="0"/>
    <m/>
  </r>
  <r>
    <x v="1"/>
    <s v="University of North Texas"/>
    <x v="7"/>
    <x v="24"/>
    <n v="0"/>
    <m/>
    <n v="23632"/>
    <n v="27"/>
    <n v="556550"/>
    <n v="631"/>
    <n v="278829"/>
    <x v="71"/>
    <n v="0"/>
    <s v="All for scholarships"/>
  </r>
  <r>
    <x v="1"/>
    <s v="University of North Texas"/>
    <x v="7"/>
    <x v="25"/>
    <n v="0"/>
    <m/>
    <n v="0"/>
    <n v="0"/>
    <n v="0"/>
    <n v="0"/>
    <n v="0"/>
    <x v="2"/>
    <n v="0"/>
    <m/>
  </r>
  <r>
    <x v="1"/>
    <s v="University of North Texas"/>
    <x v="7"/>
    <x v="26"/>
    <s v=" $                                  -  "/>
    <m/>
    <n v="0"/>
    <n v="0"/>
    <n v="781551"/>
    <n v="122"/>
    <n v="2244882"/>
    <x v="72"/>
    <n v="0"/>
    <s v="Various GEER awards; $249,999 used toward financial aid/scholarships; 122 total unduplicated students.; $70,000 used toward scholarships through SFS with 14 unduplicated students in FY2023; SFS records were disbursed in system in August 2022 - but journalized in Sept/Oct. Records reflect 329 individual students recieved awards during this timeframe. Not all GEER recieved was fof scholarships - this total reflects all projects (Modernization, credentialing, etc.)"/>
  </r>
  <r>
    <x v="1"/>
    <s v="University of North Texas"/>
    <x v="8"/>
    <x v="27"/>
    <m/>
    <m/>
    <m/>
    <m/>
    <m/>
    <m/>
    <m/>
    <x v="6"/>
    <m/>
    <m/>
  </r>
  <r>
    <x v="1"/>
    <s v="University of North Texas at Dallas"/>
    <x v="0"/>
    <x v="0"/>
    <n v="627621"/>
    <n v="883"/>
    <n v="2139216"/>
    <n v="4541"/>
    <n v="5256914"/>
    <n v="4127"/>
    <n v="3848"/>
    <x v="26"/>
    <m/>
    <m/>
  </r>
  <r>
    <x v="1"/>
    <s v="University of North Texas at Dallas"/>
    <x v="0"/>
    <x v="1"/>
    <m/>
    <m/>
    <m/>
    <m/>
    <m/>
    <m/>
    <m/>
    <x v="6"/>
    <m/>
    <m/>
  </r>
  <r>
    <x v="1"/>
    <s v="University of North Texas at Dallas"/>
    <x v="0"/>
    <x v="2"/>
    <m/>
    <m/>
    <m/>
    <m/>
    <m/>
    <m/>
    <m/>
    <x v="6"/>
    <m/>
    <m/>
  </r>
  <r>
    <x v="1"/>
    <s v="University of North Texas at Dallas"/>
    <x v="0"/>
    <x v="3"/>
    <m/>
    <m/>
    <n v="206600"/>
    <n v="81"/>
    <n v="62857"/>
    <n v="26"/>
    <m/>
    <x v="6"/>
    <m/>
    <m/>
  </r>
  <r>
    <x v="1"/>
    <s v="University of North Texas at Dallas"/>
    <x v="0"/>
    <x v="4"/>
    <m/>
    <m/>
    <n v="8752"/>
    <n v="48"/>
    <n v="48780"/>
    <n v="33"/>
    <n v="10882"/>
    <x v="73"/>
    <m/>
    <m/>
  </r>
  <r>
    <x v="1"/>
    <s v="University of North Texas at Dallas"/>
    <x v="0"/>
    <x v="5"/>
    <m/>
    <m/>
    <n v="16483"/>
    <n v="12"/>
    <m/>
    <m/>
    <m/>
    <x v="6"/>
    <m/>
    <m/>
  </r>
  <r>
    <x v="1"/>
    <s v="University of North Texas at Dallas"/>
    <x v="0"/>
    <x v="6"/>
    <m/>
    <m/>
    <n v="1984496"/>
    <n v="747"/>
    <n v="141370"/>
    <n v="116"/>
    <m/>
    <x v="6"/>
    <m/>
    <m/>
  </r>
  <r>
    <x v="1"/>
    <s v="University of North Texas at Dallas"/>
    <x v="1"/>
    <x v="7"/>
    <m/>
    <m/>
    <n v="912"/>
    <m/>
    <m/>
    <m/>
    <m/>
    <x v="6"/>
    <m/>
    <m/>
  </r>
  <r>
    <x v="1"/>
    <s v="University of North Texas at Dallas"/>
    <x v="1"/>
    <x v="8"/>
    <m/>
    <m/>
    <m/>
    <m/>
    <n v="468"/>
    <m/>
    <m/>
    <x v="6"/>
    <m/>
    <m/>
  </r>
  <r>
    <x v="1"/>
    <s v="University of North Texas at Dallas"/>
    <x v="1"/>
    <x v="9"/>
    <m/>
    <m/>
    <n v="420"/>
    <m/>
    <n v="270267"/>
    <m/>
    <n v="3445"/>
    <x v="6"/>
    <m/>
    <m/>
  </r>
  <r>
    <x v="1"/>
    <s v="University of North Texas at Dallas"/>
    <x v="1"/>
    <x v="10"/>
    <m/>
    <m/>
    <m/>
    <m/>
    <m/>
    <m/>
    <m/>
    <x v="6"/>
    <m/>
    <m/>
  </r>
  <r>
    <x v="1"/>
    <s v="University of North Texas at Dallas"/>
    <x v="1"/>
    <x v="11"/>
    <m/>
    <m/>
    <n v="659444"/>
    <m/>
    <n v="8873"/>
    <m/>
    <m/>
    <x v="6"/>
    <m/>
    <m/>
  </r>
  <r>
    <x v="1"/>
    <s v="University of North Texas at Dallas"/>
    <x v="2"/>
    <x v="12"/>
    <m/>
    <m/>
    <n v="186577"/>
    <m/>
    <n v="158066"/>
    <m/>
    <m/>
    <x v="6"/>
    <m/>
    <m/>
  </r>
  <r>
    <x v="1"/>
    <s v="University of North Texas at Dallas"/>
    <x v="2"/>
    <x v="13"/>
    <m/>
    <m/>
    <n v="183188"/>
    <m/>
    <n v="26762"/>
    <m/>
    <m/>
    <x v="6"/>
    <m/>
    <m/>
  </r>
  <r>
    <x v="1"/>
    <s v="University of North Texas at Dallas"/>
    <x v="2"/>
    <x v="14"/>
    <m/>
    <m/>
    <n v="243922"/>
    <m/>
    <n v="489287"/>
    <m/>
    <m/>
    <x v="6"/>
    <m/>
    <m/>
  </r>
  <r>
    <x v="1"/>
    <s v="University of North Texas at Dallas"/>
    <x v="2"/>
    <x v="15"/>
    <m/>
    <m/>
    <m/>
    <m/>
    <m/>
    <m/>
    <m/>
    <x v="6"/>
    <m/>
    <m/>
  </r>
  <r>
    <x v="1"/>
    <s v="University of North Texas at Dallas"/>
    <x v="3"/>
    <x v="16"/>
    <m/>
    <m/>
    <n v="4310026"/>
    <m/>
    <n v="500000"/>
    <m/>
    <m/>
    <x v="6"/>
    <m/>
    <m/>
  </r>
  <r>
    <x v="1"/>
    <s v="University of North Texas at Dallas"/>
    <x v="3"/>
    <x v="17"/>
    <m/>
    <m/>
    <n v="745024"/>
    <m/>
    <n v="70944"/>
    <m/>
    <m/>
    <x v="6"/>
    <m/>
    <m/>
  </r>
  <r>
    <x v="1"/>
    <s v="University of North Texas at Dallas"/>
    <x v="3"/>
    <x v="18"/>
    <m/>
    <m/>
    <m/>
    <m/>
    <m/>
    <m/>
    <m/>
    <x v="6"/>
    <m/>
    <m/>
  </r>
  <r>
    <x v="1"/>
    <s v="University of North Texas at Dallas"/>
    <x v="4"/>
    <x v="19"/>
    <m/>
    <m/>
    <m/>
    <m/>
    <m/>
    <m/>
    <m/>
    <x v="6"/>
    <m/>
    <m/>
  </r>
  <r>
    <x v="1"/>
    <s v="University of North Texas at Dallas"/>
    <x v="5"/>
    <x v="20"/>
    <m/>
    <m/>
    <m/>
    <m/>
    <m/>
    <m/>
    <m/>
    <x v="6"/>
    <m/>
    <m/>
  </r>
  <r>
    <x v="1"/>
    <s v="University of North Texas at Dallas"/>
    <x v="6"/>
    <x v="21"/>
    <m/>
    <m/>
    <n v="609165"/>
    <m/>
    <n v="274585"/>
    <m/>
    <m/>
    <x v="6"/>
    <m/>
    <m/>
  </r>
  <r>
    <x v="1"/>
    <s v="University of North Texas at Dallas"/>
    <x v="7"/>
    <x v="22"/>
    <m/>
    <m/>
    <n v="450718"/>
    <n v="91"/>
    <m/>
    <m/>
    <m/>
    <x v="6"/>
    <m/>
    <m/>
  </r>
  <r>
    <x v="1"/>
    <s v="University of North Texas at Dallas"/>
    <x v="7"/>
    <x v="23"/>
    <m/>
    <m/>
    <n v="436055"/>
    <n v="256"/>
    <m/>
    <m/>
    <m/>
    <x v="6"/>
    <m/>
    <m/>
  </r>
  <r>
    <x v="1"/>
    <s v="University of North Texas at Dallas"/>
    <x v="7"/>
    <x v="24"/>
    <m/>
    <m/>
    <n v="14113"/>
    <n v="5"/>
    <n v="163514"/>
    <n v="68"/>
    <n v="136487"/>
    <x v="74"/>
    <m/>
    <m/>
  </r>
  <r>
    <x v="1"/>
    <s v="University of North Texas at Dallas"/>
    <x v="7"/>
    <x v="25"/>
    <m/>
    <m/>
    <m/>
    <m/>
    <m/>
    <m/>
    <m/>
    <x v="6"/>
    <m/>
    <m/>
  </r>
  <r>
    <x v="1"/>
    <s v="University of North Texas at Dallas"/>
    <x v="7"/>
    <x v="26"/>
    <m/>
    <m/>
    <m/>
    <m/>
    <m/>
    <m/>
    <m/>
    <x v="6"/>
    <m/>
    <m/>
  </r>
  <r>
    <x v="1"/>
    <s v="University of North Texas at Dallas"/>
    <x v="8"/>
    <x v="27"/>
    <m/>
    <m/>
    <m/>
    <m/>
    <m/>
    <m/>
    <m/>
    <x v="6"/>
    <m/>
    <m/>
  </r>
  <r>
    <x v="1"/>
    <s v="Midwestern State University"/>
    <x v="0"/>
    <x v="0"/>
    <n v="2203658"/>
    <n v="3382"/>
    <n v="3531725"/>
    <n v="7165"/>
    <n v="6973975"/>
    <n v="12689"/>
    <m/>
    <x v="6"/>
    <m/>
    <m/>
  </r>
  <r>
    <x v="1"/>
    <s v="Midwestern State University"/>
    <x v="0"/>
    <x v="1"/>
    <n v="1727099"/>
    <n v="1306"/>
    <m/>
    <m/>
    <m/>
    <m/>
    <m/>
    <x v="6"/>
    <m/>
    <m/>
  </r>
  <r>
    <x v="1"/>
    <s v="Midwestern State University"/>
    <x v="0"/>
    <x v="2"/>
    <m/>
    <m/>
    <m/>
    <m/>
    <m/>
    <m/>
    <m/>
    <x v="6"/>
    <m/>
    <m/>
  </r>
  <r>
    <x v="1"/>
    <s v="Midwestern State University"/>
    <x v="0"/>
    <x v="3"/>
    <m/>
    <m/>
    <n v="9150"/>
    <m/>
    <m/>
    <m/>
    <m/>
    <x v="6"/>
    <m/>
    <m/>
  </r>
  <r>
    <x v="1"/>
    <s v="Midwestern State University"/>
    <x v="0"/>
    <x v="4"/>
    <m/>
    <m/>
    <m/>
    <m/>
    <m/>
    <m/>
    <m/>
    <x v="6"/>
    <m/>
    <m/>
  </r>
  <r>
    <x v="1"/>
    <s v="Midwestern State University"/>
    <x v="0"/>
    <x v="5"/>
    <m/>
    <m/>
    <m/>
    <m/>
    <m/>
    <m/>
    <m/>
    <x v="6"/>
    <m/>
    <m/>
  </r>
  <r>
    <x v="1"/>
    <s v="Midwestern State University"/>
    <x v="0"/>
    <x v="6"/>
    <m/>
    <m/>
    <n v="1220137"/>
    <n v="661"/>
    <m/>
    <m/>
    <m/>
    <x v="6"/>
    <m/>
    <m/>
  </r>
  <r>
    <x v="1"/>
    <s v="Midwestern State University"/>
    <x v="1"/>
    <x v="7"/>
    <m/>
    <m/>
    <m/>
    <m/>
    <m/>
    <m/>
    <m/>
    <x v="6"/>
    <m/>
    <m/>
  </r>
  <r>
    <x v="1"/>
    <s v="Midwestern State University"/>
    <x v="1"/>
    <x v="8"/>
    <n v="12125"/>
    <m/>
    <n v="53442"/>
    <m/>
    <n v="54768"/>
    <m/>
    <n v="22901"/>
    <x v="6"/>
    <m/>
    <m/>
  </r>
  <r>
    <x v="1"/>
    <s v="Midwestern State University"/>
    <x v="1"/>
    <x v="9"/>
    <m/>
    <m/>
    <n v="277976"/>
    <m/>
    <m/>
    <m/>
    <m/>
    <x v="6"/>
    <m/>
    <m/>
  </r>
  <r>
    <x v="1"/>
    <s v="Midwestern State University"/>
    <x v="1"/>
    <x v="10"/>
    <m/>
    <m/>
    <n v="1167"/>
    <m/>
    <m/>
    <m/>
    <m/>
    <x v="6"/>
    <m/>
    <m/>
  </r>
  <r>
    <x v="1"/>
    <s v="Midwestern State University"/>
    <x v="1"/>
    <x v="11"/>
    <n v="82144"/>
    <m/>
    <n v="419275"/>
    <m/>
    <n v="939626"/>
    <m/>
    <n v="130716"/>
    <x v="6"/>
    <n v="13444"/>
    <m/>
  </r>
  <r>
    <x v="1"/>
    <s v="Midwestern State University"/>
    <x v="2"/>
    <x v="12"/>
    <n v="4814"/>
    <m/>
    <n v="96910"/>
    <m/>
    <n v="67186"/>
    <m/>
    <n v="11000"/>
    <x v="6"/>
    <m/>
    <m/>
  </r>
  <r>
    <x v="1"/>
    <s v="Midwestern State University"/>
    <x v="2"/>
    <x v="13"/>
    <n v="4103"/>
    <m/>
    <n v="94559"/>
    <m/>
    <n v="6142"/>
    <m/>
    <m/>
    <x v="6"/>
    <m/>
    <m/>
  </r>
  <r>
    <x v="1"/>
    <s v="Midwestern State University"/>
    <x v="2"/>
    <x v="14"/>
    <n v="9650"/>
    <m/>
    <n v="44412"/>
    <m/>
    <n v="33765"/>
    <m/>
    <n v="1545"/>
    <x v="6"/>
    <m/>
    <m/>
  </r>
  <r>
    <x v="1"/>
    <s v="Midwestern State University"/>
    <x v="2"/>
    <x v="15"/>
    <m/>
    <m/>
    <m/>
    <m/>
    <m/>
    <m/>
    <m/>
    <x v="6"/>
    <m/>
    <m/>
  </r>
  <r>
    <x v="1"/>
    <s v="Midwestern State University"/>
    <x v="3"/>
    <x v="16"/>
    <n v="124752"/>
    <m/>
    <n v="1612483"/>
    <m/>
    <n v="2586592"/>
    <m/>
    <n v="688241"/>
    <x v="6"/>
    <n v="47426"/>
    <m/>
  </r>
  <r>
    <x v="1"/>
    <s v="Midwestern State University"/>
    <x v="3"/>
    <x v="17"/>
    <n v="82195"/>
    <m/>
    <n v="2147545"/>
    <m/>
    <n v="1084459"/>
    <m/>
    <m/>
    <x v="6"/>
    <m/>
    <m/>
  </r>
  <r>
    <x v="1"/>
    <s v="Midwestern State University"/>
    <x v="3"/>
    <x v="18"/>
    <m/>
    <m/>
    <m/>
    <m/>
    <m/>
    <m/>
    <m/>
    <x v="6"/>
    <m/>
    <m/>
  </r>
  <r>
    <x v="1"/>
    <s v="Midwestern State University"/>
    <x v="4"/>
    <x v="19"/>
    <m/>
    <m/>
    <m/>
    <m/>
    <m/>
    <m/>
    <m/>
    <x v="6"/>
    <m/>
    <m/>
  </r>
  <r>
    <x v="1"/>
    <s v="Midwestern State University"/>
    <x v="5"/>
    <x v="20"/>
    <m/>
    <m/>
    <m/>
    <m/>
    <m/>
    <m/>
    <m/>
    <x v="6"/>
    <m/>
    <m/>
  </r>
  <r>
    <x v="1"/>
    <s v="Midwestern State University"/>
    <x v="6"/>
    <x v="21"/>
    <m/>
    <m/>
    <n v="33869"/>
    <m/>
    <n v="141025"/>
    <m/>
    <n v="80650"/>
    <x v="6"/>
    <n v="45969"/>
    <m/>
  </r>
  <r>
    <x v="1"/>
    <s v="Midwestern State University"/>
    <x v="7"/>
    <x v="22"/>
    <m/>
    <m/>
    <n v="520128"/>
    <n v="116"/>
    <m/>
    <m/>
    <n v="25000"/>
    <x v="75"/>
    <m/>
    <m/>
  </r>
  <r>
    <x v="1"/>
    <s v="Midwestern State University"/>
    <x v="7"/>
    <x v="23"/>
    <m/>
    <m/>
    <n v="503207"/>
    <n v="1088"/>
    <m/>
    <m/>
    <m/>
    <x v="6"/>
    <m/>
    <m/>
  </r>
  <r>
    <x v="1"/>
    <s v="Midwestern State University"/>
    <x v="7"/>
    <x v="24"/>
    <m/>
    <m/>
    <n v="17250"/>
    <n v="12"/>
    <n v="364750"/>
    <n v="288"/>
    <m/>
    <x v="6"/>
    <m/>
    <m/>
  </r>
  <r>
    <x v="1"/>
    <s v="Midwestern State University"/>
    <x v="7"/>
    <x v="25"/>
    <m/>
    <m/>
    <m/>
    <m/>
    <m/>
    <m/>
    <m/>
    <x v="6"/>
    <m/>
    <m/>
  </r>
  <r>
    <x v="1"/>
    <s v="Midwestern State University"/>
    <x v="7"/>
    <x v="26"/>
    <m/>
    <m/>
    <m/>
    <m/>
    <n v="4495"/>
    <m/>
    <m/>
    <x v="6"/>
    <m/>
    <m/>
  </r>
  <r>
    <x v="1"/>
    <s v="Midwestern State University"/>
    <x v="8"/>
    <x v="27"/>
    <m/>
    <m/>
    <m/>
    <m/>
    <m/>
    <m/>
    <m/>
    <x v="6"/>
    <m/>
    <m/>
  </r>
  <r>
    <x v="2"/>
    <s v="The University of Texas Health Science Center at Houston"/>
    <x v="0"/>
    <x v="0"/>
    <n v="970736"/>
    <n v="1156"/>
    <n v="1026191"/>
    <n v="1265"/>
    <n v="2529086"/>
    <n v="3658"/>
    <m/>
    <x v="6"/>
    <m/>
    <s v="Student HEERF prj 0015262"/>
  </r>
  <r>
    <x v="2"/>
    <s v="The University of Texas Health Science Center at Houston"/>
    <x v="0"/>
    <x v="1"/>
    <m/>
    <m/>
    <m/>
    <m/>
    <m/>
    <m/>
    <m/>
    <x v="6"/>
    <m/>
    <m/>
  </r>
  <r>
    <x v="2"/>
    <s v="The University of Texas Health Science Center at Houston"/>
    <x v="0"/>
    <x v="2"/>
    <m/>
    <m/>
    <m/>
    <m/>
    <m/>
    <m/>
    <m/>
    <x v="6"/>
    <m/>
    <m/>
  </r>
  <r>
    <x v="2"/>
    <s v="The University of Texas Health Science Center at Houston"/>
    <x v="0"/>
    <x v="3"/>
    <m/>
    <m/>
    <m/>
    <m/>
    <m/>
    <m/>
    <m/>
    <x v="6"/>
    <m/>
    <m/>
  </r>
  <r>
    <x v="2"/>
    <s v="The University of Texas Health Science Center at Houston"/>
    <x v="0"/>
    <x v="4"/>
    <m/>
    <m/>
    <m/>
    <m/>
    <m/>
    <m/>
    <m/>
    <x v="6"/>
    <m/>
    <m/>
  </r>
  <r>
    <x v="2"/>
    <s v="The University of Texas Health Science Center at Houston"/>
    <x v="0"/>
    <x v="5"/>
    <m/>
    <m/>
    <m/>
    <m/>
    <m/>
    <m/>
    <m/>
    <x v="6"/>
    <m/>
    <m/>
  </r>
  <r>
    <x v="2"/>
    <s v="The University of Texas Health Science Center at Houston"/>
    <x v="0"/>
    <x v="6"/>
    <m/>
    <m/>
    <m/>
    <m/>
    <m/>
    <m/>
    <m/>
    <x v="6"/>
    <m/>
    <m/>
  </r>
  <r>
    <x v="2"/>
    <s v="The University of Texas Health Science Center at Houston"/>
    <x v="1"/>
    <x v="7"/>
    <m/>
    <m/>
    <m/>
    <m/>
    <m/>
    <m/>
    <m/>
    <x v="6"/>
    <m/>
    <m/>
  </r>
  <r>
    <x v="2"/>
    <s v="The University of Texas Health Science Center at Houston"/>
    <x v="1"/>
    <x v="8"/>
    <m/>
    <m/>
    <m/>
    <m/>
    <m/>
    <m/>
    <m/>
    <x v="6"/>
    <m/>
    <m/>
  </r>
  <r>
    <x v="2"/>
    <s v="The University of Texas Health Science Center at Houston"/>
    <x v="1"/>
    <x v="9"/>
    <m/>
    <m/>
    <m/>
    <m/>
    <m/>
    <m/>
    <m/>
    <x v="6"/>
    <m/>
    <m/>
  </r>
  <r>
    <x v="2"/>
    <s v="The University of Texas Health Science Center at Houston"/>
    <x v="1"/>
    <x v="10"/>
    <m/>
    <m/>
    <m/>
    <m/>
    <m/>
    <m/>
    <m/>
    <x v="6"/>
    <m/>
    <m/>
  </r>
  <r>
    <x v="2"/>
    <s v="The University of Texas Health Science Center at Houston"/>
    <x v="1"/>
    <x v="11"/>
    <n v="977271"/>
    <m/>
    <n v="1563464"/>
    <m/>
    <m/>
    <m/>
    <m/>
    <x v="6"/>
    <m/>
    <s v="FY20 Inst HEERF prj 15324_x000a_FY21 Inst HEERF prj 15324 &amp; $3,999.28 in exam proctoring and Zoom liscenses"/>
  </r>
  <r>
    <x v="2"/>
    <s v="The University of Texas Health Science Center at Houston"/>
    <x v="2"/>
    <x v="12"/>
    <n v="69296"/>
    <m/>
    <n v="152010"/>
    <m/>
    <m/>
    <m/>
    <m/>
    <x v="6"/>
    <m/>
    <s v="FY20 PRF IT Costs_x000a_FY21 HEERF - Disinfectant"/>
  </r>
  <r>
    <x v="2"/>
    <s v="The University of Texas Health Science Center at Houston"/>
    <x v="2"/>
    <x v="13"/>
    <n v="3439873"/>
    <m/>
    <n v="845240"/>
    <m/>
    <n v="1403645"/>
    <m/>
    <m/>
    <x v="6"/>
    <m/>
    <s v="FY20 PRF Supplies &amp; Other Healthcare Related_x000a_FY21 HEERF PPE; $801k is PRF_x000a_FY22 HEERF Exp $1475702"/>
  </r>
  <r>
    <x v="2"/>
    <s v="The University of Texas Health Science Center at Houston"/>
    <x v="2"/>
    <x v="14"/>
    <n v="39620"/>
    <m/>
    <m/>
    <m/>
    <m/>
    <m/>
    <m/>
    <x v="6"/>
    <m/>
    <s v="FY20 PRF Facilities Related Costs_x000a_"/>
  </r>
  <r>
    <x v="2"/>
    <s v="The University of Texas Health Science Center at Houston"/>
    <x v="2"/>
    <x v="15"/>
    <m/>
    <m/>
    <m/>
    <m/>
    <m/>
    <m/>
    <m/>
    <x v="6"/>
    <m/>
    <m/>
  </r>
  <r>
    <x v="2"/>
    <s v="The University of Texas Health Science Center at Houston"/>
    <x v="3"/>
    <x v="16"/>
    <m/>
    <m/>
    <m/>
    <m/>
    <m/>
    <m/>
    <m/>
    <x v="6"/>
    <m/>
    <m/>
  </r>
  <r>
    <x v="2"/>
    <s v="The University of Texas Health Science Center at Houston"/>
    <x v="3"/>
    <x v="17"/>
    <m/>
    <m/>
    <m/>
    <m/>
    <m/>
    <m/>
    <m/>
    <x v="6"/>
    <m/>
    <m/>
  </r>
  <r>
    <x v="2"/>
    <s v="The University of Texas Health Science Center at Houston"/>
    <x v="3"/>
    <x v="18"/>
    <m/>
    <m/>
    <m/>
    <m/>
    <m/>
    <m/>
    <m/>
    <x v="6"/>
    <m/>
    <m/>
  </r>
  <r>
    <x v="2"/>
    <s v="The University of Texas Health Science Center at Houston"/>
    <x v="4"/>
    <x v="19"/>
    <n v="337997"/>
    <m/>
    <n v="3328201"/>
    <m/>
    <n v="864307"/>
    <m/>
    <n v="2421536"/>
    <x v="6"/>
    <m/>
    <s v="Suicide Prevention &amp; Pass Throughs"/>
  </r>
  <r>
    <x v="2"/>
    <s v="The University of Texas Health Science Center at Houston"/>
    <x v="5"/>
    <x v="20"/>
    <m/>
    <m/>
    <m/>
    <m/>
    <m/>
    <m/>
    <m/>
    <x v="6"/>
    <m/>
    <m/>
  </r>
  <r>
    <x v="2"/>
    <s v="The University of Texas Health Science Center at Houston"/>
    <x v="6"/>
    <x v="21"/>
    <n v="4504032"/>
    <m/>
    <n v="109508"/>
    <m/>
    <n v="1316399"/>
    <m/>
    <m/>
    <x v="6"/>
    <m/>
    <s v="The Other expenses are associated the salaries of Staff/Temp employees working the COVID Testing sites and patient screenings at various clinical locations, and operating our COVID-19 unit at HCPC._x000a_FY22 amounts are IDC and payments to students 240 students in FY21 and 1447 students in FY22. "/>
  </r>
  <r>
    <x v="2"/>
    <s v="The University of Texas Health Science Center at Houston"/>
    <x v="7"/>
    <x v="22"/>
    <m/>
    <m/>
    <m/>
    <m/>
    <m/>
    <m/>
    <m/>
    <x v="6"/>
    <m/>
    <m/>
  </r>
  <r>
    <x v="2"/>
    <s v="The University of Texas Health Science Center at Houston"/>
    <x v="7"/>
    <x v="23"/>
    <m/>
    <m/>
    <m/>
    <m/>
    <m/>
    <m/>
    <m/>
    <x v="6"/>
    <m/>
    <m/>
  </r>
  <r>
    <x v="2"/>
    <s v="The University of Texas Health Science Center at Houston"/>
    <x v="7"/>
    <x v="24"/>
    <m/>
    <m/>
    <m/>
    <m/>
    <m/>
    <m/>
    <m/>
    <x v="6"/>
    <m/>
    <m/>
  </r>
  <r>
    <x v="2"/>
    <s v="The University of Texas Health Science Center at Houston"/>
    <x v="7"/>
    <x v="25"/>
    <m/>
    <m/>
    <m/>
    <m/>
    <m/>
    <m/>
    <m/>
    <x v="6"/>
    <m/>
    <m/>
  </r>
  <r>
    <x v="2"/>
    <s v="The University of Texas Health Science Center at Houston"/>
    <x v="7"/>
    <x v="26"/>
    <m/>
    <m/>
    <m/>
    <m/>
    <m/>
    <m/>
    <m/>
    <x v="6"/>
    <m/>
    <m/>
  </r>
  <r>
    <x v="2"/>
    <s v="The University of Texas Health Science Center at Houston"/>
    <x v="8"/>
    <x v="27"/>
    <m/>
    <m/>
    <m/>
    <m/>
    <n v="938922"/>
    <m/>
    <n v="2525319"/>
    <x v="6"/>
    <m/>
    <s v="938,922 (FY22) and 2,525,319 (FY23) are related to Texas Epidemic Public Health Institute (TEPHI) which will serve the state by managing pandemic preparedness and response capabilities and collaborate with state agencies, local partners and other health-related institutions and schools of public health to ensure a comprehensive and coordinated response."/>
  </r>
  <r>
    <x v="2"/>
    <s v="The University of Texas Health Science Center at Tyler"/>
    <x v="0"/>
    <x v="0"/>
    <n v="4656"/>
    <n v="10"/>
    <n v="5553"/>
    <n v="11"/>
    <m/>
    <m/>
    <m/>
    <x v="6"/>
    <m/>
    <s v="Duplicated student counts"/>
  </r>
  <r>
    <x v="2"/>
    <s v="The University of Texas Health Science Center at Tyler"/>
    <x v="0"/>
    <x v="1"/>
    <m/>
    <m/>
    <m/>
    <m/>
    <m/>
    <m/>
    <m/>
    <x v="6"/>
    <m/>
    <m/>
  </r>
  <r>
    <x v="2"/>
    <s v="The University of Texas Health Science Center at Tyler"/>
    <x v="0"/>
    <x v="2"/>
    <m/>
    <m/>
    <m/>
    <m/>
    <m/>
    <m/>
    <m/>
    <x v="6"/>
    <m/>
    <m/>
  </r>
  <r>
    <x v="2"/>
    <s v="The University of Texas Health Science Center at Tyler"/>
    <x v="0"/>
    <x v="3"/>
    <m/>
    <m/>
    <m/>
    <m/>
    <m/>
    <m/>
    <m/>
    <x v="6"/>
    <m/>
    <m/>
  </r>
  <r>
    <x v="2"/>
    <s v="The University of Texas Health Science Center at Tyler"/>
    <x v="0"/>
    <x v="4"/>
    <m/>
    <m/>
    <m/>
    <m/>
    <m/>
    <m/>
    <m/>
    <x v="6"/>
    <m/>
    <m/>
  </r>
  <r>
    <x v="2"/>
    <s v="The University of Texas Health Science Center at Tyler"/>
    <x v="0"/>
    <x v="5"/>
    <m/>
    <m/>
    <m/>
    <m/>
    <m/>
    <m/>
    <m/>
    <x v="6"/>
    <m/>
    <m/>
  </r>
  <r>
    <x v="2"/>
    <s v="The University of Texas Health Science Center at Tyler"/>
    <x v="0"/>
    <x v="6"/>
    <m/>
    <m/>
    <m/>
    <m/>
    <m/>
    <m/>
    <m/>
    <x v="6"/>
    <m/>
    <m/>
  </r>
  <r>
    <x v="2"/>
    <s v="The University of Texas Health Science Center at Tyler"/>
    <x v="1"/>
    <x v="7"/>
    <m/>
    <m/>
    <m/>
    <m/>
    <m/>
    <m/>
    <m/>
    <x v="6"/>
    <m/>
    <m/>
  </r>
  <r>
    <x v="2"/>
    <s v="The University of Texas Health Science Center at Tyler"/>
    <x v="1"/>
    <x v="8"/>
    <m/>
    <m/>
    <m/>
    <m/>
    <m/>
    <m/>
    <m/>
    <x v="6"/>
    <m/>
    <m/>
  </r>
  <r>
    <x v="2"/>
    <s v="The University of Texas Health Science Center at Tyler"/>
    <x v="1"/>
    <x v="9"/>
    <m/>
    <m/>
    <m/>
    <m/>
    <m/>
    <m/>
    <m/>
    <x v="6"/>
    <m/>
    <m/>
  </r>
  <r>
    <x v="2"/>
    <s v="The University of Texas Health Science Center at Tyler"/>
    <x v="1"/>
    <x v="10"/>
    <m/>
    <m/>
    <m/>
    <m/>
    <m/>
    <m/>
    <m/>
    <x v="6"/>
    <m/>
    <m/>
  </r>
  <r>
    <x v="2"/>
    <s v="The University of Texas Health Science Center at Tyler"/>
    <x v="1"/>
    <x v="11"/>
    <m/>
    <m/>
    <m/>
    <m/>
    <m/>
    <m/>
    <m/>
    <x v="6"/>
    <m/>
    <m/>
  </r>
  <r>
    <x v="2"/>
    <s v="The University of Texas Health Science Center at Tyler"/>
    <x v="2"/>
    <x v="12"/>
    <n v="28537"/>
    <m/>
    <n v="55405"/>
    <m/>
    <m/>
    <m/>
    <m/>
    <x v="6"/>
    <m/>
    <m/>
  </r>
  <r>
    <x v="2"/>
    <s v="The University of Texas Health Science Center at Tyler"/>
    <x v="2"/>
    <x v="13"/>
    <n v="42906"/>
    <m/>
    <n v="313573"/>
    <m/>
    <m/>
    <m/>
    <m/>
    <x v="6"/>
    <m/>
    <m/>
  </r>
  <r>
    <x v="2"/>
    <s v="The University of Texas Health Science Center at Tyler"/>
    <x v="2"/>
    <x v="14"/>
    <n v="209417"/>
    <m/>
    <n v="650564"/>
    <m/>
    <m/>
    <m/>
    <m/>
    <x v="6"/>
    <m/>
    <m/>
  </r>
  <r>
    <x v="2"/>
    <s v="The University of Texas Health Science Center at Tyler"/>
    <x v="2"/>
    <x v="15"/>
    <m/>
    <m/>
    <m/>
    <m/>
    <m/>
    <m/>
    <m/>
    <x v="6"/>
    <m/>
    <m/>
  </r>
  <r>
    <x v="2"/>
    <s v="The University of Texas Health Science Center at Tyler"/>
    <x v="3"/>
    <x v="16"/>
    <m/>
    <m/>
    <m/>
    <m/>
    <m/>
    <m/>
    <m/>
    <x v="6"/>
    <m/>
    <m/>
  </r>
  <r>
    <x v="2"/>
    <s v="The University of Texas Health Science Center at Tyler"/>
    <x v="3"/>
    <x v="17"/>
    <m/>
    <m/>
    <m/>
    <m/>
    <m/>
    <m/>
    <m/>
    <x v="6"/>
    <m/>
    <m/>
  </r>
  <r>
    <x v="2"/>
    <s v="The University of Texas Health Science Center at Tyler"/>
    <x v="3"/>
    <x v="18"/>
    <m/>
    <m/>
    <m/>
    <m/>
    <m/>
    <m/>
    <m/>
    <x v="6"/>
    <m/>
    <m/>
  </r>
  <r>
    <x v="2"/>
    <s v="The University of Texas Health Science Center at Tyler"/>
    <x v="4"/>
    <x v="19"/>
    <m/>
    <m/>
    <m/>
    <m/>
    <m/>
    <m/>
    <m/>
    <x v="6"/>
    <m/>
    <m/>
  </r>
  <r>
    <x v="2"/>
    <s v="The University of Texas Health Science Center at Tyler"/>
    <x v="5"/>
    <x v="20"/>
    <m/>
    <m/>
    <m/>
    <m/>
    <m/>
    <m/>
    <m/>
    <x v="6"/>
    <m/>
    <m/>
  </r>
  <r>
    <x v="2"/>
    <s v="The University of Texas Health Science Center at Tyler"/>
    <x v="6"/>
    <x v="21"/>
    <n v="2511434"/>
    <m/>
    <n v="2106228"/>
    <m/>
    <n v="4785551"/>
    <m/>
    <n v="227696"/>
    <x v="6"/>
    <m/>
    <s v="Supplies and personnel costs for screening patients, employees, and students; supplies and personnel costs for treating COVID-19 patients."/>
  </r>
  <r>
    <x v="2"/>
    <s v="The University of Texas Health Science Center at Tyler"/>
    <x v="7"/>
    <x v="22"/>
    <m/>
    <m/>
    <m/>
    <m/>
    <m/>
    <m/>
    <m/>
    <x v="6"/>
    <m/>
    <m/>
  </r>
  <r>
    <x v="2"/>
    <s v="The University of Texas Health Science Center at Tyler"/>
    <x v="7"/>
    <x v="23"/>
    <m/>
    <m/>
    <m/>
    <m/>
    <m/>
    <m/>
    <m/>
    <x v="6"/>
    <m/>
    <m/>
  </r>
  <r>
    <x v="2"/>
    <s v="The University of Texas Health Science Center at Tyler"/>
    <x v="7"/>
    <x v="24"/>
    <m/>
    <m/>
    <m/>
    <m/>
    <m/>
    <m/>
    <m/>
    <x v="6"/>
    <m/>
    <m/>
  </r>
  <r>
    <x v="2"/>
    <s v="The University of Texas Health Science Center at Tyler"/>
    <x v="7"/>
    <x v="25"/>
    <m/>
    <m/>
    <m/>
    <m/>
    <m/>
    <m/>
    <m/>
    <x v="6"/>
    <m/>
    <m/>
  </r>
  <r>
    <x v="2"/>
    <s v="The University of Texas Health Science Center at Tyler"/>
    <x v="7"/>
    <x v="26"/>
    <m/>
    <m/>
    <m/>
    <m/>
    <m/>
    <m/>
    <m/>
    <x v="6"/>
    <m/>
    <m/>
  </r>
  <r>
    <x v="2"/>
    <s v="The University of Texas Health Science Center at Tyler"/>
    <x v="8"/>
    <x v="27"/>
    <m/>
    <m/>
    <m/>
    <m/>
    <m/>
    <m/>
    <m/>
    <x v="6"/>
    <m/>
    <m/>
  </r>
  <r>
    <x v="2"/>
    <s v="Texas A&amp;M University System Health Science Center"/>
    <x v="0"/>
    <x v="0"/>
    <m/>
    <m/>
    <m/>
    <m/>
    <m/>
    <m/>
    <m/>
    <x v="6"/>
    <m/>
    <m/>
  </r>
  <r>
    <x v="2"/>
    <s v="Texas A&amp;M University System Health Science Center"/>
    <x v="0"/>
    <x v="1"/>
    <m/>
    <m/>
    <m/>
    <m/>
    <m/>
    <m/>
    <m/>
    <x v="6"/>
    <m/>
    <m/>
  </r>
  <r>
    <x v="2"/>
    <s v="Texas A&amp;M University System Health Science Center"/>
    <x v="0"/>
    <x v="2"/>
    <m/>
    <m/>
    <m/>
    <m/>
    <m/>
    <m/>
    <m/>
    <x v="6"/>
    <m/>
    <m/>
  </r>
  <r>
    <x v="2"/>
    <s v="Texas A&amp;M University System Health Science Center"/>
    <x v="0"/>
    <x v="3"/>
    <m/>
    <m/>
    <m/>
    <m/>
    <m/>
    <m/>
    <m/>
    <x v="6"/>
    <m/>
    <m/>
  </r>
  <r>
    <x v="2"/>
    <s v="Texas A&amp;M University System Health Science Center"/>
    <x v="0"/>
    <x v="4"/>
    <m/>
    <m/>
    <m/>
    <m/>
    <m/>
    <m/>
    <m/>
    <x v="6"/>
    <m/>
    <m/>
  </r>
  <r>
    <x v="2"/>
    <s v="Texas A&amp;M University System Health Science Center"/>
    <x v="0"/>
    <x v="5"/>
    <m/>
    <m/>
    <m/>
    <m/>
    <m/>
    <m/>
    <m/>
    <x v="6"/>
    <m/>
    <m/>
  </r>
  <r>
    <x v="2"/>
    <s v="Texas A&amp;M University System Health Science Center"/>
    <x v="0"/>
    <x v="6"/>
    <m/>
    <m/>
    <m/>
    <m/>
    <m/>
    <m/>
    <m/>
    <x v="6"/>
    <m/>
    <m/>
  </r>
  <r>
    <x v="2"/>
    <s v="Texas A&amp;M University System Health Science Center"/>
    <x v="1"/>
    <x v="7"/>
    <m/>
    <m/>
    <m/>
    <m/>
    <m/>
    <m/>
    <m/>
    <x v="6"/>
    <m/>
    <m/>
  </r>
  <r>
    <x v="2"/>
    <s v="Texas A&amp;M University System Health Science Center"/>
    <x v="1"/>
    <x v="8"/>
    <m/>
    <m/>
    <m/>
    <m/>
    <m/>
    <m/>
    <m/>
    <x v="6"/>
    <m/>
    <m/>
  </r>
  <r>
    <x v="2"/>
    <s v="Texas A&amp;M University System Health Science Center"/>
    <x v="1"/>
    <x v="9"/>
    <m/>
    <m/>
    <m/>
    <m/>
    <m/>
    <m/>
    <m/>
    <x v="6"/>
    <m/>
    <m/>
  </r>
  <r>
    <x v="2"/>
    <s v="Texas A&amp;M University System Health Science Center"/>
    <x v="1"/>
    <x v="10"/>
    <n v="33426"/>
    <m/>
    <n v="108139"/>
    <m/>
    <n v="0"/>
    <m/>
    <m/>
    <x v="6"/>
    <m/>
    <m/>
  </r>
  <r>
    <x v="2"/>
    <s v="Texas A&amp;M University System Health Science Center"/>
    <x v="1"/>
    <x v="11"/>
    <m/>
    <m/>
    <m/>
    <m/>
    <m/>
    <m/>
    <m/>
    <x v="6"/>
    <m/>
    <m/>
  </r>
  <r>
    <x v="2"/>
    <s v="Texas A&amp;M University System Health Science Center"/>
    <x v="2"/>
    <x v="12"/>
    <m/>
    <m/>
    <n v="12719"/>
    <m/>
    <n v="0"/>
    <m/>
    <m/>
    <x v="6"/>
    <m/>
    <m/>
  </r>
  <r>
    <x v="2"/>
    <s v="Texas A&amp;M University System Health Science Center"/>
    <x v="2"/>
    <x v="13"/>
    <m/>
    <m/>
    <m/>
    <m/>
    <m/>
    <m/>
    <m/>
    <x v="6"/>
    <m/>
    <m/>
  </r>
  <r>
    <x v="2"/>
    <s v="Texas A&amp;M University System Health Science Center"/>
    <x v="2"/>
    <x v="14"/>
    <m/>
    <m/>
    <m/>
    <m/>
    <m/>
    <m/>
    <m/>
    <x v="6"/>
    <m/>
    <m/>
  </r>
  <r>
    <x v="2"/>
    <s v="Texas A&amp;M University System Health Science Center"/>
    <x v="2"/>
    <x v="15"/>
    <m/>
    <m/>
    <m/>
    <m/>
    <m/>
    <m/>
    <m/>
    <x v="6"/>
    <m/>
    <m/>
  </r>
  <r>
    <x v="2"/>
    <s v="Texas A&amp;M University System Health Science Center"/>
    <x v="3"/>
    <x v="16"/>
    <m/>
    <m/>
    <m/>
    <m/>
    <m/>
    <m/>
    <m/>
    <x v="6"/>
    <m/>
    <m/>
  </r>
  <r>
    <x v="2"/>
    <s v="Texas A&amp;M University System Health Science Center"/>
    <x v="3"/>
    <x v="17"/>
    <m/>
    <m/>
    <m/>
    <m/>
    <m/>
    <m/>
    <m/>
    <x v="6"/>
    <m/>
    <m/>
  </r>
  <r>
    <x v="2"/>
    <s v="Texas A&amp;M University System Health Science Center"/>
    <x v="3"/>
    <x v="18"/>
    <m/>
    <m/>
    <n v="499499"/>
    <m/>
    <m/>
    <m/>
    <m/>
    <x v="6"/>
    <m/>
    <m/>
  </r>
  <r>
    <x v="2"/>
    <s v="Texas A&amp;M University System Health Science Center"/>
    <x v="4"/>
    <x v="19"/>
    <m/>
    <m/>
    <m/>
    <m/>
    <m/>
    <m/>
    <m/>
    <x v="6"/>
    <m/>
    <m/>
  </r>
  <r>
    <x v="2"/>
    <s v="Texas A&amp;M University System Health Science Center"/>
    <x v="5"/>
    <x v="20"/>
    <n v="138678647"/>
    <m/>
    <n v="108547312"/>
    <m/>
    <n v="25210309"/>
    <m/>
    <m/>
    <x v="6"/>
    <m/>
    <m/>
  </r>
  <r>
    <x v="2"/>
    <s v="Texas A&amp;M University System Health Science Center"/>
    <x v="6"/>
    <x v="21"/>
    <m/>
    <m/>
    <m/>
    <m/>
    <m/>
    <m/>
    <m/>
    <x v="6"/>
    <m/>
    <m/>
  </r>
  <r>
    <x v="2"/>
    <s v="Texas A&amp;M University System Health Science Center"/>
    <x v="7"/>
    <x v="22"/>
    <m/>
    <m/>
    <n v="27043"/>
    <n v="14"/>
    <m/>
    <m/>
    <m/>
    <x v="6"/>
    <m/>
    <s v="# of students is unduplicated"/>
  </r>
  <r>
    <x v="2"/>
    <s v="Texas A&amp;M University System Health Science Center"/>
    <x v="7"/>
    <x v="23"/>
    <m/>
    <m/>
    <n v="27778"/>
    <n v="19"/>
    <m/>
    <m/>
    <m/>
    <x v="6"/>
    <m/>
    <s v="# of students is unduplicated"/>
  </r>
  <r>
    <x v="2"/>
    <s v="Texas A&amp;M University System Health Science Center"/>
    <x v="7"/>
    <x v="24"/>
    <m/>
    <m/>
    <m/>
    <m/>
    <m/>
    <m/>
    <m/>
    <x v="6"/>
    <m/>
    <m/>
  </r>
  <r>
    <x v="2"/>
    <s v="Texas A&amp;M University System Health Science Center"/>
    <x v="7"/>
    <x v="25"/>
    <m/>
    <m/>
    <m/>
    <m/>
    <m/>
    <m/>
    <m/>
    <x v="6"/>
    <m/>
    <m/>
  </r>
  <r>
    <x v="2"/>
    <s v="Texas A&amp;M University System Health Science Center"/>
    <x v="7"/>
    <x v="26"/>
    <m/>
    <m/>
    <m/>
    <m/>
    <n v="20000"/>
    <n v="4"/>
    <n v="151016"/>
    <x v="6"/>
    <m/>
    <s v="Includes funds expended through the Texas Transfer Grant Program and Nursing Shortage Reduction Program. Number of students in FY22 is unduplicated."/>
  </r>
  <r>
    <x v="2"/>
    <s v="Texas A&amp;M University System Health Science Center"/>
    <x v="8"/>
    <x v="27"/>
    <m/>
    <m/>
    <m/>
    <m/>
    <m/>
    <m/>
    <m/>
    <x v="6"/>
    <m/>
    <m/>
  </r>
  <r>
    <x v="2"/>
    <s v="University of North Texas Health Science Center at Fort Worth (Public Medical)"/>
    <x v="0"/>
    <x v="0"/>
    <n v="343849"/>
    <n v="267"/>
    <n v="431400"/>
    <n v="346"/>
    <n v="926410"/>
    <n v="555"/>
    <s v="                                          -  "/>
    <x v="2"/>
    <s v="                                          -  "/>
    <s v="student aid grants"/>
  </r>
  <r>
    <x v="2"/>
    <s v="University of North Texas Health Science Center at Fort Worth (Public Medical)"/>
    <x v="0"/>
    <x v="1"/>
    <m/>
    <m/>
    <m/>
    <m/>
    <m/>
    <m/>
    <m/>
    <x v="6"/>
    <m/>
    <m/>
  </r>
  <r>
    <x v="2"/>
    <s v="University of North Texas Health Science Center at Fort Worth (Public Medical)"/>
    <x v="0"/>
    <x v="2"/>
    <m/>
    <m/>
    <m/>
    <m/>
    <m/>
    <m/>
    <m/>
    <x v="6"/>
    <m/>
    <m/>
  </r>
  <r>
    <x v="2"/>
    <s v="University of North Texas Health Science Center at Fort Worth (Public Medical)"/>
    <x v="0"/>
    <x v="3"/>
    <m/>
    <m/>
    <m/>
    <m/>
    <m/>
    <m/>
    <m/>
    <x v="6"/>
    <m/>
    <m/>
  </r>
  <r>
    <x v="2"/>
    <s v="University of North Texas Health Science Center at Fort Worth (Public Medical)"/>
    <x v="0"/>
    <x v="4"/>
    <m/>
    <m/>
    <m/>
    <m/>
    <m/>
    <m/>
    <m/>
    <x v="6"/>
    <m/>
    <m/>
  </r>
  <r>
    <x v="2"/>
    <s v="University of North Texas Health Science Center at Fort Worth (Public Medical)"/>
    <x v="0"/>
    <x v="5"/>
    <m/>
    <m/>
    <m/>
    <m/>
    <m/>
    <m/>
    <m/>
    <x v="6"/>
    <m/>
    <m/>
  </r>
  <r>
    <x v="2"/>
    <s v="University of North Texas Health Science Center at Fort Worth (Public Medical)"/>
    <x v="0"/>
    <x v="6"/>
    <m/>
    <m/>
    <n v="1350"/>
    <n v="1"/>
    <n v="168500"/>
    <n v="87"/>
    <m/>
    <x v="6"/>
    <m/>
    <m/>
  </r>
  <r>
    <x v="2"/>
    <s v="University of North Texas Health Science Center at Fort Worth (Public Medical)"/>
    <x v="1"/>
    <x v="7"/>
    <m/>
    <m/>
    <m/>
    <m/>
    <m/>
    <m/>
    <m/>
    <x v="6"/>
    <m/>
    <m/>
  </r>
  <r>
    <x v="2"/>
    <s v="University of North Texas Health Science Center at Fort Worth (Public Medical)"/>
    <x v="1"/>
    <x v="8"/>
    <m/>
    <m/>
    <m/>
    <m/>
    <m/>
    <m/>
    <m/>
    <x v="6"/>
    <m/>
    <m/>
  </r>
  <r>
    <x v="2"/>
    <s v="University of North Texas Health Science Center at Fort Worth (Public Medical)"/>
    <x v="1"/>
    <x v="9"/>
    <m/>
    <m/>
    <m/>
    <m/>
    <m/>
    <m/>
    <m/>
    <x v="6"/>
    <m/>
    <m/>
  </r>
  <r>
    <x v="2"/>
    <s v="University of North Texas Health Science Center at Fort Worth (Public Medical)"/>
    <x v="1"/>
    <x v="10"/>
    <m/>
    <m/>
    <n v="100000"/>
    <m/>
    <n v="140818"/>
    <m/>
    <m/>
    <x v="6"/>
    <m/>
    <s v="technology enabling instructions academic departments"/>
  </r>
  <r>
    <x v="2"/>
    <s v="University of North Texas Health Science Center at Fort Worth (Public Medical)"/>
    <x v="1"/>
    <x v="11"/>
    <n v="320849"/>
    <m/>
    <n v="150000"/>
    <m/>
    <m/>
    <m/>
    <m/>
    <x v="6"/>
    <m/>
    <s v="hybrid spaces"/>
  </r>
  <r>
    <x v="2"/>
    <s v="University of North Texas Health Science Center at Fort Worth (Public Medical)"/>
    <x v="2"/>
    <x v="12"/>
    <m/>
    <m/>
    <m/>
    <m/>
    <m/>
    <m/>
    <m/>
    <x v="6"/>
    <m/>
    <m/>
  </r>
  <r>
    <x v="2"/>
    <s v="University of North Texas Health Science Center at Fort Worth (Public Medical)"/>
    <x v="2"/>
    <x v="13"/>
    <m/>
    <m/>
    <n v="129346"/>
    <m/>
    <m/>
    <m/>
    <m/>
    <x v="6"/>
    <m/>
    <s v="PPE"/>
  </r>
  <r>
    <x v="2"/>
    <s v="University of North Texas Health Science Center at Fort Worth (Public Medical)"/>
    <x v="2"/>
    <x v="14"/>
    <m/>
    <m/>
    <m/>
    <m/>
    <m/>
    <m/>
    <m/>
    <x v="6"/>
    <m/>
    <m/>
  </r>
  <r>
    <x v="2"/>
    <s v="University of North Texas Health Science Center at Fort Worth (Public Medical)"/>
    <x v="2"/>
    <x v="15"/>
    <m/>
    <m/>
    <m/>
    <m/>
    <m/>
    <m/>
    <m/>
    <x v="6"/>
    <m/>
    <m/>
  </r>
  <r>
    <x v="2"/>
    <s v="University of North Texas Health Science Center at Fort Worth (Public Medical)"/>
    <x v="3"/>
    <x v="16"/>
    <m/>
    <m/>
    <m/>
    <m/>
    <m/>
    <m/>
    <m/>
    <x v="6"/>
    <m/>
    <m/>
  </r>
  <r>
    <x v="2"/>
    <s v="University of North Texas Health Science Center at Fort Worth (Public Medical)"/>
    <x v="3"/>
    <x v="17"/>
    <m/>
    <m/>
    <n v="392000"/>
    <m/>
    <m/>
    <m/>
    <m/>
    <x v="6"/>
    <m/>
    <s v="Lost revenue for parking"/>
  </r>
  <r>
    <x v="2"/>
    <s v="University of North Texas Health Science Center at Fort Worth (Public Medical)"/>
    <x v="3"/>
    <x v="18"/>
    <m/>
    <m/>
    <n v="410908"/>
    <m/>
    <m/>
    <m/>
    <m/>
    <x v="6"/>
    <m/>
    <s v=" TeleHealth Lost revenue realized in FY21; amounts shown as &quot;expended&quot; inFY21 recognize the reimbursement of these prior year fund balance losses at the time of payment receipt "/>
  </r>
  <r>
    <x v="2"/>
    <s v="University of North Texas Health Science Center at Fort Worth (Public Medical)"/>
    <x v="4"/>
    <x v="19"/>
    <m/>
    <m/>
    <m/>
    <m/>
    <m/>
    <m/>
    <m/>
    <x v="6"/>
    <m/>
    <m/>
  </r>
  <r>
    <x v="2"/>
    <s v="University of North Texas Health Science Center at Fort Worth (Public Medical)"/>
    <x v="5"/>
    <x v="20"/>
    <m/>
    <m/>
    <m/>
    <m/>
    <n v="1200000"/>
    <m/>
    <n v="1671369"/>
    <x v="6"/>
    <n v="3928631"/>
    <s v="TechStar: Deliver new technologies, treatments and therapies for musculoskeletal conditions. _x000a_FY23 SBIR program provide mentoring, market research information, technology assessment &amp; grant writing assistance to small business as they emerge from pandemic."/>
  </r>
  <r>
    <x v="2"/>
    <s v="University of North Texas Health Science Center at Fort Worth (Public Medical)"/>
    <x v="6"/>
    <x v="21"/>
    <n v="198408"/>
    <m/>
    <n v="2273109"/>
    <m/>
    <n v="709952"/>
    <m/>
    <m/>
    <x v="6"/>
    <m/>
    <s v=" Telehealth, Geriatrics Workforce, Nursing home COVID Action, mental health support services, Tarrant County Contract for COVID contact tracing "/>
  </r>
  <r>
    <x v="2"/>
    <s v="University of North Texas Health Science Center at Fort Worth (Public Medical)"/>
    <x v="7"/>
    <x v="22"/>
    <m/>
    <m/>
    <m/>
    <m/>
    <m/>
    <m/>
    <m/>
    <x v="6"/>
    <m/>
    <m/>
  </r>
  <r>
    <x v="2"/>
    <s v="University of North Texas Health Science Center at Fort Worth (Public Medical)"/>
    <x v="7"/>
    <x v="23"/>
    <m/>
    <m/>
    <m/>
    <m/>
    <m/>
    <m/>
    <m/>
    <x v="6"/>
    <m/>
    <m/>
  </r>
  <r>
    <x v="2"/>
    <s v="University of North Texas Health Science Center at Fort Worth (Public Medical)"/>
    <x v="7"/>
    <x v="24"/>
    <m/>
    <m/>
    <m/>
    <m/>
    <m/>
    <m/>
    <m/>
    <x v="6"/>
    <m/>
    <m/>
  </r>
  <r>
    <x v="2"/>
    <s v="University of North Texas Health Science Center at Fort Worth (Public Medical)"/>
    <x v="7"/>
    <x v="25"/>
    <m/>
    <m/>
    <m/>
    <m/>
    <m/>
    <m/>
    <m/>
    <x v="6"/>
    <m/>
    <m/>
  </r>
  <r>
    <x v="2"/>
    <s v="University of North Texas Health Science Center at Fort Worth (Public Medical)"/>
    <x v="7"/>
    <x v="26"/>
    <m/>
    <m/>
    <m/>
    <m/>
    <n v="146727"/>
    <m/>
    <n v="125543"/>
    <x v="6"/>
    <s v="                                          -  "/>
    <m/>
  </r>
  <r>
    <x v="2"/>
    <s v="University of North Texas Health Science Center at Fort Worth (Public Medical)"/>
    <x v="8"/>
    <x v="27"/>
    <m/>
    <m/>
    <m/>
    <m/>
    <m/>
    <m/>
    <m/>
    <x v="6"/>
    <m/>
    <m/>
  </r>
  <r>
    <x v="2"/>
    <s v="Texas Tech University Health Sciences Center"/>
    <x v="0"/>
    <x v="0"/>
    <n v="918116"/>
    <n v="991"/>
    <n v="1574704"/>
    <n v="1566"/>
    <n v="2373543"/>
    <n v="1933"/>
    <n v="0"/>
    <x v="2"/>
    <n v="0"/>
    <s v="FY 2021 and FY 2021 # of students duplicated.  Unduplicated FY 2022."/>
  </r>
  <r>
    <x v="2"/>
    <s v="Texas Tech University Health Sciences Center"/>
    <x v="0"/>
    <x v="1"/>
    <n v="62550"/>
    <n v="135"/>
    <n v="138275"/>
    <n v="572"/>
    <n v="0"/>
    <n v="0"/>
    <n v="0"/>
    <x v="2"/>
    <n v="0"/>
    <s v="Unduplicated"/>
  </r>
  <r>
    <x v="2"/>
    <s v="Texas Tech University Health Sciences Center"/>
    <x v="0"/>
    <x v="2"/>
    <m/>
    <m/>
    <m/>
    <m/>
    <m/>
    <m/>
    <m/>
    <x v="6"/>
    <m/>
    <m/>
  </r>
  <r>
    <x v="2"/>
    <s v="Texas Tech University Health Sciences Center"/>
    <x v="0"/>
    <x v="3"/>
    <m/>
    <m/>
    <m/>
    <m/>
    <m/>
    <m/>
    <m/>
    <x v="6"/>
    <m/>
    <m/>
  </r>
  <r>
    <x v="2"/>
    <s v="Texas Tech University Health Sciences Center"/>
    <x v="0"/>
    <x v="4"/>
    <m/>
    <m/>
    <m/>
    <m/>
    <m/>
    <m/>
    <m/>
    <x v="6"/>
    <m/>
    <m/>
  </r>
  <r>
    <x v="2"/>
    <s v="Texas Tech University Health Sciences Center"/>
    <x v="0"/>
    <x v="5"/>
    <m/>
    <m/>
    <m/>
    <m/>
    <m/>
    <m/>
    <m/>
    <x v="6"/>
    <m/>
    <m/>
  </r>
  <r>
    <x v="2"/>
    <s v="Texas Tech University Health Sciences Center"/>
    <x v="0"/>
    <x v="6"/>
    <m/>
    <m/>
    <m/>
    <m/>
    <m/>
    <m/>
    <m/>
    <x v="6"/>
    <m/>
    <m/>
  </r>
  <r>
    <x v="2"/>
    <s v="Texas Tech University Health Sciences Center"/>
    <x v="1"/>
    <x v="7"/>
    <m/>
    <m/>
    <m/>
    <m/>
    <m/>
    <m/>
    <m/>
    <x v="6"/>
    <m/>
    <m/>
  </r>
  <r>
    <x v="2"/>
    <s v="Texas Tech University Health Sciences Center"/>
    <x v="1"/>
    <x v="8"/>
    <m/>
    <m/>
    <m/>
    <m/>
    <m/>
    <m/>
    <m/>
    <x v="6"/>
    <m/>
    <m/>
  </r>
  <r>
    <x v="2"/>
    <s v="Texas Tech University Health Sciences Center"/>
    <x v="1"/>
    <x v="9"/>
    <m/>
    <m/>
    <n v="492931"/>
    <m/>
    <m/>
    <m/>
    <m/>
    <x v="6"/>
    <m/>
    <m/>
  </r>
  <r>
    <x v="2"/>
    <s v="Texas Tech University Health Sciences Center"/>
    <x v="1"/>
    <x v="10"/>
    <m/>
    <m/>
    <m/>
    <m/>
    <m/>
    <m/>
    <m/>
    <x v="6"/>
    <m/>
    <m/>
  </r>
  <r>
    <x v="2"/>
    <s v="Texas Tech University Health Sciences Center"/>
    <x v="1"/>
    <x v="11"/>
    <n v="430153"/>
    <m/>
    <n v="498984"/>
    <m/>
    <m/>
    <m/>
    <m/>
    <x v="6"/>
    <m/>
    <m/>
  </r>
  <r>
    <x v="2"/>
    <s v="Texas Tech University Health Sciences Center"/>
    <x v="2"/>
    <x v="12"/>
    <n v="18805"/>
    <m/>
    <n v="50682"/>
    <m/>
    <m/>
    <m/>
    <m/>
    <x v="6"/>
    <m/>
    <m/>
  </r>
  <r>
    <x v="2"/>
    <s v="Texas Tech University Health Sciences Center"/>
    <x v="2"/>
    <x v="13"/>
    <m/>
    <m/>
    <n v="67177"/>
    <m/>
    <m/>
    <m/>
    <m/>
    <x v="6"/>
    <m/>
    <m/>
  </r>
  <r>
    <x v="2"/>
    <s v="Texas Tech University Health Sciences Center"/>
    <x v="2"/>
    <x v="14"/>
    <m/>
    <m/>
    <n v="336215"/>
    <m/>
    <n v="120095"/>
    <m/>
    <m/>
    <x v="6"/>
    <m/>
    <m/>
  </r>
  <r>
    <x v="2"/>
    <s v="Texas Tech University Health Sciences Center"/>
    <x v="2"/>
    <x v="15"/>
    <m/>
    <m/>
    <m/>
    <m/>
    <m/>
    <m/>
    <m/>
    <x v="6"/>
    <m/>
    <m/>
  </r>
  <r>
    <x v="2"/>
    <s v="Texas Tech University Health Sciences Center"/>
    <x v="3"/>
    <x v="16"/>
    <m/>
    <m/>
    <m/>
    <m/>
    <n v="3238714"/>
    <m/>
    <m/>
    <x v="6"/>
    <m/>
    <m/>
  </r>
  <r>
    <x v="2"/>
    <s v="Texas Tech University Health Sciences Center"/>
    <x v="3"/>
    <x v="17"/>
    <m/>
    <m/>
    <n v="67500"/>
    <m/>
    <m/>
    <m/>
    <m/>
    <x v="6"/>
    <m/>
    <m/>
  </r>
  <r>
    <x v="2"/>
    <s v="Texas Tech University Health Sciences Center"/>
    <x v="3"/>
    <x v="18"/>
    <m/>
    <m/>
    <m/>
    <m/>
    <m/>
    <m/>
    <m/>
    <x v="6"/>
    <m/>
    <m/>
  </r>
  <r>
    <x v="2"/>
    <s v="Texas Tech University Health Sciences Center"/>
    <x v="4"/>
    <x v="19"/>
    <m/>
    <m/>
    <m/>
    <m/>
    <n v="83753"/>
    <m/>
    <m/>
    <x v="6"/>
    <m/>
    <m/>
  </r>
  <r>
    <x v="2"/>
    <s v="Texas Tech University Health Sciences Center"/>
    <x v="5"/>
    <x v="20"/>
    <m/>
    <m/>
    <m/>
    <m/>
    <n v="34694"/>
    <m/>
    <m/>
    <x v="6"/>
    <m/>
    <m/>
  </r>
  <r>
    <x v="2"/>
    <s v="Texas Tech University Health Sciences Center"/>
    <x v="6"/>
    <x v="21"/>
    <n v="2428597"/>
    <m/>
    <n v="5242656"/>
    <m/>
    <n v="1196648"/>
    <m/>
    <n v="1683359"/>
    <x v="6"/>
    <m/>
    <s v="Clinical Operations &amp; Community Health Centers, Telehealth, Indirect Cost, COVID related Public Service Announcements"/>
  </r>
  <r>
    <x v="2"/>
    <s v="Texas Tech University Health Sciences Center"/>
    <x v="7"/>
    <x v="22"/>
    <m/>
    <m/>
    <n v="901"/>
    <n v="1"/>
    <m/>
    <m/>
    <m/>
    <x v="6"/>
    <m/>
    <s v="Unduplicated"/>
  </r>
  <r>
    <x v="2"/>
    <s v="Texas Tech University Health Sciences Center"/>
    <x v="7"/>
    <x v="23"/>
    <m/>
    <m/>
    <n v="872"/>
    <n v="1"/>
    <m/>
    <m/>
    <m/>
    <x v="6"/>
    <m/>
    <s v="Unduplicated"/>
  </r>
  <r>
    <x v="2"/>
    <s v="Texas Tech University Health Sciences Center"/>
    <x v="7"/>
    <x v="24"/>
    <m/>
    <m/>
    <m/>
    <m/>
    <m/>
    <m/>
    <m/>
    <x v="6"/>
    <m/>
    <m/>
  </r>
  <r>
    <x v="2"/>
    <s v="Texas Tech University Health Sciences Center"/>
    <x v="7"/>
    <x v="25"/>
    <m/>
    <m/>
    <m/>
    <m/>
    <m/>
    <m/>
    <m/>
    <x v="6"/>
    <m/>
    <m/>
  </r>
  <r>
    <x v="2"/>
    <s v="Texas Tech University Health Sciences Center"/>
    <x v="7"/>
    <x v="26"/>
    <m/>
    <m/>
    <m/>
    <m/>
    <n v="58693"/>
    <m/>
    <n v="136054"/>
    <x v="2"/>
    <n v="0"/>
    <m/>
  </r>
  <r>
    <x v="2"/>
    <s v="Texas Tech University Health Sciences Center"/>
    <x v="8"/>
    <x v="27"/>
    <m/>
    <m/>
    <m/>
    <m/>
    <m/>
    <m/>
    <n v="7637993"/>
    <x v="6"/>
    <m/>
    <m/>
  </r>
  <r>
    <x v="2"/>
    <s v="The University of Texas Rio Grande Valley Medical School (M)"/>
    <x v="0"/>
    <x v="0"/>
    <m/>
    <m/>
    <m/>
    <m/>
    <m/>
    <m/>
    <m/>
    <x v="6"/>
    <m/>
    <m/>
  </r>
  <r>
    <x v="2"/>
    <s v="The University of Texas Rio Grande Valley Medical School (M)"/>
    <x v="0"/>
    <x v="1"/>
    <m/>
    <m/>
    <m/>
    <m/>
    <m/>
    <m/>
    <m/>
    <x v="6"/>
    <m/>
    <m/>
  </r>
  <r>
    <x v="2"/>
    <s v="The University of Texas Rio Grande Valley Medical School (M)"/>
    <x v="0"/>
    <x v="2"/>
    <m/>
    <m/>
    <m/>
    <m/>
    <m/>
    <m/>
    <m/>
    <x v="6"/>
    <m/>
    <m/>
  </r>
  <r>
    <x v="2"/>
    <s v="The University of Texas Rio Grande Valley Medical School (M)"/>
    <x v="0"/>
    <x v="3"/>
    <m/>
    <m/>
    <m/>
    <m/>
    <m/>
    <m/>
    <m/>
    <x v="6"/>
    <m/>
    <m/>
  </r>
  <r>
    <x v="2"/>
    <s v="The University of Texas Rio Grande Valley Medical School (M)"/>
    <x v="0"/>
    <x v="4"/>
    <m/>
    <m/>
    <m/>
    <m/>
    <m/>
    <m/>
    <m/>
    <x v="6"/>
    <m/>
    <m/>
  </r>
  <r>
    <x v="2"/>
    <s v="The University of Texas Rio Grande Valley Medical School (M)"/>
    <x v="0"/>
    <x v="5"/>
    <m/>
    <m/>
    <m/>
    <m/>
    <m/>
    <m/>
    <m/>
    <x v="6"/>
    <m/>
    <m/>
  </r>
  <r>
    <x v="2"/>
    <s v="The University of Texas Rio Grande Valley Medical School (M)"/>
    <x v="0"/>
    <x v="6"/>
    <m/>
    <m/>
    <m/>
    <m/>
    <m/>
    <m/>
    <m/>
    <x v="6"/>
    <m/>
    <m/>
  </r>
  <r>
    <x v="2"/>
    <s v="The University of Texas Rio Grande Valley Medical School (M)"/>
    <x v="1"/>
    <x v="7"/>
    <m/>
    <m/>
    <m/>
    <m/>
    <m/>
    <m/>
    <m/>
    <x v="6"/>
    <m/>
    <m/>
  </r>
  <r>
    <x v="2"/>
    <s v="The University of Texas Rio Grande Valley Medical School (M)"/>
    <x v="1"/>
    <x v="8"/>
    <m/>
    <m/>
    <m/>
    <m/>
    <m/>
    <m/>
    <m/>
    <x v="6"/>
    <m/>
    <m/>
  </r>
  <r>
    <x v="2"/>
    <s v="The University of Texas Rio Grande Valley Medical School (M)"/>
    <x v="1"/>
    <x v="9"/>
    <m/>
    <m/>
    <m/>
    <m/>
    <m/>
    <m/>
    <m/>
    <x v="6"/>
    <m/>
    <m/>
  </r>
  <r>
    <x v="2"/>
    <s v="The University of Texas Rio Grande Valley Medical School (M)"/>
    <x v="1"/>
    <x v="10"/>
    <m/>
    <m/>
    <m/>
    <m/>
    <m/>
    <m/>
    <m/>
    <x v="6"/>
    <m/>
    <m/>
  </r>
  <r>
    <x v="2"/>
    <s v="The University of Texas Rio Grande Valley Medical School (M)"/>
    <x v="1"/>
    <x v="11"/>
    <m/>
    <m/>
    <m/>
    <m/>
    <m/>
    <m/>
    <m/>
    <x v="6"/>
    <m/>
    <m/>
  </r>
  <r>
    <x v="2"/>
    <s v="The University of Texas Rio Grande Valley Medical School (M)"/>
    <x v="2"/>
    <x v="12"/>
    <m/>
    <m/>
    <m/>
    <m/>
    <m/>
    <m/>
    <m/>
    <x v="6"/>
    <m/>
    <m/>
  </r>
  <r>
    <x v="2"/>
    <s v="The University of Texas Rio Grande Valley Medical School (M)"/>
    <x v="2"/>
    <x v="13"/>
    <n v="6224"/>
    <m/>
    <n v="78342"/>
    <m/>
    <n v="1999763"/>
    <m/>
    <m/>
    <x v="6"/>
    <m/>
    <s v="PPE for clinic staff and medical supplies for the protection and safety of grant personnel, vaccine administration, drive-through operations, laboratory testing, COVID-19 patient communications center."/>
  </r>
  <r>
    <x v="2"/>
    <s v="The University of Texas Rio Grande Valley Medical School (M)"/>
    <x v="2"/>
    <x v="14"/>
    <m/>
    <m/>
    <m/>
    <m/>
    <m/>
    <m/>
    <m/>
    <x v="6"/>
    <m/>
    <m/>
  </r>
  <r>
    <x v="2"/>
    <s v="The University of Texas Rio Grande Valley Medical School (M)"/>
    <x v="2"/>
    <x v="15"/>
    <m/>
    <m/>
    <m/>
    <m/>
    <m/>
    <m/>
    <m/>
    <x v="6"/>
    <m/>
    <m/>
  </r>
  <r>
    <x v="2"/>
    <s v="The University of Texas Rio Grande Valley Medical School (M)"/>
    <x v="3"/>
    <x v="16"/>
    <m/>
    <m/>
    <m/>
    <m/>
    <m/>
    <m/>
    <m/>
    <x v="6"/>
    <m/>
    <m/>
  </r>
  <r>
    <x v="2"/>
    <s v="The University of Texas Rio Grande Valley Medical School (M)"/>
    <x v="3"/>
    <x v="17"/>
    <m/>
    <m/>
    <m/>
    <m/>
    <m/>
    <m/>
    <m/>
    <x v="6"/>
    <m/>
    <m/>
  </r>
  <r>
    <x v="2"/>
    <s v="The University of Texas Rio Grande Valley Medical School (M)"/>
    <x v="3"/>
    <x v="18"/>
    <m/>
    <m/>
    <m/>
    <m/>
    <m/>
    <m/>
    <m/>
    <x v="6"/>
    <m/>
    <m/>
  </r>
  <r>
    <x v="2"/>
    <s v="The University of Texas Rio Grande Valley Medical School (M)"/>
    <x v="4"/>
    <x v="19"/>
    <m/>
    <m/>
    <n v="29165"/>
    <m/>
    <n v="43258"/>
    <m/>
    <n v="15743"/>
    <x v="6"/>
    <m/>
    <s v="COVID infection patterns; thrombosis prevention."/>
  </r>
  <r>
    <x v="2"/>
    <s v="The University of Texas Rio Grande Valley Medical School (M)"/>
    <x v="5"/>
    <x v="20"/>
    <m/>
    <m/>
    <m/>
    <m/>
    <m/>
    <m/>
    <m/>
    <x v="6"/>
    <m/>
    <m/>
  </r>
  <r>
    <x v="2"/>
    <s v="The University of Texas Rio Grande Valley Medical School (M)"/>
    <x v="6"/>
    <x v="21"/>
    <n v="1073065"/>
    <m/>
    <n v="2176358"/>
    <m/>
    <n v="471464"/>
    <m/>
    <n v="247343"/>
    <x v="6"/>
    <n v="155020"/>
    <s v="Vaccine administration for the general public, diagnostic and antibody laboratory costs, COVID-19 screening and testing services, and other actions to respond to the pandemic and facilitate compliance with COVID-19 related public health measures.    "/>
  </r>
  <r>
    <x v="2"/>
    <s v="The University of Texas Rio Grande Valley Medical School (M)"/>
    <x v="7"/>
    <x v="22"/>
    <m/>
    <m/>
    <m/>
    <m/>
    <m/>
    <m/>
    <m/>
    <x v="6"/>
    <m/>
    <m/>
  </r>
  <r>
    <x v="2"/>
    <s v="The University of Texas Rio Grande Valley Medical School (M)"/>
    <x v="7"/>
    <x v="23"/>
    <m/>
    <m/>
    <m/>
    <m/>
    <m/>
    <m/>
    <m/>
    <x v="6"/>
    <m/>
    <m/>
  </r>
  <r>
    <x v="2"/>
    <s v="The University of Texas Rio Grande Valley Medical School (M)"/>
    <x v="7"/>
    <x v="24"/>
    <m/>
    <m/>
    <m/>
    <m/>
    <m/>
    <m/>
    <m/>
    <x v="6"/>
    <m/>
    <m/>
  </r>
  <r>
    <x v="2"/>
    <s v="The University of Texas Rio Grande Valley Medical School (M)"/>
    <x v="7"/>
    <x v="25"/>
    <m/>
    <m/>
    <m/>
    <m/>
    <m/>
    <m/>
    <m/>
    <x v="6"/>
    <m/>
    <m/>
  </r>
  <r>
    <x v="2"/>
    <s v="The University of Texas Rio Grande Valley Medical School (M)"/>
    <x v="7"/>
    <x v="26"/>
    <m/>
    <m/>
    <m/>
    <m/>
    <m/>
    <m/>
    <m/>
    <x v="6"/>
    <m/>
    <m/>
  </r>
  <r>
    <x v="2"/>
    <s v="The University of Texas Rio Grande Valley Medical School (M)"/>
    <x v="8"/>
    <x v="27"/>
    <m/>
    <m/>
    <m/>
    <m/>
    <m/>
    <m/>
    <n v="356072"/>
    <x v="6"/>
    <n v="213019"/>
    <s v="Texas Child Mental Health Care Consortium"/>
  </r>
  <r>
    <x v="2"/>
    <s v="The University of Texas at Austin Medical School (M)"/>
    <x v="0"/>
    <x v="0"/>
    <m/>
    <m/>
    <m/>
    <m/>
    <m/>
    <m/>
    <m/>
    <x v="6"/>
    <m/>
    <m/>
  </r>
  <r>
    <x v="2"/>
    <s v="The University of Texas at Austin Medical School (M)"/>
    <x v="0"/>
    <x v="1"/>
    <m/>
    <m/>
    <m/>
    <m/>
    <m/>
    <m/>
    <m/>
    <x v="6"/>
    <m/>
    <m/>
  </r>
  <r>
    <x v="2"/>
    <s v="The University of Texas at Austin Medical School (M)"/>
    <x v="0"/>
    <x v="2"/>
    <m/>
    <m/>
    <m/>
    <m/>
    <m/>
    <m/>
    <m/>
    <x v="6"/>
    <m/>
    <m/>
  </r>
  <r>
    <x v="2"/>
    <s v="The University of Texas at Austin Medical School (M)"/>
    <x v="0"/>
    <x v="3"/>
    <m/>
    <m/>
    <m/>
    <m/>
    <m/>
    <m/>
    <m/>
    <x v="6"/>
    <m/>
    <m/>
  </r>
  <r>
    <x v="2"/>
    <s v="The University of Texas at Austin Medical School (M)"/>
    <x v="0"/>
    <x v="4"/>
    <m/>
    <m/>
    <m/>
    <m/>
    <m/>
    <m/>
    <m/>
    <x v="6"/>
    <m/>
    <m/>
  </r>
  <r>
    <x v="2"/>
    <s v="The University of Texas at Austin Medical School (M)"/>
    <x v="0"/>
    <x v="5"/>
    <m/>
    <m/>
    <m/>
    <m/>
    <m/>
    <m/>
    <m/>
    <x v="6"/>
    <m/>
    <m/>
  </r>
  <r>
    <x v="2"/>
    <s v="The University of Texas at Austin Medical School (M)"/>
    <x v="0"/>
    <x v="6"/>
    <m/>
    <m/>
    <m/>
    <m/>
    <m/>
    <m/>
    <m/>
    <x v="6"/>
    <m/>
    <m/>
  </r>
  <r>
    <x v="2"/>
    <s v="The University of Texas at Austin Medical School (M)"/>
    <x v="1"/>
    <x v="7"/>
    <m/>
    <m/>
    <m/>
    <m/>
    <m/>
    <m/>
    <m/>
    <x v="6"/>
    <m/>
    <m/>
  </r>
  <r>
    <x v="2"/>
    <s v="The University of Texas at Austin Medical School (M)"/>
    <x v="1"/>
    <x v="8"/>
    <m/>
    <m/>
    <m/>
    <m/>
    <m/>
    <m/>
    <m/>
    <x v="6"/>
    <m/>
    <m/>
  </r>
  <r>
    <x v="2"/>
    <s v="The University of Texas at Austin Medical School (M)"/>
    <x v="1"/>
    <x v="9"/>
    <m/>
    <m/>
    <m/>
    <m/>
    <m/>
    <m/>
    <m/>
    <x v="6"/>
    <m/>
    <m/>
  </r>
  <r>
    <x v="2"/>
    <s v="The University of Texas at Austin Medical School (M)"/>
    <x v="1"/>
    <x v="10"/>
    <m/>
    <m/>
    <m/>
    <m/>
    <m/>
    <m/>
    <m/>
    <x v="6"/>
    <m/>
    <m/>
  </r>
  <r>
    <x v="2"/>
    <s v="The University of Texas at Austin Medical School (M)"/>
    <x v="1"/>
    <x v="11"/>
    <m/>
    <m/>
    <m/>
    <m/>
    <m/>
    <m/>
    <m/>
    <x v="6"/>
    <m/>
    <m/>
  </r>
  <r>
    <x v="2"/>
    <s v="The University of Texas at Austin Medical School (M)"/>
    <x v="2"/>
    <x v="12"/>
    <n v="62554"/>
    <m/>
    <m/>
    <m/>
    <m/>
    <m/>
    <m/>
    <x v="6"/>
    <m/>
    <s v="HHS Provider Relief Funds"/>
  </r>
  <r>
    <x v="2"/>
    <s v="The University of Texas at Austin Medical School (M)"/>
    <x v="2"/>
    <x v="13"/>
    <m/>
    <m/>
    <m/>
    <m/>
    <m/>
    <m/>
    <m/>
    <x v="6"/>
    <m/>
    <m/>
  </r>
  <r>
    <x v="2"/>
    <s v="The University of Texas at Austin Medical School (M)"/>
    <x v="2"/>
    <x v="14"/>
    <m/>
    <m/>
    <m/>
    <m/>
    <m/>
    <m/>
    <m/>
    <x v="6"/>
    <m/>
    <m/>
  </r>
  <r>
    <x v="2"/>
    <s v="The University of Texas at Austin Medical School (M)"/>
    <x v="2"/>
    <x v="15"/>
    <m/>
    <m/>
    <m/>
    <m/>
    <m/>
    <m/>
    <m/>
    <x v="6"/>
    <m/>
    <m/>
  </r>
  <r>
    <x v="2"/>
    <s v="The University of Texas at Austin Medical School (M)"/>
    <x v="3"/>
    <x v="16"/>
    <m/>
    <m/>
    <m/>
    <m/>
    <m/>
    <m/>
    <m/>
    <x v="6"/>
    <m/>
    <m/>
  </r>
  <r>
    <x v="2"/>
    <s v="The University of Texas at Austin Medical School (M)"/>
    <x v="3"/>
    <x v="17"/>
    <m/>
    <m/>
    <m/>
    <m/>
    <m/>
    <m/>
    <m/>
    <x v="6"/>
    <m/>
    <m/>
  </r>
  <r>
    <x v="2"/>
    <s v="The University of Texas at Austin Medical School (M)"/>
    <x v="3"/>
    <x v="18"/>
    <m/>
    <m/>
    <m/>
    <m/>
    <m/>
    <m/>
    <m/>
    <x v="6"/>
    <m/>
    <m/>
  </r>
  <r>
    <x v="2"/>
    <s v="The University of Texas at Austin Medical School (M)"/>
    <x v="4"/>
    <x v="19"/>
    <m/>
    <m/>
    <m/>
    <m/>
    <m/>
    <m/>
    <m/>
    <x v="6"/>
    <m/>
    <m/>
  </r>
  <r>
    <x v="2"/>
    <s v="The University of Texas at Austin Medical School (M)"/>
    <x v="5"/>
    <x v="20"/>
    <m/>
    <m/>
    <m/>
    <m/>
    <m/>
    <m/>
    <m/>
    <x v="6"/>
    <m/>
    <m/>
  </r>
  <r>
    <x v="2"/>
    <s v="The University of Texas at Austin Medical School (M)"/>
    <x v="6"/>
    <x v="21"/>
    <m/>
    <m/>
    <m/>
    <m/>
    <m/>
    <m/>
    <m/>
    <x v="6"/>
    <m/>
    <m/>
  </r>
  <r>
    <x v="2"/>
    <s v="The University of Texas at Austin Medical School (M)"/>
    <x v="7"/>
    <x v="22"/>
    <m/>
    <m/>
    <m/>
    <m/>
    <m/>
    <m/>
    <m/>
    <x v="6"/>
    <m/>
    <m/>
  </r>
  <r>
    <x v="2"/>
    <s v="The University of Texas at Austin Medical School (M)"/>
    <x v="7"/>
    <x v="23"/>
    <m/>
    <m/>
    <m/>
    <m/>
    <m/>
    <m/>
    <m/>
    <x v="6"/>
    <m/>
    <m/>
  </r>
  <r>
    <x v="2"/>
    <s v="The University of Texas at Austin Medical School (M)"/>
    <x v="7"/>
    <x v="24"/>
    <m/>
    <m/>
    <m/>
    <m/>
    <m/>
    <m/>
    <m/>
    <x v="6"/>
    <m/>
    <m/>
  </r>
  <r>
    <x v="2"/>
    <s v="The University of Texas at Austin Medical School (M)"/>
    <x v="7"/>
    <x v="25"/>
    <m/>
    <m/>
    <m/>
    <m/>
    <m/>
    <m/>
    <m/>
    <x v="6"/>
    <m/>
    <m/>
  </r>
  <r>
    <x v="2"/>
    <s v="The University of Texas at Austin Medical School (M)"/>
    <x v="7"/>
    <x v="26"/>
    <m/>
    <m/>
    <m/>
    <m/>
    <m/>
    <m/>
    <m/>
    <x v="6"/>
    <m/>
    <m/>
  </r>
  <r>
    <x v="2"/>
    <s v="The University of Texas at Austin Medical School (M)"/>
    <x v="8"/>
    <x v="27"/>
    <m/>
    <m/>
    <m/>
    <m/>
    <m/>
    <m/>
    <m/>
    <x v="6"/>
    <m/>
    <m/>
  </r>
  <r>
    <x v="2"/>
    <s v="Baylor College of Medicine"/>
    <x v="0"/>
    <x v="0"/>
    <m/>
    <m/>
    <n v="1009004"/>
    <n v="569"/>
    <n v="393000"/>
    <n v="179"/>
    <m/>
    <x v="6"/>
    <m/>
    <m/>
  </r>
  <r>
    <x v="2"/>
    <s v="Baylor College of Medicine"/>
    <x v="0"/>
    <x v="1"/>
    <m/>
    <m/>
    <m/>
    <m/>
    <m/>
    <m/>
    <m/>
    <x v="6"/>
    <m/>
    <m/>
  </r>
  <r>
    <x v="2"/>
    <s v="Baylor College of Medicine"/>
    <x v="0"/>
    <x v="2"/>
    <m/>
    <m/>
    <m/>
    <m/>
    <m/>
    <m/>
    <m/>
    <x v="6"/>
    <m/>
    <m/>
  </r>
  <r>
    <x v="2"/>
    <s v="Baylor College of Medicine"/>
    <x v="0"/>
    <x v="3"/>
    <n v="39833"/>
    <m/>
    <m/>
    <m/>
    <m/>
    <m/>
    <m/>
    <x v="6"/>
    <m/>
    <m/>
  </r>
  <r>
    <x v="2"/>
    <s v="Baylor College of Medicine"/>
    <x v="0"/>
    <x v="4"/>
    <m/>
    <m/>
    <m/>
    <m/>
    <m/>
    <m/>
    <m/>
    <x v="6"/>
    <m/>
    <m/>
  </r>
  <r>
    <x v="2"/>
    <s v="Baylor College of Medicine"/>
    <x v="0"/>
    <x v="5"/>
    <m/>
    <m/>
    <m/>
    <m/>
    <m/>
    <m/>
    <m/>
    <x v="6"/>
    <m/>
    <m/>
  </r>
  <r>
    <x v="2"/>
    <s v="Baylor College of Medicine"/>
    <x v="0"/>
    <x v="6"/>
    <m/>
    <m/>
    <m/>
    <m/>
    <m/>
    <m/>
    <m/>
    <x v="6"/>
    <m/>
    <m/>
  </r>
  <r>
    <x v="2"/>
    <s v="Baylor College of Medicine"/>
    <x v="1"/>
    <x v="7"/>
    <m/>
    <m/>
    <m/>
    <m/>
    <m/>
    <m/>
    <m/>
    <x v="6"/>
    <m/>
    <m/>
  </r>
  <r>
    <x v="2"/>
    <s v="Baylor College of Medicine"/>
    <x v="1"/>
    <x v="8"/>
    <m/>
    <m/>
    <n v="14331"/>
    <m/>
    <m/>
    <m/>
    <m/>
    <x v="6"/>
    <m/>
    <m/>
  </r>
  <r>
    <x v="2"/>
    <s v="Baylor College of Medicine"/>
    <x v="1"/>
    <x v="9"/>
    <m/>
    <m/>
    <m/>
    <m/>
    <m/>
    <m/>
    <m/>
    <x v="6"/>
    <m/>
    <m/>
  </r>
  <r>
    <x v="2"/>
    <s v="Baylor College of Medicine"/>
    <x v="1"/>
    <x v="10"/>
    <m/>
    <m/>
    <n v="46208"/>
    <m/>
    <m/>
    <m/>
    <m/>
    <x v="6"/>
    <m/>
    <m/>
  </r>
  <r>
    <x v="2"/>
    <s v="Baylor College of Medicine"/>
    <x v="1"/>
    <x v="11"/>
    <m/>
    <m/>
    <m/>
    <m/>
    <m/>
    <m/>
    <m/>
    <x v="6"/>
    <m/>
    <m/>
  </r>
  <r>
    <x v="2"/>
    <s v="Baylor College of Medicine"/>
    <x v="2"/>
    <x v="12"/>
    <n v="53535"/>
    <m/>
    <m/>
    <m/>
    <n v="13654"/>
    <m/>
    <m/>
    <x v="6"/>
    <m/>
    <m/>
  </r>
  <r>
    <x v="2"/>
    <s v="Baylor College of Medicine"/>
    <x v="2"/>
    <x v="13"/>
    <m/>
    <m/>
    <m/>
    <m/>
    <m/>
    <m/>
    <m/>
    <x v="6"/>
    <m/>
    <m/>
  </r>
  <r>
    <x v="2"/>
    <s v="Baylor College of Medicine"/>
    <x v="2"/>
    <x v="14"/>
    <m/>
    <m/>
    <m/>
    <m/>
    <m/>
    <m/>
    <m/>
    <x v="6"/>
    <m/>
    <m/>
  </r>
  <r>
    <x v="2"/>
    <s v="Baylor College of Medicine"/>
    <x v="2"/>
    <x v="15"/>
    <m/>
    <m/>
    <m/>
    <m/>
    <m/>
    <m/>
    <m/>
    <x v="6"/>
    <m/>
    <m/>
  </r>
  <r>
    <x v="2"/>
    <s v="Baylor College of Medicine"/>
    <x v="3"/>
    <x v="16"/>
    <m/>
    <m/>
    <m/>
    <m/>
    <n v="208616"/>
    <m/>
    <m/>
    <x v="6"/>
    <m/>
    <m/>
  </r>
  <r>
    <x v="2"/>
    <s v="Baylor College of Medicine"/>
    <x v="3"/>
    <x v="17"/>
    <m/>
    <m/>
    <m/>
    <m/>
    <m/>
    <m/>
    <m/>
    <x v="6"/>
    <m/>
    <m/>
  </r>
  <r>
    <x v="2"/>
    <s v="Baylor College of Medicine"/>
    <x v="3"/>
    <x v="18"/>
    <n v="3249814"/>
    <m/>
    <n v="1351057"/>
    <m/>
    <n v="1075176"/>
    <m/>
    <m/>
    <x v="6"/>
    <m/>
    <s v="Includes: 1. Reimbursement of claims for COVID-19  testing and diagnosis of COVID-19 for uninsured patients. These claims are reimbursed through Families First Coronavirus Response program._x000a_2. Clincial Services lost revenue during FY20 fiscal year and allowable for reimbursement by HHS Phase 4 provider relief funds. Phase 4 funding amounts are pending HHS Period 4 reporting._x000a_"/>
  </r>
  <r>
    <x v="2"/>
    <s v="Baylor College of Medicine"/>
    <x v="4"/>
    <x v="19"/>
    <m/>
    <m/>
    <m/>
    <m/>
    <m/>
    <m/>
    <m/>
    <x v="6"/>
    <m/>
    <m/>
  </r>
  <r>
    <x v="2"/>
    <s v="Baylor College of Medicine"/>
    <x v="5"/>
    <x v="20"/>
    <m/>
    <m/>
    <m/>
    <m/>
    <m/>
    <m/>
    <m/>
    <x v="6"/>
    <m/>
    <m/>
  </r>
  <r>
    <x v="2"/>
    <s v="Baylor College of Medicine"/>
    <x v="6"/>
    <x v="21"/>
    <n v="25912921"/>
    <m/>
    <n v="4883029"/>
    <m/>
    <n v="830629"/>
    <m/>
    <m/>
    <x v="6"/>
    <n v="348648"/>
    <s v="- Healthcare related expenses and General Administrative costs incurred to prevent, prepare, and respond to COVID-19. Expenditures relate to College-wide measures that were primarily funded by Provider Relief Funds and FEMA reimbursement. _x000a_- Obligated amount is the remaining portion of FEMA award to be utilized."/>
  </r>
  <r>
    <x v="2"/>
    <s v="Baylor College of Medicine"/>
    <x v="7"/>
    <x v="22"/>
    <m/>
    <m/>
    <m/>
    <m/>
    <m/>
    <m/>
    <m/>
    <x v="6"/>
    <m/>
    <m/>
  </r>
  <r>
    <x v="2"/>
    <s v="Baylor College of Medicine"/>
    <x v="7"/>
    <x v="23"/>
    <m/>
    <m/>
    <m/>
    <m/>
    <m/>
    <m/>
    <m/>
    <x v="6"/>
    <m/>
    <m/>
  </r>
  <r>
    <x v="2"/>
    <s v="Baylor College of Medicine"/>
    <x v="7"/>
    <x v="24"/>
    <m/>
    <m/>
    <m/>
    <m/>
    <m/>
    <m/>
    <m/>
    <x v="6"/>
    <m/>
    <m/>
  </r>
  <r>
    <x v="2"/>
    <s v="Baylor College of Medicine"/>
    <x v="7"/>
    <x v="25"/>
    <m/>
    <m/>
    <m/>
    <m/>
    <m/>
    <m/>
    <m/>
    <x v="6"/>
    <m/>
    <m/>
  </r>
  <r>
    <x v="2"/>
    <s v="Baylor College of Medicine"/>
    <x v="7"/>
    <x v="26"/>
    <m/>
    <m/>
    <m/>
    <m/>
    <m/>
    <m/>
    <m/>
    <x v="6"/>
    <m/>
    <m/>
  </r>
  <r>
    <x v="2"/>
    <s v="Baylor College of Medicine"/>
    <x v="8"/>
    <x v="27"/>
    <m/>
    <m/>
    <m/>
    <m/>
    <m/>
    <m/>
    <m/>
    <x v="6"/>
    <m/>
    <m/>
  </r>
  <r>
    <x v="3"/>
    <s v="Lamar State College - Orange"/>
    <x v="0"/>
    <x v="0"/>
    <n v="860510"/>
    <n v="857"/>
    <n v="1473017"/>
    <n v="1364"/>
    <n v="2522498.4900000002"/>
    <n v="2068"/>
    <m/>
    <x v="6"/>
    <m/>
    <s v="Stimulus payments, free classes covered by funds, buy one get one offers covered by funds"/>
  </r>
  <r>
    <x v="3"/>
    <s v="Lamar State College - Orange"/>
    <x v="0"/>
    <x v="1"/>
    <m/>
    <m/>
    <m/>
    <m/>
    <m/>
    <m/>
    <m/>
    <x v="6"/>
    <m/>
    <m/>
  </r>
  <r>
    <x v="3"/>
    <s v="Lamar State College - Orange"/>
    <x v="0"/>
    <x v="2"/>
    <n v="144083"/>
    <n v="473"/>
    <m/>
    <m/>
    <n v="16220"/>
    <m/>
    <n v="5968.51"/>
    <x v="41"/>
    <m/>
    <s v="All internet fees covered for summer 2020 due to all online courses; students only counted if other HEERF funds not received; Additional Institutional Assistance with Tuition and Fees"/>
  </r>
  <r>
    <x v="3"/>
    <s v="Lamar State College - Orange"/>
    <x v="0"/>
    <x v="3"/>
    <n v="38726"/>
    <m/>
    <m/>
    <m/>
    <n v="2287"/>
    <m/>
    <n v="23121.3"/>
    <x v="6"/>
    <n v="112169"/>
    <s v="Equipment purchases to transition to virtual-used for both students and staff; not a permanent benefit to students. Students were allowed to checkout laptops, as needed, and then return them."/>
  </r>
  <r>
    <x v="3"/>
    <s v="Lamar State College - Orange"/>
    <x v="0"/>
    <x v="4"/>
    <m/>
    <m/>
    <m/>
    <m/>
    <m/>
    <m/>
    <m/>
    <x v="6"/>
    <m/>
    <m/>
  </r>
  <r>
    <x v="3"/>
    <s v="Lamar State College - Orange"/>
    <x v="0"/>
    <x v="5"/>
    <m/>
    <m/>
    <m/>
    <m/>
    <m/>
    <m/>
    <m/>
    <x v="6"/>
    <m/>
    <m/>
  </r>
  <r>
    <x v="3"/>
    <s v="Lamar State College - Orange"/>
    <x v="0"/>
    <x v="6"/>
    <m/>
    <m/>
    <n v="32442"/>
    <n v="32"/>
    <n v="155132.82999999999"/>
    <n v="145"/>
    <m/>
    <x v="6"/>
    <m/>
    <s v="Debt forgiveness for students since the start of Covid in March 2020"/>
  </r>
  <r>
    <x v="3"/>
    <s v="Lamar State College - Orange"/>
    <x v="1"/>
    <x v="7"/>
    <m/>
    <m/>
    <m/>
    <m/>
    <m/>
    <m/>
    <m/>
    <x v="6"/>
    <m/>
    <m/>
  </r>
  <r>
    <x v="3"/>
    <s v="Lamar State College - Orange"/>
    <x v="1"/>
    <x v="8"/>
    <m/>
    <m/>
    <m/>
    <m/>
    <m/>
    <m/>
    <m/>
    <x v="6"/>
    <m/>
    <m/>
  </r>
  <r>
    <x v="3"/>
    <s v="Lamar State College - Orange"/>
    <x v="1"/>
    <x v="9"/>
    <m/>
    <m/>
    <m/>
    <m/>
    <m/>
    <m/>
    <m/>
    <x v="6"/>
    <m/>
    <m/>
  </r>
  <r>
    <x v="3"/>
    <s v="Lamar State College - Orange"/>
    <x v="1"/>
    <x v="10"/>
    <m/>
    <m/>
    <n v="7458"/>
    <m/>
    <n v="5725.57"/>
    <m/>
    <m/>
    <x v="6"/>
    <m/>
    <s v="Quality Matters for Employees to Re-design courses for Online format; Course Redesign Peer Reviews, Etc"/>
  </r>
  <r>
    <x v="3"/>
    <s v="Lamar State College - Orange"/>
    <x v="1"/>
    <x v="11"/>
    <m/>
    <m/>
    <n v="77656"/>
    <m/>
    <n v="1114593.7"/>
    <m/>
    <m/>
    <x v="6"/>
    <m/>
    <s v="Equipment, software, technology upgrades and collaborative hybrid areas"/>
  </r>
  <r>
    <x v="3"/>
    <s v="Lamar State College - Orange"/>
    <x v="2"/>
    <x v="12"/>
    <m/>
    <m/>
    <m/>
    <m/>
    <m/>
    <m/>
    <m/>
    <x v="6"/>
    <m/>
    <m/>
  </r>
  <r>
    <x v="3"/>
    <s v="Lamar State College - Orange"/>
    <x v="2"/>
    <x v="13"/>
    <m/>
    <m/>
    <n v="1449"/>
    <m/>
    <n v="12062.91"/>
    <m/>
    <m/>
    <x v="6"/>
    <m/>
    <s v="Masks for clinicals; Vaccine Clinics, Masks, Fit Tests, Gloves, Disinfectant, Sanitization, Protective Devices"/>
  </r>
  <r>
    <x v="3"/>
    <s v="Lamar State College - Orange"/>
    <x v="2"/>
    <x v="14"/>
    <m/>
    <m/>
    <m/>
    <m/>
    <n v="168653.35"/>
    <m/>
    <n v="217304.95999999999"/>
    <x v="6"/>
    <n v="2539"/>
    <s v="HVAC Improvements and Upgrades across campus"/>
  </r>
  <r>
    <x v="3"/>
    <s v="Lamar State College - Orange"/>
    <x v="2"/>
    <x v="15"/>
    <m/>
    <m/>
    <m/>
    <m/>
    <m/>
    <m/>
    <m/>
    <x v="6"/>
    <m/>
    <m/>
  </r>
  <r>
    <x v="3"/>
    <s v="Lamar State College - Orange"/>
    <x v="3"/>
    <x v="16"/>
    <m/>
    <m/>
    <m/>
    <m/>
    <m/>
    <m/>
    <m/>
    <x v="6"/>
    <m/>
    <m/>
  </r>
  <r>
    <x v="3"/>
    <s v="Lamar State College - Orange"/>
    <x v="3"/>
    <x v="17"/>
    <m/>
    <m/>
    <m/>
    <m/>
    <m/>
    <m/>
    <m/>
    <x v="6"/>
    <m/>
    <m/>
  </r>
  <r>
    <x v="3"/>
    <s v="Lamar State College - Orange"/>
    <x v="3"/>
    <x v="18"/>
    <m/>
    <m/>
    <m/>
    <m/>
    <m/>
    <m/>
    <m/>
    <x v="6"/>
    <m/>
    <m/>
  </r>
  <r>
    <x v="3"/>
    <s v="Lamar State College - Orange"/>
    <x v="4"/>
    <x v="19"/>
    <m/>
    <m/>
    <m/>
    <m/>
    <m/>
    <m/>
    <m/>
    <x v="6"/>
    <m/>
    <m/>
  </r>
  <r>
    <x v="3"/>
    <s v="Lamar State College - Orange"/>
    <x v="5"/>
    <x v="20"/>
    <m/>
    <m/>
    <m/>
    <m/>
    <m/>
    <m/>
    <m/>
    <x v="6"/>
    <m/>
    <m/>
  </r>
  <r>
    <x v="3"/>
    <s v="Lamar State College - Orange"/>
    <x v="6"/>
    <x v="21"/>
    <m/>
    <m/>
    <m/>
    <m/>
    <n v="44434.85"/>
    <m/>
    <n v="129325.72"/>
    <x v="6"/>
    <n v="40244.81"/>
    <s v="Website redesign, grief counseling and wellbeing training"/>
  </r>
  <r>
    <x v="3"/>
    <s v="Lamar State College - Orange"/>
    <x v="7"/>
    <x v="22"/>
    <m/>
    <m/>
    <n v="29462"/>
    <m/>
    <m/>
    <m/>
    <m/>
    <x v="6"/>
    <m/>
    <s v="TXGE-9 students received funding; all 9 of them had already received some type of funding/benefit from HEERF CARES or CRRSAA funds"/>
  </r>
  <r>
    <x v="3"/>
    <s v="Lamar State College - Orange"/>
    <x v="7"/>
    <x v="23"/>
    <m/>
    <m/>
    <n v="28469"/>
    <n v="5"/>
    <m/>
    <m/>
    <m/>
    <x v="6"/>
    <m/>
    <s v="TXGR-31 students received funding; 26 of them had already received some type of funding/benefit from HEERF CARES or CRRSAA funds"/>
  </r>
  <r>
    <x v="3"/>
    <s v="Lamar State College - Orange"/>
    <x v="7"/>
    <x v="24"/>
    <m/>
    <m/>
    <n v="25016"/>
    <n v="6"/>
    <n v="190799"/>
    <n v="66"/>
    <m/>
    <x v="6"/>
    <m/>
    <s v="FY21-19 students received funding; 13 of them had already received some type of funding/benefit from HEERF CARES or CRRSAA funds; FY22-104 students received funding; 38 of them had already received some type of funding/benefit from HEERF CARES, CRRSAA, or ARP funds"/>
  </r>
  <r>
    <x v="3"/>
    <s v="Lamar State College - Orange"/>
    <x v="7"/>
    <x v="25"/>
    <m/>
    <m/>
    <m/>
    <m/>
    <n v="117448.14"/>
    <n v="117"/>
    <m/>
    <x v="6"/>
    <m/>
    <s v="145 students received funding; 28 of them had already received some type of funding/benefit from HEERF CARES, CRRSAA, or ARP funds"/>
  </r>
  <r>
    <x v="3"/>
    <s v="Lamar State College - Orange"/>
    <x v="7"/>
    <x v="26"/>
    <m/>
    <m/>
    <m/>
    <m/>
    <m/>
    <m/>
    <n v="2015174.61"/>
    <x v="15"/>
    <n v="692719.83"/>
    <s v="GEER funds mostly not student related in FY23"/>
  </r>
  <r>
    <x v="3"/>
    <s v="Lamar State College - Orange"/>
    <x v="8"/>
    <x v="27"/>
    <m/>
    <m/>
    <m/>
    <m/>
    <m/>
    <m/>
    <m/>
    <x v="6"/>
    <m/>
    <m/>
  </r>
  <r>
    <x v="0"/>
    <s v="San Jacinto Community College"/>
    <x v="0"/>
    <x v="0"/>
    <n v="3784650"/>
    <n v="2401"/>
    <n v="11796064"/>
    <n v="11007"/>
    <n v="16293473"/>
    <n v="14245"/>
    <m/>
    <x v="6"/>
    <m/>
    <m/>
  </r>
  <r>
    <x v="0"/>
    <s v="San Jacinto Community College"/>
    <x v="0"/>
    <x v="1"/>
    <m/>
    <m/>
    <m/>
    <m/>
    <n v="170221"/>
    <n v="144"/>
    <n v="186824"/>
    <x v="76"/>
    <n v="133284"/>
    <m/>
  </r>
  <r>
    <x v="0"/>
    <s v="San Jacinto Community College"/>
    <x v="0"/>
    <x v="2"/>
    <n v="1900"/>
    <n v="3"/>
    <n v="2365961"/>
    <n v="4577"/>
    <n v="1434378"/>
    <n v="1217"/>
    <n v="1027007"/>
    <x v="77"/>
    <m/>
    <m/>
  </r>
  <r>
    <x v="0"/>
    <s v="San Jacinto Community College"/>
    <x v="0"/>
    <x v="3"/>
    <n v="1483198"/>
    <n v="1035"/>
    <n v="128178"/>
    <n v="90"/>
    <n v="859560"/>
    <n v="1252"/>
    <n v="87590"/>
    <x v="78"/>
    <n v="85060"/>
    <m/>
  </r>
  <r>
    <x v="0"/>
    <s v="San Jacinto Community College"/>
    <x v="0"/>
    <x v="4"/>
    <n v="24117"/>
    <n v="15499"/>
    <n v="68359"/>
    <n v="40927"/>
    <n v="77041"/>
    <n v="78"/>
    <n v="17761"/>
    <x v="79"/>
    <n v="34239"/>
    <m/>
  </r>
  <r>
    <x v="0"/>
    <s v="San Jacinto Community College"/>
    <x v="0"/>
    <x v="5"/>
    <m/>
    <m/>
    <m/>
    <m/>
    <m/>
    <m/>
    <m/>
    <x v="6"/>
    <m/>
    <m/>
  </r>
  <r>
    <x v="0"/>
    <s v="San Jacinto Community College"/>
    <x v="0"/>
    <x v="6"/>
    <m/>
    <m/>
    <m/>
    <m/>
    <m/>
    <m/>
    <n v="1561721"/>
    <x v="80"/>
    <m/>
    <m/>
  </r>
  <r>
    <x v="0"/>
    <s v="San Jacinto Community College"/>
    <x v="1"/>
    <x v="7"/>
    <m/>
    <m/>
    <m/>
    <m/>
    <m/>
    <m/>
    <m/>
    <x v="6"/>
    <m/>
    <m/>
  </r>
  <r>
    <x v="0"/>
    <s v="San Jacinto Community College"/>
    <x v="1"/>
    <x v="8"/>
    <n v="239323"/>
    <m/>
    <n v="104104"/>
    <m/>
    <m/>
    <m/>
    <m/>
    <x v="6"/>
    <s v=" "/>
    <m/>
  </r>
  <r>
    <x v="0"/>
    <s v="San Jacinto Community College"/>
    <x v="1"/>
    <x v="9"/>
    <m/>
    <m/>
    <m/>
    <m/>
    <n v="1380537"/>
    <m/>
    <n v="476816"/>
    <x v="6"/>
    <n v="1002549"/>
    <m/>
  </r>
  <r>
    <x v="0"/>
    <s v="San Jacinto Community College"/>
    <x v="1"/>
    <x v="10"/>
    <n v="20285"/>
    <m/>
    <n v="47802"/>
    <m/>
    <n v="37315"/>
    <m/>
    <m/>
    <x v="6"/>
    <n v="2774"/>
    <m/>
  </r>
  <r>
    <x v="0"/>
    <s v="San Jacinto Community College"/>
    <x v="1"/>
    <x v="11"/>
    <n v="963466"/>
    <m/>
    <n v="235577"/>
    <m/>
    <n v="4979916"/>
    <m/>
    <n v="9975"/>
    <x v="6"/>
    <n v="215663"/>
    <m/>
  </r>
  <r>
    <x v="0"/>
    <s v="San Jacinto Community College"/>
    <x v="2"/>
    <x v="12"/>
    <n v="644045"/>
    <m/>
    <n v="-73732"/>
    <m/>
    <n v="52524"/>
    <m/>
    <n v="78348"/>
    <x v="6"/>
    <n v="11120"/>
    <m/>
  </r>
  <r>
    <x v="0"/>
    <s v="San Jacinto Community College"/>
    <x v="2"/>
    <x v="13"/>
    <n v="107390"/>
    <m/>
    <n v="12937"/>
    <m/>
    <n v="62599"/>
    <m/>
    <n v="35746"/>
    <x v="6"/>
    <n v="94153"/>
    <m/>
  </r>
  <r>
    <x v="0"/>
    <s v="San Jacinto Community College"/>
    <x v="2"/>
    <x v="14"/>
    <m/>
    <m/>
    <m/>
    <m/>
    <n v="123785"/>
    <m/>
    <n v="7700"/>
    <x v="6"/>
    <m/>
    <m/>
  </r>
  <r>
    <x v="0"/>
    <s v="San Jacinto Community College"/>
    <x v="2"/>
    <x v="15"/>
    <m/>
    <m/>
    <m/>
    <m/>
    <n v="95651"/>
    <m/>
    <n v="64973"/>
    <x v="6"/>
    <m/>
    <m/>
  </r>
  <r>
    <x v="0"/>
    <s v="San Jacinto Community College"/>
    <x v="3"/>
    <x v="16"/>
    <m/>
    <m/>
    <m/>
    <m/>
    <n v="5273188"/>
    <m/>
    <n v="5927523"/>
    <x v="6"/>
    <n v="699400"/>
    <m/>
  </r>
  <r>
    <x v="0"/>
    <s v="San Jacinto Community College"/>
    <x v="3"/>
    <x v="17"/>
    <m/>
    <m/>
    <n v="1780246"/>
    <m/>
    <n v="2386484"/>
    <m/>
    <m/>
    <x v="6"/>
    <m/>
    <m/>
  </r>
  <r>
    <x v="0"/>
    <s v="San Jacinto Community College"/>
    <x v="3"/>
    <x v="18"/>
    <m/>
    <m/>
    <m/>
    <m/>
    <m/>
    <m/>
    <m/>
    <x v="6"/>
    <m/>
    <m/>
  </r>
  <r>
    <x v="0"/>
    <s v="San Jacinto Community College"/>
    <x v="4"/>
    <x v="19"/>
    <m/>
    <m/>
    <m/>
    <m/>
    <m/>
    <m/>
    <m/>
    <x v="6"/>
    <m/>
    <m/>
  </r>
  <r>
    <x v="0"/>
    <s v="San Jacinto Community College"/>
    <x v="5"/>
    <x v="20"/>
    <m/>
    <m/>
    <m/>
    <m/>
    <m/>
    <m/>
    <m/>
    <x v="6"/>
    <m/>
    <m/>
  </r>
  <r>
    <x v="0"/>
    <s v="San Jacinto Community College"/>
    <x v="6"/>
    <x v="21"/>
    <m/>
    <m/>
    <n v="125076"/>
    <m/>
    <n v="4325019"/>
    <m/>
    <n v="2473017"/>
    <x v="6"/>
    <n v="2850700"/>
    <s v="EXP: Payroll, IDC, Office Supplies for HERRF Staff, Website Redesign, Student Outreach for COVID issue, Clinical Student Fit testing fees"/>
  </r>
  <r>
    <x v="0"/>
    <s v="San Jacinto Community College"/>
    <x v="7"/>
    <x v="22"/>
    <m/>
    <m/>
    <n v="168768"/>
    <n v="58"/>
    <m/>
    <m/>
    <m/>
    <x v="6"/>
    <m/>
    <m/>
  </r>
  <r>
    <x v="0"/>
    <s v="San Jacinto Community College"/>
    <x v="7"/>
    <x v="23"/>
    <m/>
    <m/>
    <n v="163080"/>
    <n v="221"/>
    <m/>
    <m/>
    <m/>
    <x v="6"/>
    <m/>
    <m/>
  </r>
  <r>
    <x v="0"/>
    <s v="San Jacinto Community College"/>
    <x v="7"/>
    <x v="24"/>
    <m/>
    <m/>
    <n v="43363"/>
    <n v="23"/>
    <n v="783281"/>
    <n v="1062"/>
    <n v="435197"/>
    <x v="81"/>
    <m/>
    <s v="Student T&amp;F"/>
  </r>
  <r>
    <x v="0"/>
    <s v="San Jacinto Community College"/>
    <x v="7"/>
    <x v="25"/>
    <m/>
    <m/>
    <m/>
    <m/>
    <m/>
    <m/>
    <m/>
    <x v="6"/>
    <m/>
    <m/>
  </r>
  <r>
    <x v="0"/>
    <s v="San Jacinto Community College"/>
    <x v="7"/>
    <x v="26"/>
    <m/>
    <m/>
    <m/>
    <m/>
    <n v="343822"/>
    <m/>
    <n v="127191"/>
    <x v="6"/>
    <n v="409820"/>
    <m/>
  </r>
  <r>
    <x v="0"/>
    <s v="San Jacinto Community College"/>
    <x v="8"/>
    <x v="27"/>
    <m/>
    <m/>
    <m/>
    <m/>
    <m/>
    <m/>
    <m/>
    <x v="6"/>
    <m/>
    <m/>
  </r>
  <r>
    <x v="4"/>
    <s v="The University of Texas System"/>
    <x v="0"/>
    <x v="0"/>
    <m/>
    <m/>
    <m/>
    <m/>
    <m/>
    <m/>
    <m/>
    <x v="6"/>
    <m/>
    <m/>
  </r>
  <r>
    <x v="4"/>
    <s v="The University of Texas System"/>
    <x v="0"/>
    <x v="1"/>
    <m/>
    <m/>
    <m/>
    <m/>
    <m/>
    <m/>
    <m/>
    <x v="6"/>
    <m/>
    <m/>
  </r>
  <r>
    <x v="4"/>
    <s v="The University of Texas System"/>
    <x v="0"/>
    <x v="2"/>
    <m/>
    <m/>
    <m/>
    <m/>
    <m/>
    <m/>
    <m/>
    <x v="6"/>
    <m/>
    <m/>
  </r>
  <r>
    <x v="4"/>
    <s v="The University of Texas System"/>
    <x v="0"/>
    <x v="3"/>
    <m/>
    <m/>
    <m/>
    <m/>
    <m/>
    <m/>
    <m/>
    <x v="6"/>
    <m/>
    <m/>
  </r>
  <r>
    <x v="4"/>
    <s v="The University of Texas System"/>
    <x v="0"/>
    <x v="4"/>
    <m/>
    <m/>
    <m/>
    <m/>
    <m/>
    <m/>
    <m/>
    <x v="6"/>
    <m/>
    <m/>
  </r>
  <r>
    <x v="4"/>
    <s v="The University of Texas System"/>
    <x v="0"/>
    <x v="5"/>
    <m/>
    <m/>
    <m/>
    <m/>
    <m/>
    <m/>
    <m/>
    <x v="6"/>
    <m/>
    <m/>
  </r>
  <r>
    <x v="4"/>
    <s v="The University of Texas System"/>
    <x v="0"/>
    <x v="6"/>
    <m/>
    <m/>
    <m/>
    <m/>
    <m/>
    <m/>
    <m/>
    <x v="6"/>
    <m/>
    <m/>
  </r>
  <r>
    <x v="4"/>
    <s v="The University of Texas System"/>
    <x v="1"/>
    <x v="7"/>
    <m/>
    <m/>
    <m/>
    <m/>
    <m/>
    <m/>
    <m/>
    <x v="6"/>
    <m/>
    <m/>
  </r>
  <r>
    <x v="4"/>
    <s v="The University of Texas System"/>
    <x v="1"/>
    <x v="8"/>
    <m/>
    <m/>
    <m/>
    <m/>
    <m/>
    <m/>
    <m/>
    <x v="6"/>
    <m/>
    <m/>
  </r>
  <r>
    <x v="4"/>
    <s v="The University of Texas System"/>
    <x v="1"/>
    <x v="9"/>
    <m/>
    <m/>
    <m/>
    <m/>
    <m/>
    <m/>
    <m/>
    <x v="6"/>
    <m/>
    <m/>
  </r>
  <r>
    <x v="4"/>
    <s v="The University of Texas System"/>
    <x v="1"/>
    <x v="10"/>
    <m/>
    <m/>
    <m/>
    <m/>
    <m/>
    <m/>
    <m/>
    <x v="6"/>
    <m/>
    <m/>
  </r>
  <r>
    <x v="4"/>
    <s v="The University of Texas System"/>
    <x v="1"/>
    <x v="11"/>
    <m/>
    <m/>
    <m/>
    <m/>
    <m/>
    <m/>
    <m/>
    <x v="6"/>
    <m/>
    <m/>
  </r>
  <r>
    <x v="4"/>
    <s v="The University of Texas System"/>
    <x v="2"/>
    <x v="12"/>
    <m/>
    <m/>
    <m/>
    <m/>
    <m/>
    <m/>
    <m/>
    <x v="6"/>
    <m/>
    <m/>
  </r>
  <r>
    <x v="4"/>
    <s v="The University of Texas System"/>
    <x v="2"/>
    <x v="13"/>
    <m/>
    <m/>
    <m/>
    <m/>
    <m/>
    <m/>
    <m/>
    <x v="6"/>
    <m/>
    <m/>
  </r>
  <r>
    <x v="4"/>
    <s v="The University of Texas System"/>
    <x v="2"/>
    <x v="14"/>
    <m/>
    <m/>
    <m/>
    <m/>
    <m/>
    <m/>
    <m/>
    <x v="6"/>
    <m/>
    <m/>
  </r>
  <r>
    <x v="4"/>
    <s v="The University of Texas System"/>
    <x v="2"/>
    <x v="15"/>
    <m/>
    <m/>
    <m/>
    <m/>
    <m/>
    <m/>
    <m/>
    <x v="6"/>
    <m/>
    <m/>
  </r>
  <r>
    <x v="4"/>
    <s v="The University of Texas System"/>
    <x v="3"/>
    <x v="16"/>
    <m/>
    <m/>
    <m/>
    <m/>
    <m/>
    <m/>
    <m/>
    <x v="6"/>
    <m/>
    <m/>
  </r>
  <r>
    <x v="4"/>
    <s v="The University of Texas System"/>
    <x v="3"/>
    <x v="17"/>
    <m/>
    <m/>
    <m/>
    <m/>
    <m/>
    <m/>
    <m/>
    <x v="6"/>
    <m/>
    <m/>
  </r>
  <r>
    <x v="4"/>
    <s v="The University of Texas System"/>
    <x v="3"/>
    <x v="18"/>
    <m/>
    <m/>
    <m/>
    <m/>
    <m/>
    <m/>
    <m/>
    <x v="6"/>
    <m/>
    <m/>
  </r>
  <r>
    <x v="4"/>
    <s v="The University of Texas System"/>
    <x v="4"/>
    <x v="19"/>
    <m/>
    <m/>
    <m/>
    <m/>
    <m/>
    <m/>
    <m/>
    <x v="6"/>
    <m/>
    <m/>
  </r>
  <r>
    <x v="4"/>
    <s v="The University of Texas System"/>
    <x v="5"/>
    <x v="20"/>
    <m/>
    <m/>
    <m/>
    <m/>
    <m/>
    <m/>
    <m/>
    <x v="6"/>
    <m/>
    <m/>
  </r>
  <r>
    <x v="4"/>
    <s v="The University of Texas System"/>
    <x v="6"/>
    <x v="21"/>
    <m/>
    <m/>
    <n v="670290"/>
    <m/>
    <n v="496490"/>
    <m/>
    <m/>
    <x v="6"/>
    <m/>
    <s v="Federal COBRA Subsidy"/>
  </r>
  <r>
    <x v="4"/>
    <s v="The University of Texas System"/>
    <x v="7"/>
    <x v="22"/>
    <m/>
    <m/>
    <m/>
    <m/>
    <m/>
    <m/>
    <m/>
    <x v="6"/>
    <m/>
    <m/>
  </r>
  <r>
    <x v="4"/>
    <s v="The University of Texas System"/>
    <x v="7"/>
    <x v="23"/>
    <m/>
    <m/>
    <m/>
    <m/>
    <m/>
    <m/>
    <m/>
    <x v="6"/>
    <m/>
    <m/>
  </r>
  <r>
    <x v="4"/>
    <s v="The University of Texas System"/>
    <x v="7"/>
    <x v="24"/>
    <m/>
    <m/>
    <m/>
    <m/>
    <m/>
    <m/>
    <m/>
    <x v="6"/>
    <m/>
    <m/>
  </r>
  <r>
    <x v="4"/>
    <s v="The University of Texas System"/>
    <x v="7"/>
    <x v="25"/>
    <m/>
    <m/>
    <m/>
    <m/>
    <m/>
    <m/>
    <m/>
    <x v="6"/>
    <m/>
    <m/>
  </r>
  <r>
    <x v="4"/>
    <s v="The University of Texas System"/>
    <x v="7"/>
    <x v="26"/>
    <m/>
    <m/>
    <m/>
    <m/>
    <n v="30000"/>
    <m/>
    <n v="69994"/>
    <x v="6"/>
    <m/>
    <s v="Accelerating Credentials of Purpose and Value Grant Program (THECB award # 25953), and Educator Preparation Program Planning (THECB award # 27463)"/>
  </r>
  <r>
    <x v="4"/>
    <s v="The University of Texas System"/>
    <x v="8"/>
    <x v="27"/>
    <m/>
    <m/>
    <m/>
    <m/>
    <n v="142401"/>
    <m/>
    <n v="266163"/>
    <x v="6"/>
    <m/>
    <s v="Texas Child Mental Health Care Consortium, Award # 27394 betweent THECB and UT System."/>
  </r>
  <r>
    <x v="0"/>
    <s v="College of the Mainland Community College District"/>
    <x v="0"/>
    <x v="0"/>
    <n v="500450"/>
    <m/>
    <n v="1004546"/>
    <m/>
    <n v="3209790"/>
    <m/>
    <n v="677372"/>
    <x v="6"/>
    <n v="50655"/>
    <s v="For the life of this grant, COM provided emergency aid grants to students. The funds were distributed to students who completed the required application and ascerted that they were impacted by the pandemic. COM has expended all of the student aid funds. This number is of unduplicated students."/>
  </r>
  <r>
    <x v="0"/>
    <s v="College of the Mainland Community College District"/>
    <x v="0"/>
    <x v="1"/>
    <m/>
    <m/>
    <m/>
    <m/>
    <m/>
    <m/>
    <m/>
    <x v="6"/>
    <m/>
    <m/>
  </r>
  <r>
    <x v="0"/>
    <s v="College of the Mainland Community College District"/>
    <x v="0"/>
    <x v="2"/>
    <m/>
    <m/>
    <m/>
    <m/>
    <m/>
    <m/>
    <m/>
    <x v="6"/>
    <m/>
    <m/>
  </r>
  <r>
    <x v="0"/>
    <s v="College of the Mainland Community College District"/>
    <x v="0"/>
    <x v="3"/>
    <m/>
    <m/>
    <m/>
    <m/>
    <m/>
    <m/>
    <m/>
    <x v="6"/>
    <m/>
    <m/>
  </r>
  <r>
    <x v="0"/>
    <s v="College of the Mainland Community College District"/>
    <x v="0"/>
    <x v="4"/>
    <m/>
    <m/>
    <m/>
    <m/>
    <m/>
    <m/>
    <m/>
    <x v="6"/>
    <m/>
    <m/>
  </r>
  <r>
    <x v="0"/>
    <s v="College of the Mainland Community College District"/>
    <x v="0"/>
    <x v="5"/>
    <m/>
    <m/>
    <m/>
    <m/>
    <m/>
    <m/>
    <m/>
    <x v="6"/>
    <m/>
    <m/>
  </r>
  <r>
    <x v="0"/>
    <s v="College of the Mainland Community College District"/>
    <x v="0"/>
    <x v="6"/>
    <m/>
    <m/>
    <m/>
    <m/>
    <m/>
    <m/>
    <n v="19893"/>
    <x v="6"/>
    <m/>
    <m/>
  </r>
  <r>
    <x v="0"/>
    <s v="College of the Mainland Community College District"/>
    <x v="1"/>
    <x v="7"/>
    <s v="                                                                                                                                                                                                 "/>
    <m/>
    <m/>
    <m/>
    <m/>
    <m/>
    <m/>
    <x v="6"/>
    <m/>
    <m/>
  </r>
  <r>
    <x v="0"/>
    <s v="College of the Mainland Community College District"/>
    <x v="1"/>
    <x v="8"/>
    <m/>
    <m/>
    <m/>
    <m/>
    <m/>
    <m/>
    <m/>
    <x v="6"/>
    <m/>
    <m/>
  </r>
  <r>
    <x v="0"/>
    <s v="College of the Mainland Community College District"/>
    <x v="1"/>
    <x v="9"/>
    <m/>
    <m/>
    <m/>
    <m/>
    <m/>
    <m/>
    <m/>
    <x v="6"/>
    <m/>
    <m/>
  </r>
  <r>
    <x v="0"/>
    <s v="College of the Mainland Community College District"/>
    <x v="1"/>
    <x v="10"/>
    <m/>
    <m/>
    <m/>
    <m/>
    <m/>
    <m/>
    <m/>
    <x v="6"/>
    <m/>
    <m/>
  </r>
  <r>
    <x v="0"/>
    <s v="College of the Mainland Community College District"/>
    <x v="1"/>
    <x v="11"/>
    <n v="82007"/>
    <m/>
    <n v="139046"/>
    <m/>
    <n v="265601"/>
    <m/>
    <m/>
    <x v="6"/>
    <m/>
    <s v="Under Faculty/Staff support and instruction delivery, COM purchased software packages to enhance online learning and remote examination capabilities as needed for virtual learning during the pandemic. Also purchased were computers, as well as Remote Access Point hardware to increase network capabilities. "/>
  </r>
  <r>
    <x v="0"/>
    <s v="College of the Mainland Community College District"/>
    <x v="2"/>
    <x v="12"/>
    <n v="243165"/>
    <m/>
    <m/>
    <m/>
    <m/>
    <m/>
    <m/>
    <x v="6"/>
    <m/>
    <s v="The campus and safety operation funds were used ot contract custodial services to provide necessary disinfecting and preventative measures for the protection of staff and students. "/>
  </r>
  <r>
    <x v="0"/>
    <s v="College of the Mainland Community College District"/>
    <x v="2"/>
    <x v="13"/>
    <m/>
    <m/>
    <m/>
    <m/>
    <m/>
    <m/>
    <m/>
    <x v="6"/>
    <m/>
    <m/>
  </r>
  <r>
    <x v="0"/>
    <s v="College of the Mainland Community College District"/>
    <x v="2"/>
    <x v="14"/>
    <m/>
    <m/>
    <m/>
    <m/>
    <m/>
    <m/>
    <m/>
    <x v="6"/>
    <m/>
    <m/>
  </r>
  <r>
    <x v="0"/>
    <s v="College of the Mainland Community College District"/>
    <x v="2"/>
    <x v="15"/>
    <m/>
    <m/>
    <m/>
    <m/>
    <m/>
    <m/>
    <m/>
    <x v="6"/>
    <m/>
    <m/>
  </r>
  <r>
    <x v="0"/>
    <s v="College of the Mainland Community College District"/>
    <x v="3"/>
    <x v="16"/>
    <m/>
    <m/>
    <m/>
    <m/>
    <m/>
    <m/>
    <m/>
    <x v="6"/>
    <m/>
    <m/>
  </r>
  <r>
    <x v="0"/>
    <s v="College of the Mainland Community College District"/>
    <x v="3"/>
    <x v="17"/>
    <m/>
    <m/>
    <m/>
    <m/>
    <m/>
    <m/>
    <m/>
    <x v="6"/>
    <m/>
    <m/>
  </r>
  <r>
    <x v="0"/>
    <s v="College of the Mainland Community College District"/>
    <x v="3"/>
    <x v="18"/>
    <m/>
    <m/>
    <m/>
    <m/>
    <m/>
    <m/>
    <m/>
    <x v="6"/>
    <m/>
    <m/>
  </r>
  <r>
    <x v="0"/>
    <s v="College of the Mainland Community College District"/>
    <x v="4"/>
    <x v="19"/>
    <m/>
    <m/>
    <m/>
    <m/>
    <m/>
    <m/>
    <m/>
    <x v="6"/>
    <m/>
    <m/>
  </r>
  <r>
    <x v="0"/>
    <s v="College of the Mainland Community College District"/>
    <x v="5"/>
    <x v="20"/>
    <m/>
    <m/>
    <m/>
    <m/>
    <m/>
    <m/>
    <m/>
    <x v="6"/>
    <m/>
    <m/>
  </r>
  <r>
    <x v="0"/>
    <s v="College of the Mainland Community College District"/>
    <x v="6"/>
    <x v="21"/>
    <n v="640777"/>
    <m/>
    <n v="4145779"/>
    <m/>
    <n v="1994297"/>
    <m/>
    <n v="462014"/>
    <x v="6"/>
    <n v="42986"/>
    <s v="These funds were used to maintain staffing levels and avert furloughs/layoffs that would have been a direct result of substantially decreased revenue due to COVID-19. "/>
  </r>
  <r>
    <x v="0"/>
    <s v="College of the Mainland Community College District"/>
    <x v="7"/>
    <x v="22"/>
    <m/>
    <m/>
    <n v="24923"/>
    <m/>
    <m/>
    <m/>
    <m/>
    <x v="6"/>
    <m/>
    <s v="In 2020, 17 students were determined to be eligible to receive GEER TEOG funds be meeting eligibility for Title IV. "/>
  </r>
  <r>
    <x v="0"/>
    <s v="College of the Mainland Community College District"/>
    <x v="7"/>
    <x v="23"/>
    <m/>
    <m/>
    <n v="24083"/>
    <m/>
    <m/>
    <m/>
    <m/>
    <x v="6"/>
    <m/>
    <s v="In 2020, 35 students were determined eligible for GEER Emergency Education Grant funds by demonstrating financial impact due to the COVID 19 pandemic as long as tuition and fees were not covered by another source. "/>
  </r>
  <r>
    <x v="0"/>
    <s v="College of the Mainland Community College District"/>
    <x v="7"/>
    <x v="24"/>
    <m/>
    <m/>
    <n v="55799"/>
    <m/>
    <n v="588177"/>
    <m/>
    <n v="176545"/>
    <x v="6"/>
    <n v="0"/>
    <s v="301 students participated in this program and utilized these funds to support their completion of a high-value credential. "/>
  </r>
  <r>
    <x v="0"/>
    <s v="College of the Mainland Community College District"/>
    <x v="7"/>
    <x v="25"/>
    <m/>
    <m/>
    <m/>
    <m/>
    <n v="125000"/>
    <m/>
    <m/>
    <x v="6"/>
    <n v="0"/>
    <s v="These funds were distributed to 308 students to clear eligible students with financial holds and institutional debt. Students benefit in the ability to return to school and complete their academic credentials.  "/>
  </r>
  <r>
    <x v="0"/>
    <s v="College of the Mainland Community College District"/>
    <x v="7"/>
    <x v="26"/>
    <m/>
    <m/>
    <m/>
    <m/>
    <n v="16000"/>
    <m/>
    <n v="69863"/>
    <x v="6"/>
    <n v="0"/>
    <s v="For the Reporting Moderization grant, the funds were used to purchase reporting software for Continuing Education, trainings and Integration program software. For the Accelerating Student Success Planning grant, the funds were used for consulting services regarding student journey mapping, with content development. "/>
  </r>
  <r>
    <x v="0"/>
    <s v="College of the Mainland Community College District"/>
    <x v="8"/>
    <x v="27"/>
    <m/>
    <m/>
    <m/>
    <m/>
    <m/>
    <m/>
    <m/>
    <x v="6"/>
    <m/>
    <m/>
  </r>
  <r>
    <x v="0"/>
    <s v="Grayson College"/>
    <x v="0"/>
    <x v="0"/>
    <n v="709000"/>
    <n v="1247"/>
    <n v="1617422"/>
    <n v="2078"/>
    <n v="3557837"/>
    <n v="2475"/>
    <n v="112396"/>
    <x v="82"/>
    <m/>
    <m/>
  </r>
  <r>
    <x v="0"/>
    <s v="Grayson College"/>
    <x v="0"/>
    <x v="1"/>
    <n v="1771"/>
    <n v="71"/>
    <n v="345805"/>
    <n v="329"/>
    <n v="106887"/>
    <m/>
    <n v="91250"/>
    <x v="6"/>
    <m/>
    <m/>
  </r>
  <r>
    <x v="0"/>
    <s v="Grayson College"/>
    <x v="0"/>
    <x v="2"/>
    <m/>
    <m/>
    <n v="25634"/>
    <m/>
    <n v="265083"/>
    <m/>
    <m/>
    <x v="6"/>
    <m/>
    <m/>
  </r>
  <r>
    <x v="0"/>
    <s v="Grayson College"/>
    <x v="0"/>
    <x v="3"/>
    <m/>
    <m/>
    <m/>
    <m/>
    <n v="8220"/>
    <m/>
    <n v="84368"/>
    <x v="6"/>
    <m/>
    <m/>
  </r>
  <r>
    <x v="0"/>
    <s v="Grayson College"/>
    <x v="0"/>
    <x v="4"/>
    <m/>
    <m/>
    <m/>
    <m/>
    <m/>
    <m/>
    <n v="35309"/>
    <x v="6"/>
    <m/>
    <m/>
  </r>
  <r>
    <x v="0"/>
    <s v="Grayson College"/>
    <x v="0"/>
    <x v="5"/>
    <m/>
    <m/>
    <m/>
    <m/>
    <m/>
    <m/>
    <m/>
    <x v="6"/>
    <m/>
    <m/>
  </r>
  <r>
    <x v="0"/>
    <s v="Grayson College"/>
    <x v="0"/>
    <x v="6"/>
    <m/>
    <m/>
    <m/>
    <m/>
    <n v="104365"/>
    <n v="154"/>
    <m/>
    <x v="6"/>
    <m/>
    <m/>
  </r>
  <r>
    <x v="0"/>
    <s v="Grayson College"/>
    <x v="1"/>
    <x v="7"/>
    <n v="2232"/>
    <m/>
    <n v="70220"/>
    <m/>
    <n v="4559"/>
    <m/>
    <n v="264320"/>
    <x v="6"/>
    <m/>
    <m/>
  </r>
  <r>
    <x v="0"/>
    <s v="Grayson College"/>
    <x v="1"/>
    <x v="8"/>
    <n v="18746"/>
    <m/>
    <n v="34"/>
    <m/>
    <n v="1172776"/>
    <m/>
    <n v="118885"/>
    <x v="6"/>
    <m/>
    <m/>
  </r>
  <r>
    <x v="0"/>
    <s v="Grayson College"/>
    <x v="1"/>
    <x v="9"/>
    <m/>
    <m/>
    <n v="24366"/>
    <m/>
    <m/>
    <m/>
    <m/>
    <x v="6"/>
    <m/>
    <m/>
  </r>
  <r>
    <x v="0"/>
    <s v="Grayson College"/>
    <x v="1"/>
    <x v="10"/>
    <n v="63421"/>
    <m/>
    <n v="22909"/>
    <m/>
    <n v="123731"/>
    <m/>
    <n v="32080"/>
    <x v="6"/>
    <m/>
    <m/>
  </r>
  <r>
    <x v="0"/>
    <s v="Grayson College"/>
    <x v="1"/>
    <x v="11"/>
    <n v="225467"/>
    <m/>
    <n v="971453"/>
    <m/>
    <n v="499110"/>
    <m/>
    <n v="401114"/>
    <x v="6"/>
    <m/>
    <s v="Revised _x000a_amts during_x000a_fiscal audit"/>
  </r>
  <r>
    <x v="0"/>
    <s v="Grayson College"/>
    <x v="2"/>
    <x v="12"/>
    <n v="129784"/>
    <m/>
    <n v="299993"/>
    <m/>
    <n v="100134"/>
    <m/>
    <n v="18073"/>
    <x v="6"/>
    <m/>
    <m/>
  </r>
  <r>
    <x v="0"/>
    <s v="Grayson College"/>
    <x v="2"/>
    <x v="13"/>
    <n v="25422"/>
    <m/>
    <n v="33786"/>
    <m/>
    <n v="5633"/>
    <m/>
    <m/>
    <x v="6"/>
    <m/>
    <m/>
  </r>
  <r>
    <x v="0"/>
    <s v="Grayson College"/>
    <x v="2"/>
    <x v="14"/>
    <n v="3435"/>
    <m/>
    <n v="78840"/>
    <m/>
    <n v="1368748"/>
    <m/>
    <n v="1000"/>
    <x v="6"/>
    <m/>
    <m/>
  </r>
  <r>
    <x v="0"/>
    <s v="Grayson College"/>
    <x v="2"/>
    <x v="15"/>
    <m/>
    <m/>
    <m/>
    <m/>
    <m/>
    <m/>
    <m/>
    <x v="6"/>
    <m/>
    <m/>
  </r>
  <r>
    <x v="0"/>
    <s v="Grayson College"/>
    <x v="3"/>
    <x v="16"/>
    <m/>
    <m/>
    <n v="1707573"/>
    <m/>
    <n v="645743"/>
    <m/>
    <m/>
    <x v="6"/>
    <m/>
    <m/>
  </r>
  <r>
    <x v="0"/>
    <s v="Grayson College"/>
    <x v="3"/>
    <x v="17"/>
    <n v="20475"/>
    <m/>
    <m/>
    <m/>
    <m/>
    <m/>
    <m/>
    <x v="6"/>
    <m/>
    <m/>
  </r>
  <r>
    <x v="0"/>
    <s v="Grayson College"/>
    <x v="3"/>
    <x v="18"/>
    <m/>
    <m/>
    <m/>
    <m/>
    <m/>
    <m/>
    <m/>
    <x v="6"/>
    <m/>
    <m/>
  </r>
  <r>
    <x v="0"/>
    <s v="Grayson College"/>
    <x v="4"/>
    <x v="19"/>
    <m/>
    <m/>
    <m/>
    <m/>
    <m/>
    <m/>
    <m/>
    <x v="6"/>
    <m/>
    <m/>
  </r>
  <r>
    <x v="0"/>
    <s v="Grayson College"/>
    <x v="5"/>
    <x v="20"/>
    <m/>
    <m/>
    <m/>
    <m/>
    <m/>
    <m/>
    <m/>
    <x v="6"/>
    <m/>
    <m/>
  </r>
  <r>
    <x v="0"/>
    <s v="Grayson College"/>
    <x v="6"/>
    <x v="21"/>
    <n v="89166"/>
    <m/>
    <n v="159583"/>
    <m/>
    <n v="244478"/>
    <m/>
    <m/>
    <x v="6"/>
    <m/>
    <m/>
  </r>
  <r>
    <x v="0"/>
    <s v="Grayson College"/>
    <x v="7"/>
    <x v="22"/>
    <m/>
    <m/>
    <n v="23331"/>
    <n v="15"/>
    <m/>
    <m/>
    <m/>
    <x v="6"/>
    <m/>
    <m/>
  </r>
  <r>
    <x v="0"/>
    <s v="Grayson College"/>
    <x v="7"/>
    <x v="23"/>
    <m/>
    <m/>
    <n v="22545"/>
    <n v="30"/>
    <m/>
    <m/>
    <m/>
    <x v="6"/>
    <m/>
    <m/>
  </r>
  <r>
    <x v="0"/>
    <s v="Grayson College"/>
    <x v="7"/>
    <x v="24"/>
    <m/>
    <m/>
    <n v="7901"/>
    <n v="7"/>
    <n v="435680"/>
    <n v="253"/>
    <n v="489145"/>
    <x v="6"/>
    <m/>
    <m/>
  </r>
  <r>
    <x v="0"/>
    <s v="Grayson College"/>
    <x v="7"/>
    <x v="25"/>
    <m/>
    <m/>
    <m/>
    <m/>
    <m/>
    <m/>
    <m/>
    <x v="6"/>
    <m/>
    <m/>
  </r>
  <r>
    <x v="0"/>
    <s v="Grayson College"/>
    <x v="7"/>
    <x v="26"/>
    <m/>
    <m/>
    <m/>
    <m/>
    <n v="2147640"/>
    <n v="750"/>
    <n v="178578"/>
    <x v="83"/>
    <m/>
    <m/>
  </r>
  <r>
    <x v="0"/>
    <s v="Grayson College"/>
    <x v="8"/>
    <x v="27"/>
    <m/>
    <m/>
    <m/>
    <m/>
    <m/>
    <m/>
    <m/>
    <x v="6"/>
    <m/>
    <m/>
  </r>
  <r>
    <x v="1"/>
    <s v="Texas State University"/>
    <x v="0"/>
    <x v="0"/>
    <n v="19777275"/>
    <n v="23004"/>
    <n v="15494435"/>
    <n v="18048"/>
    <n v="47290070"/>
    <n v="26480"/>
    <m/>
    <x v="6"/>
    <m/>
    <s v="unduplicated"/>
  </r>
  <r>
    <x v="1"/>
    <s v="Texas State University"/>
    <x v="0"/>
    <x v="1"/>
    <n v="8564925"/>
    <n v="8291"/>
    <m/>
    <m/>
    <m/>
    <m/>
    <m/>
    <x v="6"/>
    <m/>
    <s v="unduplicated"/>
  </r>
  <r>
    <x v="1"/>
    <s v="Texas State University"/>
    <x v="0"/>
    <x v="2"/>
    <m/>
    <m/>
    <m/>
    <m/>
    <m/>
    <m/>
    <m/>
    <x v="6"/>
    <m/>
    <m/>
  </r>
  <r>
    <x v="1"/>
    <s v="Texas State University"/>
    <x v="0"/>
    <x v="3"/>
    <m/>
    <m/>
    <m/>
    <m/>
    <m/>
    <m/>
    <m/>
    <x v="6"/>
    <m/>
    <m/>
  </r>
  <r>
    <x v="1"/>
    <s v="Texas State University"/>
    <x v="0"/>
    <x v="4"/>
    <m/>
    <m/>
    <m/>
    <m/>
    <m/>
    <m/>
    <m/>
    <x v="6"/>
    <m/>
    <m/>
  </r>
  <r>
    <x v="1"/>
    <s v="Texas State University"/>
    <x v="0"/>
    <x v="5"/>
    <m/>
    <m/>
    <m/>
    <m/>
    <m/>
    <m/>
    <m/>
    <x v="6"/>
    <m/>
    <m/>
  </r>
  <r>
    <x v="1"/>
    <s v="Texas State University"/>
    <x v="0"/>
    <x v="6"/>
    <m/>
    <m/>
    <m/>
    <m/>
    <m/>
    <m/>
    <m/>
    <x v="6"/>
    <m/>
    <m/>
  </r>
  <r>
    <x v="1"/>
    <s v="Texas State University"/>
    <x v="1"/>
    <x v="7"/>
    <m/>
    <m/>
    <m/>
    <m/>
    <m/>
    <m/>
    <m/>
    <x v="6"/>
    <m/>
    <m/>
  </r>
  <r>
    <x v="1"/>
    <s v="Texas State University"/>
    <x v="1"/>
    <x v="8"/>
    <n v="3328934"/>
    <m/>
    <m/>
    <m/>
    <m/>
    <m/>
    <m/>
    <x v="6"/>
    <m/>
    <m/>
  </r>
  <r>
    <x v="1"/>
    <s v="Texas State University"/>
    <x v="1"/>
    <x v="9"/>
    <m/>
    <m/>
    <m/>
    <m/>
    <m/>
    <m/>
    <m/>
    <x v="6"/>
    <m/>
    <m/>
  </r>
  <r>
    <x v="1"/>
    <s v="Texas State University"/>
    <x v="1"/>
    <x v="10"/>
    <m/>
    <m/>
    <m/>
    <m/>
    <n v="1700"/>
    <m/>
    <m/>
    <x v="6"/>
    <m/>
    <m/>
  </r>
  <r>
    <x v="1"/>
    <s v="Texas State University"/>
    <x v="1"/>
    <x v="11"/>
    <n v="120345"/>
    <m/>
    <m/>
    <m/>
    <n v="51224"/>
    <m/>
    <m/>
    <x v="6"/>
    <m/>
    <m/>
  </r>
  <r>
    <x v="1"/>
    <s v="Texas State University"/>
    <x v="2"/>
    <x v="12"/>
    <m/>
    <m/>
    <m/>
    <m/>
    <n v="251052"/>
    <m/>
    <m/>
    <x v="6"/>
    <m/>
    <m/>
  </r>
  <r>
    <x v="1"/>
    <s v="Texas State University"/>
    <x v="2"/>
    <x v="13"/>
    <m/>
    <m/>
    <m/>
    <m/>
    <n v="332340"/>
    <m/>
    <m/>
    <x v="6"/>
    <m/>
    <m/>
  </r>
  <r>
    <x v="1"/>
    <s v="Texas State University"/>
    <x v="2"/>
    <x v="14"/>
    <m/>
    <m/>
    <n v="5034560"/>
    <m/>
    <n v="12712631"/>
    <m/>
    <m/>
    <x v="6"/>
    <m/>
    <m/>
  </r>
  <r>
    <x v="1"/>
    <s v="Texas State University"/>
    <x v="2"/>
    <x v="15"/>
    <m/>
    <m/>
    <m/>
    <m/>
    <m/>
    <m/>
    <m/>
    <x v="6"/>
    <m/>
    <m/>
  </r>
  <r>
    <x v="1"/>
    <s v="Texas State University"/>
    <x v="3"/>
    <x v="16"/>
    <m/>
    <m/>
    <n v="12757798"/>
    <m/>
    <n v="3016783"/>
    <m/>
    <m/>
    <x v="6"/>
    <m/>
    <m/>
  </r>
  <r>
    <x v="1"/>
    <s v="Texas State University"/>
    <x v="3"/>
    <x v="17"/>
    <m/>
    <m/>
    <n v="3042092"/>
    <m/>
    <n v="28832194"/>
    <m/>
    <m/>
    <x v="6"/>
    <m/>
    <m/>
  </r>
  <r>
    <x v="1"/>
    <s v="Texas State University"/>
    <x v="3"/>
    <x v="18"/>
    <m/>
    <m/>
    <m/>
    <m/>
    <n v="2046215"/>
    <m/>
    <m/>
    <x v="6"/>
    <m/>
    <m/>
  </r>
  <r>
    <x v="1"/>
    <s v="Texas State University"/>
    <x v="4"/>
    <x v="19"/>
    <m/>
    <m/>
    <m/>
    <m/>
    <m/>
    <m/>
    <m/>
    <x v="6"/>
    <m/>
    <m/>
  </r>
  <r>
    <x v="1"/>
    <s v="Texas State University"/>
    <x v="5"/>
    <x v="20"/>
    <m/>
    <m/>
    <m/>
    <m/>
    <m/>
    <m/>
    <m/>
    <x v="6"/>
    <m/>
    <m/>
  </r>
  <r>
    <x v="1"/>
    <s v="Texas State University"/>
    <x v="6"/>
    <x v="21"/>
    <m/>
    <m/>
    <n v="1662847"/>
    <m/>
    <n v="23386865"/>
    <m/>
    <n v="186656"/>
    <x v="6"/>
    <n v="49823"/>
    <s v="Entity-TX A&amp;M Univ Health Science Center _x000a_Purpose-COVID: FY20 SBDC COVID Business Recovery Accelerator Cooperative Agreement_x000a_Entity-TX A&amp;M Univ Health Science Center_x000a_COVID: Texas State University Texas Vaccine Outreach and Education_x000a_Entity-U.S. Department of Labor Occupational Safety and Health Admin_x000a_Purpose-COVID: Infectious Diseases, Including COVID-19_x000a_Entity-Johns Hopkins University Bloomberg School of Public Health_x000a_Purpose-The Community's Role in an Equitable and Effective COVID-19 Vaccination Rollout_x000a_Entity-Texas Higher Ed Coordinating Board Academic Quality and Workforce_x000a_Purpose-CARES Applied Behavior Analysis Educator Training Program_x000a_Entity-TX Higher Ed Coordinating Board Academic Quality and Workforce _x000a_Purpose-COVID:(NIGP):Supporting Clinical Learning Experiences to Mitigate Impediment_x000a_Entity-UT Austin Hogg Foundation for Mental Health _x000a_Purpose-Black Mental Health in the Age of COVID-19 at Texas State University"/>
  </r>
  <r>
    <x v="1"/>
    <s v="Texas State University"/>
    <x v="7"/>
    <x v="22"/>
    <m/>
    <m/>
    <n v="2812482"/>
    <n v="672"/>
    <m/>
    <m/>
    <m/>
    <x v="6"/>
    <m/>
    <s v="unduplicated"/>
  </r>
  <r>
    <x v="1"/>
    <s v="Texas State University"/>
    <x v="7"/>
    <x v="23"/>
    <m/>
    <m/>
    <n v="2888944"/>
    <n v="3000"/>
    <m/>
    <m/>
    <m/>
    <x v="6"/>
    <m/>
    <s v="unduplicated"/>
  </r>
  <r>
    <x v="1"/>
    <s v="Texas State University"/>
    <x v="7"/>
    <x v="24"/>
    <m/>
    <m/>
    <n v="71052"/>
    <n v="35"/>
    <n v="2329296"/>
    <n v="577"/>
    <n v="598026"/>
    <x v="84"/>
    <m/>
    <s v="unduplicated; non-student expenses related to salaries, wages, benefits, and operating costs "/>
  </r>
  <r>
    <x v="1"/>
    <s v="Texas State University"/>
    <x v="7"/>
    <x v="25"/>
    <m/>
    <m/>
    <m/>
    <m/>
    <n v="241624"/>
    <n v="252"/>
    <n v="8376"/>
    <x v="85"/>
    <m/>
    <s v="unduplicated; non-student expenses related to salaries, wages, benefits, and operating costs "/>
  </r>
  <r>
    <x v="1"/>
    <s v="Texas State University"/>
    <x v="7"/>
    <x v="26"/>
    <m/>
    <m/>
    <m/>
    <m/>
    <n v="1202706"/>
    <m/>
    <n v="131561"/>
    <x v="6"/>
    <n v="240077"/>
    <s v="Texera Credentialing for Data Science_x000a_Accelerating Credentials of Purpose and Value Planning Grant-Short Notice_x000a_Strengthening the Texas Teacher Education Pipeline (STTEP)_x000a_THECB Accelerating Credentials of Purpose and Value Planning Grant_x000a_COVID: Accelerate Student Success Planning Grant_x000a_COVID: Mindfulness, Stress Reduction and Emotional Intelligence Initiative_x000a_GEER II--Nursing Innovation Grant Program: Faculty Nursing Pipeline_x000a_CARES Applied Behavior Analysis Educator Training Program_x000a_"/>
  </r>
  <r>
    <x v="1"/>
    <s v="Texas State University"/>
    <x v="8"/>
    <x v="27"/>
    <m/>
    <m/>
    <m/>
    <m/>
    <m/>
    <m/>
    <m/>
    <x v="6"/>
    <m/>
    <m/>
  </r>
  <r>
    <x v="1"/>
    <s v="The University of Texas at San Antonio"/>
    <x v="0"/>
    <x v="0"/>
    <n v="12408352"/>
    <n v="16396"/>
    <n v="32116360"/>
    <n v="17384"/>
    <n v="43064955"/>
    <n v="25046"/>
    <n v="457291"/>
    <x v="86"/>
    <s v="                                          -  "/>
    <s v=" "/>
  </r>
  <r>
    <x v="1"/>
    <s v="The University of Texas at San Antonio"/>
    <x v="0"/>
    <x v="1"/>
    <n v="4142478"/>
    <m/>
    <s v=" $                                    -  "/>
    <s v="                                    -  "/>
    <s v="                                       -  "/>
    <s v="                                               -  "/>
    <s v="                                          -  "/>
    <x v="2"/>
    <s v="                                          -  "/>
    <m/>
  </r>
  <r>
    <x v="1"/>
    <s v="The University of Texas at San Antonio"/>
    <x v="0"/>
    <x v="2"/>
    <s v=" $                                  -  "/>
    <s v="                                    -  "/>
    <s v=" $                                    -  "/>
    <s v="                                    -  "/>
    <s v="                                       -  "/>
    <s v="                                               -  "/>
    <s v="                                          -  "/>
    <x v="2"/>
    <s v="                                          -  "/>
    <m/>
  </r>
  <r>
    <x v="1"/>
    <s v="The University of Texas at San Antonio"/>
    <x v="0"/>
    <x v="3"/>
    <n v="3033500"/>
    <n v="6067"/>
    <n v="1604400"/>
    <n v="2201"/>
    <n v="0"/>
    <n v="0"/>
    <s v="                                          -  "/>
    <x v="2"/>
    <s v="                                          -  "/>
    <m/>
  </r>
  <r>
    <x v="1"/>
    <s v="The University of Texas at San Antonio"/>
    <x v="0"/>
    <x v="4"/>
    <s v=" $                                  -  "/>
    <s v="                                    -  "/>
    <s v=" $                                    -  "/>
    <s v="                                    -  "/>
    <s v="                                       -  "/>
    <n v="0"/>
    <s v="                                          -  "/>
    <x v="2"/>
    <s v="                                          -  "/>
    <m/>
  </r>
  <r>
    <x v="1"/>
    <s v="The University of Texas at San Antonio"/>
    <x v="0"/>
    <x v="5"/>
    <s v=" $                                  -  "/>
    <s v="                                    -  "/>
    <s v=" $                                    -  "/>
    <s v="                                    -  "/>
    <s v="                                       -  "/>
    <n v="0"/>
    <s v="                                          -  "/>
    <x v="2"/>
    <s v="                                          -  "/>
    <m/>
  </r>
  <r>
    <x v="1"/>
    <s v="The University of Texas at San Antonio"/>
    <x v="0"/>
    <x v="6"/>
    <s v=" $                                  -  "/>
    <s v="                                    -  "/>
    <n v="891934"/>
    <n v="269"/>
    <n v="747960"/>
    <n v="581"/>
    <s v="                                          -  "/>
    <x v="2"/>
    <s v="                                          -  "/>
    <m/>
  </r>
  <r>
    <x v="1"/>
    <s v="The University of Texas at San Antonio"/>
    <x v="1"/>
    <x v="7"/>
    <m/>
    <m/>
    <m/>
    <m/>
    <s v="                                       -  "/>
    <m/>
    <s v="                                          -  "/>
    <x v="6"/>
    <s v="                                          -  "/>
    <m/>
  </r>
  <r>
    <x v="1"/>
    <s v="The University of Texas at San Antonio"/>
    <x v="1"/>
    <x v="8"/>
    <m/>
    <m/>
    <m/>
    <m/>
    <s v="                                       -  "/>
    <m/>
    <s v="                                          -  "/>
    <x v="6"/>
    <s v="                                          -  "/>
    <m/>
  </r>
  <r>
    <x v="1"/>
    <s v="The University of Texas at San Antonio"/>
    <x v="1"/>
    <x v="9"/>
    <m/>
    <m/>
    <m/>
    <m/>
    <s v="                                       -  "/>
    <m/>
    <s v="                                          -  "/>
    <x v="6"/>
    <s v="                                          -  "/>
    <m/>
  </r>
  <r>
    <x v="1"/>
    <s v="The University of Texas at San Antonio"/>
    <x v="1"/>
    <x v="10"/>
    <s v=" $                                  -  "/>
    <m/>
    <n v="63151"/>
    <m/>
    <n v="518760"/>
    <m/>
    <n v="119304"/>
    <x v="6"/>
    <s v="                                          -  "/>
    <m/>
  </r>
  <r>
    <x v="1"/>
    <s v="The University of Texas at San Antonio"/>
    <x v="1"/>
    <x v="11"/>
    <n v="802758"/>
    <m/>
    <n v="4853078"/>
    <m/>
    <n v="9443174"/>
    <m/>
    <n v="7960295"/>
    <x v="6"/>
    <n v="1085949"/>
    <m/>
  </r>
  <r>
    <x v="1"/>
    <s v="The University of Texas at San Antonio"/>
    <x v="2"/>
    <x v="12"/>
    <s v=" $                                  -  "/>
    <m/>
    <s v=" $                                    -  "/>
    <m/>
    <s v="                                       -  "/>
    <m/>
    <s v="                                          -  "/>
    <x v="6"/>
    <s v="                                          -  "/>
    <m/>
  </r>
  <r>
    <x v="1"/>
    <s v="The University of Texas at San Antonio"/>
    <x v="2"/>
    <x v="13"/>
    <s v=" $                                  -  "/>
    <m/>
    <n v="369234"/>
    <m/>
    <s v="                                       -  "/>
    <m/>
    <s v="                                          -  "/>
    <x v="6"/>
    <s v="                                          -  "/>
    <m/>
  </r>
  <r>
    <x v="1"/>
    <s v="The University of Texas at San Antonio"/>
    <x v="2"/>
    <x v="14"/>
    <s v=" $                                  -  "/>
    <m/>
    <n v="267436"/>
    <m/>
    <n v="1671150"/>
    <m/>
    <n v="764472"/>
    <x v="6"/>
    <n v="73075"/>
    <s v="airflow system and touchless fixtures for restrooms"/>
  </r>
  <r>
    <x v="1"/>
    <s v="The University of Texas at San Antonio"/>
    <x v="2"/>
    <x v="15"/>
    <s v=" $                                  -  "/>
    <m/>
    <s v=" $                                    -  "/>
    <m/>
    <s v="                                       -  "/>
    <m/>
    <s v="                                          -  "/>
    <x v="6"/>
    <s v="                                          -  "/>
    <m/>
  </r>
  <r>
    <x v="1"/>
    <s v="The University of Texas at San Antonio"/>
    <x v="3"/>
    <x v="16"/>
    <s v=" $                                  -  "/>
    <m/>
    <s v=" $                                    -  "/>
    <m/>
    <s v="                                       -  "/>
    <m/>
    <s v="                                          -  "/>
    <x v="6"/>
    <s v="                                          -  "/>
    <m/>
  </r>
  <r>
    <x v="1"/>
    <s v="The University of Texas at San Antonio"/>
    <x v="3"/>
    <x v="17"/>
    <s v=" $                                  -  "/>
    <m/>
    <n v="27668856"/>
    <m/>
    <s v="                                       -  "/>
    <m/>
    <s v="                                          -  "/>
    <x v="6"/>
    <s v="                                          -  "/>
    <m/>
  </r>
  <r>
    <x v="1"/>
    <s v="The University of Texas at San Antonio"/>
    <x v="3"/>
    <x v="18"/>
    <s v=" $                                  -  "/>
    <m/>
    <s v=" $                                    -  "/>
    <m/>
    <s v="                                       -  "/>
    <m/>
    <s v="                                          -  "/>
    <x v="6"/>
    <s v="                                          -  "/>
    <m/>
  </r>
  <r>
    <x v="1"/>
    <s v="The University of Texas at San Antonio"/>
    <x v="4"/>
    <x v="19"/>
    <n v="2137372"/>
    <m/>
    <n v="2333481"/>
    <m/>
    <n v="851049"/>
    <m/>
    <n v="97579"/>
    <x v="6"/>
    <n v="79764"/>
    <m/>
  </r>
  <r>
    <x v="1"/>
    <s v="The University of Texas at San Antonio"/>
    <x v="5"/>
    <x v="20"/>
    <m/>
    <m/>
    <m/>
    <m/>
    <s v="                                       -  "/>
    <m/>
    <s v="                                          -  "/>
    <x v="6"/>
    <s v="                                          -  "/>
    <m/>
  </r>
  <r>
    <x v="1"/>
    <s v="The University of Texas at San Antonio"/>
    <x v="6"/>
    <x v="21"/>
    <m/>
    <m/>
    <n v="2112237"/>
    <m/>
    <n v="4571572"/>
    <m/>
    <n v="2135207"/>
    <x v="6"/>
    <n v="813303"/>
    <s v="testing, covid mgmt office, temp staff, financial aid outreach, student med svcs"/>
  </r>
  <r>
    <x v="1"/>
    <s v="The University of Texas at San Antonio"/>
    <x v="7"/>
    <x v="22"/>
    <m/>
    <s v=" $                                 -  "/>
    <n v="2518614"/>
    <n v="513"/>
    <s v="                                       -  "/>
    <s v=" $                                            -  "/>
    <s v="                                          -  "/>
    <x v="6"/>
    <s v="                                          -  "/>
    <m/>
  </r>
  <r>
    <x v="1"/>
    <s v="The University of Texas at San Antonio"/>
    <x v="7"/>
    <x v="23"/>
    <m/>
    <s v=" $                                 -  "/>
    <n v="2436675"/>
    <n v="1535"/>
    <s v="                                       -  "/>
    <m/>
    <s v="                                          -  "/>
    <x v="6"/>
    <s v="                                          -  "/>
    <m/>
  </r>
  <r>
    <x v="1"/>
    <s v="The University of Texas at San Antonio"/>
    <x v="7"/>
    <x v="24"/>
    <m/>
    <s v=" $                                 -  "/>
    <s v="                                       -  "/>
    <s v=" $                                 -  "/>
    <n v="364668"/>
    <n v="172"/>
    <n v="81438"/>
    <x v="85"/>
    <s v="                                          -  "/>
    <s v=" scholarships, payroll and supplies "/>
  </r>
  <r>
    <x v="1"/>
    <s v="The University of Texas at San Antonio"/>
    <x v="7"/>
    <x v="25"/>
    <m/>
    <s v=" $                                 -  "/>
    <s v="                                       -  "/>
    <s v=" $                                 -  "/>
    <n v="16243"/>
    <n v="17"/>
    <n v="233757"/>
    <x v="87"/>
    <s v="                                          -  "/>
    <s v=" scholarships/grants under GEER "/>
  </r>
  <r>
    <x v="1"/>
    <s v="The University of Texas at San Antonio"/>
    <x v="7"/>
    <x v="26"/>
    <m/>
    <s v=" $                                 -  "/>
    <s v="                                       -  "/>
    <s v=" $                                 -  "/>
    <n v="221273"/>
    <n v="61"/>
    <n v="214885"/>
    <x v="88"/>
    <s v="                                          -  "/>
    <s v=" includes scholarships, accelerating credit grant, educator preparation planning and other grants "/>
  </r>
  <r>
    <x v="1"/>
    <s v="The University of Texas at San Antonio"/>
    <x v="8"/>
    <x v="27"/>
    <m/>
    <m/>
    <m/>
    <m/>
    <m/>
    <m/>
    <m/>
    <x v="6"/>
    <m/>
    <m/>
  </r>
  <r>
    <x v="3"/>
    <s v="Lamar State College - Port Arthur"/>
    <x v="0"/>
    <x v="0"/>
    <n v="947082"/>
    <n v="1320"/>
    <n v="791160"/>
    <n v="1616"/>
    <n v="3782083"/>
    <n v="2330"/>
    <m/>
    <x v="6"/>
    <m/>
    <m/>
  </r>
  <r>
    <x v="3"/>
    <s v="Lamar State College - Port Arthur"/>
    <x v="0"/>
    <x v="1"/>
    <m/>
    <m/>
    <m/>
    <m/>
    <m/>
    <m/>
    <m/>
    <x v="6"/>
    <m/>
    <m/>
  </r>
  <r>
    <x v="3"/>
    <s v="Lamar State College - Port Arthur"/>
    <x v="0"/>
    <x v="2"/>
    <m/>
    <m/>
    <m/>
    <m/>
    <m/>
    <m/>
    <m/>
    <x v="6"/>
    <m/>
    <m/>
  </r>
  <r>
    <x v="3"/>
    <s v="Lamar State College - Port Arthur"/>
    <x v="0"/>
    <x v="3"/>
    <m/>
    <m/>
    <m/>
    <m/>
    <m/>
    <m/>
    <m/>
    <x v="6"/>
    <m/>
    <m/>
  </r>
  <r>
    <x v="3"/>
    <s v="Lamar State College - Port Arthur"/>
    <x v="0"/>
    <x v="4"/>
    <m/>
    <m/>
    <m/>
    <m/>
    <m/>
    <m/>
    <m/>
    <x v="6"/>
    <m/>
    <m/>
  </r>
  <r>
    <x v="3"/>
    <s v="Lamar State College - Port Arthur"/>
    <x v="0"/>
    <x v="5"/>
    <m/>
    <m/>
    <m/>
    <m/>
    <m/>
    <m/>
    <m/>
    <x v="6"/>
    <m/>
    <m/>
  </r>
  <r>
    <x v="3"/>
    <s v="Lamar State College - Port Arthur"/>
    <x v="0"/>
    <x v="6"/>
    <m/>
    <m/>
    <m/>
    <m/>
    <m/>
    <m/>
    <m/>
    <x v="6"/>
    <m/>
    <m/>
  </r>
  <r>
    <x v="3"/>
    <s v="Lamar State College - Port Arthur"/>
    <x v="1"/>
    <x v="7"/>
    <n v="1148"/>
    <m/>
    <n v="86"/>
    <m/>
    <n v="7160"/>
    <m/>
    <m/>
    <x v="6"/>
    <m/>
    <m/>
  </r>
  <r>
    <x v="3"/>
    <s v="Lamar State College - Port Arthur"/>
    <x v="1"/>
    <x v="8"/>
    <m/>
    <m/>
    <m/>
    <m/>
    <m/>
    <m/>
    <m/>
    <x v="6"/>
    <m/>
    <m/>
  </r>
  <r>
    <x v="3"/>
    <s v="Lamar State College - Port Arthur"/>
    <x v="1"/>
    <x v="9"/>
    <m/>
    <m/>
    <m/>
    <m/>
    <m/>
    <m/>
    <m/>
    <x v="6"/>
    <m/>
    <m/>
  </r>
  <r>
    <x v="3"/>
    <s v="Lamar State College - Port Arthur"/>
    <x v="1"/>
    <x v="10"/>
    <m/>
    <m/>
    <m/>
    <m/>
    <m/>
    <m/>
    <m/>
    <x v="6"/>
    <m/>
    <m/>
  </r>
  <r>
    <x v="3"/>
    <s v="Lamar State College - Port Arthur"/>
    <x v="1"/>
    <x v="11"/>
    <m/>
    <m/>
    <m/>
    <m/>
    <m/>
    <m/>
    <m/>
    <x v="6"/>
    <m/>
    <m/>
  </r>
  <r>
    <x v="3"/>
    <s v="Lamar State College - Port Arthur"/>
    <x v="2"/>
    <x v="12"/>
    <n v="9044"/>
    <m/>
    <n v="9878"/>
    <m/>
    <n v="5268"/>
    <m/>
    <m/>
    <x v="6"/>
    <m/>
    <m/>
  </r>
  <r>
    <x v="3"/>
    <s v="Lamar State College - Port Arthur"/>
    <x v="2"/>
    <x v="13"/>
    <m/>
    <m/>
    <m/>
    <m/>
    <m/>
    <m/>
    <m/>
    <x v="6"/>
    <m/>
    <m/>
  </r>
  <r>
    <x v="3"/>
    <s v="Lamar State College - Port Arthur"/>
    <x v="2"/>
    <x v="14"/>
    <n v="13136"/>
    <m/>
    <n v="157798"/>
    <m/>
    <m/>
    <m/>
    <m/>
    <x v="6"/>
    <m/>
    <m/>
  </r>
  <r>
    <x v="3"/>
    <s v="Lamar State College - Port Arthur"/>
    <x v="2"/>
    <x v="15"/>
    <m/>
    <m/>
    <m/>
    <m/>
    <m/>
    <m/>
    <m/>
    <x v="6"/>
    <m/>
    <m/>
  </r>
  <r>
    <x v="3"/>
    <s v="Lamar State College - Port Arthur"/>
    <x v="3"/>
    <x v="16"/>
    <m/>
    <m/>
    <n v="1263600"/>
    <m/>
    <n v="573784"/>
    <m/>
    <n v="1736554"/>
    <x v="6"/>
    <m/>
    <m/>
  </r>
  <r>
    <x v="3"/>
    <s v="Lamar State College - Port Arthur"/>
    <x v="3"/>
    <x v="17"/>
    <m/>
    <m/>
    <m/>
    <m/>
    <m/>
    <m/>
    <m/>
    <x v="6"/>
    <m/>
    <m/>
  </r>
  <r>
    <x v="3"/>
    <s v="Lamar State College - Port Arthur"/>
    <x v="3"/>
    <x v="18"/>
    <m/>
    <m/>
    <m/>
    <m/>
    <m/>
    <m/>
    <m/>
    <x v="6"/>
    <m/>
    <m/>
  </r>
  <r>
    <x v="3"/>
    <s v="Lamar State College - Port Arthur"/>
    <x v="4"/>
    <x v="19"/>
    <m/>
    <m/>
    <m/>
    <m/>
    <m/>
    <m/>
    <m/>
    <x v="6"/>
    <m/>
    <m/>
  </r>
  <r>
    <x v="3"/>
    <s v="Lamar State College - Port Arthur"/>
    <x v="5"/>
    <x v="20"/>
    <m/>
    <m/>
    <m/>
    <m/>
    <m/>
    <m/>
    <m/>
    <x v="6"/>
    <m/>
    <m/>
  </r>
  <r>
    <x v="3"/>
    <s v="Lamar State College - Port Arthur"/>
    <x v="6"/>
    <x v="21"/>
    <n v="51000"/>
    <m/>
    <m/>
    <m/>
    <m/>
    <m/>
    <m/>
    <x v="6"/>
    <m/>
    <m/>
  </r>
  <r>
    <x v="3"/>
    <s v="Lamar State College - Port Arthur"/>
    <x v="7"/>
    <x v="22"/>
    <m/>
    <m/>
    <n v="37809"/>
    <n v="18"/>
    <m/>
    <m/>
    <m/>
    <x v="6"/>
    <m/>
    <m/>
  </r>
  <r>
    <x v="3"/>
    <s v="Lamar State College - Port Arthur"/>
    <x v="7"/>
    <x v="23"/>
    <m/>
    <m/>
    <n v="36535"/>
    <n v="34"/>
    <m/>
    <m/>
    <m/>
    <x v="6"/>
    <m/>
    <m/>
  </r>
  <r>
    <x v="3"/>
    <s v="Lamar State College - Port Arthur"/>
    <x v="7"/>
    <x v="24"/>
    <m/>
    <m/>
    <s v=" "/>
    <n v="13"/>
    <n v="370464"/>
    <n v="247"/>
    <n v="72826"/>
    <x v="6"/>
    <m/>
    <m/>
  </r>
  <r>
    <x v="3"/>
    <s v="Lamar State College - Port Arthur"/>
    <x v="7"/>
    <x v="25"/>
    <m/>
    <m/>
    <m/>
    <m/>
    <n v="24748"/>
    <n v="0"/>
    <n v="0"/>
    <x v="6"/>
    <m/>
    <m/>
  </r>
  <r>
    <x v="3"/>
    <s v="Lamar State College - Port Arthur"/>
    <x v="7"/>
    <x v="26"/>
    <m/>
    <m/>
    <m/>
    <m/>
    <s v=" "/>
    <m/>
    <m/>
    <x v="6"/>
    <m/>
    <m/>
  </r>
  <r>
    <x v="3"/>
    <s v="Lamar State College - Port Arthur"/>
    <x v="8"/>
    <x v="27"/>
    <m/>
    <m/>
    <m/>
    <m/>
    <m/>
    <m/>
    <m/>
    <x v="6"/>
    <m/>
    <m/>
  </r>
  <r>
    <x v="0"/>
    <s v="Ranger College"/>
    <x v="0"/>
    <x v="0"/>
    <n v="374100"/>
    <n v="296"/>
    <n v="673907"/>
    <n v="522"/>
    <n v="2063260"/>
    <n v="551"/>
    <m/>
    <x v="6"/>
    <m/>
    <m/>
  </r>
  <r>
    <x v="0"/>
    <s v="Ranger College"/>
    <x v="0"/>
    <x v="1"/>
    <m/>
    <m/>
    <m/>
    <m/>
    <m/>
    <m/>
    <m/>
    <x v="6"/>
    <m/>
    <m/>
  </r>
  <r>
    <x v="0"/>
    <s v="Ranger College"/>
    <x v="0"/>
    <x v="2"/>
    <m/>
    <m/>
    <m/>
    <m/>
    <m/>
    <m/>
    <m/>
    <x v="6"/>
    <m/>
    <m/>
  </r>
  <r>
    <x v="0"/>
    <s v="Ranger College"/>
    <x v="0"/>
    <x v="3"/>
    <m/>
    <m/>
    <m/>
    <m/>
    <m/>
    <m/>
    <m/>
    <x v="6"/>
    <m/>
    <m/>
  </r>
  <r>
    <x v="0"/>
    <s v="Ranger College"/>
    <x v="0"/>
    <x v="4"/>
    <m/>
    <m/>
    <m/>
    <m/>
    <m/>
    <m/>
    <m/>
    <x v="6"/>
    <m/>
    <m/>
  </r>
  <r>
    <x v="0"/>
    <s v="Ranger College"/>
    <x v="0"/>
    <x v="5"/>
    <m/>
    <m/>
    <m/>
    <m/>
    <m/>
    <m/>
    <m/>
    <x v="6"/>
    <m/>
    <m/>
  </r>
  <r>
    <x v="0"/>
    <s v="Ranger College"/>
    <x v="0"/>
    <x v="6"/>
    <m/>
    <m/>
    <m/>
    <m/>
    <m/>
    <m/>
    <m/>
    <x v="6"/>
    <m/>
    <m/>
  </r>
  <r>
    <x v="0"/>
    <s v="Ranger College"/>
    <x v="1"/>
    <x v="7"/>
    <m/>
    <m/>
    <m/>
    <m/>
    <m/>
    <m/>
    <m/>
    <x v="6"/>
    <m/>
    <m/>
  </r>
  <r>
    <x v="0"/>
    <s v="Ranger College"/>
    <x v="1"/>
    <x v="8"/>
    <m/>
    <m/>
    <n v="140184"/>
    <m/>
    <m/>
    <m/>
    <m/>
    <x v="6"/>
    <m/>
    <m/>
  </r>
  <r>
    <x v="0"/>
    <s v="Ranger College"/>
    <x v="1"/>
    <x v="9"/>
    <n v="12321"/>
    <m/>
    <n v="133179"/>
    <m/>
    <m/>
    <m/>
    <m/>
    <x v="6"/>
    <m/>
    <m/>
  </r>
  <r>
    <x v="0"/>
    <s v="Ranger College"/>
    <x v="1"/>
    <x v="10"/>
    <n v="26500"/>
    <m/>
    <n v="186488"/>
    <m/>
    <n v="9120"/>
    <m/>
    <m/>
    <x v="6"/>
    <m/>
    <m/>
  </r>
  <r>
    <x v="0"/>
    <s v="Ranger College"/>
    <x v="1"/>
    <x v="11"/>
    <n v="85671"/>
    <m/>
    <n v="144365"/>
    <m/>
    <n v="176165"/>
    <m/>
    <n v="18072"/>
    <x v="6"/>
    <m/>
    <m/>
  </r>
  <r>
    <x v="0"/>
    <s v="Ranger College"/>
    <x v="2"/>
    <x v="12"/>
    <m/>
    <m/>
    <n v="2148"/>
    <m/>
    <m/>
    <m/>
    <m/>
    <x v="6"/>
    <m/>
    <m/>
  </r>
  <r>
    <x v="0"/>
    <s v="Ranger College"/>
    <x v="2"/>
    <x v="13"/>
    <m/>
    <m/>
    <n v="15984"/>
    <m/>
    <n v="1200"/>
    <m/>
    <m/>
    <x v="6"/>
    <m/>
    <m/>
  </r>
  <r>
    <x v="0"/>
    <s v="Ranger College"/>
    <x v="2"/>
    <x v="14"/>
    <n v="19056"/>
    <m/>
    <n v="409870"/>
    <m/>
    <n v="122388"/>
    <m/>
    <m/>
    <x v="6"/>
    <m/>
    <m/>
  </r>
  <r>
    <x v="0"/>
    <s v="Ranger College"/>
    <x v="2"/>
    <x v="15"/>
    <m/>
    <m/>
    <m/>
    <m/>
    <m/>
    <m/>
    <m/>
    <x v="6"/>
    <m/>
    <m/>
  </r>
  <r>
    <x v="0"/>
    <s v="Ranger College"/>
    <x v="3"/>
    <x v="16"/>
    <m/>
    <m/>
    <n v="415425"/>
    <m/>
    <n v="1227130"/>
    <m/>
    <m/>
    <x v="6"/>
    <m/>
    <m/>
  </r>
  <r>
    <x v="0"/>
    <s v="Ranger College"/>
    <x v="3"/>
    <x v="17"/>
    <m/>
    <m/>
    <n v="203214"/>
    <m/>
    <n v="440089"/>
    <m/>
    <m/>
    <x v="6"/>
    <m/>
    <m/>
  </r>
  <r>
    <x v="0"/>
    <s v="Ranger College"/>
    <x v="3"/>
    <x v="18"/>
    <m/>
    <m/>
    <m/>
    <m/>
    <m/>
    <m/>
    <m/>
    <x v="6"/>
    <m/>
    <m/>
  </r>
  <r>
    <x v="0"/>
    <s v="Ranger College"/>
    <x v="4"/>
    <x v="19"/>
    <m/>
    <m/>
    <m/>
    <m/>
    <m/>
    <m/>
    <m/>
    <x v="6"/>
    <m/>
    <m/>
  </r>
  <r>
    <x v="0"/>
    <s v="Ranger College"/>
    <x v="5"/>
    <x v="20"/>
    <m/>
    <m/>
    <m/>
    <m/>
    <m/>
    <m/>
    <m/>
    <x v="6"/>
    <m/>
    <m/>
  </r>
  <r>
    <x v="0"/>
    <s v="Ranger College"/>
    <x v="6"/>
    <x v="21"/>
    <m/>
    <m/>
    <n v="93293"/>
    <m/>
    <n v="211752"/>
    <m/>
    <m/>
    <x v="6"/>
    <m/>
    <s v="$67,788 indirect cost in FY 2021. $25,504 childcare, maintenance, and custodian employees who were unable to work during pandemic closures in FY 2021. Costs to prevent spread of coronavirus on campus in FY 2022. Costs of repurposed employees work associated  with coronavirus in FY 2022."/>
  </r>
  <r>
    <x v="0"/>
    <s v="Ranger College"/>
    <x v="7"/>
    <x v="22"/>
    <m/>
    <m/>
    <n v="13417"/>
    <n v="9"/>
    <m/>
    <m/>
    <m/>
    <x v="6"/>
    <m/>
    <m/>
  </r>
  <r>
    <x v="0"/>
    <s v="Ranger College"/>
    <x v="7"/>
    <x v="23"/>
    <m/>
    <m/>
    <n v="12965"/>
    <n v="15"/>
    <m/>
    <m/>
    <m/>
    <x v="6"/>
    <m/>
    <m/>
  </r>
  <r>
    <x v="0"/>
    <s v="Ranger College"/>
    <x v="7"/>
    <x v="24"/>
    <m/>
    <m/>
    <n v="39700"/>
    <n v="9"/>
    <n v="76925"/>
    <n v="23"/>
    <n v="8528"/>
    <x v="75"/>
    <m/>
    <m/>
  </r>
  <r>
    <x v="0"/>
    <s v="Ranger College"/>
    <x v="7"/>
    <x v="25"/>
    <m/>
    <m/>
    <m/>
    <m/>
    <m/>
    <m/>
    <m/>
    <x v="6"/>
    <m/>
    <m/>
  </r>
  <r>
    <x v="0"/>
    <s v="Ranger College"/>
    <x v="7"/>
    <x v="26"/>
    <m/>
    <m/>
    <m/>
    <m/>
    <m/>
    <m/>
    <n v="50000"/>
    <x v="6"/>
    <m/>
    <m/>
  </r>
  <r>
    <x v="0"/>
    <s v="Ranger College"/>
    <x v="8"/>
    <x v="27"/>
    <m/>
    <m/>
    <m/>
    <m/>
    <m/>
    <m/>
    <m/>
    <x v="6"/>
    <m/>
    <m/>
  </r>
  <r>
    <x v="2"/>
    <s v="The University of Texas M.D. Anderson Cancer Center"/>
    <x v="0"/>
    <x v="0"/>
    <n v="285840"/>
    <n v="143"/>
    <n v="693064"/>
    <n v="216"/>
    <n v="836227"/>
    <n v="169"/>
    <m/>
    <x v="6"/>
    <m/>
    <m/>
  </r>
  <r>
    <x v="2"/>
    <s v="The University of Texas M.D. Anderson Cancer Center"/>
    <x v="0"/>
    <x v="1"/>
    <m/>
    <m/>
    <m/>
    <m/>
    <m/>
    <m/>
    <m/>
    <x v="6"/>
    <m/>
    <m/>
  </r>
  <r>
    <x v="2"/>
    <s v="The University of Texas M.D. Anderson Cancer Center"/>
    <x v="0"/>
    <x v="2"/>
    <m/>
    <m/>
    <m/>
    <m/>
    <m/>
    <m/>
    <m/>
    <x v="6"/>
    <m/>
    <m/>
  </r>
  <r>
    <x v="2"/>
    <s v="The University of Texas M.D. Anderson Cancer Center"/>
    <x v="0"/>
    <x v="3"/>
    <m/>
    <m/>
    <m/>
    <m/>
    <m/>
    <m/>
    <m/>
    <x v="6"/>
    <m/>
    <m/>
  </r>
  <r>
    <x v="2"/>
    <s v="The University of Texas M.D. Anderson Cancer Center"/>
    <x v="0"/>
    <x v="4"/>
    <m/>
    <m/>
    <m/>
    <m/>
    <m/>
    <m/>
    <m/>
    <x v="6"/>
    <m/>
    <m/>
  </r>
  <r>
    <x v="2"/>
    <s v="The University of Texas M.D. Anderson Cancer Center"/>
    <x v="0"/>
    <x v="5"/>
    <m/>
    <m/>
    <m/>
    <m/>
    <m/>
    <m/>
    <m/>
    <x v="6"/>
    <m/>
    <m/>
  </r>
  <r>
    <x v="2"/>
    <s v="The University of Texas M.D. Anderson Cancer Center"/>
    <x v="0"/>
    <x v="6"/>
    <m/>
    <m/>
    <m/>
    <m/>
    <m/>
    <m/>
    <m/>
    <x v="6"/>
    <m/>
    <m/>
  </r>
  <r>
    <x v="2"/>
    <s v="The University of Texas M.D. Anderson Cancer Center"/>
    <x v="1"/>
    <x v="7"/>
    <m/>
    <m/>
    <m/>
    <m/>
    <m/>
    <m/>
    <m/>
    <x v="6"/>
    <m/>
    <m/>
  </r>
  <r>
    <x v="2"/>
    <s v="The University of Texas M.D. Anderson Cancer Center"/>
    <x v="1"/>
    <x v="8"/>
    <m/>
    <m/>
    <m/>
    <m/>
    <m/>
    <m/>
    <m/>
    <x v="6"/>
    <m/>
    <m/>
  </r>
  <r>
    <x v="2"/>
    <s v="The University of Texas M.D. Anderson Cancer Center"/>
    <x v="1"/>
    <x v="9"/>
    <m/>
    <m/>
    <m/>
    <m/>
    <m/>
    <m/>
    <m/>
    <x v="6"/>
    <m/>
    <m/>
  </r>
  <r>
    <x v="2"/>
    <s v="The University of Texas M.D. Anderson Cancer Center"/>
    <x v="1"/>
    <x v="10"/>
    <m/>
    <m/>
    <m/>
    <m/>
    <m/>
    <m/>
    <m/>
    <x v="6"/>
    <m/>
    <m/>
  </r>
  <r>
    <x v="2"/>
    <s v="The University of Texas M.D. Anderson Cancer Center"/>
    <x v="1"/>
    <x v="11"/>
    <m/>
    <m/>
    <m/>
    <m/>
    <m/>
    <m/>
    <m/>
    <x v="6"/>
    <m/>
    <m/>
  </r>
  <r>
    <x v="2"/>
    <s v="The University of Texas M.D. Anderson Cancer Center"/>
    <x v="2"/>
    <x v="12"/>
    <m/>
    <m/>
    <m/>
    <m/>
    <m/>
    <m/>
    <m/>
    <x v="6"/>
    <m/>
    <m/>
  </r>
  <r>
    <x v="2"/>
    <s v="The University of Texas M.D. Anderson Cancer Center"/>
    <x v="2"/>
    <x v="13"/>
    <m/>
    <m/>
    <m/>
    <m/>
    <m/>
    <m/>
    <m/>
    <x v="6"/>
    <m/>
    <m/>
  </r>
  <r>
    <x v="2"/>
    <s v="The University of Texas M.D. Anderson Cancer Center"/>
    <x v="2"/>
    <x v="14"/>
    <m/>
    <m/>
    <m/>
    <m/>
    <m/>
    <m/>
    <m/>
    <x v="6"/>
    <m/>
    <m/>
  </r>
  <r>
    <x v="2"/>
    <s v="The University of Texas M.D. Anderson Cancer Center"/>
    <x v="2"/>
    <x v="15"/>
    <m/>
    <m/>
    <m/>
    <m/>
    <m/>
    <m/>
    <m/>
    <x v="6"/>
    <m/>
    <m/>
  </r>
  <r>
    <x v="2"/>
    <s v="The University of Texas M.D. Anderson Cancer Center"/>
    <x v="3"/>
    <x v="16"/>
    <m/>
    <m/>
    <m/>
    <m/>
    <m/>
    <m/>
    <m/>
    <x v="6"/>
    <m/>
    <m/>
  </r>
  <r>
    <x v="2"/>
    <s v="The University of Texas M.D. Anderson Cancer Center"/>
    <x v="3"/>
    <x v="17"/>
    <m/>
    <m/>
    <m/>
    <m/>
    <m/>
    <m/>
    <m/>
    <x v="6"/>
    <m/>
    <m/>
  </r>
  <r>
    <x v="2"/>
    <s v="The University of Texas M.D. Anderson Cancer Center"/>
    <x v="3"/>
    <x v="18"/>
    <n v="83459708"/>
    <m/>
    <n v="122105859"/>
    <m/>
    <n v="36797585"/>
    <m/>
    <m/>
    <x v="6"/>
    <m/>
    <m/>
  </r>
  <r>
    <x v="2"/>
    <s v="The University of Texas M.D. Anderson Cancer Center"/>
    <x v="4"/>
    <x v="19"/>
    <m/>
    <m/>
    <m/>
    <m/>
    <m/>
    <m/>
    <m/>
    <x v="6"/>
    <m/>
    <m/>
  </r>
  <r>
    <x v="2"/>
    <s v="The University of Texas M.D. Anderson Cancer Center"/>
    <x v="5"/>
    <x v="20"/>
    <m/>
    <m/>
    <m/>
    <m/>
    <m/>
    <m/>
    <m/>
    <x v="6"/>
    <m/>
    <m/>
  </r>
  <r>
    <x v="2"/>
    <s v="The University of Texas M.D. Anderson Cancer Center"/>
    <x v="6"/>
    <x v="21"/>
    <n v="18527"/>
    <m/>
    <m/>
    <m/>
    <m/>
    <m/>
    <m/>
    <x v="89"/>
    <m/>
    <m/>
  </r>
  <r>
    <x v="2"/>
    <s v="The University of Texas M.D. Anderson Cancer Center"/>
    <x v="7"/>
    <x v="29"/>
    <m/>
    <m/>
    <n v="4507"/>
    <n v="15"/>
    <m/>
    <m/>
    <m/>
    <x v="6"/>
    <m/>
    <m/>
  </r>
  <r>
    <x v="2"/>
    <s v="The University of Texas M.D. Anderson Cancer Center"/>
    <x v="7"/>
    <x v="23"/>
    <m/>
    <m/>
    <m/>
    <m/>
    <m/>
    <m/>
    <m/>
    <x v="6"/>
    <m/>
    <m/>
  </r>
  <r>
    <x v="2"/>
    <s v="The University of Texas M.D. Anderson Cancer Center"/>
    <x v="7"/>
    <x v="24"/>
    <m/>
    <m/>
    <m/>
    <m/>
    <m/>
    <m/>
    <m/>
    <x v="6"/>
    <m/>
    <m/>
  </r>
  <r>
    <x v="2"/>
    <s v="The University of Texas M.D. Anderson Cancer Center"/>
    <x v="7"/>
    <x v="25"/>
    <m/>
    <m/>
    <m/>
    <m/>
    <m/>
    <m/>
    <m/>
    <x v="6"/>
    <m/>
    <m/>
  </r>
  <r>
    <x v="2"/>
    <s v="The University of Texas M.D. Anderson Cancer Center"/>
    <x v="7"/>
    <x v="26"/>
    <m/>
    <m/>
    <m/>
    <m/>
    <m/>
    <m/>
    <m/>
    <x v="6"/>
    <m/>
    <m/>
  </r>
  <r>
    <x v="2"/>
    <s v="The University of Texas M.D. Anderson Cancer Center"/>
    <x v="8"/>
    <x v="27"/>
    <m/>
    <m/>
    <m/>
    <m/>
    <m/>
    <m/>
    <m/>
    <x v="6"/>
    <m/>
    <m/>
  </r>
  <r>
    <x v="0"/>
    <s v="Collin County Community College District"/>
    <x v="0"/>
    <x v="0"/>
    <n v="5395400"/>
    <n v="6791"/>
    <n v="7743612"/>
    <n v="14868"/>
    <n v="19059985"/>
    <n v="12820"/>
    <n v="8417"/>
    <x v="90"/>
    <m/>
    <m/>
  </r>
  <r>
    <x v="0"/>
    <s v="Collin County Community College District"/>
    <x v="0"/>
    <x v="1"/>
    <n v="123870"/>
    <n v="385"/>
    <n v="349251"/>
    <n v="4271"/>
    <n v="1058076"/>
    <n v="3985"/>
    <m/>
    <x v="6"/>
    <m/>
    <m/>
  </r>
  <r>
    <x v="0"/>
    <s v="Collin County Community College District"/>
    <x v="0"/>
    <x v="2"/>
    <m/>
    <m/>
    <n v="80402"/>
    <n v="682"/>
    <m/>
    <m/>
    <m/>
    <x v="6"/>
    <m/>
    <m/>
  </r>
  <r>
    <x v="0"/>
    <s v="Collin County Community College District"/>
    <x v="0"/>
    <x v="3"/>
    <m/>
    <m/>
    <n v="807404"/>
    <n v="1078"/>
    <m/>
    <m/>
    <m/>
    <x v="6"/>
    <m/>
    <m/>
  </r>
  <r>
    <x v="0"/>
    <s v="Collin County Community College District"/>
    <x v="0"/>
    <x v="4"/>
    <n v="606"/>
    <m/>
    <n v="1078"/>
    <m/>
    <m/>
    <m/>
    <m/>
    <x v="6"/>
    <m/>
    <m/>
  </r>
  <r>
    <x v="0"/>
    <s v="Collin County Community College District"/>
    <x v="0"/>
    <x v="5"/>
    <m/>
    <m/>
    <n v="187551"/>
    <n v="142"/>
    <m/>
    <m/>
    <m/>
    <x v="6"/>
    <m/>
    <m/>
  </r>
  <r>
    <x v="0"/>
    <s v="Collin County Community College District"/>
    <x v="0"/>
    <x v="6"/>
    <m/>
    <m/>
    <n v="255873"/>
    <n v="785"/>
    <n v="441154"/>
    <n v="1087"/>
    <n v="-3659"/>
    <x v="6"/>
    <m/>
    <m/>
  </r>
  <r>
    <x v="0"/>
    <s v="Collin County Community College District"/>
    <x v="1"/>
    <x v="7"/>
    <m/>
    <m/>
    <m/>
    <m/>
    <m/>
    <m/>
    <m/>
    <x v="6"/>
    <m/>
    <m/>
  </r>
  <r>
    <x v="0"/>
    <s v="Collin County Community College District"/>
    <x v="1"/>
    <x v="8"/>
    <m/>
    <m/>
    <n v="67764"/>
    <m/>
    <n v="4999"/>
    <m/>
    <m/>
    <x v="6"/>
    <m/>
    <m/>
  </r>
  <r>
    <x v="0"/>
    <s v="Collin County Community College District"/>
    <x v="1"/>
    <x v="9"/>
    <n v="84913"/>
    <m/>
    <n v="2680"/>
    <m/>
    <n v="854303"/>
    <m/>
    <n v="1125237"/>
    <x v="6"/>
    <m/>
    <m/>
  </r>
  <r>
    <x v="0"/>
    <s v="Collin County Community College District"/>
    <x v="1"/>
    <x v="10"/>
    <n v="167101"/>
    <m/>
    <n v="238009"/>
    <m/>
    <n v="111788"/>
    <m/>
    <n v="57037"/>
    <x v="6"/>
    <m/>
    <m/>
  </r>
  <r>
    <x v="0"/>
    <s v="Collin County Community College District"/>
    <x v="1"/>
    <x v="11"/>
    <n v="196829"/>
    <m/>
    <n v="1039774"/>
    <m/>
    <n v="1808845"/>
    <m/>
    <n v="480507"/>
    <x v="6"/>
    <m/>
    <m/>
  </r>
  <r>
    <x v="0"/>
    <s v="Collin County Community College District"/>
    <x v="2"/>
    <x v="12"/>
    <n v="193196"/>
    <m/>
    <n v="672948"/>
    <m/>
    <n v="235183"/>
    <m/>
    <m/>
    <x v="6"/>
    <m/>
    <m/>
  </r>
  <r>
    <x v="0"/>
    <s v="Collin County Community College District"/>
    <x v="2"/>
    <x v="13"/>
    <m/>
    <m/>
    <n v="5954"/>
    <m/>
    <m/>
    <m/>
    <m/>
    <x v="6"/>
    <m/>
    <m/>
  </r>
  <r>
    <x v="0"/>
    <s v="Collin County Community College District"/>
    <x v="2"/>
    <x v="14"/>
    <m/>
    <m/>
    <n v="2193170"/>
    <m/>
    <n v="1775395"/>
    <m/>
    <n v="7271600"/>
    <x v="6"/>
    <n v="8996146"/>
    <m/>
  </r>
  <r>
    <x v="0"/>
    <s v="Collin County Community College District"/>
    <x v="2"/>
    <x v="15"/>
    <m/>
    <m/>
    <m/>
    <m/>
    <m/>
    <m/>
    <m/>
    <x v="6"/>
    <m/>
    <m/>
  </r>
  <r>
    <x v="0"/>
    <s v="Collin County Community College District"/>
    <x v="3"/>
    <x v="16"/>
    <m/>
    <m/>
    <n v="2964213"/>
    <m/>
    <n v="854082"/>
    <m/>
    <m/>
    <x v="6"/>
    <m/>
    <m/>
  </r>
  <r>
    <x v="0"/>
    <s v="Collin County Community College District"/>
    <x v="3"/>
    <x v="17"/>
    <m/>
    <m/>
    <n v="1189291"/>
    <m/>
    <m/>
    <m/>
    <m/>
    <x v="6"/>
    <m/>
    <m/>
  </r>
  <r>
    <x v="0"/>
    <s v="Collin County Community College District"/>
    <x v="3"/>
    <x v="18"/>
    <m/>
    <m/>
    <m/>
    <m/>
    <m/>
    <m/>
    <m/>
    <x v="6"/>
    <m/>
    <m/>
  </r>
  <r>
    <x v="0"/>
    <s v="Collin County Community College District"/>
    <x v="4"/>
    <x v="19"/>
    <m/>
    <m/>
    <m/>
    <m/>
    <m/>
    <m/>
    <m/>
    <x v="6"/>
    <m/>
    <m/>
  </r>
  <r>
    <x v="0"/>
    <s v="Collin County Community College District"/>
    <x v="5"/>
    <x v="20"/>
    <m/>
    <m/>
    <n v="212655"/>
    <m/>
    <m/>
    <m/>
    <m/>
    <x v="6"/>
    <m/>
    <m/>
  </r>
  <r>
    <x v="0"/>
    <s v="Collin County Community College District"/>
    <x v="6"/>
    <x v="21"/>
    <n v="1936696"/>
    <m/>
    <n v="2101919"/>
    <m/>
    <n v="4464592"/>
    <m/>
    <m/>
    <x v="6"/>
    <m/>
    <m/>
  </r>
  <r>
    <x v="0"/>
    <s v="Collin County Community College District"/>
    <x v="7"/>
    <x v="22"/>
    <m/>
    <m/>
    <n v="115199"/>
    <m/>
    <m/>
    <m/>
    <m/>
    <x v="6"/>
    <m/>
    <m/>
  </r>
  <r>
    <x v="0"/>
    <s v="Collin County Community College District"/>
    <x v="7"/>
    <x v="23"/>
    <m/>
    <m/>
    <n v="111317"/>
    <m/>
    <m/>
    <m/>
    <m/>
    <x v="6"/>
    <m/>
    <m/>
  </r>
  <r>
    <x v="0"/>
    <s v="Collin County Community College District"/>
    <x v="7"/>
    <x v="24"/>
    <m/>
    <m/>
    <n v="197377"/>
    <m/>
    <n v="3231414"/>
    <n v="651"/>
    <n v="475392"/>
    <x v="6"/>
    <n v="243919"/>
    <m/>
  </r>
  <r>
    <x v="0"/>
    <s v="Collin County Community College District"/>
    <x v="7"/>
    <x v="25"/>
    <m/>
    <m/>
    <m/>
    <m/>
    <m/>
    <m/>
    <m/>
    <x v="6"/>
    <m/>
    <m/>
  </r>
  <r>
    <x v="0"/>
    <s v="Collin County Community College District"/>
    <x v="7"/>
    <x v="26"/>
    <m/>
    <m/>
    <m/>
    <m/>
    <m/>
    <m/>
    <m/>
    <x v="6"/>
    <m/>
    <m/>
  </r>
  <r>
    <x v="0"/>
    <s v="Collin County Community College District"/>
    <x v="8"/>
    <x v="27"/>
    <m/>
    <m/>
    <m/>
    <m/>
    <m/>
    <m/>
    <m/>
    <x v="6"/>
    <m/>
    <m/>
  </r>
  <r>
    <x v="0"/>
    <s v="Odessa College"/>
    <x v="0"/>
    <x v="0"/>
    <n v="623500"/>
    <n v="799"/>
    <n v="5022128"/>
    <n v="5904"/>
    <n v="2256027"/>
    <n v="9272"/>
    <n v="20334"/>
    <x v="91"/>
    <m/>
    <m/>
  </r>
  <r>
    <x v="0"/>
    <s v="Odessa College"/>
    <x v="0"/>
    <x v="1"/>
    <n v="3727"/>
    <n v="3"/>
    <m/>
    <s v="                                   -  "/>
    <m/>
    <m/>
    <m/>
    <x v="6"/>
    <m/>
    <m/>
  </r>
  <r>
    <x v="0"/>
    <s v="Odessa College"/>
    <x v="0"/>
    <x v="2"/>
    <m/>
    <m/>
    <m/>
    <m/>
    <m/>
    <m/>
    <m/>
    <x v="6"/>
    <m/>
    <m/>
  </r>
  <r>
    <x v="0"/>
    <s v="Odessa College"/>
    <x v="0"/>
    <x v="3"/>
    <m/>
    <m/>
    <m/>
    <m/>
    <m/>
    <m/>
    <m/>
    <x v="6"/>
    <m/>
    <m/>
  </r>
  <r>
    <x v="0"/>
    <s v="Odessa College"/>
    <x v="0"/>
    <x v="4"/>
    <m/>
    <m/>
    <m/>
    <m/>
    <m/>
    <m/>
    <m/>
    <x v="6"/>
    <m/>
    <m/>
  </r>
  <r>
    <x v="0"/>
    <s v="Odessa College"/>
    <x v="0"/>
    <x v="5"/>
    <m/>
    <m/>
    <m/>
    <m/>
    <m/>
    <m/>
    <m/>
    <x v="6"/>
    <m/>
    <m/>
  </r>
  <r>
    <x v="0"/>
    <s v="Odessa College"/>
    <x v="0"/>
    <x v="6"/>
    <m/>
    <m/>
    <m/>
    <m/>
    <n v="677757"/>
    <n v="2117"/>
    <n v="511"/>
    <x v="66"/>
    <m/>
    <m/>
  </r>
  <r>
    <x v="0"/>
    <s v="Odessa College"/>
    <x v="1"/>
    <x v="7"/>
    <m/>
    <m/>
    <m/>
    <m/>
    <m/>
    <m/>
    <m/>
    <x v="6"/>
    <m/>
    <m/>
  </r>
  <r>
    <x v="0"/>
    <s v="Odessa College"/>
    <x v="1"/>
    <x v="8"/>
    <n v="12492"/>
    <m/>
    <n v="89755"/>
    <m/>
    <n v="94526"/>
    <m/>
    <n v="12172"/>
    <x v="6"/>
    <m/>
    <m/>
  </r>
  <r>
    <x v="0"/>
    <s v="Odessa College"/>
    <x v="1"/>
    <x v="9"/>
    <n v="1770"/>
    <m/>
    <n v="284290"/>
    <m/>
    <n v="963323"/>
    <m/>
    <n v="2791"/>
    <x v="6"/>
    <m/>
    <m/>
  </r>
  <r>
    <x v="0"/>
    <s v="Odessa College"/>
    <x v="1"/>
    <x v="10"/>
    <n v="320"/>
    <m/>
    <m/>
    <m/>
    <m/>
    <m/>
    <m/>
    <x v="6"/>
    <m/>
    <m/>
  </r>
  <r>
    <x v="0"/>
    <s v="Odessa College"/>
    <x v="1"/>
    <x v="11"/>
    <n v="193773"/>
    <m/>
    <n v="1065012"/>
    <m/>
    <n v="1088190"/>
    <m/>
    <n v="1061917"/>
    <x v="6"/>
    <n v="66275"/>
    <m/>
  </r>
  <r>
    <x v="0"/>
    <s v="Odessa College"/>
    <x v="2"/>
    <x v="12"/>
    <n v="170423"/>
    <m/>
    <n v="93241"/>
    <m/>
    <n v="217901"/>
    <m/>
    <m/>
    <x v="6"/>
    <m/>
    <m/>
  </r>
  <r>
    <x v="0"/>
    <s v="Odessa College"/>
    <x v="2"/>
    <x v="13"/>
    <m/>
    <m/>
    <m/>
    <m/>
    <m/>
    <m/>
    <m/>
    <x v="6"/>
    <m/>
    <m/>
  </r>
  <r>
    <x v="0"/>
    <s v="Odessa College"/>
    <x v="2"/>
    <x v="14"/>
    <m/>
    <m/>
    <m/>
    <m/>
    <m/>
    <m/>
    <m/>
    <x v="6"/>
    <m/>
    <m/>
  </r>
  <r>
    <x v="0"/>
    <s v="Odessa College"/>
    <x v="2"/>
    <x v="15"/>
    <n v="10850"/>
    <m/>
    <n v="18358"/>
    <m/>
    <n v="9202"/>
    <m/>
    <m/>
    <x v="6"/>
    <m/>
    <m/>
  </r>
  <r>
    <x v="0"/>
    <s v="Odessa College"/>
    <x v="3"/>
    <x v="16"/>
    <m/>
    <m/>
    <m/>
    <m/>
    <m/>
    <m/>
    <m/>
    <x v="6"/>
    <m/>
    <m/>
  </r>
  <r>
    <x v="0"/>
    <s v="Odessa College"/>
    <x v="3"/>
    <x v="17"/>
    <m/>
    <m/>
    <n v="1142544"/>
    <m/>
    <m/>
    <m/>
    <m/>
    <x v="6"/>
    <m/>
    <m/>
  </r>
  <r>
    <x v="0"/>
    <s v="Odessa College"/>
    <x v="3"/>
    <x v="18"/>
    <m/>
    <m/>
    <m/>
    <m/>
    <m/>
    <m/>
    <m/>
    <x v="6"/>
    <m/>
    <m/>
  </r>
  <r>
    <x v="0"/>
    <s v="Odessa College"/>
    <x v="4"/>
    <x v="19"/>
    <m/>
    <m/>
    <m/>
    <m/>
    <m/>
    <m/>
    <m/>
    <x v="6"/>
    <m/>
    <m/>
  </r>
  <r>
    <x v="0"/>
    <s v="Odessa College"/>
    <x v="5"/>
    <x v="20"/>
    <m/>
    <m/>
    <m/>
    <m/>
    <m/>
    <m/>
    <m/>
    <x v="6"/>
    <m/>
    <m/>
  </r>
  <r>
    <x v="0"/>
    <s v="Odessa College"/>
    <x v="6"/>
    <x v="21"/>
    <n v="93095"/>
    <m/>
    <n v="30154"/>
    <m/>
    <m/>
    <m/>
    <m/>
    <x v="6"/>
    <m/>
    <m/>
  </r>
  <r>
    <x v="0"/>
    <s v="Odessa College"/>
    <x v="7"/>
    <x v="22"/>
    <m/>
    <m/>
    <n v="37175"/>
    <n v="26"/>
    <n v="87995"/>
    <n v="78"/>
    <m/>
    <x v="6"/>
    <m/>
    <m/>
  </r>
  <r>
    <x v="0"/>
    <s v="Odessa College"/>
    <x v="7"/>
    <x v="23"/>
    <m/>
    <m/>
    <n v="35922"/>
    <n v="36"/>
    <m/>
    <m/>
    <m/>
    <x v="6"/>
    <m/>
    <m/>
  </r>
  <r>
    <x v="0"/>
    <s v="Odessa College"/>
    <x v="7"/>
    <x v="24"/>
    <m/>
    <m/>
    <n v="48661"/>
    <n v="31"/>
    <n v="789711"/>
    <n v="687"/>
    <n v="161628"/>
    <x v="92"/>
    <m/>
    <m/>
  </r>
  <r>
    <x v="0"/>
    <s v="Odessa College"/>
    <x v="7"/>
    <x v="25"/>
    <m/>
    <m/>
    <m/>
    <m/>
    <n v="30062"/>
    <n v="20"/>
    <n v="33749"/>
    <x v="93"/>
    <m/>
    <m/>
  </r>
  <r>
    <x v="0"/>
    <s v="Odessa College"/>
    <x v="7"/>
    <x v="26"/>
    <m/>
    <m/>
    <m/>
    <m/>
    <n v="81546"/>
    <n v="0"/>
    <n v="116261"/>
    <x v="2"/>
    <m/>
    <m/>
  </r>
  <r>
    <x v="0"/>
    <s v="Odessa College"/>
    <x v="8"/>
    <x v="27"/>
    <m/>
    <m/>
    <m/>
    <m/>
    <m/>
    <m/>
    <m/>
    <x v="6"/>
    <m/>
    <m/>
  </r>
  <r>
    <x v="1"/>
    <s v="Texas A&amp;M University at Galveston"/>
    <x v="0"/>
    <x v="0"/>
    <m/>
    <m/>
    <m/>
    <m/>
    <m/>
    <m/>
    <m/>
    <x v="6"/>
    <m/>
    <m/>
  </r>
  <r>
    <x v="1"/>
    <s v="Texas A&amp;M University at Galveston"/>
    <x v="0"/>
    <x v="1"/>
    <m/>
    <m/>
    <m/>
    <m/>
    <m/>
    <m/>
    <m/>
    <x v="6"/>
    <m/>
    <m/>
  </r>
  <r>
    <x v="1"/>
    <s v="Texas A&amp;M University at Galveston"/>
    <x v="0"/>
    <x v="2"/>
    <m/>
    <m/>
    <m/>
    <m/>
    <m/>
    <m/>
    <m/>
    <x v="6"/>
    <m/>
    <m/>
  </r>
  <r>
    <x v="1"/>
    <s v="Texas A&amp;M University at Galveston"/>
    <x v="0"/>
    <x v="3"/>
    <m/>
    <m/>
    <m/>
    <m/>
    <m/>
    <m/>
    <m/>
    <x v="6"/>
    <m/>
    <m/>
  </r>
  <r>
    <x v="1"/>
    <s v="Texas A&amp;M University at Galveston"/>
    <x v="0"/>
    <x v="4"/>
    <m/>
    <m/>
    <m/>
    <m/>
    <m/>
    <m/>
    <m/>
    <x v="6"/>
    <m/>
    <m/>
  </r>
  <r>
    <x v="1"/>
    <s v="Texas A&amp;M University at Galveston"/>
    <x v="0"/>
    <x v="5"/>
    <m/>
    <m/>
    <m/>
    <m/>
    <m/>
    <m/>
    <m/>
    <x v="6"/>
    <m/>
    <m/>
  </r>
  <r>
    <x v="1"/>
    <s v="Texas A&amp;M University at Galveston"/>
    <x v="0"/>
    <x v="6"/>
    <m/>
    <m/>
    <m/>
    <m/>
    <m/>
    <m/>
    <m/>
    <x v="6"/>
    <m/>
    <m/>
  </r>
  <r>
    <x v="1"/>
    <s v="Texas A&amp;M University at Galveston"/>
    <x v="1"/>
    <x v="7"/>
    <m/>
    <m/>
    <m/>
    <m/>
    <m/>
    <m/>
    <m/>
    <x v="6"/>
    <m/>
    <m/>
  </r>
  <r>
    <x v="1"/>
    <s v="Texas A&amp;M University at Galveston"/>
    <x v="1"/>
    <x v="8"/>
    <m/>
    <m/>
    <m/>
    <m/>
    <m/>
    <m/>
    <m/>
    <x v="6"/>
    <m/>
    <m/>
  </r>
  <r>
    <x v="1"/>
    <s v="Texas A&amp;M University at Galveston"/>
    <x v="1"/>
    <x v="9"/>
    <m/>
    <m/>
    <m/>
    <m/>
    <m/>
    <m/>
    <m/>
    <x v="6"/>
    <m/>
    <m/>
  </r>
  <r>
    <x v="1"/>
    <s v="Texas A&amp;M University at Galveston"/>
    <x v="1"/>
    <x v="10"/>
    <m/>
    <m/>
    <m/>
    <m/>
    <m/>
    <m/>
    <m/>
    <x v="6"/>
    <m/>
    <m/>
  </r>
  <r>
    <x v="1"/>
    <s v="Texas A&amp;M University at Galveston"/>
    <x v="1"/>
    <x v="11"/>
    <m/>
    <m/>
    <m/>
    <m/>
    <m/>
    <m/>
    <m/>
    <x v="6"/>
    <m/>
    <m/>
  </r>
  <r>
    <x v="1"/>
    <s v="Texas A&amp;M University at Galveston"/>
    <x v="2"/>
    <x v="12"/>
    <m/>
    <m/>
    <m/>
    <m/>
    <m/>
    <m/>
    <m/>
    <x v="6"/>
    <m/>
    <m/>
  </r>
  <r>
    <x v="1"/>
    <s v="Texas A&amp;M University at Galveston"/>
    <x v="2"/>
    <x v="13"/>
    <m/>
    <m/>
    <m/>
    <m/>
    <m/>
    <m/>
    <m/>
    <x v="6"/>
    <m/>
    <m/>
  </r>
  <r>
    <x v="1"/>
    <s v="Texas A&amp;M University at Galveston"/>
    <x v="2"/>
    <x v="14"/>
    <m/>
    <m/>
    <m/>
    <m/>
    <m/>
    <m/>
    <m/>
    <x v="6"/>
    <m/>
    <m/>
  </r>
  <r>
    <x v="1"/>
    <s v="Texas A&amp;M University at Galveston"/>
    <x v="2"/>
    <x v="15"/>
    <m/>
    <m/>
    <m/>
    <m/>
    <m/>
    <m/>
    <m/>
    <x v="6"/>
    <m/>
    <m/>
  </r>
  <r>
    <x v="1"/>
    <s v="Texas A&amp;M University at Galveston"/>
    <x v="3"/>
    <x v="16"/>
    <m/>
    <m/>
    <m/>
    <m/>
    <m/>
    <m/>
    <m/>
    <x v="6"/>
    <m/>
    <m/>
  </r>
  <r>
    <x v="1"/>
    <s v="Texas A&amp;M University at Galveston"/>
    <x v="3"/>
    <x v="17"/>
    <m/>
    <m/>
    <m/>
    <m/>
    <m/>
    <m/>
    <m/>
    <x v="6"/>
    <m/>
    <m/>
  </r>
  <r>
    <x v="1"/>
    <s v="Texas A&amp;M University at Galveston"/>
    <x v="3"/>
    <x v="18"/>
    <m/>
    <m/>
    <m/>
    <m/>
    <m/>
    <m/>
    <m/>
    <x v="6"/>
    <m/>
    <m/>
  </r>
  <r>
    <x v="1"/>
    <s v="Texas A&amp;M University at Galveston"/>
    <x v="4"/>
    <x v="19"/>
    <m/>
    <m/>
    <m/>
    <m/>
    <m/>
    <m/>
    <m/>
    <x v="6"/>
    <m/>
    <m/>
  </r>
  <r>
    <x v="1"/>
    <s v="Texas A&amp;M University at Galveston"/>
    <x v="5"/>
    <x v="20"/>
    <m/>
    <m/>
    <m/>
    <m/>
    <n v="355"/>
    <n v="0"/>
    <n v="1145"/>
    <x v="2"/>
    <n v="0"/>
    <s v="Funds received from West Texas A&amp;M University.  Develop open educational resources that benefit students. For students that are non-TSI compliant on Reading Comprehension portion."/>
  </r>
  <r>
    <x v="1"/>
    <s v="Texas A&amp;M University at Galveston"/>
    <x v="6"/>
    <x v="21"/>
    <m/>
    <m/>
    <m/>
    <m/>
    <m/>
    <m/>
    <n v="51202"/>
    <x v="2"/>
    <n v="0"/>
    <m/>
  </r>
  <r>
    <x v="1"/>
    <s v="Texas A&amp;M University at Galveston"/>
    <x v="7"/>
    <x v="22"/>
    <n v="0"/>
    <n v="0"/>
    <n v="100960"/>
    <n v="19"/>
    <n v="0"/>
    <n v="0"/>
    <n v="0"/>
    <x v="2"/>
    <n v="0"/>
    <s v="# of students is unduplicated"/>
  </r>
  <r>
    <x v="1"/>
    <s v="Texas A&amp;M University at Galveston"/>
    <x v="7"/>
    <x v="23"/>
    <n v="0"/>
    <n v="0"/>
    <n v="97676"/>
    <n v="61"/>
    <n v="0"/>
    <n v="0"/>
    <n v="0"/>
    <x v="2"/>
    <n v="0"/>
    <s v="# of students is unduplicated"/>
  </r>
  <r>
    <x v="1"/>
    <s v="Texas A&amp;M University at Galveston"/>
    <x v="7"/>
    <x v="24"/>
    <m/>
    <m/>
    <m/>
    <m/>
    <m/>
    <m/>
    <m/>
    <x v="6"/>
    <m/>
    <m/>
  </r>
  <r>
    <x v="1"/>
    <s v="Texas A&amp;M University at Galveston"/>
    <x v="7"/>
    <x v="25"/>
    <m/>
    <m/>
    <m/>
    <m/>
    <m/>
    <m/>
    <m/>
    <x v="6"/>
    <m/>
    <m/>
  </r>
  <r>
    <x v="1"/>
    <s v="Texas A&amp;M University at Galveston"/>
    <x v="7"/>
    <x v="26"/>
    <n v="0"/>
    <n v="0"/>
    <n v="0"/>
    <n v="0"/>
    <n v="5000"/>
    <n v="1"/>
    <n v="0"/>
    <x v="2"/>
    <n v="0"/>
    <s v="Includes students and funds expended through the Texas Transfer Grant Pilot Program"/>
  </r>
  <r>
    <x v="1"/>
    <s v="Texas A&amp;M University at Galveston"/>
    <x v="8"/>
    <x v="27"/>
    <n v="0"/>
    <n v="0"/>
    <n v="0"/>
    <n v="0"/>
    <n v="64880"/>
    <s v="N/A"/>
    <n v="292113"/>
    <x v="2"/>
    <n v="194156"/>
    <s v="Digital Flood Risk Infrastructure."/>
  </r>
  <r>
    <x v="1"/>
    <s v="West Texas A&amp;M University"/>
    <x v="0"/>
    <x v="0"/>
    <n v="1355430"/>
    <n v="4328"/>
    <n v="6645269"/>
    <n v="12883"/>
    <n v="9067060"/>
    <n v="7093"/>
    <n v="260000"/>
    <x v="94"/>
    <s v="                                         -  "/>
    <s v="Duplicated students occur in FY20 &amp; FY21 with unduplicated student values in FY22"/>
  </r>
  <r>
    <x v="1"/>
    <s v="West Texas A&amp;M University"/>
    <x v="0"/>
    <x v="1"/>
    <s v="                                    -  "/>
    <s v="                                   -  "/>
    <s v="                                      -  "/>
    <s v="                                   -  "/>
    <s v="                                     -  "/>
    <s v="                                             -  "/>
    <s v="                                         -  "/>
    <x v="95"/>
    <s v="                                         -  "/>
    <m/>
  </r>
  <r>
    <x v="1"/>
    <s v="West Texas A&amp;M University"/>
    <x v="0"/>
    <x v="2"/>
    <s v="                                    -  "/>
    <s v="                                   -  "/>
    <s v="                                      -  "/>
    <s v="                                   -  "/>
    <s v="                                     -  "/>
    <s v="                                             -  "/>
    <s v="                                         -  "/>
    <x v="95"/>
    <s v="                                         -  "/>
    <m/>
  </r>
  <r>
    <x v="1"/>
    <s v="West Texas A&amp;M University"/>
    <x v="0"/>
    <x v="3"/>
    <s v="                                    -  "/>
    <s v="                                   -  "/>
    <s v="                                      -  "/>
    <s v="                                   -  "/>
    <s v="                                     -  "/>
    <s v="                                             -  "/>
    <s v="                                         -  "/>
    <x v="95"/>
    <s v="                                         -  "/>
    <m/>
  </r>
  <r>
    <x v="1"/>
    <s v="West Texas A&amp;M University"/>
    <x v="0"/>
    <x v="4"/>
    <s v="                                    -  "/>
    <s v="                                   -  "/>
    <s v="                                      -  "/>
    <s v="                                   -  "/>
    <s v="                                     -  "/>
    <s v="                                             -  "/>
    <s v="                                         -  "/>
    <x v="95"/>
    <s v="                                         -  "/>
    <m/>
  </r>
  <r>
    <x v="1"/>
    <s v="West Texas A&amp;M University"/>
    <x v="0"/>
    <x v="5"/>
    <s v="                                    -  "/>
    <s v="                                   -  "/>
    <s v="                                      -  "/>
    <s v="                                   -  "/>
    <s v="                                     -  "/>
    <s v="                                             -  "/>
    <s v="                                         -  "/>
    <x v="95"/>
    <s v="                                         -  "/>
    <m/>
  </r>
  <r>
    <x v="1"/>
    <s v="West Texas A&amp;M University"/>
    <x v="0"/>
    <x v="6"/>
    <s v="                                    -  "/>
    <s v="                                   -  "/>
    <s v="                                      -  "/>
    <s v="                                   -  "/>
    <s v="                                     -  "/>
    <s v="                                             -  "/>
    <s v="                                         -  "/>
    <x v="95"/>
    <s v="                                         -  "/>
    <m/>
  </r>
  <r>
    <x v="1"/>
    <s v="West Texas A&amp;M University"/>
    <x v="1"/>
    <x v="7"/>
    <s v="                                    -  "/>
    <m/>
    <s v="                                      -  "/>
    <m/>
    <s v="                                     -  "/>
    <m/>
    <s v="                                         -  "/>
    <x v="6"/>
    <s v="                                         -  "/>
    <m/>
  </r>
  <r>
    <x v="1"/>
    <s v="West Texas A&amp;M University"/>
    <x v="1"/>
    <x v="8"/>
    <s v="                                    -  "/>
    <m/>
    <s v="                                      -  "/>
    <m/>
    <s v="                                     -  "/>
    <m/>
    <s v="                                         -  "/>
    <x v="6"/>
    <s v="                                         -  "/>
    <m/>
  </r>
  <r>
    <x v="1"/>
    <s v="West Texas A&amp;M University"/>
    <x v="1"/>
    <x v="9"/>
    <n v="252510"/>
    <m/>
    <s v="                                      -  "/>
    <m/>
    <s v="                                     -  "/>
    <m/>
    <s v="                                         -  "/>
    <x v="6"/>
    <s v="                                         -  "/>
    <m/>
  </r>
  <r>
    <x v="1"/>
    <s v="West Texas A&amp;M University"/>
    <x v="1"/>
    <x v="10"/>
    <s v="                                    -  "/>
    <m/>
    <n v="312470"/>
    <m/>
    <n v="190608.7"/>
    <m/>
    <n v="26192.3"/>
    <x v="6"/>
    <s v="                                         -  "/>
    <m/>
  </r>
  <r>
    <x v="1"/>
    <s v="West Texas A&amp;M University"/>
    <x v="1"/>
    <x v="11"/>
    <s v="                                    -  "/>
    <m/>
    <s v="                                      -  "/>
    <m/>
    <s v="                                     -  "/>
    <m/>
    <s v="                                         -  "/>
    <x v="6"/>
    <s v="                                         -  "/>
    <m/>
  </r>
  <r>
    <x v="1"/>
    <s v="West Texas A&amp;M University"/>
    <x v="2"/>
    <x v="12"/>
    <s v="                                    -  "/>
    <m/>
    <n v="68465"/>
    <m/>
    <n v="5292.03"/>
    <m/>
    <s v="                                         -  "/>
    <x v="6"/>
    <s v="                                         -  "/>
    <m/>
  </r>
  <r>
    <x v="1"/>
    <s v="West Texas A&amp;M University"/>
    <x v="2"/>
    <x v="13"/>
    <s v="                                    -  "/>
    <m/>
    <n v="2311294"/>
    <m/>
    <n v="1170259.18"/>
    <m/>
    <n v="32757.439999999999"/>
    <x v="6"/>
    <s v="                                         -  "/>
    <m/>
  </r>
  <r>
    <x v="1"/>
    <s v="West Texas A&amp;M University"/>
    <x v="2"/>
    <x v="14"/>
    <s v="                                    -  "/>
    <m/>
    <n v="144292"/>
    <m/>
    <n v="864155.69"/>
    <m/>
    <n v="6809.99"/>
    <x v="6"/>
    <s v="                                         -  "/>
    <m/>
  </r>
  <r>
    <x v="1"/>
    <s v="West Texas A&amp;M University"/>
    <x v="2"/>
    <x v="15"/>
    <s v="                                    -  "/>
    <m/>
    <s v="                                      -  "/>
    <m/>
    <s v="                                     -  "/>
    <m/>
    <s v="                                         -  "/>
    <x v="6"/>
    <s v="                                         -  "/>
    <m/>
  </r>
  <r>
    <x v="1"/>
    <s v="West Texas A&amp;M University"/>
    <x v="3"/>
    <x v="16"/>
    <s v="                                    -  "/>
    <m/>
    <n v="2893528"/>
    <m/>
    <n v="3925651.01"/>
    <m/>
    <s v="                                         -  "/>
    <x v="6"/>
    <s v="                                         -  "/>
    <m/>
  </r>
  <r>
    <x v="1"/>
    <s v="West Texas A&amp;M University"/>
    <x v="3"/>
    <x v="17"/>
    <n v="1733509"/>
    <m/>
    <n v="2755689"/>
    <m/>
    <n v="1737577.69"/>
    <m/>
    <n v="16089.13"/>
    <x v="6"/>
    <s v="                                         -  "/>
    <m/>
  </r>
  <r>
    <x v="1"/>
    <s v="West Texas A&amp;M University"/>
    <x v="3"/>
    <x v="18"/>
    <s v="                                    -  "/>
    <m/>
    <s v="                                      -  "/>
    <m/>
    <s v="                                     -  "/>
    <m/>
    <s v="                                         -  "/>
    <x v="6"/>
    <s v="                                         -  "/>
    <m/>
  </r>
  <r>
    <x v="1"/>
    <s v="West Texas A&amp;M University"/>
    <x v="4"/>
    <x v="19"/>
    <s v="                                    -  "/>
    <m/>
    <s v="                                      -  "/>
    <m/>
    <s v="                                     -  "/>
    <m/>
    <s v="                                         -  "/>
    <x v="6"/>
    <s v="                                         -  "/>
    <m/>
  </r>
  <r>
    <x v="1"/>
    <s v="West Texas A&amp;M University"/>
    <x v="5"/>
    <x v="20"/>
    <s v="                                    -  "/>
    <s v="                                   -  "/>
    <s v="                                      -  "/>
    <s v="                                   -  "/>
    <s v="                                     -  "/>
    <s v="                                             -  "/>
    <s v="                                         -  "/>
    <x v="95"/>
    <s v="                                         -  "/>
    <m/>
  </r>
  <r>
    <x v="1"/>
    <s v="West Texas A&amp;M University"/>
    <x v="6"/>
    <x v="21"/>
    <s v="                                    -  "/>
    <s v="                                   -  "/>
    <s v="                                      -  "/>
    <s v="                                   -  "/>
    <s v="                                     -  "/>
    <s v="                                             -  "/>
    <s v="                                         -  "/>
    <x v="95"/>
    <s v="                                         -  "/>
    <m/>
  </r>
  <r>
    <x v="1"/>
    <s v="West Texas A&amp;M University"/>
    <x v="7"/>
    <x v="22"/>
    <s v="                                    -  "/>
    <s v="                                   -  "/>
    <n v="575000"/>
    <n v="231"/>
    <s v="                                     -  "/>
    <s v="                                             -  "/>
    <s v="                                         -  "/>
    <x v="95"/>
    <s v="                                         -  "/>
    <m/>
  </r>
  <r>
    <x v="1"/>
    <s v="West Texas A&amp;M University"/>
    <x v="7"/>
    <x v="23"/>
    <s v="                                    -  "/>
    <s v="                                   -  "/>
    <n v="556406"/>
    <n v="231"/>
    <s v="                                     -  "/>
    <s v="                                             -  "/>
    <s v="                                         -  "/>
    <x v="95"/>
    <s v="                                         -  "/>
    <m/>
  </r>
  <r>
    <x v="1"/>
    <s v="West Texas A&amp;M University"/>
    <x v="7"/>
    <x v="24"/>
    <s v="                                    -  "/>
    <s v="                                   -  "/>
    <s v="                                      -  "/>
    <s v="                                   -  "/>
    <s v="                                     -  "/>
    <s v="                                             -  "/>
    <s v="                                         -  "/>
    <x v="95"/>
    <s v="                                         -  "/>
    <m/>
  </r>
  <r>
    <x v="1"/>
    <s v="West Texas A&amp;M University"/>
    <x v="7"/>
    <x v="25"/>
    <s v="                                    -  "/>
    <s v="                                   -  "/>
    <s v="                                      -  "/>
    <s v="                                   -  "/>
    <s v="                                     -  "/>
    <s v="                                             -  "/>
    <s v="                                         -  "/>
    <x v="95"/>
    <s v="                                         -  "/>
    <m/>
  </r>
  <r>
    <x v="1"/>
    <s v="West Texas A&amp;M University"/>
    <x v="7"/>
    <x v="26"/>
    <s v="                                    -  "/>
    <s v="                                   -  "/>
    <s v="                                      -  "/>
    <s v="                                   -  "/>
    <n v="52330.29"/>
    <s v="                                             -  "/>
    <n v="127062.53"/>
    <x v="95"/>
    <s v="                                         -  "/>
    <m/>
  </r>
  <r>
    <x v="1"/>
    <s v="West Texas A&amp;M University"/>
    <x v="8"/>
    <x v="27"/>
    <s v="                                    -  "/>
    <s v="                                   -  "/>
    <s v="                                      -  "/>
    <s v="                                   -  "/>
    <s v="                                     -  "/>
    <s v="                                             -  "/>
    <s v="                                         -  "/>
    <x v="95"/>
    <s v="                                         -  "/>
    <m/>
  </r>
  <r>
    <x v="1"/>
    <s v="Sam Houston State University - Academic &amp; Health (A+H)"/>
    <x v="0"/>
    <x v="0"/>
    <n v="8845539"/>
    <n v="7294"/>
    <n v="12674832"/>
    <n v="4013"/>
    <n v="22571935"/>
    <n v="8337"/>
    <m/>
    <x v="6"/>
    <m/>
    <s v="Unduplicated student count for all years. "/>
  </r>
  <r>
    <x v="1"/>
    <s v="Sam Houston State University - Academic &amp; Health (A+H)"/>
    <x v="0"/>
    <x v="1"/>
    <n v="5475566"/>
    <n v="7294"/>
    <m/>
    <m/>
    <m/>
    <m/>
    <m/>
    <x v="6"/>
    <m/>
    <s v="Unduplicated student count for all years. "/>
  </r>
  <r>
    <x v="1"/>
    <s v="Sam Houston State University - Academic &amp; Health (A+H)"/>
    <x v="0"/>
    <x v="2"/>
    <m/>
    <m/>
    <m/>
    <m/>
    <m/>
    <m/>
    <m/>
    <x v="6"/>
    <m/>
    <m/>
  </r>
  <r>
    <x v="1"/>
    <s v="Sam Houston State University - Academic &amp; Health (A+H)"/>
    <x v="0"/>
    <x v="3"/>
    <m/>
    <m/>
    <m/>
    <m/>
    <m/>
    <m/>
    <m/>
    <x v="6"/>
    <m/>
    <m/>
  </r>
  <r>
    <x v="1"/>
    <s v="Sam Houston State University - Academic &amp; Health (A+H)"/>
    <x v="0"/>
    <x v="4"/>
    <m/>
    <m/>
    <m/>
    <m/>
    <m/>
    <m/>
    <m/>
    <x v="6"/>
    <m/>
    <m/>
  </r>
  <r>
    <x v="1"/>
    <s v="Sam Houston State University - Academic &amp; Health (A+H)"/>
    <x v="0"/>
    <x v="5"/>
    <m/>
    <m/>
    <m/>
    <m/>
    <m/>
    <m/>
    <m/>
    <x v="6"/>
    <m/>
    <m/>
  </r>
  <r>
    <x v="1"/>
    <s v="Sam Houston State University - Academic &amp; Health (A+H)"/>
    <x v="0"/>
    <x v="6"/>
    <m/>
    <m/>
    <n v="5692066"/>
    <m/>
    <n v="-8152"/>
    <m/>
    <m/>
    <x v="6"/>
    <m/>
    <s v="FY22 reversed debt discharged from prior period. "/>
  </r>
  <r>
    <x v="1"/>
    <s v="Sam Houston State University - Academic &amp; Health (A+H)"/>
    <x v="1"/>
    <x v="7"/>
    <m/>
    <m/>
    <m/>
    <m/>
    <m/>
    <m/>
    <m/>
    <x v="6"/>
    <m/>
    <m/>
  </r>
  <r>
    <x v="1"/>
    <s v="Sam Houston State University - Academic &amp; Health (A+H)"/>
    <x v="1"/>
    <x v="8"/>
    <n v="50688"/>
    <m/>
    <n v="324909"/>
    <m/>
    <n v="824569"/>
    <m/>
    <n v="298154"/>
    <x v="6"/>
    <m/>
    <m/>
  </r>
  <r>
    <x v="1"/>
    <s v="Sam Houston State University - Academic &amp; Health (A+H)"/>
    <x v="1"/>
    <x v="9"/>
    <m/>
    <m/>
    <m/>
    <m/>
    <m/>
    <m/>
    <n v="1133648"/>
    <x v="6"/>
    <n v="1732595"/>
    <m/>
  </r>
  <r>
    <x v="1"/>
    <s v="Sam Houston State University - Academic &amp; Health (A+H)"/>
    <x v="1"/>
    <x v="10"/>
    <m/>
    <m/>
    <m/>
    <m/>
    <m/>
    <m/>
    <m/>
    <x v="6"/>
    <m/>
    <m/>
  </r>
  <r>
    <x v="1"/>
    <s v="Sam Houston State University - Academic &amp; Health (A+H)"/>
    <x v="1"/>
    <x v="11"/>
    <n v="120100"/>
    <m/>
    <n v="1218280"/>
    <m/>
    <n v="2522105"/>
    <m/>
    <m/>
    <x v="6"/>
    <m/>
    <m/>
  </r>
  <r>
    <x v="1"/>
    <s v="Sam Houston State University - Academic &amp; Health (A+H)"/>
    <x v="2"/>
    <x v="12"/>
    <n v="80552"/>
    <m/>
    <n v="245522"/>
    <m/>
    <m/>
    <m/>
    <m/>
    <x v="6"/>
    <m/>
    <m/>
  </r>
  <r>
    <x v="1"/>
    <s v="Sam Houston State University - Academic &amp; Health (A+H)"/>
    <x v="2"/>
    <x v="13"/>
    <n v="405973"/>
    <m/>
    <n v="128076"/>
    <m/>
    <n v="177913"/>
    <m/>
    <m/>
    <x v="6"/>
    <m/>
    <m/>
  </r>
  <r>
    <x v="1"/>
    <s v="Sam Houston State University - Academic &amp; Health (A+H)"/>
    <x v="2"/>
    <x v="14"/>
    <n v="108947"/>
    <m/>
    <n v="121429"/>
    <m/>
    <m/>
    <m/>
    <m/>
    <x v="6"/>
    <m/>
    <m/>
  </r>
  <r>
    <x v="1"/>
    <s v="Sam Houston State University - Academic &amp; Health (A+H)"/>
    <x v="2"/>
    <x v="15"/>
    <n v="309164"/>
    <m/>
    <n v="240068"/>
    <m/>
    <m/>
    <m/>
    <m/>
    <x v="6"/>
    <m/>
    <m/>
  </r>
  <r>
    <x v="1"/>
    <s v="Sam Houston State University - Academic &amp; Health (A+H)"/>
    <x v="3"/>
    <x v="16"/>
    <m/>
    <m/>
    <m/>
    <m/>
    <n v="10577790"/>
    <m/>
    <n v="790978"/>
    <x v="6"/>
    <m/>
    <m/>
  </r>
  <r>
    <x v="1"/>
    <s v="Sam Houston State University - Academic &amp; Health (A+H)"/>
    <x v="3"/>
    <x v="17"/>
    <n v="850956"/>
    <m/>
    <m/>
    <m/>
    <n v="9952346"/>
    <m/>
    <m/>
    <x v="6"/>
    <m/>
    <m/>
  </r>
  <r>
    <x v="1"/>
    <s v="Sam Houston State University - Academic &amp; Health (A+H)"/>
    <x v="3"/>
    <x v="18"/>
    <m/>
    <m/>
    <m/>
    <m/>
    <m/>
    <m/>
    <m/>
    <x v="6"/>
    <m/>
    <m/>
  </r>
  <r>
    <x v="1"/>
    <s v="Sam Houston State University - Academic &amp; Health (A+H)"/>
    <x v="4"/>
    <x v="19"/>
    <m/>
    <m/>
    <n v="454"/>
    <m/>
    <n v="65584"/>
    <m/>
    <n v="20600"/>
    <x v="6"/>
    <m/>
    <m/>
  </r>
  <r>
    <x v="1"/>
    <s v="Sam Houston State University - Academic &amp; Health (A+H)"/>
    <x v="5"/>
    <x v="20"/>
    <m/>
    <m/>
    <m/>
    <m/>
    <m/>
    <m/>
    <m/>
    <x v="6"/>
    <m/>
    <m/>
  </r>
  <r>
    <x v="1"/>
    <s v="Sam Houston State University - Academic &amp; Health (A+H)"/>
    <x v="6"/>
    <x v="21"/>
    <m/>
    <m/>
    <n v="1692818"/>
    <m/>
    <n v="6785853"/>
    <m/>
    <n v="129119"/>
    <x v="6"/>
    <m/>
    <s v="FY23 Expended related to implementation and training for student financial planning software. "/>
  </r>
  <r>
    <x v="1"/>
    <s v="Sam Houston State University - Academic &amp; Health (A+H)"/>
    <x v="7"/>
    <x v="22"/>
    <m/>
    <m/>
    <n v="1557682"/>
    <n v="1309"/>
    <m/>
    <m/>
    <m/>
    <x v="6"/>
    <m/>
    <m/>
  </r>
  <r>
    <x v="1"/>
    <s v="Sam Houston State University - Academic &amp; Health (A+H)"/>
    <x v="7"/>
    <x v="23"/>
    <m/>
    <m/>
    <n v="1507006"/>
    <n v="1816"/>
    <m/>
    <m/>
    <m/>
    <x v="6"/>
    <m/>
    <m/>
  </r>
  <r>
    <x v="1"/>
    <s v="Sam Houston State University - Academic &amp; Health (A+H)"/>
    <x v="7"/>
    <x v="24"/>
    <m/>
    <m/>
    <n v="300000"/>
    <n v="34"/>
    <m/>
    <m/>
    <m/>
    <x v="6"/>
    <m/>
    <m/>
  </r>
  <r>
    <x v="1"/>
    <s v="Sam Houston State University - Academic &amp; Health (A+H)"/>
    <x v="7"/>
    <x v="25"/>
    <m/>
    <m/>
    <m/>
    <m/>
    <m/>
    <m/>
    <m/>
    <x v="6"/>
    <m/>
    <m/>
  </r>
  <r>
    <x v="1"/>
    <s v="Sam Houston State University - Academic &amp; Health (A+H)"/>
    <x v="7"/>
    <x v="26"/>
    <m/>
    <m/>
    <m/>
    <m/>
    <m/>
    <m/>
    <m/>
    <x v="6"/>
    <m/>
    <m/>
  </r>
  <r>
    <x v="1"/>
    <s v="Sam Houston State University - Academic &amp; Health (A+H)"/>
    <x v="8"/>
    <x v="27"/>
    <m/>
    <m/>
    <m/>
    <m/>
    <m/>
    <m/>
    <m/>
    <x v="6"/>
    <m/>
    <m/>
  </r>
  <r>
    <x v="1"/>
    <s v="Sul Ross State University"/>
    <x v="0"/>
    <x v="0"/>
    <n v="889996"/>
    <n v="711"/>
    <n v="919512"/>
    <n v="1095"/>
    <n v="3663870"/>
    <n v="1250"/>
    <n v="0"/>
    <x v="2"/>
    <m/>
    <m/>
  </r>
  <r>
    <x v="1"/>
    <s v="Sul Ross State University"/>
    <x v="0"/>
    <x v="1"/>
    <n v="613286"/>
    <m/>
    <n v="395345"/>
    <m/>
    <m/>
    <m/>
    <m/>
    <x v="6"/>
    <m/>
    <m/>
  </r>
  <r>
    <x v="1"/>
    <s v="Sul Ross State University"/>
    <x v="0"/>
    <x v="2"/>
    <m/>
    <m/>
    <m/>
    <m/>
    <m/>
    <m/>
    <m/>
    <x v="6"/>
    <m/>
    <m/>
  </r>
  <r>
    <x v="1"/>
    <s v="Sul Ross State University"/>
    <x v="0"/>
    <x v="3"/>
    <m/>
    <m/>
    <m/>
    <m/>
    <m/>
    <m/>
    <m/>
    <x v="6"/>
    <m/>
    <m/>
  </r>
  <r>
    <x v="1"/>
    <s v="Sul Ross State University"/>
    <x v="0"/>
    <x v="4"/>
    <m/>
    <m/>
    <m/>
    <m/>
    <m/>
    <m/>
    <m/>
    <x v="6"/>
    <m/>
    <m/>
  </r>
  <r>
    <x v="1"/>
    <s v="Sul Ross State University"/>
    <x v="0"/>
    <x v="5"/>
    <m/>
    <m/>
    <m/>
    <m/>
    <m/>
    <m/>
    <m/>
    <x v="6"/>
    <m/>
    <m/>
  </r>
  <r>
    <x v="1"/>
    <s v="Sul Ross State University"/>
    <x v="0"/>
    <x v="6"/>
    <m/>
    <m/>
    <m/>
    <m/>
    <m/>
    <m/>
    <m/>
    <x v="6"/>
    <m/>
    <m/>
  </r>
  <r>
    <x v="1"/>
    <s v="Sul Ross State University"/>
    <x v="1"/>
    <x v="7"/>
    <m/>
    <m/>
    <n v="669163"/>
    <m/>
    <m/>
    <m/>
    <m/>
    <x v="6"/>
    <m/>
    <m/>
  </r>
  <r>
    <x v="1"/>
    <s v="Sul Ross State University"/>
    <x v="1"/>
    <x v="8"/>
    <m/>
    <m/>
    <m/>
    <m/>
    <m/>
    <m/>
    <m/>
    <x v="6"/>
    <m/>
    <m/>
  </r>
  <r>
    <x v="1"/>
    <s v="Sul Ross State University"/>
    <x v="1"/>
    <x v="9"/>
    <m/>
    <m/>
    <m/>
    <m/>
    <n v="797868"/>
    <m/>
    <m/>
    <x v="6"/>
    <m/>
    <m/>
  </r>
  <r>
    <x v="1"/>
    <s v="Sul Ross State University"/>
    <x v="1"/>
    <x v="10"/>
    <m/>
    <m/>
    <m/>
    <m/>
    <m/>
    <m/>
    <m/>
    <x v="6"/>
    <m/>
    <m/>
  </r>
  <r>
    <x v="1"/>
    <s v="Sul Ross State University"/>
    <x v="1"/>
    <x v="11"/>
    <m/>
    <m/>
    <m/>
    <m/>
    <m/>
    <m/>
    <n v="118524"/>
    <x v="6"/>
    <n v="1455817"/>
    <m/>
  </r>
  <r>
    <x v="1"/>
    <s v="Sul Ross State University"/>
    <x v="2"/>
    <x v="12"/>
    <m/>
    <m/>
    <n v="243457"/>
    <m/>
    <n v="760656"/>
    <m/>
    <n v="143"/>
    <x v="6"/>
    <m/>
    <m/>
  </r>
  <r>
    <x v="1"/>
    <s v="Sul Ross State University"/>
    <x v="2"/>
    <x v="13"/>
    <m/>
    <m/>
    <m/>
    <m/>
    <m/>
    <m/>
    <m/>
    <x v="6"/>
    <m/>
    <m/>
  </r>
  <r>
    <x v="1"/>
    <s v="Sul Ross State University"/>
    <x v="2"/>
    <x v="14"/>
    <m/>
    <m/>
    <m/>
    <m/>
    <m/>
    <m/>
    <n v="528000"/>
    <x v="6"/>
    <n v="528000"/>
    <m/>
  </r>
  <r>
    <x v="1"/>
    <s v="Sul Ross State University"/>
    <x v="2"/>
    <x v="15"/>
    <m/>
    <m/>
    <m/>
    <m/>
    <m/>
    <m/>
    <m/>
    <x v="6"/>
    <m/>
    <m/>
  </r>
  <r>
    <x v="1"/>
    <s v="Sul Ross State University"/>
    <x v="3"/>
    <x v="16"/>
    <m/>
    <m/>
    <n v="1822741"/>
    <m/>
    <m/>
    <m/>
    <m/>
    <x v="6"/>
    <m/>
    <m/>
  </r>
  <r>
    <x v="1"/>
    <s v="Sul Ross State University"/>
    <x v="3"/>
    <x v="17"/>
    <m/>
    <m/>
    <m/>
    <m/>
    <m/>
    <m/>
    <m/>
    <x v="6"/>
    <m/>
    <m/>
  </r>
  <r>
    <x v="1"/>
    <s v="Sul Ross State University"/>
    <x v="3"/>
    <x v="18"/>
    <m/>
    <m/>
    <m/>
    <m/>
    <m/>
    <m/>
    <m/>
    <x v="6"/>
    <m/>
    <m/>
  </r>
  <r>
    <x v="1"/>
    <s v="Sul Ross State University"/>
    <x v="4"/>
    <x v="19"/>
    <m/>
    <m/>
    <m/>
    <m/>
    <m/>
    <m/>
    <m/>
    <x v="6"/>
    <m/>
    <m/>
  </r>
  <r>
    <x v="1"/>
    <s v="Sul Ross State University"/>
    <x v="5"/>
    <x v="20"/>
    <m/>
    <m/>
    <m/>
    <m/>
    <m/>
    <m/>
    <m/>
    <x v="6"/>
    <m/>
    <m/>
  </r>
  <r>
    <x v="1"/>
    <s v="Sul Ross State University"/>
    <x v="6"/>
    <x v="21"/>
    <m/>
    <m/>
    <n v="400"/>
    <n v="70"/>
    <m/>
    <m/>
    <m/>
    <x v="6"/>
    <m/>
    <m/>
  </r>
  <r>
    <x v="1"/>
    <s v="Sul Ross State University"/>
    <x v="7"/>
    <x v="22"/>
    <m/>
    <m/>
    <n v="191104"/>
    <n v="187"/>
    <m/>
    <m/>
    <m/>
    <x v="6"/>
    <m/>
    <m/>
  </r>
  <r>
    <x v="1"/>
    <s v="Sul Ross State University"/>
    <x v="7"/>
    <x v="23"/>
    <m/>
    <m/>
    <n v="196300"/>
    <m/>
    <m/>
    <m/>
    <m/>
    <x v="6"/>
    <m/>
    <m/>
  </r>
  <r>
    <x v="1"/>
    <s v="Sul Ross State University"/>
    <x v="7"/>
    <x v="24"/>
    <m/>
    <m/>
    <m/>
    <m/>
    <m/>
    <m/>
    <m/>
    <x v="6"/>
    <m/>
    <m/>
  </r>
  <r>
    <x v="1"/>
    <s v="Sul Ross State University"/>
    <x v="7"/>
    <x v="25"/>
    <m/>
    <m/>
    <m/>
    <m/>
    <m/>
    <m/>
    <m/>
    <x v="6"/>
    <m/>
    <m/>
  </r>
  <r>
    <x v="1"/>
    <s v="Sul Ross State University"/>
    <x v="7"/>
    <x v="26"/>
    <m/>
    <m/>
    <m/>
    <m/>
    <m/>
    <m/>
    <m/>
    <x v="6"/>
    <m/>
    <m/>
  </r>
  <r>
    <x v="1"/>
    <s v="Sul Ross State University"/>
    <x v="8"/>
    <x v="27"/>
    <m/>
    <m/>
    <m/>
    <m/>
    <m/>
    <m/>
    <m/>
    <x v="6"/>
    <m/>
    <m/>
  </r>
  <r>
    <x v="2"/>
    <s v="Sam Houston State University Medical School (Non-Formula)"/>
    <x v="0"/>
    <x v="0"/>
    <m/>
    <m/>
    <n v="69000"/>
    <n v="69"/>
    <n v="437600"/>
    <n v="135"/>
    <m/>
    <x v="6"/>
    <m/>
    <m/>
  </r>
  <r>
    <x v="2"/>
    <s v="Sam Houston State University Medical School (Non-Formula)"/>
    <x v="0"/>
    <x v="1"/>
    <m/>
    <m/>
    <m/>
    <m/>
    <m/>
    <m/>
    <m/>
    <x v="6"/>
    <m/>
    <m/>
  </r>
  <r>
    <x v="2"/>
    <s v="Sam Houston State University Medical School (Non-Formula)"/>
    <x v="0"/>
    <x v="2"/>
    <m/>
    <m/>
    <m/>
    <m/>
    <m/>
    <m/>
    <m/>
    <x v="6"/>
    <m/>
    <m/>
  </r>
  <r>
    <x v="2"/>
    <s v="Sam Houston State University Medical School (Non-Formula)"/>
    <x v="0"/>
    <x v="3"/>
    <m/>
    <m/>
    <m/>
    <m/>
    <m/>
    <m/>
    <m/>
    <x v="6"/>
    <m/>
    <m/>
  </r>
  <r>
    <x v="2"/>
    <s v="Sam Houston State University Medical School (Non-Formula)"/>
    <x v="0"/>
    <x v="4"/>
    <m/>
    <m/>
    <m/>
    <m/>
    <m/>
    <m/>
    <m/>
    <x v="6"/>
    <m/>
    <m/>
  </r>
  <r>
    <x v="2"/>
    <s v="Sam Houston State University Medical School (Non-Formula)"/>
    <x v="0"/>
    <x v="5"/>
    <m/>
    <m/>
    <m/>
    <m/>
    <m/>
    <m/>
    <m/>
    <x v="6"/>
    <m/>
    <m/>
  </r>
  <r>
    <x v="2"/>
    <s v="Sam Houston State University Medical School (Non-Formula)"/>
    <x v="0"/>
    <x v="6"/>
    <m/>
    <m/>
    <m/>
    <m/>
    <m/>
    <m/>
    <m/>
    <x v="6"/>
    <m/>
    <m/>
  </r>
  <r>
    <x v="2"/>
    <s v="Sam Houston State University Medical School (Non-Formula)"/>
    <x v="1"/>
    <x v="7"/>
    <m/>
    <m/>
    <m/>
    <m/>
    <m/>
    <m/>
    <m/>
    <x v="6"/>
    <m/>
    <m/>
  </r>
  <r>
    <x v="2"/>
    <s v="Sam Houston State University Medical School (Non-Formula)"/>
    <x v="1"/>
    <x v="8"/>
    <m/>
    <m/>
    <m/>
    <m/>
    <m/>
    <m/>
    <m/>
    <x v="6"/>
    <m/>
    <m/>
  </r>
  <r>
    <x v="2"/>
    <s v="Sam Houston State University Medical School (Non-Formula)"/>
    <x v="1"/>
    <x v="9"/>
    <m/>
    <m/>
    <m/>
    <m/>
    <m/>
    <m/>
    <m/>
    <x v="6"/>
    <m/>
    <m/>
  </r>
  <r>
    <x v="2"/>
    <s v="Sam Houston State University Medical School (Non-Formula)"/>
    <x v="1"/>
    <x v="10"/>
    <m/>
    <m/>
    <m/>
    <m/>
    <m/>
    <m/>
    <m/>
    <x v="6"/>
    <m/>
    <m/>
  </r>
  <r>
    <x v="2"/>
    <s v="Sam Houston State University Medical School (Non-Formula)"/>
    <x v="1"/>
    <x v="11"/>
    <m/>
    <m/>
    <m/>
    <m/>
    <m/>
    <m/>
    <m/>
    <x v="6"/>
    <m/>
    <m/>
  </r>
  <r>
    <x v="2"/>
    <s v="Sam Houston State University Medical School (Non-Formula)"/>
    <x v="2"/>
    <x v="12"/>
    <m/>
    <m/>
    <m/>
    <m/>
    <m/>
    <m/>
    <m/>
    <x v="6"/>
    <m/>
    <m/>
  </r>
  <r>
    <x v="2"/>
    <s v="Sam Houston State University Medical School (Non-Formula)"/>
    <x v="2"/>
    <x v="13"/>
    <m/>
    <m/>
    <m/>
    <m/>
    <m/>
    <m/>
    <m/>
    <x v="6"/>
    <m/>
    <m/>
  </r>
  <r>
    <x v="2"/>
    <s v="Sam Houston State University Medical School (Non-Formula)"/>
    <x v="2"/>
    <x v="14"/>
    <m/>
    <m/>
    <m/>
    <m/>
    <m/>
    <m/>
    <m/>
    <x v="6"/>
    <m/>
    <m/>
  </r>
  <r>
    <x v="2"/>
    <s v="Sam Houston State University Medical School (Non-Formula)"/>
    <x v="2"/>
    <x v="15"/>
    <m/>
    <m/>
    <m/>
    <m/>
    <m/>
    <m/>
    <m/>
    <x v="6"/>
    <m/>
    <m/>
  </r>
  <r>
    <x v="2"/>
    <s v="Sam Houston State University Medical School (Non-Formula)"/>
    <x v="3"/>
    <x v="16"/>
    <m/>
    <m/>
    <m/>
    <m/>
    <m/>
    <m/>
    <m/>
    <x v="6"/>
    <m/>
    <m/>
  </r>
  <r>
    <x v="2"/>
    <s v="Sam Houston State University Medical School (Non-Formula)"/>
    <x v="3"/>
    <x v="17"/>
    <m/>
    <m/>
    <m/>
    <m/>
    <m/>
    <m/>
    <m/>
    <x v="6"/>
    <m/>
    <m/>
  </r>
  <r>
    <x v="2"/>
    <s v="Sam Houston State University Medical School (Non-Formula)"/>
    <x v="3"/>
    <x v="18"/>
    <m/>
    <m/>
    <m/>
    <m/>
    <m/>
    <m/>
    <m/>
    <x v="6"/>
    <m/>
    <m/>
  </r>
  <r>
    <x v="2"/>
    <s v="Sam Houston State University Medical School (Non-Formula)"/>
    <x v="4"/>
    <x v="19"/>
    <m/>
    <m/>
    <m/>
    <m/>
    <m/>
    <m/>
    <m/>
    <x v="6"/>
    <m/>
    <m/>
  </r>
  <r>
    <x v="2"/>
    <s v="Sam Houston State University Medical School (Non-Formula)"/>
    <x v="5"/>
    <x v="20"/>
    <m/>
    <m/>
    <m/>
    <m/>
    <m/>
    <m/>
    <m/>
    <x v="6"/>
    <m/>
    <m/>
  </r>
  <r>
    <x v="2"/>
    <s v="Sam Houston State University Medical School (Non-Formula)"/>
    <x v="6"/>
    <x v="21"/>
    <m/>
    <m/>
    <m/>
    <m/>
    <m/>
    <m/>
    <m/>
    <x v="6"/>
    <m/>
    <m/>
  </r>
  <r>
    <x v="2"/>
    <s v="Sam Houston State University Medical School (Non-Formula)"/>
    <x v="7"/>
    <x v="22"/>
    <m/>
    <m/>
    <m/>
    <m/>
    <m/>
    <m/>
    <m/>
    <x v="6"/>
    <m/>
    <m/>
  </r>
  <r>
    <x v="2"/>
    <s v="Sam Houston State University Medical School (Non-Formula)"/>
    <x v="7"/>
    <x v="23"/>
    <m/>
    <m/>
    <m/>
    <m/>
    <m/>
    <m/>
    <m/>
    <x v="6"/>
    <m/>
    <m/>
  </r>
  <r>
    <x v="2"/>
    <s v="Sam Houston State University Medical School (Non-Formula)"/>
    <x v="7"/>
    <x v="24"/>
    <m/>
    <m/>
    <m/>
    <m/>
    <m/>
    <m/>
    <m/>
    <x v="6"/>
    <m/>
    <m/>
  </r>
  <r>
    <x v="2"/>
    <s v="Sam Houston State University Medical School (Non-Formula)"/>
    <x v="7"/>
    <x v="25"/>
    <m/>
    <m/>
    <m/>
    <m/>
    <m/>
    <m/>
    <m/>
    <x v="6"/>
    <m/>
    <m/>
  </r>
  <r>
    <x v="2"/>
    <s v="Sam Houston State University Medical School (Non-Formula)"/>
    <x v="7"/>
    <x v="26"/>
    <m/>
    <m/>
    <m/>
    <m/>
    <m/>
    <m/>
    <m/>
    <x v="6"/>
    <m/>
    <m/>
  </r>
  <r>
    <x v="2"/>
    <s v="Sam Houston State University Medical School (Non-Formula)"/>
    <x v="8"/>
    <x v="27"/>
    <m/>
    <m/>
    <m/>
    <m/>
    <m/>
    <m/>
    <m/>
    <x v="6"/>
    <m/>
    <m/>
  </r>
  <r>
    <x v="2"/>
    <s v="University of Houston Medical School (M)"/>
    <x v="0"/>
    <x v="0"/>
    <m/>
    <m/>
    <m/>
    <m/>
    <m/>
    <m/>
    <m/>
    <x v="6"/>
    <m/>
    <m/>
  </r>
  <r>
    <x v="2"/>
    <s v="University of Houston Medical School (M)"/>
    <x v="0"/>
    <x v="1"/>
    <m/>
    <m/>
    <m/>
    <m/>
    <m/>
    <m/>
    <m/>
    <x v="6"/>
    <m/>
    <m/>
  </r>
  <r>
    <x v="2"/>
    <s v="University of Houston Medical School (M)"/>
    <x v="0"/>
    <x v="2"/>
    <m/>
    <m/>
    <m/>
    <m/>
    <m/>
    <m/>
    <m/>
    <x v="6"/>
    <m/>
    <m/>
  </r>
  <r>
    <x v="2"/>
    <s v="University of Houston Medical School (M)"/>
    <x v="0"/>
    <x v="3"/>
    <m/>
    <m/>
    <m/>
    <m/>
    <m/>
    <m/>
    <m/>
    <x v="6"/>
    <m/>
    <m/>
  </r>
  <r>
    <x v="2"/>
    <s v="University of Houston Medical School (M)"/>
    <x v="0"/>
    <x v="4"/>
    <m/>
    <m/>
    <m/>
    <m/>
    <m/>
    <m/>
    <m/>
    <x v="6"/>
    <m/>
    <m/>
  </r>
  <r>
    <x v="2"/>
    <s v="University of Houston Medical School (M)"/>
    <x v="0"/>
    <x v="5"/>
    <m/>
    <m/>
    <m/>
    <m/>
    <m/>
    <m/>
    <m/>
    <x v="6"/>
    <m/>
    <m/>
  </r>
  <r>
    <x v="2"/>
    <s v="University of Houston Medical School (M)"/>
    <x v="0"/>
    <x v="6"/>
    <m/>
    <m/>
    <m/>
    <m/>
    <m/>
    <m/>
    <m/>
    <x v="6"/>
    <m/>
    <m/>
  </r>
  <r>
    <x v="2"/>
    <s v="University of Houston Medical School (M)"/>
    <x v="1"/>
    <x v="7"/>
    <m/>
    <m/>
    <m/>
    <m/>
    <m/>
    <m/>
    <m/>
    <x v="6"/>
    <m/>
    <m/>
  </r>
  <r>
    <x v="2"/>
    <s v="University of Houston Medical School (M)"/>
    <x v="1"/>
    <x v="8"/>
    <m/>
    <m/>
    <m/>
    <m/>
    <m/>
    <m/>
    <m/>
    <x v="6"/>
    <m/>
    <m/>
  </r>
  <r>
    <x v="2"/>
    <s v="University of Houston Medical School (M)"/>
    <x v="1"/>
    <x v="9"/>
    <m/>
    <m/>
    <m/>
    <m/>
    <m/>
    <m/>
    <m/>
    <x v="6"/>
    <m/>
    <m/>
  </r>
  <r>
    <x v="2"/>
    <s v="University of Houston Medical School (M)"/>
    <x v="1"/>
    <x v="10"/>
    <m/>
    <m/>
    <m/>
    <m/>
    <m/>
    <m/>
    <m/>
    <x v="6"/>
    <m/>
    <m/>
  </r>
  <r>
    <x v="2"/>
    <s v="University of Houston Medical School (M)"/>
    <x v="1"/>
    <x v="11"/>
    <m/>
    <m/>
    <m/>
    <m/>
    <m/>
    <m/>
    <m/>
    <x v="6"/>
    <m/>
    <m/>
  </r>
  <r>
    <x v="2"/>
    <s v="University of Houston Medical School (M)"/>
    <x v="2"/>
    <x v="12"/>
    <m/>
    <m/>
    <m/>
    <m/>
    <m/>
    <m/>
    <m/>
    <x v="6"/>
    <m/>
    <m/>
  </r>
  <r>
    <x v="2"/>
    <s v="University of Houston Medical School (M)"/>
    <x v="2"/>
    <x v="13"/>
    <m/>
    <m/>
    <m/>
    <m/>
    <m/>
    <m/>
    <m/>
    <x v="6"/>
    <m/>
    <m/>
  </r>
  <r>
    <x v="2"/>
    <s v="University of Houston Medical School (M)"/>
    <x v="2"/>
    <x v="14"/>
    <m/>
    <m/>
    <m/>
    <m/>
    <m/>
    <m/>
    <m/>
    <x v="6"/>
    <m/>
    <m/>
  </r>
  <r>
    <x v="2"/>
    <s v="University of Houston Medical School (M)"/>
    <x v="2"/>
    <x v="15"/>
    <m/>
    <m/>
    <m/>
    <m/>
    <m/>
    <m/>
    <m/>
    <x v="6"/>
    <m/>
    <m/>
  </r>
  <r>
    <x v="2"/>
    <s v="University of Houston Medical School (M)"/>
    <x v="3"/>
    <x v="16"/>
    <m/>
    <m/>
    <m/>
    <m/>
    <m/>
    <m/>
    <m/>
    <x v="6"/>
    <m/>
    <m/>
  </r>
  <r>
    <x v="2"/>
    <s v="University of Houston Medical School (M)"/>
    <x v="3"/>
    <x v="17"/>
    <m/>
    <m/>
    <m/>
    <m/>
    <m/>
    <m/>
    <m/>
    <x v="6"/>
    <m/>
    <m/>
  </r>
  <r>
    <x v="2"/>
    <s v="University of Houston Medical School (M)"/>
    <x v="3"/>
    <x v="18"/>
    <m/>
    <m/>
    <m/>
    <m/>
    <m/>
    <m/>
    <m/>
    <x v="6"/>
    <m/>
    <m/>
  </r>
  <r>
    <x v="2"/>
    <s v="University of Houston Medical School (M)"/>
    <x v="4"/>
    <x v="19"/>
    <m/>
    <m/>
    <m/>
    <m/>
    <m/>
    <m/>
    <m/>
    <x v="6"/>
    <m/>
    <m/>
  </r>
  <r>
    <x v="2"/>
    <s v="University of Houston Medical School (M)"/>
    <x v="5"/>
    <x v="20"/>
    <m/>
    <m/>
    <m/>
    <m/>
    <m/>
    <m/>
    <m/>
    <x v="6"/>
    <m/>
    <m/>
  </r>
  <r>
    <x v="2"/>
    <s v="University of Houston Medical School (M)"/>
    <x v="6"/>
    <x v="21"/>
    <m/>
    <m/>
    <m/>
    <m/>
    <m/>
    <m/>
    <m/>
    <x v="6"/>
    <m/>
    <m/>
  </r>
  <r>
    <x v="2"/>
    <s v="University of Houston Medical School (M)"/>
    <x v="7"/>
    <x v="22"/>
    <m/>
    <m/>
    <m/>
    <m/>
    <m/>
    <m/>
    <m/>
    <x v="6"/>
    <m/>
    <m/>
  </r>
  <r>
    <x v="2"/>
    <s v="University of Houston Medical School (M)"/>
    <x v="7"/>
    <x v="23"/>
    <m/>
    <m/>
    <m/>
    <m/>
    <m/>
    <m/>
    <m/>
    <x v="6"/>
    <m/>
    <m/>
  </r>
  <r>
    <x v="2"/>
    <s v="University of Houston Medical School (M)"/>
    <x v="7"/>
    <x v="24"/>
    <m/>
    <m/>
    <m/>
    <m/>
    <m/>
    <m/>
    <m/>
    <x v="6"/>
    <m/>
    <m/>
  </r>
  <r>
    <x v="2"/>
    <s v="University of Houston Medical School (M)"/>
    <x v="7"/>
    <x v="25"/>
    <m/>
    <m/>
    <m/>
    <m/>
    <m/>
    <m/>
    <m/>
    <x v="6"/>
    <m/>
    <m/>
  </r>
  <r>
    <x v="2"/>
    <s v="University of Houston Medical School (M)"/>
    <x v="7"/>
    <x v="26"/>
    <m/>
    <m/>
    <m/>
    <m/>
    <m/>
    <m/>
    <m/>
    <x v="6"/>
    <m/>
    <m/>
  </r>
  <r>
    <x v="2"/>
    <s v="University of Houston Medical School (M)"/>
    <x v="8"/>
    <x v="27"/>
    <m/>
    <m/>
    <m/>
    <m/>
    <m/>
    <m/>
    <m/>
    <x v="6"/>
    <m/>
    <m/>
  </r>
  <r>
    <x v="1"/>
    <s v="University of Houston - Academic &amp; Health (A+H)"/>
    <x v="0"/>
    <x v="0"/>
    <n v="17255530"/>
    <n v="27012"/>
    <n v="21151733"/>
    <n v="23806"/>
    <n v="55347728"/>
    <n v="7103"/>
    <m/>
    <x v="6"/>
    <m/>
    <m/>
  </r>
  <r>
    <x v="1"/>
    <s v="University of Houston - Academic &amp; Health (A+H)"/>
    <x v="0"/>
    <x v="1"/>
    <n v="7496006"/>
    <n v="922"/>
    <n v="2778684"/>
    <n v="3700"/>
    <m/>
    <m/>
    <m/>
    <x v="6"/>
    <m/>
    <m/>
  </r>
  <r>
    <x v="1"/>
    <s v="University of Houston - Academic &amp; Health (A+H)"/>
    <x v="0"/>
    <x v="2"/>
    <n v="6202149"/>
    <n v="22266"/>
    <m/>
    <m/>
    <m/>
    <m/>
    <m/>
    <x v="6"/>
    <m/>
    <m/>
  </r>
  <r>
    <x v="1"/>
    <s v="University of Houston - Academic &amp; Health (A+H)"/>
    <x v="0"/>
    <x v="3"/>
    <m/>
    <m/>
    <m/>
    <m/>
    <m/>
    <m/>
    <m/>
    <x v="6"/>
    <m/>
    <m/>
  </r>
  <r>
    <x v="1"/>
    <s v="University of Houston - Academic &amp; Health (A+H)"/>
    <x v="0"/>
    <x v="4"/>
    <m/>
    <m/>
    <m/>
    <m/>
    <m/>
    <m/>
    <m/>
    <x v="6"/>
    <m/>
    <m/>
  </r>
  <r>
    <x v="1"/>
    <s v="University of Houston - Academic &amp; Health (A+H)"/>
    <x v="0"/>
    <x v="5"/>
    <m/>
    <m/>
    <m/>
    <m/>
    <m/>
    <m/>
    <m/>
    <x v="6"/>
    <m/>
    <m/>
  </r>
  <r>
    <x v="1"/>
    <s v="University of Houston - Academic &amp; Health (A+H)"/>
    <x v="0"/>
    <x v="6"/>
    <m/>
    <m/>
    <n v="7434088"/>
    <n v="2698"/>
    <n v="401159"/>
    <n v="480"/>
    <m/>
    <x v="6"/>
    <m/>
    <m/>
  </r>
  <r>
    <x v="1"/>
    <s v="University of Houston - Academic &amp; Health (A+H)"/>
    <x v="1"/>
    <x v="7"/>
    <m/>
    <m/>
    <m/>
    <m/>
    <m/>
    <m/>
    <m/>
    <x v="6"/>
    <m/>
    <m/>
  </r>
  <r>
    <x v="1"/>
    <s v="University of Houston - Academic &amp; Health (A+H)"/>
    <x v="1"/>
    <x v="8"/>
    <m/>
    <m/>
    <m/>
    <m/>
    <m/>
    <m/>
    <m/>
    <x v="6"/>
    <m/>
    <m/>
  </r>
  <r>
    <x v="1"/>
    <s v="University of Houston - Academic &amp; Health (A+H)"/>
    <x v="1"/>
    <x v="9"/>
    <n v="53298"/>
    <m/>
    <n v="-5575"/>
    <m/>
    <m/>
    <m/>
    <m/>
    <x v="6"/>
    <m/>
    <s v=" FY2021 cost reduction was due to some items having been purchased a few days prior to the official declaration date of the pandemic. "/>
  </r>
  <r>
    <x v="1"/>
    <s v="University of Houston - Academic &amp; Health (A+H)"/>
    <x v="1"/>
    <x v="10"/>
    <m/>
    <m/>
    <m/>
    <m/>
    <m/>
    <m/>
    <m/>
    <x v="6"/>
    <m/>
    <m/>
  </r>
  <r>
    <x v="1"/>
    <s v="University of Houston - Academic &amp; Health (A+H)"/>
    <x v="1"/>
    <x v="11"/>
    <n v="101035"/>
    <m/>
    <n v="661605"/>
    <m/>
    <n v="2915705"/>
    <m/>
    <m/>
    <x v="6"/>
    <m/>
    <m/>
  </r>
  <r>
    <x v="1"/>
    <s v="University of Houston - Academic &amp; Health (A+H)"/>
    <x v="2"/>
    <x v="12"/>
    <m/>
    <m/>
    <m/>
    <m/>
    <m/>
    <m/>
    <m/>
    <x v="6"/>
    <m/>
    <m/>
  </r>
  <r>
    <x v="1"/>
    <s v="University of Houston - Academic &amp; Health (A+H)"/>
    <x v="2"/>
    <x v="13"/>
    <m/>
    <m/>
    <m/>
    <m/>
    <m/>
    <m/>
    <m/>
    <x v="6"/>
    <m/>
    <m/>
  </r>
  <r>
    <x v="1"/>
    <s v="University of Houston - Academic &amp; Health (A+H)"/>
    <x v="2"/>
    <x v="14"/>
    <m/>
    <m/>
    <m/>
    <m/>
    <n v="6105859"/>
    <m/>
    <m/>
    <x v="6"/>
    <m/>
    <m/>
  </r>
  <r>
    <x v="1"/>
    <s v="University of Houston - Academic &amp; Health (A+H)"/>
    <x v="2"/>
    <x v="15"/>
    <m/>
    <m/>
    <m/>
    <m/>
    <m/>
    <m/>
    <m/>
    <x v="6"/>
    <m/>
    <m/>
  </r>
  <r>
    <x v="1"/>
    <s v="University of Houston - Academic &amp; Health (A+H)"/>
    <x v="3"/>
    <x v="16"/>
    <s v="                                    -  "/>
    <m/>
    <n v="12791467"/>
    <m/>
    <n v="7784589"/>
    <m/>
    <m/>
    <x v="6"/>
    <m/>
    <m/>
  </r>
  <r>
    <x v="1"/>
    <s v="University of Houston - Academic &amp; Health (A+H)"/>
    <x v="3"/>
    <x v="17"/>
    <n v="3074517"/>
    <m/>
    <n v="39062498"/>
    <m/>
    <n v="25103448"/>
    <m/>
    <m/>
    <x v="6"/>
    <m/>
    <m/>
  </r>
  <r>
    <x v="1"/>
    <s v="University of Houston - Academic &amp; Health (A+H)"/>
    <x v="3"/>
    <x v="18"/>
    <m/>
    <m/>
    <m/>
    <m/>
    <m/>
    <m/>
    <m/>
    <x v="6"/>
    <m/>
    <m/>
  </r>
  <r>
    <x v="1"/>
    <s v="University of Houston - Academic &amp; Health (A+H)"/>
    <x v="4"/>
    <x v="19"/>
    <n v="673951"/>
    <m/>
    <n v="1000927"/>
    <m/>
    <n v="1178133"/>
    <m/>
    <n v="749571"/>
    <x v="6"/>
    <n v="0"/>
    <s v="Angelina Comm College, Brasosport College, Sam Houston State, San Jacinto CommCollege - SBDC small business services to those affected by the pandemic"/>
  </r>
  <r>
    <x v="1"/>
    <s v="University of Houston - Academic &amp; Health (A+H)"/>
    <x v="5"/>
    <x v="20"/>
    <m/>
    <m/>
    <n v="95753"/>
    <m/>
    <n v="42315"/>
    <m/>
    <n v="117230"/>
    <x v="6"/>
    <n v="0"/>
    <s v="Required financial aid outreach, Shuttered Venue Operator Grants, Emergency leave for employees, vaccine campaigns and incentive programs, testing costs, contact tracing"/>
  </r>
  <r>
    <x v="1"/>
    <s v="University of Houston - Academic &amp; Health (A+H)"/>
    <x v="6"/>
    <x v="21"/>
    <n v="1440661"/>
    <m/>
    <n v="3269330"/>
    <m/>
    <n v="2099190"/>
    <m/>
    <m/>
    <x v="6"/>
    <m/>
    <m/>
  </r>
  <r>
    <x v="1"/>
    <s v="University of Houston - Academic &amp; Health (A+H)"/>
    <x v="7"/>
    <x v="22"/>
    <m/>
    <m/>
    <n v="3094632"/>
    <n v="450"/>
    <m/>
    <m/>
    <m/>
    <x v="6"/>
    <m/>
    <m/>
  </r>
  <r>
    <x v="1"/>
    <s v="University of Houston - Academic &amp; Health (A+H)"/>
    <x v="7"/>
    <x v="23"/>
    <m/>
    <m/>
    <n v="3178456"/>
    <n v="2017"/>
    <m/>
    <m/>
    <m/>
    <x v="6"/>
    <m/>
    <m/>
  </r>
  <r>
    <x v="1"/>
    <s v="University of Houston - Academic &amp; Health (A+H)"/>
    <x v="7"/>
    <x v="24"/>
    <m/>
    <m/>
    <m/>
    <m/>
    <m/>
    <m/>
    <m/>
    <x v="6"/>
    <m/>
    <m/>
  </r>
  <r>
    <x v="1"/>
    <s v="University of Houston - Academic &amp; Health (A+H)"/>
    <x v="7"/>
    <x v="25"/>
    <m/>
    <m/>
    <m/>
    <m/>
    <m/>
    <m/>
    <m/>
    <x v="6"/>
    <m/>
    <m/>
  </r>
  <r>
    <x v="1"/>
    <s v="University of Houston - Academic &amp; Health (A+H)"/>
    <x v="7"/>
    <x v="26"/>
    <m/>
    <m/>
    <m/>
    <m/>
    <n v="555901"/>
    <m/>
    <n v="405751"/>
    <x v="6"/>
    <n v="10769"/>
    <s v="The University of Houston received multiple GEER Pass Through Awards from the THECB for specific research topics including accelerating credentials of purpose, addressing the teacher candidate pipeline, and data analytics for digitalized transportation and logistics"/>
  </r>
  <r>
    <x v="1"/>
    <s v="University of Houston - Academic &amp; Health (A+H)"/>
    <x v="8"/>
    <x v="27"/>
    <m/>
    <m/>
    <m/>
    <m/>
    <n v="27387286"/>
    <m/>
    <n v="5549146"/>
    <x v="6"/>
    <m/>
    <s v="The University of Houston received an award from the Governor's Office for Section 40(2): Institutional Enhancements (EC6.1 Revenue Replacement - Provision of Government Services) and has used the funds for operating costs as approved in the award."/>
  </r>
  <r>
    <x v="2"/>
    <s v="Texas Tech University Health Sciences Center at El Paso"/>
    <x v="0"/>
    <x v="0"/>
    <n v="211288"/>
    <n v="197"/>
    <n v="497852"/>
    <n v="1051"/>
    <n v="146699"/>
    <n v="408"/>
    <n v="54957"/>
    <x v="96"/>
    <m/>
    <s v="Unduplicated"/>
  </r>
  <r>
    <x v="2"/>
    <s v="Texas Tech University Health Sciences Center at El Paso"/>
    <x v="0"/>
    <x v="1"/>
    <m/>
    <m/>
    <m/>
    <m/>
    <m/>
    <m/>
    <m/>
    <x v="6"/>
    <m/>
    <m/>
  </r>
  <r>
    <x v="2"/>
    <s v="Texas Tech University Health Sciences Center at El Paso"/>
    <x v="0"/>
    <x v="2"/>
    <m/>
    <m/>
    <m/>
    <m/>
    <m/>
    <m/>
    <m/>
    <x v="6"/>
    <m/>
    <m/>
  </r>
  <r>
    <x v="2"/>
    <s v="Texas Tech University Health Sciences Center at El Paso"/>
    <x v="0"/>
    <x v="3"/>
    <m/>
    <m/>
    <m/>
    <m/>
    <m/>
    <m/>
    <m/>
    <x v="6"/>
    <m/>
    <m/>
  </r>
  <r>
    <x v="2"/>
    <s v="Texas Tech University Health Sciences Center at El Paso"/>
    <x v="0"/>
    <x v="4"/>
    <m/>
    <m/>
    <m/>
    <m/>
    <m/>
    <m/>
    <m/>
    <x v="6"/>
    <m/>
    <m/>
  </r>
  <r>
    <x v="2"/>
    <s v="Texas Tech University Health Sciences Center at El Paso"/>
    <x v="0"/>
    <x v="5"/>
    <m/>
    <m/>
    <m/>
    <m/>
    <m/>
    <m/>
    <m/>
    <x v="6"/>
    <m/>
    <m/>
  </r>
  <r>
    <x v="2"/>
    <s v="Texas Tech University Health Sciences Center at El Paso"/>
    <x v="0"/>
    <x v="6"/>
    <m/>
    <m/>
    <n v="37020"/>
    <n v="14"/>
    <m/>
    <m/>
    <m/>
    <x v="6"/>
    <m/>
    <s v="Unduplicated"/>
  </r>
  <r>
    <x v="2"/>
    <s v="Texas Tech University Health Sciences Center at El Paso"/>
    <x v="1"/>
    <x v="7"/>
    <m/>
    <m/>
    <m/>
    <m/>
    <m/>
    <m/>
    <m/>
    <x v="6"/>
    <m/>
    <m/>
  </r>
  <r>
    <x v="2"/>
    <s v="Texas Tech University Health Sciences Center at El Paso"/>
    <x v="1"/>
    <x v="8"/>
    <m/>
    <m/>
    <n v="6804"/>
    <m/>
    <m/>
    <m/>
    <m/>
    <x v="6"/>
    <m/>
    <m/>
  </r>
  <r>
    <x v="2"/>
    <s v="Texas Tech University Health Sciences Center at El Paso"/>
    <x v="1"/>
    <x v="9"/>
    <m/>
    <m/>
    <m/>
    <m/>
    <m/>
    <m/>
    <m/>
    <x v="6"/>
    <m/>
    <m/>
  </r>
  <r>
    <x v="2"/>
    <s v="Texas Tech University Health Sciences Center at El Paso"/>
    <x v="1"/>
    <x v="10"/>
    <n v="4550"/>
    <m/>
    <n v="5437"/>
    <m/>
    <m/>
    <m/>
    <m/>
    <x v="6"/>
    <m/>
    <m/>
  </r>
  <r>
    <x v="2"/>
    <s v="Texas Tech University Health Sciences Center at El Paso"/>
    <x v="1"/>
    <x v="11"/>
    <n v="206171"/>
    <m/>
    <n v="33670"/>
    <m/>
    <n v="126652"/>
    <m/>
    <m/>
    <x v="6"/>
    <m/>
    <m/>
  </r>
  <r>
    <x v="2"/>
    <s v="Texas Tech University Health Sciences Center at El Paso"/>
    <x v="2"/>
    <x v="12"/>
    <n v="16632"/>
    <m/>
    <n v="345578"/>
    <m/>
    <m/>
    <m/>
    <m/>
    <x v="6"/>
    <m/>
    <m/>
  </r>
  <r>
    <x v="2"/>
    <s v="Texas Tech University Health Sciences Center at El Paso"/>
    <x v="2"/>
    <x v="13"/>
    <n v="332439"/>
    <m/>
    <n v="26177"/>
    <m/>
    <m/>
    <m/>
    <n v="103"/>
    <x v="6"/>
    <m/>
    <m/>
  </r>
  <r>
    <x v="2"/>
    <s v="Texas Tech University Health Sciences Center at El Paso"/>
    <x v="2"/>
    <x v="14"/>
    <n v="3801"/>
    <m/>
    <n v="1360"/>
    <m/>
    <m/>
    <m/>
    <m/>
    <x v="6"/>
    <m/>
    <m/>
  </r>
  <r>
    <x v="2"/>
    <s v="Texas Tech University Health Sciences Center at El Paso"/>
    <x v="2"/>
    <x v="15"/>
    <m/>
    <m/>
    <m/>
    <m/>
    <n v="1999"/>
    <m/>
    <m/>
    <x v="6"/>
    <m/>
    <m/>
  </r>
  <r>
    <x v="2"/>
    <s v="Texas Tech University Health Sciences Center at El Paso"/>
    <x v="3"/>
    <x v="16"/>
    <m/>
    <m/>
    <n v="37020"/>
    <m/>
    <n v="20080"/>
    <m/>
    <m/>
    <x v="6"/>
    <m/>
    <m/>
  </r>
  <r>
    <x v="2"/>
    <s v="Texas Tech University Health Sciences Center at El Paso"/>
    <x v="3"/>
    <x v="17"/>
    <m/>
    <m/>
    <m/>
    <m/>
    <n v="780"/>
    <m/>
    <m/>
    <x v="6"/>
    <m/>
    <m/>
  </r>
  <r>
    <x v="2"/>
    <s v="Texas Tech University Health Sciences Center at El Paso"/>
    <x v="3"/>
    <x v="18"/>
    <m/>
    <m/>
    <m/>
    <m/>
    <m/>
    <m/>
    <m/>
    <x v="6"/>
    <m/>
    <m/>
  </r>
  <r>
    <x v="2"/>
    <s v="Texas Tech University Health Sciences Center at El Paso"/>
    <x v="4"/>
    <x v="19"/>
    <n v="12350"/>
    <m/>
    <m/>
    <m/>
    <m/>
    <m/>
    <m/>
    <x v="6"/>
    <m/>
    <m/>
  </r>
  <r>
    <x v="2"/>
    <s v="Texas Tech University Health Sciences Center at El Paso"/>
    <x v="5"/>
    <x v="20"/>
    <m/>
    <m/>
    <m/>
    <m/>
    <m/>
    <m/>
    <m/>
    <x v="6"/>
    <m/>
    <m/>
  </r>
  <r>
    <x v="2"/>
    <s v="Texas Tech University Health Sciences Center at El Paso"/>
    <x v="6"/>
    <x v="21"/>
    <n v="339708"/>
    <m/>
    <n v="514777"/>
    <m/>
    <n v="80844"/>
    <m/>
    <n v="468"/>
    <x v="6"/>
    <m/>
    <m/>
  </r>
  <r>
    <x v="2"/>
    <s v="Texas Tech University Health Sciences Center at El Paso"/>
    <x v="7"/>
    <x v="22"/>
    <m/>
    <m/>
    <n v="1802"/>
    <n v="3"/>
    <m/>
    <m/>
    <n v="55000"/>
    <x v="97"/>
    <m/>
    <s v="Unduplicated"/>
  </r>
  <r>
    <x v="2"/>
    <s v="Texas Tech University Health Sciences Center at El Paso"/>
    <x v="7"/>
    <x v="23"/>
    <m/>
    <m/>
    <n v="1852"/>
    <n v="2"/>
    <m/>
    <m/>
    <m/>
    <x v="6"/>
    <m/>
    <s v="Unduplicated"/>
  </r>
  <r>
    <x v="2"/>
    <s v="Texas Tech University Health Sciences Center at El Paso"/>
    <x v="7"/>
    <x v="24"/>
    <m/>
    <m/>
    <m/>
    <m/>
    <m/>
    <m/>
    <m/>
    <x v="6"/>
    <m/>
    <m/>
  </r>
  <r>
    <x v="2"/>
    <s v="Texas Tech University Health Sciences Center at El Paso"/>
    <x v="7"/>
    <x v="25"/>
    <m/>
    <m/>
    <m/>
    <m/>
    <m/>
    <m/>
    <m/>
    <x v="6"/>
    <m/>
    <m/>
  </r>
  <r>
    <x v="2"/>
    <s v="Texas Tech University Health Sciences Center at El Paso"/>
    <x v="7"/>
    <x v="26"/>
    <m/>
    <m/>
    <m/>
    <m/>
    <n v="126788"/>
    <m/>
    <n v="30907"/>
    <x v="6"/>
    <m/>
    <m/>
  </r>
  <r>
    <x v="2"/>
    <s v="Texas Tech University Health Sciences Center at El Paso"/>
    <x v="8"/>
    <x v="27"/>
    <m/>
    <m/>
    <m/>
    <m/>
    <m/>
    <m/>
    <m/>
    <x v="6"/>
    <m/>
    <m/>
  </r>
  <r>
    <x v="1"/>
    <s v="The University of Texas at Tyler"/>
    <x v="0"/>
    <x v="0"/>
    <n v="2597305"/>
    <n v="1401"/>
    <n v="5255637"/>
    <n v="1388"/>
    <n v="16500733"/>
    <n v="15476"/>
    <n v="2008441"/>
    <x v="98"/>
    <m/>
    <m/>
  </r>
  <r>
    <x v="1"/>
    <s v="The University of Texas at Tyler"/>
    <x v="0"/>
    <x v="1"/>
    <n v="1403764"/>
    <n v="1574"/>
    <n v="58947"/>
    <n v="136"/>
    <m/>
    <m/>
    <m/>
    <x v="2"/>
    <m/>
    <m/>
  </r>
  <r>
    <x v="1"/>
    <s v="The University of Texas at Tyler"/>
    <x v="0"/>
    <x v="2"/>
    <m/>
    <m/>
    <m/>
    <m/>
    <m/>
    <m/>
    <m/>
    <x v="2"/>
    <m/>
    <m/>
  </r>
  <r>
    <x v="1"/>
    <s v="The University of Texas at Tyler"/>
    <x v="0"/>
    <x v="3"/>
    <m/>
    <m/>
    <m/>
    <m/>
    <m/>
    <m/>
    <m/>
    <x v="2"/>
    <m/>
    <m/>
  </r>
  <r>
    <x v="1"/>
    <s v="The University of Texas at Tyler"/>
    <x v="0"/>
    <x v="4"/>
    <m/>
    <m/>
    <m/>
    <m/>
    <m/>
    <m/>
    <m/>
    <x v="2"/>
    <m/>
    <m/>
  </r>
  <r>
    <x v="1"/>
    <s v="The University of Texas at Tyler"/>
    <x v="0"/>
    <x v="5"/>
    <m/>
    <m/>
    <n v="101995"/>
    <n v="104"/>
    <n v="22501"/>
    <n v="17"/>
    <n v="0"/>
    <x v="2"/>
    <m/>
    <m/>
  </r>
  <r>
    <x v="1"/>
    <s v="The University of Texas at Tyler"/>
    <x v="0"/>
    <x v="6"/>
    <m/>
    <m/>
    <m/>
    <m/>
    <m/>
    <m/>
    <m/>
    <x v="2"/>
    <m/>
    <m/>
  </r>
  <r>
    <x v="1"/>
    <s v="The University of Texas at Tyler"/>
    <x v="1"/>
    <x v="7"/>
    <m/>
    <m/>
    <m/>
    <m/>
    <m/>
    <m/>
    <m/>
    <x v="2"/>
    <m/>
    <m/>
  </r>
  <r>
    <x v="1"/>
    <s v="The University of Texas at Tyler"/>
    <x v="1"/>
    <x v="8"/>
    <m/>
    <m/>
    <n v="8227"/>
    <m/>
    <n v="89061"/>
    <m/>
    <n v="5362"/>
    <x v="6"/>
    <m/>
    <s v="Counselors for Students"/>
  </r>
  <r>
    <x v="1"/>
    <s v="The University of Texas at Tyler"/>
    <x v="1"/>
    <x v="9"/>
    <m/>
    <m/>
    <m/>
    <m/>
    <m/>
    <m/>
    <m/>
    <x v="2"/>
    <m/>
    <m/>
  </r>
  <r>
    <x v="1"/>
    <s v="The University of Texas at Tyler"/>
    <x v="1"/>
    <x v="10"/>
    <m/>
    <m/>
    <m/>
    <m/>
    <m/>
    <m/>
    <m/>
    <x v="2"/>
    <m/>
    <m/>
  </r>
  <r>
    <x v="1"/>
    <s v="The University of Texas at Tyler"/>
    <x v="1"/>
    <x v="11"/>
    <n v="120619"/>
    <m/>
    <n v="16105"/>
    <m/>
    <n v="34657"/>
    <m/>
    <n v="1612"/>
    <x v="2"/>
    <m/>
    <m/>
  </r>
  <r>
    <x v="1"/>
    <s v="The University of Texas at Tyler"/>
    <x v="2"/>
    <x v="12"/>
    <m/>
    <m/>
    <m/>
    <m/>
    <m/>
    <m/>
    <m/>
    <x v="2"/>
    <m/>
    <m/>
  </r>
  <r>
    <x v="1"/>
    <s v="The University of Texas at Tyler"/>
    <x v="2"/>
    <x v="13"/>
    <m/>
    <m/>
    <m/>
    <m/>
    <m/>
    <m/>
    <m/>
    <x v="2"/>
    <m/>
    <m/>
  </r>
  <r>
    <x v="1"/>
    <s v="The University of Texas at Tyler"/>
    <x v="2"/>
    <x v="14"/>
    <m/>
    <m/>
    <m/>
    <m/>
    <n v="743567"/>
    <m/>
    <n v="0"/>
    <x v="2"/>
    <m/>
    <m/>
  </r>
  <r>
    <x v="1"/>
    <s v="The University of Texas at Tyler"/>
    <x v="2"/>
    <x v="15"/>
    <m/>
    <m/>
    <m/>
    <m/>
    <m/>
    <m/>
    <m/>
    <x v="2"/>
    <m/>
    <m/>
  </r>
  <r>
    <x v="1"/>
    <s v="The University of Texas at Tyler"/>
    <x v="3"/>
    <x v="16"/>
    <m/>
    <m/>
    <m/>
    <m/>
    <m/>
    <m/>
    <m/>
    <x v="2"/>
    <m/>
    <m/>
  </r>
  <r>
    <x v="1"/>
    <s v="The University of Texas at Tyler"/>
    <x v="3"/>
    <x v="17"/>
    <m/>
    <m/>
    <m/>
    <m/>
    <n v="425000"/>
    <m/>
    <n v="0"/>
    <x v="2"/>
    <m/>
    <m/>
  </r>
  <r>
    <x v="1"/>
    <s v="The University of Texas at Tyler"/>
    <x v="3"/>
    <x v="18"/>
    <m/>
    <m/>
    <m/>
    <m/>
    <m/>
    <m/>
    <m/>
    <x v="2"/>
    <m/>
    <m/>
  </r>
  <r>
    <x v="1"/>
    <s v="The University of Texas at Tyler"/>
    <x v="4"/>
    <x v="19"/>
    <m/>
    <m/>
    <m/>
    <m/>
    <m/>
    <m/>
    <m/>
    <x v="2"/>
    <m/>
    <m/>
  </r>
  <r>
    <x v="1"/>
    <s v="The University of Texas at Tyler"/>
    <x v="5"/>
    <x v="20"/>
    <m/>
    <m/>
    <m/>
    <m/>
    <m/>
    <m/>
    <m/>
    <x v="2"/>
    <m/>
    <m/>
  </r>
  <r>
    <x v="1"/>
    <s v="The University of Texas at Tyler"/>
    <x v="6"/>
    <x v="21"/>
    <m/>
    <m/>
    <n v="1031933"/>
    <m/>
    <n v="1645747"/>
    <m/>
    <n v="83435"/>
    <x v="2"/>
    <m/>
    <s v="COVID Testing"/>
  </r>
  <r>
    <x v="1"/>
    <s v="The University of Texas at Tyler"/>
    <x v="7"/>
    <x v="22"/>
    <m/>
    <m/>
    <m/>
    <m/>
    <m/>
    <m/>
    <m/>
    <x v="2"/>
    <m/>
    <m/>
  </r>
  <r>
    <x v="1"/>
    <s v="The University of Texas at Tyler"/>
    <x v="7"/>
    <x v="23"/>
    <m/>
    <m/>
    <n v="1076543"/>
    <n v="352"/>
    <m/>
    <m/>
    <m/>
    <x v="2"/>
    <m/>
    <m/>
  </r>
  <r>
    <x v="1"/>
    <s v="The University of Texas at Tyler"/>
    <x v="7"/>
    <x v="24"/>
    <m/>
    <m/>
    <n v="74727"/>
    <n v="49"/>
    <n v="396072"/>
    <n v="170"/>
    <n v="77148"/>
    <x v="2"/>
    <m/>
    <m/>
  </r>
  <r>
    <x v="1"/>
    <s v="The University of Texas at Tyler"/>
    <x v="7"/>
    <x v="25"/>
    <m/>
    <m/>
    <m/>
    <m/>
    <m/>
    <m/>
    <m/>
    <x v="2"/>
    <m/>
    <m/>
  </r>
  <r>
    <x v="1"/>
    <s v="The University of Texas at Tyler"/>
    <x v="7"/>
    <x v="26"/>
    <m/>
    <m/>
    <m/>
    <m/>
    <m/>
    <m/>
    <m/>
    <x v="2"/>
    <m/>
    <m/>
  </r>
  <r>
    <x v="1"/>
    <s v="The University of Texas at Tyler"/>
    <x v="8"/>
    <x v="27"/>
    <m/>
    <m/>
    <m/>
    <m/>
    <m/>
    <m/>
    <m/>
    <x v="2"/>
    <m/>
    <m/>
  </r>
  <r>
    <x v="0"/>
    <s v="Blinn College"/>
    <x v="0"/>
    <x v="0"/>
    <m/>
    <m/>
    <m/>
    <m/>
    <n v="17153777"/>
    <n v="17018"/>
    <m/>
    <x v="6"/>
    <m/>
    <s v="Student Direct Grants"/>
  </r>
  <r>
    <x v="0"/>
    <s v="Blinn College"/>
    <x v="0"/>
    <x v="1"/>
    <m/>
    <m/>
    <m/>
    <m/>
    <m/>
    <m/>
    <m/>
    <x v="6"/>
    <m/>
    <m/>
  </r>
  <r>
    <x v="0"/>
    <s v="Blinn College"/>
    <x v="0"/>
    <x v="2"/>
    <m/>
    <m/>
    <m/>
    <m/>
    <m/>
    <m/>
    <m/>
    <x v="6"/>
    <m/>
    <m/>
  </r>
  <r>
    <x v="0"/>
    <s v="Blinn College"/>
    <x v="0"/>
    <x v="3"/>
    <m/>
    <m/>
    <m/>
    <m/>
    <m/>
    <m/>
    <m/>
    <x v="6"/>
    <m/>
    <m/>
  </r>
  <r>
    <x v="0"/>
    <s v="Blinn College"/>
    <x v="0"/>
    <x v="4"/>
    <m/>
    <m/>
    <m/>
    <m/>
    <m/>
    <m/>
    <m/>
    <x v="6"/>
    <m/>
    <m/>
  </r>
  <r>
    <x v="0"/>
    <s v="Blinn College"/>
    <x v="0"/>
    <x v="5"/>
    <m/>
    <m/>
    <m/>
    <m/>
    <m/>
    <m/>
    <m/>
    <x v="6"/>
    <m/>
    <m/>
  </r>
  <r>
    <x v="0"/>
    <s v="Blinn College"/>
    <x v="0"/>
    <x v="6"/>
    <m/>
    <m/>
    <m/>
    <m/>
    <m/>
    <m/>
    <m/>
    <x v="6"/>
    <m/>
    <m/>
  </r>
  <r>
    <x v="0"/>
    <s v="Blinn College"/>
    <x v="1"/>
    <x v="7"/>
    <m/>
    <m/>
    <m/>
    <m/>
    <m/>
    <m/>
    <m/>
    <x v="6"/>
    <m/>
    <m/>
  </r>
  <r>
    <x v="0"/>
    <s v="Blinn College"/>
    <x v="1"/>
    <x v="8"/>
    <m/>
    <m/>
    <m/>
    <m/>
    <m/>
    <m/>
    <m/>
    <x v="6"/>
    <m/>
    <m/>
  </r>
  <r>
    <x v="0"/>
    <s v="Blinn College"/>
    <x v="1"/>
    <x v="9"/>
    <m/>
    <m/>
    <m/>
    <m/>
    <m/>
    <m/>
    <m/>
    <x v="6"/>
    <m/>
    <m/>
  </r>
  <r>
    <x v="0"/>
    <s v="Blinn College"/>
    <x v="1"/>
    <x v="10"/>
    <m/>
    <m/>
    <m/>
    <m/>
    <m/>
    <m/>
    <m/>
    <x v="6"/>
    <m/>
    <m/>
  </r>
  <r>
    <x v="0"/>
    <s v="Blinn College"/>
    <x v="1"/>
    <x v="11"/>
    <m/>
    <m/>
    <m/>
    <m/>
    <n v="505186"/>
    <m/>
    <m/>
    <x v="6"/>
    <m/>
    <s v="Distance Learning equipment and software communication"/>
  </r>
  <r>
    <x v="0"/>
    <s v="Blinn College"/>
    <x v="2"/>
    <x v="12"/>
    <m/>
    <m/>
    <m/>
    <m/>
    <m/>
    <m/>
    <m/>
    <x v="6"/>
    <m/>
    <m/>
  </r>
  <r>
    <x v="0"/>
    <s v="Blinn College"/>
    <x v="2"/>
    <x v="13"/>
    <m/>
    <m/>
    <m/>
    <m/>
    <m/>
    <m/>
    <m/>
    <x v="6"/>
    <m/>
    <m/>
  </r>
  <r>
    <x v="0"/>
    <s v="Blinn College"/>
    <x v="2"/>
    <x v="14"/>
    <m/>
    <m/>
    <m/>
    <m/>
    <n v="1346233"/>
    <m/>
    <m/>
    <x v="6"/>
    <m/>
    <s v="HVAC System replaced and other items to ensure clean environment"/>
  </r>
  <r>
    <x v="0"/>
    <s v="Blinn College"/>
    <x v="2"/>
    <x v="15"/>
    <m/>
    <m/>
    <m/>
    <m/>
    <m/>
    <m/>
    <m/>
    <x v="6"/>
    <m/>
    <m/>
  </r>
  <r>
    <x v="0"/>
    <s v="Blinn College"/>
    <x v="3"/>
    <x v="16"/>
    <m/>
    <m/>
    <m/>
    <m/>
    <n v="11053154"/>
    <m/>
    <m/>
    <x v="6"/>
    <m/>
    <s v="FY22 Academic Revenue Loss"/>
  </r>
  <r>
    <x v="0"/>
    <s v="Blinn College"/>
    <x v="3"/>
    <x v="17"/>
    <m/>
    <m/>
    <m/>
    <m/>
    <n v="3903143"/>
    <m/>
    <m/>
    <x v="6"/>
    <m/>
    <s v="FY22 Auxiliary Revenue Loss"/>
  </r>
  <r>
    <x v="0"/>
    <s v="Blinn College"/>
    <x v="3"/>
    <x v="18"/>
    <m/>
    <m/>
    <m/>
    <m/>
    <m/>
    <m/>
    <m/>
    <x v="6"/>
    <m/>
    <m/>
  </r>
  <r>
    <x v="0"/>
    <s v="Blinn College"/>
    <x v="4"/>
    <x v="19"/>
    <m/>
    <m/>
    <m/>
    <m/>
    <m/>
    <m/>
    <m/>
    <x v="6"/>
    <m/>
    <m/>
  </r>
  <r>
    <x v="0"/>
    <s v="Blinn College"/>
    <x v="5"/>
    <x v="20"/>
    <m/>
    <m/>
    <m/>
    <m/>
    <m/>
    <m/>
    <m/>
    <x v="6"/>
    <m/>
    <m/>
  </r>
  <r>
    <x v="0"/>
    <s v="Blinn College"/>
    <x v="6"/>
    <x v="21"/>
    <m/>
    <m/>
    <m/>
    <m/>
    <m/>
    <m/>
    <m/>
    <x v="6"/>
    <m/>
    <m/>
  </r>
  <r>
    <x v="0"/>
    <s v="Blinn College"/>
    <x v="7"/>
    <x v="22"/>
    <m/>
    <m/>
    <m/>
    <m/>
    <m/>
    <m/>
    <m/>
    <x v="6"/>
    <m/>
    <m/>
  </r>
  <r>
    <x v="0"/>
    <s v="Blinn College"/>
    <x v="7"/>
    <x v="23"/>
    <m/>
    <m/>
    <m/>
    <m/>
    <m/>
    <m/>
    <m/>
    <x v="6"/>
    <m/>
    <m/>
  </r>
  <r>
    <x v="0"/>
    <s v="Blinn College"/>
    <x v="7"/>
    <x v="24"/>
    <m/>
    <m/>
    <m/>
    <m/>
    <n v="31377"/>
    <m/>
    <n v="691.92"/>
    <x v="6"/>
    <n v="32069"/>
    <m/>
  </r>
  <r>
    <x v="0"/>
    <s v="Blinn College"/>
    <x v="7"/>
    <x v="25"/>
    <m/>
    <m/>
    <m/>
    <m/>
    <m/>
    <m/>
    <m/>
    <x v="6"/>
    <m/>
    <m/>
  </r>
  <r>
    <x v="0"/>
    <s v="Blinn College"/>
    <x v="7"/>
    <x v="26"/>
    <m/>
    <m/>
    <m/>
    <m/>
    <n v="55634"/>
    <m/>
    <n v="139319.07999999999"/>
    <x v="6"/>
    <n v="194954"/>
    <m/>
  </r>
  <r>
    <x v="0"/>
    <s v="Blinn College"/>
    <x v="8"/>
    <x v="27"/>
    <m/>
    <m/>
    <m/>
    <m/>
    <m/>
    <m/>
    <m/>
    <x v="6"/>
    <m/>
    <m/>
  </r>
  <r>
    <x v="0"/>
    <s v="Clarendon College"/>
    <x v="0"/>
    <x v="0"/>
    <n v="442844"/>
    <n v="241"/>
    <n v="443678"/>
    <n v="320"/>
    <n v="1721540"/>
    <n v="1220"/>
    <n v="323037"/>
    <x v="99"/>
    <m/>
    <m/>
  </r>
  <r>
    <x v="0"/>
    <s v="Clarendon College"/>
    <x v="0"/>
    <x v="1"/>
    <n v="177151"/>
    <n v="287"/>
    <m/>
    <m/>
    <m/>
    <m/>
    <m/>
    <x v="6"/>
    <m/>
    <m/>
  </r>
  <r>
    <x v="0"/>
    <s v="Clarendon College"/>
    <x v="0"/>
    <x v="2"/>
    <m/>
    <m/>
    <m/>
    <m/>
    <m/>
    <m/>
    <m/>
    <x v="6"/>
    <m/>
    <m/>
  </r>
  <r>
    <x v="0"/>
    <s v="Clarendon College"/>
    <x v="0"/>
    <x v="3"/>
    <m/>
    <m/>
    <m/>
    <m/>
    <m/>
    <m/>
    <m/>
    <x v="6"/>
    <m/>
    <m/>
  </r>
  <r>
    <x v="0"/>
    <s v="Clarendon College"/>
    <x v="0"/>
    <x v="4"/>
    <m/>
    <m/>
    <m/>
    <m/>
    <m/>
    <m/>
    <m/>
    <x v="6"/>
    <m/>
    <m/>
  </r>
  <r>
    <x v="0"/>
    <s v="Clarendon College"/>
    <x v="0"/>
    <x v="5"/>
    <m/>
    <m/>
    <m/>
    <m/>
    <m/>
    <m/>
    <m/>
    <x v="6"/>
    <m/>
    <m/>
  </r>
  <r>
    <x v="0"/>
    <s v="Clarendon College"/>
    <x v="0"/>
    <x v="6"/>
    <m/>
    <m/>
    <m/>
    <m/>
    <m/>
    <m/>
    <m/>
    <x v="6"/>
    <m/>
    <m/>
  </r>
  <r>
    <x v="0"/>
    <s v="Clarendon College"/>
    <x v="1"/>
    <x v="7"/>
    <m/>
    <m/>
    <m/>
    <m/>
    <m/>
    <m/>
    <m/>
    <x v="6"/>
    <m/>
    <m/>
  </r>
  <r>
    <x v="0"/>
    <s v="Clarendon College"/>
    <x v="1"/>
    <x v="8"/>
    <m/>
    <m/>
    <m/>
    <m/>
    <m/>
    <m/>
    <m/>
    <x v="6"/>
    <m/>
    <m/>
  </r>
  <r>
    <x v="0"/>
    <s v="Clarendon College"/>
    <x v="1"/>
    <x v="9"/>
    <m/>
    <m/>
    <m/>
    <m/>
    <m/>
    <m/>
    <m/>
    <x v="6"/>
    <m/>
    <m/>
  </r>
  <r>
    <x v="0"/>
    <s v="Clarendon College"/>
    <x v="1"/>
    <x v="10"/>
    <m/>
    <m/>
    <m/>
    <m/>
    <m/>
    <m/>
    <m/>
    <x v="6"/>
    <m/>
    <m/>
  </r>
  <r>
    <x v="0"/>
    <s v="Clarendon College"/>
    <x v="1"/>
    <x v="11"/>
    <n v="52135"/>
    <m/>
    <n v="437090"/>
    <m/>
    <m/>
    <m/>
    <m/>
    <x v="6"/>
    <m/>
    <m/>
  </r>
  <r>
    <x v="0"/>
    <s v="Clarendon College"/>
    <x v="2"/>
    <x v="12"/>
    <n v="5933"/>
    <m/>
    <n v="11690"/>
    <m/>
    <n v="276117"/>
    <m/>
    <m/>
    <x v="6"/>
    <m/>
    <m/>
  </r>
  <r>
    <x v="0"/>
    <s v="Clarendon College"/>
    <x v="2"/>
    <x v="13"/>
    <n v="2319"/>
    <m/>
    <n v="17821"/>
    <m/>
    <m/>
    <m/>
    <m/>
    <x v="6"/>
    <m/>
    <m/>
  </r>
  <r>
    <x v="0"/>
    <s v="Clarendon College"/>
    <x v="2"/>
    <x v="14"/>
    <n v="1338"/>
    <m/>
    <n v="45"/>
    <m/>
    <m/>
    <m/>
    <n v="200155"/>
    <x v="6"/>
    <m/>
    <m/>
  </r>
  <r>
    <x v="0"/>
    <s v="Clarendon College"/>
    <x v="2"/>
    <x v="15"/>
    <m/>
    <m/>
    <m/>
    <m/>
    <m/>
    <m/>
    <m/>
    <x v="6"/>
    <m/>
    <m/>
  </r>
  <r>
    <x v="0"/>
    <s v="Clarendon College"/>
    <x v="3"/>
    <x v="16"/>
    <m/>
    <m/>
    <n v="281550"/>
    <m/>
    <m/>
    <m/>
    <m/>
    <x v="6"/>
    <m/>
    <m/>
  </r>
  <r>
    <x v="0"/>
    <s v="Clarendon College"/>
    <x v="3"/>
    <x v="17"/>
    <m/>
    <m/>
    <n v="164175"/>
    <m/>
    <m/>
    <m/>
    <m/>
    <x v="6"/>
    <m/>
    <m/>
  </r>
  <r>
    <x v="0"/>
    <s v="Clarendon College"/>
    <x v="3"/>
    <x v="18"/>
    <m/>
    <m/>
    <m/>
    <m/>
    <m/>
    <m/>
    <m/>
    <x v="6"/>
    <m/>
    <m/>
  </r>
  <r>
    <x v="0"/>
    <s v="Clarendon College"/>
    <x v="4"/>
    <x v="19"/>
    <m/>
    <m/>
    <m/>
    <m/>
    <m/>
    <m/>
    <m/>
    <x v="6"/>
    <m/>
    <m/>
  </r>
  <r>
    <x v="0"/>
    <s v="Clarendon College"/>
    <x v="5"/>
    <x v="20"/>
    <m/>
    <m/>
    <m/>
    <m/>
    <m/>
    <m/>
    <m/>
    <x v="6"/>
    <m/>
    <m/>
  </r>
  <r>
    <x v="0"/>
    <s v="Clarendon College"/>
    <x v="6"/>
    <x v="21"/>
    <m/>
    <m/>
    <n v="861904"/>
    <m/>
    <n v="904"/>
    <m/>
    <n v="14443"/>
    <x v="6"/>
    <m/>
    <s v="Payroll, Technology, and Direct Outreach to Students"/>
  </r>
  <r>
    <x v="0"/>
    <s v="Clarendon College"/>
    <x v="7"/>
    <x v="22"/>
    <m/>
    <m/>
    <n v="10758"/>
    <n v="4"/>
    <m/>
    <m/>
    <m/>
    <x v="6"/>
    <m/>
    <m/>
  </r>
  <r>
    <x v="0"/>
    <s v="Clarendon College"/>
    <x v="7"/>
    <x v="23"/>
    <m/>
    <m/>
    <n v="10827"/>
    <n v="20"/>
    <m/>
    <m/>
    <m/>
    <x v="6"/>
    <m/>
    <m/>
  </r>
  <r>
    <x v="0"/>
    <s v="Clarendon College"/>
    <x v="7"/>
    <x v="24"/>
    <m/>
    <m/>
    <m/>
    <m/>
    <m/>
    <m/>
    <m/>
    <x v="6"/>
    <m/>
    <m/>
  </r>
  <r>
    <x v="0"/>
    <s v="Clarendon College"/>
    <x v="7"/>
    <x v="25"/>
    <m/>
    <m/>
    <m/>
    <m/>
    <m/>
    <m/>
    <m/>
    <x v="6"/>
    <m/>
    <m/>
  </r>
  <r>
    <x v="0"/>
    <s v="Clarendon College"/>
    <x v="7"/>
    <x v="26"/>
    <m/>
    <m/>
    <m/>
    <m/>
    <m/>
    <m/>
    <m/>
    <x v="6"/>
    <m/>
    <m/>
  </r>
  <r>
    <x v="0"/>
    <s v="Clarendon College"/>
    <x v="8"/>
    <x v="27"/>
    <m/>
    <m/>
    <m/>
    <m/>
    <m/>
    <m/>
    <m/>
    <x v="6"/>
    <m/>
    <m/>
  </r>
  <r>
    <x v="0"/>
    <s v="Coastal Bend College"/>
    <x v="0"/>
    <x v="0"/>
    <n v="685300"/>
    <n v="1726"/>
    <n v="1462536"/>
    <n v="2369"/>
    <n v="3458800"/>
    <n v="2544"/>
    <n v="963617"/>
    <x v="100"/>
    <m/>
    <s v="HVAC Projects throughout the campuses"/>
  </r>
  <r>
    <x v="0"/>
    <s v="Coastal Bend College"/>
    <x v="0"/>
    <x v="1"/>
    <m/>
    <m/>
    <m/>
    <m/>
    <m/>
    <m/>
    <n v="479640"/>
    <x v="101"/>
    <m/>
    <s v="2020 &amp; 2021 are duplicated"/>
  </r>
  <r>
    <x v="0"/>
    <s v="Coastal Bend College"/>
    <x v="0"/>
    <x v="2"/>
    <m/>
    <m/>
    <m/>
    <m/>
    <m/>
    <m/>
    <m/>
    <x v="6"/>
    <m/>
    <s v="2022 &amp; 2023 are unduplicated counts"/>
  </r>
  <r>
    <x v="0"/>
    <s v="Coastal Bend College"/>
    <x v="0"/>
    <x v="3"/>
    <n v="0"/>
    <m/>
    <n v="127688"/>
    <m/>
    <m/>
    <m/>
    <m/>
    <x v="6"/>
    <m/>
    <s v="Added Cost of Technology"/>
  </r>
  <r>
    <x v="0"/>
    <s v="Coastal Bend College"/>
    <x v="0"/>
    <x v="4"/>
    <n v="0"/>
    <m/>
    <m/>
    <m/>
    <m/>
    <m/>
    <m/>
    <x v="6"/>
    <m/>
    <m/>
  </r>
  <r>
    <x v="0"/>
    <s v="Coastal Bend College"/>
    <x v="0"/>
    <x v="5"/>
    <n v="0"/>
    <m/>
    <m/>
    <m/>
    <m/>
    <m/>
    <m/>
    <x v="6"/>
    <m/>
    <m/>
  </r>
  <r>
    <x v="0"/>
    <s v="Coastal Bend College"/>
    <x v="0"/>
    <x v="6"/>
    <n v="0"/>
    <m/>
    <m/>
    <m/>
    <m/>
    <m/>
    <m/>
    <x v="6"/>
    <m/>
    <m/>
  </r>
  <r>
    <x v="0"/>
    <s v="Coastal Bend College"/>
    <x v="1"/>
    <x v="7"/>
    <n v="0"/>
    <n v="1726"/>
    <m/>
    <m/>
    <m/>
    <m/>
    <m/>
    <x v="6"/>
    <m/>
    <m/>
  </r>
  <r>
    <x v="0"/>
    <s v="Coastal Bend College"/>
    <x v="1"/>
    <x v="8"/>
    <n v="0"/>
    <n v="1726"/>
    <m/>
    <m/>
    <m/>
    <m/>
    <m/>
    <x v="6"/>
    <m/>
    <m/>
  </r>
  <r>
    <x v="0"/>
    <s v="Coastal Bend College"/>
    <x v="1"/>
    <x v="9"/>
    <n v="21596"/>
    <n v="1726"/>
    <m/>
    <m/>
    <n v="220181"/>
    <m/>
    <m/>
    <x v="6"/>
    <m/>
    <m/>
  </r>
  <r>
    <x v="0"/>
    <s v="Coastal Bend College"/>
    <x v="1"/>
    <x v="10"/>
    <n v="0"/>
    <n v="1726"/>
    <m/>
    <m/>
    <m/>
    <m/>
    <m/>
    <x v="6"/>
    <m/>
    <m/>
  </r>
  <r>
    <x v="0"/>
    <s v="Coastal Bend College"/>
    <x v="1"/>
    <x v="11"/>
    <n v="4737"/>
    <n v="1726"/>
    <m/>
    <m/>
    <m/>
    <m/>
    <m/>
    <x v="6"/>
    <m/>
    <m/>
  </r>
  <r>
    <x v="0"/>
    <s v="Coastal Bend College"/>
    <x v="2"/>
    <x v="12"/>
    <n v="3567"/>
    <n v="1726"/>
    <n v="58105"/>
    <m/>
    <n v="43317"/>
    <m/>
    <m/>
    <x v="6"/>
    <m/>
    <m/>
  </r>
  <r>
    <x v="0"/>
    <s v="Coastal Bend College"/>
    <x v="2"/>
    <x v="13"/>
    <n v="0"/>
    <n v="1726"/>
    <m/>
    <m/>
    <m/>
    <m/>
    <m/>
    <x v="6"/>
    <m/>
    <m/>
  </r>
  <r>
    <x v="0"/>
    <s v="Coastal Bend College"/>
    <x v="2"/>
    <x v="14"/>
    <n v="0"/>
    <n v="1726"/>
    <m/>
    <m/>
    <m/>
    <m/>
    <m/>
    <x v="6"/>
    <m/>
    <m/>
  </r>
  <r>
    <x v="0"/>
    <s v="Coastal Bend College"/>
    <x v="2"/>
    <x v="15"/>
    <n v="25412"/>
    <n v="1726"/>
    <m/>
    <m/>
    <m/>
    <m/>
    <m/>
    <x v="6"/>
    <m/>
    <m/>
  </r>
  <r>
    <x v="0"/>
    <s v="Coastal Bend College"/>
    <x v="3"/>
    <x v="16"/>
    <n v="0"/>
    <n v="1726"/>
    <m/>
    <m/>
    <n v="2798676"/>
    <m/>
    <m/>
    <x v="6"/>
    <m/>
    <m/>
  </r>
  <r>
    <x v="0"/>
    <s v="Coastal Bend College"/>
    <x v="3"/>
    <x v="17"/>
    <n v="0"/>
    <n v="1726"/>
    <m/>
    <m/>
    <m/>
    <m/>
    <m/>
    <x v="6"/>
    <m/>
    <m/>
  </r>
  <r>
    <x v="0"/>
    <s v="Coastal Bend College"/>
    <x v="3"/>
    <x v="18"/>
    <n v="0"/>
    <n v="1726"/>
    <m/>
    <m/>
    <m/>
    <m/>
    <m/>
    <x v="6"/>
    <m/>
    <m/>
  </r>
  <r>
    <x v="0"/>
    <s v="Coastal Bend College"/>
    <x v="4"/>
    <x v="19"/>
    <n v="0"/>
    <n v="1726"/>
    <m/>
    <m/>
    <m/>
    <m/>
    <m/>
    <x v="6"/>
    <m/>
    <m/>
  </r>
  <r>
    <x v="0"/>
    <s v="Coastal Bend College"/>
    <x v="5"/>
    <x v="20"/>
    <n v="0"/>
    <m/>
    <m/>
    <m/>
    <m/>
    <m/>
    <m/>
    <x v="6"/>
    <m/>
    <m/>
  </r>
  <r>
    <x v="0"/>
    <s v="Coastal Bend College"/>
    <x v="6"/>
    <x v="21"/>
    <n v="80220"/>
    <m/>
    <n v="152904"/>
    <m/>
    <n v="50715"/>
    <m/>
    <n v="348603"/>
    <x v="6"/>
    <n v="4441504"/>
    <m/>
  </r>
  <r>
    <x v="0"/>
    <s v="Coastal Bend College"/>
    <x v="7"/>
    <x v="22"/>
    <n v="0"/>
    <m/>
    <m/>
    <m/>
    <m/>
    <m/>
    <m/>
    <x v="6"/>
    <m/>
    <m/>
  </r>
  <r>
    <x v="0"/>
    <s v="Coastal Bend College"/>
    <x v="7"/>
    <x v="23"/>
    <n v="0"/>
    <m/>
    <m/>
    <m/>
    <m/>
    <m/>
    <m/>
    <x v="6"/>
    <m/>
    <m/>
  </r>
  <r>
    <x v="0"/>
    <s v="Coastal Bend College"/>
    <x v="7"/>
    <x v="24"/>
    <n v="0"/>
    <m/>
    <m/>
    <m/>
    <m/>
    <m/>
    <m/>
    <x v="6"/>
    <m/>
    <m/>
  </r>
  <r>
    <x v="0"/>
    <s v="Coastal Bend College"/>
    <x v="7"/>
    <x v="25"/>
    <n v="0"/>
    <m/>
    <m/>
    <m/>
    <m/>
    <m/>
    <m/>
    <x v="6"/>
    <m/>
    <m/>
  </r>
  <r>
    <x v="0"/>
    <s v="Coastal Bend College"/>
    <x v="7"/>
    <x v="26"/>
    <n v="0"/>
    <m/>
    <m/>
    <m/>
    <m/>
    <m/>
    <m/>
    <x v="6"/>
    <m/>
    <m/>
  </r>
  <r>
    <x v="0"/>
    <s v="Coastal Bend College"/>
    <x v="8"/>
    <x v="27"/>
    <n v="0"/>
    <m/>
    <m/>
    <m/>
    <m/>
    <m/>
    <m/>
    <x v="6"/>
    <m/>
    <m/>
  </r>
  <r>
    <x v="0"/>
    <s v="Dallas County Community College District"/>
    <x v="0"/>
    <x v="0"/>
    <n v="9752932"/>
    <n v="4405"/>
    <n v="36428663"/>
    <n v="32427"/>
    <n v="63122492"/>
    <n v="42004"/>
    <n v="1010000"/>
    <x v="6"/>
    <n v="969067"/>
    <m/>
  </r>
  <r>
    <x v="0"/>
    <s v="Dallas County Community College District"/>
    <x v="0"/>
    <x v="1"/>
    <n v="4290624"/>
    <n v="12610"/>
    <n v="0"/>
    <n v="0"/>
    <n v="0"/>
    <n v="0"/>
    <n v="0"/>
    <x v="2"/>
    <n v="0"/>
    <m/>
  </r>
  <r>
    <x v="0"/>
    <s v="Dallas County Community College District"/>
    <x v="0"/>
    <x v="2"/>
    <n v="0"/>
    <n v="0"/>
    <n v="0"/>
    <n v="0"/>
    <n v="0"/>
    <n v="0"/>
    <n v="0"/>
    <x v="2"/>
    <n v="0"/>
    <m/>
  </r>
  <r>
    <x v="0"/>
    <s v="Dallas County Community College District"/>
    <x v="0"/>
    <x v="3"/>
    <n v="1433497"/>
    <n v="0"/>
    <n v="455555"/>
    <n v="1290"/>
    <n v="0"/>
    <n v="0"/>
    <n v="2200000"/>
    <x v="102"/>
    <n v="0"/>
    <m/>
  </r>
  <r>
    <x v="0"/>
    <s v="Dallas County Community College District"/>
    <x v="0"/>
    <x v="4"/>
    <n v="0"/>
    <n v="0"/>
    <n v="347303"/>
    <n v="1489"/>
    <n v="0"/>
    <n v="0"/>
    <n v="0"/>
    <x v="2"/>
    <n v="0"/>
    <m/>
  </r>
  <r>
    <x v="0"/>
    <s v="Dallas County Community College District"/>
    <x v="0"/>
    <x v="5"/>
    <n v="0"/>
    <n v="0"/>
    <n v="0"/>
    <n v="0"/>
    <n v="0"/>
    <n v="0"/>
    <n v="0"/>
    <x v="2"/>
    <n v="0"/>
    <m/>
  </r>
  <r>
    <x v="0"/>
    <s v="Dallas County Community College District"/>
    <x v="0"/>
    <x v="6"/>
    <n v="0"/>
    <n v="0"/>
    <n v="7738607"/>
    <n v="18236"/>
    <n v="0"/>
    <n v="0"/>
    <n v="0"/>
    <x v="2"/>
    <n v="0"/>
    <m/>
  </r>
  <r>
    <x v="0"/>
    <s v="Dallas County Community College District"/>
    <x v="1"/>
    <x v="7"/>
    <n v="0"/>
    <m/>
    <n v="0"/>
    <m/>
    <n v="0"/>
    <m/>
    <n v="0"/>
    <x v="2"/>
    <n v="0"/>
    <m/>
  </r>
  <r>
    <x v="0"/>
    <s v="Dallas County Community College District"/>
    <x v="1"/>
    <x v="8"/>
    <n v="0"/>
    <m/>
    <n v="0"/>
    <m/>
    <n v="0"/>
    <m/>
    <n v="0"/>
    <x v="2"/>
    <n v="0"/>
    <m/>
  </r>
  <r>
    <x v="0"/>
    <s v="Dallas County Community College District"/>
    <x v="1"/>
    <x v="9"/>
    <n v="0"/>
    <m/>
    <n v="0"/>
    <m/>
    <n v="0"/>
    <m/>
    <n v="9078091"/>
    <x v="2"/>
    <n v="17722947"/>
    <m/>
  </r>
  <r>
    <x v="0"/>
    <s v="Dallas County Community College District"/>
    <x v="1"/>
    <x v="10"/>
    <n v="0"/>
    <m/>
    <n v="0"/>
    <m/>
    <n v="0"/>
    <m/>
    <n v="0"/>
    <x v="2"/>
    <n v="0"/>
    <m/>
  </r>
  <r>
    <x v="0"/>
    <s v="Dallas County Community College District"/>
    <x v="1"/>
    <x v="11"/>
    <n v="0"/>
    <m/>
    <n v="0"/>
    <m/>
    <n v="852453"/>
    <m/>
    <n v="0"/>
    <x v="2"/>
    <n v="0"/>
    <m/>
  </r>
  <r>
    <x v="0"/>
    <s v="Dallas County Community College District"/>
    <x v="2"/>
    <x v="12"/>
    <n v="0"/>
    <m/>
    <n v="4415822"/>
    <m/>
    <n v="0"/>
    <m/>
    <n v="0"/>
    <x v="2"/>
    <n v="0"/>
    <m/>
  </r>
  <r>
    <x v="0"/>
    <s v="Dallas County Community College District"/>
    <x v="2"/>
    <x v="13"/>
    <n v="102359"/>
    <m/>
    <n v="135688"/>
    <m/>
    <n v="299975"/>
    <m/>
    <n v="0"/>
    <x v="2"/>
    <n v="0"/>
    <m/>
  </r>
  <r>
    <x v="0"/>
    <s v="Dallas County Community College District"/>
    <x v="2"/>
    <x v="14"/>
    <n v="0"/>
    <m/>
    <n v="0"/>
    <m/>
    <n v="0"/>
    <m/>
    <n v="0"/>
    <x v="2"/>
    <n v="0"/>
    <m/>
  </r>
  <r>
    <x v="0"/>
    <s v="Dallas County Community College District"/>
    <x v="2"/>
    <x v="15"/>
    <n v="0"/>
    <m/>
    <n v="0"/>
    <m/>
    <n v="0"/>
    <m/>
    <n v="0"/>
    <x v="2"/>
    <n v="0"/>
    <m/>
  </r>
  <r>
    <x v="0"/>
    <s v="Dallas County Community College District"/>
    <x v="3"/>
    <x v="16"/>
    <n v="0"/>
    <m/>
    <n v="0"/>
    <m/>
    <n v="1857600"/>
    <m/>
    <n v="0"/>
    <x v="2"/>
    <n v="0"/>
    <m/>
  </r>
  <r>
    <x v="0"/>
    <s v="Dallas County Community College District"/>
    <x v="3"/>
    <x v="17"/>
    <n v="0"/>
    <m/>
    <n v="442892"/>
    <m/>
    <n v="3398951"/>
    <m/>
    <n v="0"/>
    <x v="2"/>
    <n v="0"/>
    <m/>
  </r>
  <r>
    <x v="0"/>
    <s v="Dallas County Community College District"/>
    <x v="3"/>
    <x v="18"/>
    <n v="0"/>
    <m/>
    <n v="0"/>
    <m/>
    <n v="0"/>
    <m/>
    <n v="0"/>
    <x v="2"/>
    <n v="0"/>
    <m/>
  </r>
  <r>
    <x v="0"/>
    <s v="Dallas County Community College District"/>
    <x v="4"/>
    <x v="19"/>
    <n v="0"/>
    <m/>
    <n v="0"/>
    <m/>
    <n v="0"/>
    <m/>
    <n v="0"/>
    <x v="2"/>
    <n v="0"/>
    <m/>
  </r>
  <r>
    <x v="0"/>
    <s v="Dallas County Community College District"/>
    <x v="5"/>
    <x v="20"/>
    <n v="0"/>
    <n v="0"/>
    <n v="0"/>
    <n v="0"/>
    <n v="0"/>
    <n v="0"/>
    <n v="0"/>
    <x v="2"/>
    <n v="0"/>
    <m/>
  </r>
  <r>
    <x v="0"/>
    <s v="Dallas County Community College District"/>
    <x v="6"/>
    <x v="21"/>
    <n v="709886"/>
    <n v="0"/>
    <n v="6013553"/>
    <n v="0"/>
    <n v="691284"/>
    <n v="0"/>
    <n v="0"/>
    <x v="2"/>
    <n v="0"/>
    <m/>
  </r>
  <r>
    <x v="0"/>
    <s v="Dallas County Community College District"/>
    <x v="7"/>
    <x v="22"/>
    <n v="0"/>
    <n v="0"/>
    <n v="365972"/>
    <n v="222"/>
    <n v="0"/>
    <n v="0"/>
    <n v="0"/>
    <x v="2"/>
    <n v="0"/>
    <m/>
  </r>
  <r>
    <x v="0"/>
    <s v="Dallas County Community College District"/>
    <x v="7"/>
    <x v="23"/>
    <n v="0"/>
    <n v="0"/>
    <n v="353637"/>
    <n v="542"/>
    <n v="0"/>
    <n v="0"/>
    <n v="0"/>
    <x v="2"/>
    <n v="0"/>
    <m/>
  </r>
  <r>
    <x v="0"/>
    <s v="Dallas County Community College District"/>
    <x v="7"/>
    <x v="24"/>
    <n v="0"/>
    <n v="0"/>
    <n v="72631"/>
    <n v="64"/>
    <n v="1316785"/>
    <n v="977"/>
    <m/>
    <x v="2"/>
    <n v="864114"/>
    <m/>
  </r>
  <r>
    <x v="0"/>
    <s v="Dallas County Community College District"/>
    <x v="7"/>
    <x v="25"/>
    <n v="0"/>
    <n v="0"/>
    <n v="0"/>
    <n v="0"/>
    <n v="0"/>
    <n v="0"/>
    <n v="0"/>
    <x v="2"/>
    <n v="0"/>
    <m/>
  </r>
  <r>
    <x v="0"/>
    <s v="Dallas County Community College District"/>
    <x v="7"/>
    <x v="26"/>
    <n v="0"/>
    <n v="0"/>
    <n v="0"/>
    <n v="0"/>
    <n v="181254"/>
    <n v="670"/>
    <m/>
    <x v="2"/>
    <n v="212056"/>
    <m/>
  </r>
  <r>
    <x v="0"/>
    <s v="Dallas County Community College District"/>
    <x v="8"/>
    <x v="27"/>
    <n v="0"/>
    <n v="0"/>
    <n v="0"/>
    <n v="0"/>
    <n v="0"/>
    <n v="0"/>
    <n v="0"/>
    <x v="2"/>
    <n v="0"/>
    <m/>
  </r>
  <r>
    <x v="0"/>
    <s v="Laredo Community College"/>
    <x v="0"/>
    <x v="0"/>
    <n v="2062800"/>
    <n v="2742"/>
    <n v="18346600"/>
    <n v="16920"/>
    <n v="7667890"/>
    <n v="9239"/>
    <n v="0"/>
    <x v="2"/>
    <n v="0"/>
    <s v="Duplicated students for Fiscal Year 2020 and Fiscal Year 2021; Unduplicated students for State Fiscal Year 2022"/>
  </r>
  <r>
    <x v="0"/>
    <s v="Laredo Community College"/>
    <x v="0"/>
    <x v="1"/>
    <n v="0"/>
    <n v="0"/>
    <n v="0"/>
    <n v="0"/>
    <n v="0"/>
    <n v="0"/>
    <n v="0"/>
    <x v="2"/>
    <n v="0"/>
    <n v="0"/>
  </r>
  <r>
    <x v="0"/>
    <s v="Laredo Community College"/>
    <x v="0"/>
    <x v="2"/>
    <n v="0"/>
    <n v="0"/>
    <n v="0"/>
    <n v="0"/>
    <n v="0"/>
    <n v="0"/>
    <n v="0"/>
    <x v="2"/>
    <n v="0"/>
    <n v="0"/>
  </r>
  <r>
    <x v="0"/>
    <s v="Laredo Community College"/>
    <x v="0"/>
    <x v="3"/>
    <n v="909281"/>
    <n v="0"/>
    <n v="750825"/>
    <n v="0"/>
    <n v="0"/>
    <n v="0"/>
    <n v="0"/>
    <x v="2"/>
    <n v="0"/>
    <s v="610 laptops were bought during the month of August 2020 of which 10 were assigned to the Special Services department.  Another 500 laptops were purchased during the month of April 2021.  These laptops were purchased to be issued out to students as a priority.  However, some of the laptops were assigned to faculty and staff."/>
  </r>
  <r>
    <x v="0"/>
    <s v="Laredo Community College"/>
    <x v="0"/>
    <x v="4"/>
    <n v="547"/>
    <n v="0"/>
    <n v="154247"/>
    <n v="0"/>
    <n v="180688"/>
    <n v="0"/>
    <n v="0"/>
    <x v="2"/>
    <n v="0"/>
    <s v="Internet access for 1,100 laptops"/>
  </r>
  <r>
    <x v="0"/>
    <s v="Laredo Community College"/>
    <x v="0"/>
    <x v="5"/>
    <n v="0"/>
    <n v="0"/>
    <n v="0"/>
    <n v="0"/>
    <n v="0"/>
    <n v="0"/>
    <n v="0"/>
    <x v="2"/>
    <n v="0"/>
    <m/>
  </r>
  <r>
    <x v="0"/>
    <s v="Laredo Community College"/>
    <x v="0"/>
    <x v="6"/>
    <n v="0"/>
    <n v="0"/>
    <n v="322519"/>
    <n v="819"/>
    <n v="1475"/>
    <n v="18"/>
    <n v="0"/>
    <x v="2"/>
    <n v="0"/>
    <s v="Student engagement - 819 awards (18 awards for Summer Session I 2020, 13 awards for Summer Session II 2020, 305 awards for Fall 2020, 384 awards for Spring 2021, 48 awards for Summer Session I 2021, and 51 awards for Summer Session II 2021);18 awards in FY22 1 award for Fall 2020; 4 Awards for Spring 2021, 1 Adjustment for Spring 2021, 1 Award for Summer Session II and 11 Adjustments for Summer Session II).  "/>
  </r>
  <r>
    <x v="0"/>
    <s v="Laredo Community College"/>
    <x v="1"/>
    <x v="7"/>
    <n v="0"/>
    <m/>
    <n v="0"/>
    <m/>
    <n v="0"/>
    <m/>
    <n v="0"/>
    <x v="2"/>
    <n v="0"/>
    <m/>
  </r>
  <r>
    <x v="0"/>
    <s v="Laredo Community College"/>
    <x v="1"/>
    <x v="8"/>
    <n v="0"/>
    <m/>
    <n v="0"/>
    <m/>
    <n v="0"/>
    <m/>
    <n v="0"/>
    <x v="2"/>
    <n v="0"/>
    <m/>
  </r>
  <r>
    <x v="0"/>
    <s v="Laredo Community College"/>
    <x v="1"/>
    <x v="9"/>
    <n v="11011"/>
    <m/>
    <n v="540015"/>
    <m/>
    <n v="23995"/>
    <m/>
    <n v="0"/>
    <x v="2"/>
    <n v="0"/>
    <m/>
  </r>
  <r>
    <x v="0"/>
    <s v="Laredo Community College"/>
    <x v="1"/>
    <x v="10"/>
    <n v="0"/>
    <m/>
    <n v="6598"/>
    <m/>
    <n v="33729"/>
    <m/>
    <n v="0"/>
    <x v="2"/>
    <n v="0"/>
    <m/>
  </r>
  <r>
    <x v="0"/>
    <s v="Laredo Community College"/>
    <x v="1"/>
    <x v="11"/>
    <n v="8867"/>
    <m/>
    <n v="312665"/>
    <m/>
    <n v="795373"/>
    <m/>
    <n v="0"/>
    <x v="2"/>
    <n v="0"/>
    <m/>
  </r>
  <r>
    <x v="0"/>
    <s v="Laredo Community College"/>
    <x v="2"/>
    <x v="12"/>
    <n v="0"/>
    <m/>
    <n v="59925"/>
    <m/>
    <n v="520220"/>
    <m/>
    <n v="0"/>
    <x v="2"/>
    <n v="0"/>
    <s v="Purchase of contracted services for cleaning, cleaning supplies, and payment of staff for Health and Safety Operations Center to coordinate student and staff testing and on campus safety operations."/>
  </r>
  <r>
    <x v="0"/>
    <s v="Laredo Community College"/>
    <x v="2"/>
    <x v="13"/>
    <n v="0"/>
    <m/>
    <n v="186845"/>
    <m/>
    <n v="106385"/>
    <m/>
    <n v="0"/>
    <x v="2"/>
    <n v="0"/>
    <s v="Purchase of N95 and gloves, contactless thermometers, face shields, hand sanitizers, gloves, isolation gowns"/>
  </r>
  <r>
    <x v="0"/>
    <s v="Laredo Community College"/>
    <x v="2"/>
    <x v="14"/>
    <n v="0"/>
    <m/>
    <n v="35316"/>
    <m/>
    <n v="52522"/>
    <m/>
    <n v="0"/>
    <x v="2"/>
    <n v="0"/>
    <s v="Purchase of MERV11  A/C Pleated Filter, crowd control, barrier posts, "/>
  </r>
  <r>
    <x v="0"/>
    <s v="Laredo Community College"/>
    <x v="2"/>
    <x v="15"/>
    <n v="0"/>
    <m/>
    <n v="0"/>
    <m/>
    <n v="0"/>
    <m/>
    <n v="0"/>
    <x v="2"/>
    <n v="0"/>
    <m/>
  </r>
  <r>
    <x v="0"/>
    <s v="Laredo Community College"/>
    <x v="3"/>
    <x v="16"/>
    <n v="0"/>
    <m/>
    <n v="6448715"/>
    <m/>
    <n v="7147158"/>
    <m/>
    <n v="0"/>
    <x v="2"/>
    <n v="0"/>
    <s v="Discounted Tuition"/>
  </r>
  <r>
    <x v="0"/>
    <s v="Laredo Community College"/>
    <x v="3"/>
    <x v="17"/>
    <n v="0"/>
    <m/>
    <n v="580906"/>
    <m/>
    <n v="0"/>
    <m/>
    <n v="0"/>
    <x v="2"/>
    <n v="0"/>
    <m/>
  </r>
  <r>
    <x v="0"/>
    <s v="Laredo Community College"/>
    <x v="3"/>
    <x v="18"/>
    <n v="0"/>
    <m/>
    <n v="0"/>
    <m/>
    <n v="0"/>
    <m/>
    <n v="0"/>
    <x v="2"/>
    <m/>
    <m/>
  </r>
  <r>
    <x v="0"/>
    <s v="Laredo Community College"/>
    <x v="4"/>
    <x v="19"/>
    <n v="0"/>
    <m/>
    <n v="0"/>
    <m/>
    <m/>
    <m/>
    <n v="0"/>
    <x v="2"/>
    <n v="0"/>
    <m/>
  </r>
  <r>
    <x v="0"/>
    <s v="Laredo Community College"/>
    <x v="5"/>
    <x v="20"/>
    <n v="0"/>
    <n v="0"/>
    <n v="0"/>
    <n v="0"/>
    <n v="0"/>
    <n v="0"/>
    <n v="0"/>
    <x v="2"/>
    <n v="0"/>
    <m/>
  </r>
  <r>
    <x v="0"/>
    <s v="Laredo Community College"/>
    <x v="6"/>
    <x v="21"/>
    <n v="4731"/>
    <n v="0"/>
    <n v="427885"/>
    <n v="0"/>
    <n v="3225816"/>
    <n v="0"/>
    <n v="252697"/>
    <x v="2"/>
    <n v="0"/>
    <s v="Software for online student services, adobe licenses, IPO R11 Office Worker, webcams, headsets, DocuSign, vaccine drives, COVID-19-Testing Fees, employee compensation COVID-19 related tasks (expenses for non-instructional departments), COVID 19 stipend payment to all employees for covid 19 professional development (1st payment paid in December 2021) (2nd payment paid in March 2022), creation of virtual tour for campus, purchase of services to include the student satisfaction inventory - an online inventory which measures student satisfaction and priorities and the college student inventory-an online cognitive assessment - measures student strengths, challenges, attitudes, and receptivity to assistance and the purchase of Scholarship Universe to increase student aid utilization while decreasing manual processes/ service delivery."/>
  </r>
  <r>
    <x v="0"/>
    <s v="Laredo Community College"/>
    <x v="7"/>
    <x v="22"/>
    <n v="0"/>
    <n v="0"/>
    <n v="88476"/>
    <n v="55"/>
    <n v="0"/>
    <n v="0"/>
    <n v="0"/>
    <x v="2"/>
    <n v="0"/>
    <m/>
  </r>
  <r>
    <x v="0"/>
    <s v="Laredo Community College"/>
    <x v="7"/>
    <x v="23"/>
    <n v="0"/>
    <n v="0"/>
    <n v="42510"/>
    <n v="46"/>
    <n v="0"/>
    <n v="0"/>
    <n v="0"/>
    <x v="2"/>
    <n v="0"/>
    <m/>
  </r>
  <r>
    <x v="0"/>
    <s v="Laredo Community College"/>
    <x v="7"/>
    <x v="24"/>
    <n v="0"/>
    <n v="0"/>
    <n v="0"/>
    <n v="0"/>
    <n v="245390"/>
    <n v="96"/>
    <n v="2239"/>
    <x v="2"/>
    <n v="0"/>
    <s v="27 Medical Administrative Support; 26 Dental Assistant;23 Pharmacy Technician, and 10 Professional Truck Driving"/>
  </r>
  <r>
    <x v="0"/>
    <s v="Laredo Community College"/>
    <x v="7"/>
    <x v="25"/>
    <n v="0"/>
    <n v="0"/>
    <n v="0"/>
    <n v="0"/>
    <n v="0"/>
    <n v="0"/>
    <n v="0"/>
    <x v="2"/>
    <n v="0"/>
    <m/>
  </r>
  <r>
    <x v="0"/>
    <s v="Laredo Community College"/>
    <x v="7"/>
    <x v="26"/>
    <n v="0"/>
    <n v="0"/>
    <n v="0"/>
    <n v="0"/>
    <n v="50000"/>
    <n v="0"/>
    <n v="74210"/>
    <x v="2"/>
    <n v="60391"/>
    <s v="Accelerating Student Success Planning Grant Program designed to plan for development or expansion of innovative programs and initiatives that accelerate student success by positively impacting access, persistence, completion, and workforce transition  and Report Modernization II Grant (purchase of software)"/>
  </r>
  <r>
    <x v="0"/>
    <s v="Laredo Community College"/>
    <x v="8"/>
    <x v="27"/>
    <n v="0"/>
    <n v="0"/>
    <n v="0"/>
    <n v="0"/>
    <n v="0"/>
    <n v="0"/>
    <n v="0"/>
    <x v="2"/>
    <m/>
    <m/>
  </r>
  <r>
    <x v="0"/>
    <s v="Midland College"/>
    <x v="0"/>
    <x v="0"/>
    <n v="435825"/>
    <n v="299"/>
    <n v="847534"/>
    <n v="870"/>
    <n v="1667721"/>
    <n v="1498"/>
    <n v="785000"/>
    <x v="103"/>
    <m/>
    <s v="Unduplicated"/>
  </r>
  <r>
    <x v="0"/>
    <s v="Midland College"/>
    <x v="0"/>
    <x v="1"/>
    <m/>
    <m/>
    <m/>
    <m/>
    <m/>
    <m/>
    <m/>
    <x v="6"/>
    <m/>
    <m/>
  </r>
  <r>
    <x v="0"/>
    <s v="Midland College"/>
    <x v="0"/>
    <x v="2"/>
    <m/>
    <m/>
    <n v="100"/>
    <n v="1"/>
    <n v="1543115"/>
    <n v="6658"/>
    <m/>
    <x v="6"/>
    <m/>
    <m/>
  </r>
  <r>
    <x v="0"/>
    <s v="Midland College"/>
    <x v="0"/>
    <x v="3"/>
    <m/>
    <m/>
    <m/>
    <m/>
    <m/>
    <m/>
    <m/>
    <x v="6"/>
    <m/>
    <m/>
  </r>
  <r>
    <x v="0"/>
    <s v="Midland College"/>
    <x v="0"/>
    <x v="4"/>
    <m/>
    <m/>
    <m/>
    <m/>
    <m/>
    <m/>
    <m/>
    <x v="6"/>
    <m/>
    <m/>
  </r>
  <r>
    <x v="0"/>
    <s v="Midland College"/>
    <x v="0"/>
    <x v="5"/>
    <m/>
    <m/>
    <m/>
    <m/>
    <m/>
    <m/>
    <m/>
    <x v="6"/>
    <m/>
    <m/>
  </r>
  <r>
    <x v="0"/>
    <s v="Midland College"/>
    <x v="0"/>
    <x v="6"/>
    <m/>
    <m/>
    <n v="269981"/>
    <m/>
    <n v="-1293"/>
    <n v="6"/>
    <m/>
    <x v="6"/>
    <m/>
    <m/>
  </r>
  <r>
    <x v="0"/>
    <s v="Midland College"/>
    <x v="1"/>
    <x v="7"/>
    <m/>
    <m/>
    <m/>
    <m/>
    <m/>
    <m/>
    <m/>
    <x v="6"/>
    <m/>
    <m/>
  </r>
  <r>
    <x v="0"/>
    <s v="Midland College"/>
    <x v="1"/>
    <x v="8"/>
    <n v="129647"/>
    <m/>
    <n v="565187"/>
    <m/>
    <n v="20250"/>
    <m/>
    <m/>
    <x v="6"/>
    <m/>
    <m/>
  </r>
  <r>
    <x v="0"/>
    <s v="Midland College"/>
    <x v="1"/>
    <x v="9"/>
    <m/>
    <m/>
    <n v="259831"/>
    <m/>
    <n v="430245"/>
    <m/>
    <m/>
    <x v="6"/>
    <m/>
    <m/>
  </r>
  <r>
    <x v="0"/>
    <s v="Midland College"/>
    <x v="1"/>
    <x v="10"/>
    <m/>
    <m/>
    <m/>
    <m/>
    <m/>
    <m/>
    <m/>
    <x v="6"/>
    <m/>
    <m/>
  </r>
  <r>
    <x v="0"/>
    <s v="Midland College"/>
    <x v="1"/>
    <x v="11"/>
    <n v="12788"/>
    <m/>
    <n v="850383"/>
    <m/>
    <n v="1018363"/>
    <m/>
    <m/>
    <x v="6"/>
    <m/>
    <m/>
  </r>
  <r>
    <x v="0"/>
    <s v="Midland College"/>
    <x v="2"/>
    <x v="12"/>
    <n v="22277"/>
    <m/>
    <n v="195207"/>
    <m/>
    <n v="139916"/>
    <m/>
    <m/>
    <x v="6"/>
    <m/>
    <m/>
  </r>
  <r>
    <x v="0"/>
    <s v="Midland College"/>
    <x v="2"/>
    <x v="13"/>
    <m/>
    <m/>
    <m/>
    <m/>
    <m/>
    <m/>
    <m/>
    <x v="6"/>
    <m/>
    <m/>
  </r>
  <r>
    <x v="0"/>
    <s v="Midland College"/>
    <x v="2"/>
    <x v="14"/>
    <m/>
    <m/>
    <n v="63120"/>
    <m/>
    <n v="456645"/>
    <m/>
    <m/>
    <x v="6"/>
    <m/>
    <m/>
  </r>
  <r>
    <x v="0"/>
    <s v="Midland College"/>
    <x v="2"/>
    <x v="15"/>
    <m/>
    <m/>
    <m/>
    <m/>
    <m/>
    <m/>
    <m/>
    <x v="6"/>
    <m/>
    <m/>
  </r>
  <r>
    <x v="0"/>
    <s v="Midland College"/>
    <x v="3"/>
    <x v="16"/>
    <m/>
    <m/>
    <m/>
    <m/>
    <n v="1105229"/>
    <m/>
    <m/>
    <x v="6"/>
    <m/>
    <m/>
  </r>
  <r>
    <x v="0"/>
    <s v="Midland College"/>
    <x v="3"/>
    <x v="17"/>
    <m/>
    <m/>
    <m/>
    <m/>
    <m/>
    <m/>
    <m/>
    <x v="6"/>
    <m/>
    <m/>
  </r>
  <r>
    <x v="0"/>
    <s v="Midland College"/>
    <x v="3"/>
    <x v="18"/>
    <m/>
    <m/>
    <m/>
    <m/>
    <m/>
    <m/>
    <m/>
    <x v="6"/>
    <m/>
    <m/>
  </r>
  <r>
    <x v="0"/>
    <s v="Midland College"/>
    <x v="4"/>
    <x v="19"/>
    <m/>
    <m/>
    <m/>
    <m/>
    <m/>
    <m/>
    <m/>
    <x v="6"/>
    <m/>
    <m/>
  </r>
  <r>
    <x v="0"/>
    <s v="Midland College"/>
    <x v="5"/>
    <x v="20"/>
    <m/>
    <m/>
    <m/>
    <m/>
    <m/>
    <m/>
    <m/>
    <x v="6"/>
    <m/>
    <m/>
  </r>
  <r>
    <x v="0"/>
    <s v="Midland College"/>
    <x v="6"/>
    <x v="21"/>
    <m/>
    <m/>
    <m/>
    <m/>
    <n v="326664"/>
    <m/>
    <m/>
    <x v="6"/>
    <m/>
    <s v="Tel-health services including mental health counseling."/>
  </r>
  <r>
    <x v="0"/>
    <s v="Midland College"/>
    <x v="7"/>
    <x v="22"/>
    <m/>
    <m/>
    <n v="21062"/>
    <m/>
    <m/>
    <m/>
    <m/>
    <x v="6"/>
    <m/>
    <m/>
  </r>
  <r>
    <x v="0"/>
    <s v="Midland College"/>
    <x v="7"/>
    <x v="23"/>
    <m/>
    <m/>
    <n v="20352"/>
    <m/>
    <m/>
    <m/>
    <m/>
    <x v="6"/>
    <m/>
    <m/>
  </r>
  <r>
    <x v="0"/>
    <s v="Midland College"/>
    <x v="7"/>
    <x v="24"/>
    <m/>
    <m/>
    <m/>
    <m/>
    <m/>
    <m/>
    <m/>
    <x v="6"/>
    <m/>
    <m/>
  </r>
  <r>
    <x v="0"/>
    <s v="Midland College"/>
    <x v="7"/>
    <x v="25"/>
    <m/>
    <m/>
    <m/>
    <m/>
    <m/>
    <m/>
    <m/>
    <x v="6"/>
    <m/>
    <m/>
  </r>
  <r>
    <x v="0"/>
    <s v="Midland College"/>
    <x v="7"/>
    <x v="26"/>
    <m/>
    <m/>
    <m/>
    <m/>
    <n v="15600"/>
    <m/>
    <m/>
    <x v="6"/>
    <m/>
    <m/>
  </r>
  <r>
    <x v="0"/>
    <s v="Midland College"/>
    <x v="8"/>
    <x v="27"/>
    <m/>
    <m/>
    <m/>
    <m/>
    <m/>
    <m/>
    <m/>
    <x v="6"/>
    <m/>
    <m/>
  </r>
  <r>
    <x v="0"/>
    <s v="Southwest Texas Junior College"/>
    <x v="0"/>
    <x v="0"/>
    <n v="885100"/>
    <n v="4668"/>
    <n v="5102910"/>
    <n v="3182"/>
    <n v="4860039"/>
    <n v="4784"/>
    <n v="833819"/>
    <x v="104"/>
    <m/>
    <m/>
  </r>
  <r>
    <x v="0"/>
    <s v="Southwest Texas Junior College"/>
    <x v="0"/>
    <x v="1"/>
    <n v="65441"/>
    <n v="105"/>
    <s v="                                      -  "/>
    <m/>
    <m/>
    <m/>
    <m/>
    <x v="6"/>
    <m/>
    <m/>
  </r>
  <r>
    <x v="0"/>
    <s v="Southwest Texas Junior College"/>
    <x v="0"/>
    <x v="2"/>
    <s v=" $                                 -  "/>
    <s v="                                   -  "/>
    <n v="379158"/>
    <n v="14950"/>
    <n v="13425"/>
    <m/>
    <m/>
    <x v="6"/>
    <m/>
    <m/>
  </r>
  <r>
    <x v="0"/>
    <s v="Southwest Texas Junior College"/>
    <x v="0"/>
    <x v="3"/>
    <n v="156608"/>
    <m/>
    <n v="1651098"/>
    <m/>
    <n v="6800"/>
    <m/>
    <m/>
    <x v="6"/>
    <m/>
    <m/>
  </r>
  <r>
    <x v="0"/>
    <s v="Southwest Texas Junior College"/>
    <x v="0"/>
    <x v="4"/>
    <n v="48868"/>
    <n v="9334"/>
    <s v="                                      -  "/>
    <m/>
    <m/>
    <m/>
    <m/>
    <x v="6"/>
    <m/>
    <m/>
  </r>
  <r>
    <x v="0"/>
    <s v="Southwest Texas Junior College"/>
    <x v="0"/>
    <x v="5"/>
    <s v=" $                                 -  "/>
    <s v="                                   -  "/>
    <s v="                                      -  "/>
    <m/>
    <m/>
    <m/>
    <m/>
    <x v="6"/>
    <m/>
    <m/>
  </r>
  <r>
    <x v="0"/>
    <s v="Southwest Texas Junior College"/>
    <x v="0"/>
    <x v="6"/>
    <n v="235734"/>
    <n v="700"/>
    <n v="379158"/>
    <n v="4272"/>
    <n v="4002"/>
    <m/>
    <m/>
    <x v="6"/>
    <m/>
    <m/>
  </r>
  <r>
    <x v="0"/>
    <s v="Southwest Texas Junior College"/>
    <x v="1"/>
    <x v="7"/>
    <s v=" $                                 -  "/>
    <m/>
    <n v="4125"/>
    <m/>
    <n v="880"/>
    <m/>
    <m/>
    <x v="6"/>
    <m/>
    <m/>
  </r>
  <r>
    <x v="0"/>
    <s v="Southwest Texas Junior College"/>
    <x v="1"/>
    <x v="8"/>
    <s v=" $                                 -  "/>
    <m/>
    <s v="                                      -  "/>
    <m/>
    <m/>
    <m/>
    <m/>
    <x v="6"/>
    <m/>
    <m/>
  </r>
  <r>
    <x v="0"/>
    <s v="Southwest Texas Junior College"/>
    <x v="1"/>
    <x v="9"/>
    <n v="64317"/>
    <m/>
    <n v="2009495"/>
    <m/>
    <n v="201800"/>
    <m/>
    <m/>
    <x v="6"/>
    <m/>
    <m/>
  </r>
  <r>
    <x v="0"/>
    <s v="Southwest Texas Junior College"/>
    <x v="1"/>
    <x v="10"/>
    <n v="8126"/>
    <m/>
    <n v="10355"/>
    <m/>
    <m/>
    <m/>
    <m/>
    <x v="6"/>
    <m/>
    <m/>
  </r>
  <r>
    <x v="0"/>
    <s v="Southwest Texas Junior College"/>
    <x v="1"/>
    <x v="11"/>
    <n v="179232"/>
    <m/>
    <n v="1160237"/>
    <m/>
    <n v="486430"/>
    <m/>
    <m/>
    <x v="6"/>
    <m/>
    <m/>
  </r>
  <r>
    <x v="0"/>
    <s v="Southwest Texas Junior College"/>
    <x v="2"/>
    <x v="12"/>
    <n v="72325"/>
    <m/>
    <n v="68131"/>
    <m/>
    <n v="38536"/>
    <m/>
    <m/>
    <x v="6"/>
    <m/>
    <m/>
  </r>
  <r>
    <x v="0"/>
    <s v="Southwest Texas Junior College"/>
    <x v="2"/>
    <x v="13"/>
    <n v="28712"/>
    <m/>
    <n v="673074"/>
    <m/>
    <m/>
    <m/>
    <m/>
    <x v="6"/>
    <m/>
    <m/>
  </r>
  <r>
    <x v="0"/>
    <s v="Southwest Texas Junior College"/>
    <x v="2"/>
    <x v="14"/>
    <m/>
    <m/>
    <s v="                                      -  "/>
    <m/>
    <n v="480469"/>
    <m/>
    <n v="1068828"/>
    <x v="6"/>
    <m/>
    <m/>
  </r>
  <r>
    <x v="0"/>
    <s v="Southwest Texas Junior College"/>
    <x v="2"/>
    <x v="15"/>
    <m/>
    <m/>
    <s v="                                      -  "/>
    <m/>
    <n v="3115714"/>
    <m/>
    <m/>
    <x v="6"/>
    <m/>
    <m/>
  </r>
  <r>
    <x v="0"/>
    <s v="Southwest Texas Junior College"/>
    <x v="3"/>
    <x v="16"/>
    <m/>
    <m/>
    <n v="1726358"/>
    <m/>
    <m/>
    <m/>
    <m/>
    <x v="6"/>
    <m/>
    <m/>
  </r>
  <r>
    <x v="0"/>
    <s v="Southwest Texas Junior College"/>
    <x v="3"/>
    <x v="17"/>
    <m/>
    <m/>
    <n v="1313435"/>
    <m/>
    <m/>
    <m/>
    <m/>
    <x v="6"/>
    <m/>
    <m/>
  </r>
  <r>
    <x v="0"/>
    <s v="Southwest Texas Junior College"/>
    <x v="3"/>
    <x v="18"/>
    <m/>
    <m/>
    <s v="                                      -  "/>
    <m/>
    <m/>
    <m/>
    <m/>
    <x v="6"/>
    <m/>
    <m/>
  </r>
  <r>
    <x v="0"/>
    <s v="Southwest Texas Junior College"/>
    <x v="4"/>
    <x v="19"/>
    <m/>
    <m/>
    <s v="                                      -  "/>
    <m/>
    <m/>
    <m/>
    <m/>
    <x v="6"/>
    <m/>
    <m/>
  </r>
  <r>
    <x v="0"/>
    <s v="Southwest Texas Junior College"/>
    <x v="5"/>
    <x v="20"/>
    <m/>
    <m/>
    <s v="                                      -  "/>
    <m/>
    <m/>
    <m/>
    <m/>
    <x v="6"/>
    <m/>
    <m/>
  </r>
  <r>
    <x v="0"/>
    <s v="Southwest Texas Junior College"/>
    <x v="6"/>
    <x v="21"/>
    <m/>
    <m/>
    <s v="                                      -  "/>
    <m/>
    <n v="129029"/>
    <m/>
    <n v="106883"/>
    <x v="6"/>
    <m/>
    <m/>
  </r>
  <r>
    <x v="0"/>
    <s v="Southwest Texas Junior College"/>
    <x v="7"/>
    <x v="22"/>
    <m/>
    <m/>
    <n v="56705"/>
    <n v="38"/>
    <n v="25425"/>
    <m/>
    <n v="22959"/>
    <x v="6"/>
    <m/>
    <m/>
  </r>
  <r>
    <x v="0"/>
    <s v="Southwest Texas Junior College"/>
    <x v="7"/>
    <x v="23"/>
    <m/>
    <m/>
    <n v="98165"/>
    <n v="155"/>
    <m/>
    <m/>
    <m/>
    <x v="6"/>
    <m/>
    <m/>
  </r>
  <r>
    <x v="0"/>
    <s v="Southwest Texas Junior College"/>
    <x v="7"/>
    <x v="24"/>
    <m/>
    <m/>
    <m/>
    <m/>
    <n v="198559"/>
    <m/>
    <n v="42632"/>
    <x v="6"/>
    <m/>
    <m/>
  </r>
  <r>
    <x v="0"/>
    <s v="Southwest Texas Junior College"/>
    <x v="7"/>
    <x v="25"/>
    <m/>
    <m/>
    <m/>
    <m/>
    <m/>
    <m/>
    <m/>
    <x v="6"/>
    <m/>
    <m/>
  </r>
  <r>
    <x v="0"/>
    <s v="Southwest Texas Junior College"/>
    <x v="7"/>
    <x v="26"/>
    <m/>
    <m/>
    <m/>
    <m/>
    <m/>
    <m/>
    <m/>
    <x v="6"/>
    <m/>
    <m/>
  </r>
  <r>
    <x v="0"/>
    <s v="Southwest Texas Junior College"/>
    <x v="8"/>
    <x v="27"/>
    <m/>
    <m/>
    <m/>
    <m/>
    <m/>
    <m/>
    <m/>
    <x v="6"/>
    <m/>
    <m/>
  </r>
  <r>
    <x v="0"/>
    <s v="Texas Southmost College"/>
    <x v="0"/>
    <x v="0"/>
    <n v="1246800"/>
    <n v="3117"/>
    <n v="2351764"/>
    <n v="3628"/>
    <n v="6155796"/>
    <n v="4390"/>
    <n v="1563780"/>
    <x v="105"/>
    <m/>
    <s v="Unduplicated between fiscal years 2022 and 2023"/>
  </r>
  <r>
    <x v="0"/>
    <s v="Texas Southmost College"/>
    <x v="0"/>
    <x v="1"/>
    <m/>
    <m/>
    <m/>
    <m/>
    <m/>
    <m/>
    <m/>
    <x v="6"/>
    <m/>
    <m/>
  </r>
  <r>
    <x v="0"/>
    <s v="Texas Southmost College"/>
    <x v="0"/>
    <x v="2"/>
    <m/>
    <m/>
    <m/>
    <m/>
    <m/>
    <m/>
    <m/>
    <x v="6"/>
    <m/>
    <m/>
  </r>
  <r>
    <x v="0"/>
    <s v="Texas Southmost College"/>
    <x v="0"/>
    <x v="3"/>
    <m/>
    <m/>
    <m/>
    <m/>
    <m/>
    <m/>
    <m/>
    <x v="6"/>
    <m/>
    <m/>
  </r>
  <r>
    <x v="0"/>
    <s v="Texas Southmost College"/>
    <x v="0"/>
    <x v="4"/>
    <m/>
    <m/>
    <m/>
    <m/>
    <m/>
    <m/>
    <m/>
    <x v="6"/>
    <m/>
    <m/>
  </r>
  <r>
    <x v="0"/>
    <s v="Texas Southmost College"/>
    <x v="0"/>
    <x v="5"/>
    <m/>
    <m/>
    <m/>
    <m/>
    <m/>
    <m/>
    <m/>
    <x v="6"/>
    <m/>
    <m/>
  </r>
  <r>
    <x v="0"/>
    <s v="Texas Southmost College"/>
    <x v="0"/>
    <x v="6"/>
    <m/>
    <m/>
    <n v="427915"/>
    <n v="775"/>
    <m/>
    <m/>
    <m/>
    <x v="6"/>
    <m/>
    <m/>
  </r>
  <r>
    <x v="0"/>
    <s v="Texas Southmost College"/>
    <x v="1"/>
    <x v="7"/>
    <m/>
    <m/>
    <m/>
    <m/>
    <m/>
    <m/>
    <m/>
    <x v="6"/>
    <m/>
    <m/>
  </r>
  <r>
    <x v="0"/>
    <s v="Texas Southmost College"/>
    <x v="1"/>
    <x v="8"/>
    <m/>
    <m/>
    <m/>
    <m/>
    <m/>
    <m/>
    <m/>
    <x v="6"/>
    <m/>
    <m/>
  </r>
  <r>
    <x v="0"/>
    <s v="Texas Southmost College"/>
    <x v="1"/>
    <x v="9"/>
    <m/>
    <m/>
    <n v="898677"/>
    <m/>
    <n v="1251888"/>
    <m/>
    <m/>
    <x v="6"/>
    <m/>
    <m/>
  </r>
  <r>
    <x v="0"/>
    <s v="Texas Southmost College"/>
    <x v="1"/>
    <x v="10"/>
    <m/>
    <m/>
    <m/>
    <m/>
    <n v="7651"/>
    <m/>
    <m/>
    <x v="6"/>
    <m/>
    <m/>
  </r>
  <r>
    <x v="0"/>
    <s v="Texas Southmost College"/>
    <x v="1"/>
    <x v="11"/>
    <m/>
    <m/>
    <n v="2145908"/>
    <m/>
    <n v="1153084"/>
    <m/>
    <n v="797572"/>
    <x v="6"/>
    <n v="706772"/>
    <s v="Big Blue Confrencing for Distance Learning, Digital Library, HotSpot, LiveStream, Equipment to allow social distancing at events, Digital Board Packet, Remote lecture software"/>
  </r>
  <r>
    <x v="0"/>
    <s v="Texas Southmost College"/>
    <x v="2"/>
    <x v="12"/>
    <m/>
    <m/>
    <n v="26620"/>
    <m/>
    <n v="161497"/>
    <m/>
    <n v="93002"/>
    <x v="6"/>
    <n v="65130"/>
    <s v="Cleaning/Disinfecting Services"/>
  </r>
  <r>
    <x v="0"/>
    <s v="Texas Southmost College"/>
    <x v="2"/>
    <x v="13"/>
    <m/>
    <m/>
    <n v="61127"/>
    <m/>
    <n v="45760"/>
    <m/>
    <m/>
    <x v="6"/>
    <m/>
    <m/>
  </r>
  <r>
    <x v="0"/>
    <s v="Texas Southmost College"/>
    <x v="2"/>
    <x v="14"/>
    <m/>
    <m/>
    <n v="716648"/>
    <m/>
    <n v="753603"/>
    <m/>
    <n v="295464"/>
    <x v="6"/>
    <n v="241305"/>
    <s v="Water Refill Bottle Stations, Security Radios to communiate and promote social distancing, Upgrade and Main HVAC Intelligent Units, Additional Security"/>
  </r>
  <r>
    <x v="0"/>
    <s v="Texas Southmost College"/>
    <x v="2"/>
    <x v="15"/>
    <m/>
    <m/>
    <m/>
    <m/>
    <m/>
    <m/>
    <m/>
    <x v="6"/>
    <m/>
    <m/>
  </r>
  <r>
    <x v="0"/>
    <s v="Texas Southmost College"/>
    <x v="3"/>
    <x v="16"/>
    <m/>
    <m/>
    <n v="2132863"/>
    <m/>
    <n v="1489566"/>
    <m/>
    <m/>
    <x v="6"/>
    <m/>
    <m/>
  </r>
  <r>
    <x v="0"/>
    <s v="Texas Southmost College"/>
    <x v="3"/>
    <x v="17"/>
    <m/>
    <m/>
    <n v="346601"/>
    <m/>
    <m/>
    <m/>
    <m/>
    <x v="6"/>
    <m/>
    <m/>
  </r>
  <r>
    <x v="0"/>
    <s v="Texas Southmost College"/>
    <x v="3"/>
    <x v="18"/>
    <m/>
    <m/>
    <m/>
    <m/>
    <m/>
    <m/>
    <m/>
    <x v="6"/>
    <m/>
    <m/>
  </r>
  <r>
    <x v="0"/>
    <s v="Texas Southmost College"/>
    <x v="4"/>
    <x v="19"/>
    <m/>
    <m/>
    <m/>
    <m/>
    <m/>
    <m/>
    <m/>
    <x v="6"/>
    <m/>
    <m/>
  </r>
  <r>
    <x v="0"/>
    <s v="Texas Southmost College"/>
    <x v="5"/>
    <x v="20"/>
    <m/>
    <m/>
    <m/>
    <m/>
    <m/>
    <m/>
    <m/>
    <x v="6"/>
    <m/>
    <m/>
  </r>
  <r>
    <x v="0"/>
    <s v="Texas Southmost College"/>
    <x v="6"/>
    <x v="21"/>
    <m/>
    <m/>
    <n v="386783"/>
    <m/>
    <n v="366942"/>
    <m/>
    <n v="356857"/>
    <x v="6"/>
    <n v="24000"/>
    <s v="Online Tutoring Services, Retention Bonus to employees, Administrative Costs, Employee hired for for Tracking, Reporting, and following up on COVID cases amongst students / staff throughout campus."/>
  </r>
  <r>
    <x v="0"/>
    <s v="Texas Southmost College"/>
    <x v="7"/>
    <x v="22"/>
    <m/>
    <m/>
    <n v="56685"/>
    <m/>
    <m/>
    <m/>
    <m/>
    <x v="6"/>
    <m/>
    <m/>
  </r>
  <r>
    <x v="0"/>
    <s v="Texas Southmost College"/>
    <x v="7"/>
    <x v="23"/>
    <m/>
    <m/>
    <n v="53810"/>
    <m/>
    <m/>
    <m/>
    <m/>
    <x v="6"/>
    <m/>
    <m/>
  </r>
  <r>
    <x v="0"/>
    <s v="Texas Southmost College"/>
    <x v="7"/>
    <x v="24"/>
    <m/>
    <m/>
    <m/>
    <m/>
    <m/>
    <m/>
    <m/>
    <x v="6"/>
    <m/>
    <m/>
  </r>
  <r>
    <x v="0"/>
    <s v="Texas Southmost College"/>
    <x v="7"/>
    <x v="25"/>
    <m/>
    <m/>
    <m/>
    <m/>
    <m/>
    <m/>
    <m/>
    <x v="6"/>
    <m/>
    <m/>
  </r>
  <r>
    <x v="0"/>
    <s v="Texas Southmost College"/>
    <x v="7"/>
    <x v="26"/>
    <m/>
    <m/>
    <m/>
    <m/>
    <m/>
    <m/>
    <m/>
    <x v="6"/>
    <m/>
    <m/>
  </r>
  <r>
    <x v="0"/>
    <s v="Texas Southmost College"/>
    <x v="8"/>
    <x v="27"/>
    <m/>
    <m/>
    <m/>
    <m/>
    <m/>
    <m/>
    <m/>
    <x v="6"/>
    <m/>
    <m/>
  </r>
  <r>
    <x v="0"/>
    <s v="Western Texas College"/>
    <x v="0"/>
    <x v="0"/>
    <n v="278058"/>
    <n v="144"/>
    <n v="231848"/>
    <n v="129"/>
    <n v="218992"/>
    <n v="91"/>
    <n v="28248"/>
    <x v="106"/>
    <n v="789439"/>
    <s v="Awarding to students June 2023"/>
  </r>
  <r>
    <x v="0"/>
    <s v="Western Texas College"/>
    <x v="0"/>
    <x v="1"/>
    <n v="151350"/>
    <n v="154"/>
    <n v="49492"/>
    <n v="29"/>
    <n v="0"/>
    <n v="20"/>
    <n v="404"/>
    <x v="46"/>
    <n v="0"/>
    <m/>
  </r>
  <r>
    <x v="0"/>
    <s v="Western Texas College"/>
    <x v="0"/>
    <x v="2"/>
    <n v="0"/>
    <n v="0"/>
    <n v="0"/>
    <n v="0"/>
    <n v="0"/>
    <n v="0"/>
    <n v="0"/>
    <x v="2"/>
    <n v="0"/>
    <m/>
  </r>
  <r>
    <x v="0"/>
    <s v="Western Texas College"/>
    <x v="0"/>
    <x v="3"/>
    <n v="0"/>
    <n v="0"/>
    <n v="96672"/>
    <n v="354"/>
    <n v="0"/>
    <n v="0"/>
    <n v="0"/>
    <x v="6"/>
    <n v="0"/>
    <s v=" "/>
  </r>
  <r>
    <x v="0"/>
    <s v="Western Texas College"/>
    <x v="0"/>
    <x v="4"/>
    <n v="0"/>
    <n v="0"/>
    <n v="0"/>
    <m/>
    <n v="0"/>
    <n v="0"/>
    <n v="0"/>
    <x v="2"/>
    <n v="0"/>
    <m/>
  </r>
  <r>
    <x v="0"/>
    <s v="Western Texas College"/>
    <x v="0"/>
    <x v="5"/>
    <n v="0"/>
    <n v="0"/>
    <n v="0"/>
    <m/>
    <n v="0"/>
    <n v="0"/>
    <n v="0"/>
    <x v="2"/>
    <n v="0"/>
    <m/>
  </r>
  <r>
    <x v="0"/>
    <s v="Western Texas College"/>
    <x v="0"/>
    <x v="6"/>
    <n v="0"/>
    <n v="0"/>
    <n v="0"/>
    <m/>
    <n v="25208"/>
    <n v="0"/>
    <n v="0"/>
    <x v="2"/>
    <n v="0"/>
    <m/>
  </r>
  <r>
    <x v="0"/>
    <s v="Western Texas College"/>
    <x v="1"/>
    <x v="7"/>
    <n v="0"/>
    <m/>
    <n v="0"/>
    <m/>
    <n v="0"/>
    <m/>
    <n v="0"/>
    <x v="2"/>
    <n v="0"/>
    <m/>
  </r>
  <r>
    <x v="0"/>
    <s v="Western Texas College"/>
    <x v="1"/>
    <x v="8"/>
    <n v="0"/>
    <m/>
    <n v="0"/>
    <m/>
    <n v="0"/>
    <m/>
    <n v="0"/>
    <x v="2"/>
    <n v="0"/>
    <m/>
  </r>
  <r>
    <x v="0"/>
    <s v="Western Texas College"/>
    <x v="1"/>
    <x v="9"/>
    <n v="0"/>
    <m/>
    <n v="0"/>
    <m/>
    <n v="0"/>
    <m/>
    <n v="0"/>
    <x v="2"/>
    <n v="0"/>
    <m/>
  </r>
  <r>
    <x v="0"/>
    <s v="Western Texas College"/>
    <x v="1"/>
    <x v="10"/>
    <n v="0"/>
    <m/>
    <n v="0"/>
    <m/>
    <n v="0"/>
    <m/>
    <n v="0"/>
    <x v="2"/>
    <n v="0"/>
    <m/>
  </r>
  <r>
    <x v="0"/>
    <s v="Western Texas College"/>
    <x v="1"/>
    <x v="11"/>
    <n v="0"/>
    <m/>
    <n v="66921"/>
    <m/>
    <n v="0"/>
    <m/>
    <n v="0"/>
    <x v="2"/>
    <n v="0"/>
    <m/>
  </r>
  <r>
    <x v="0"/>
    <s v="Western Texas College"/>
    <x v="2"/>
    <x v="12"/>
    <n v="14722"/>
    <m/>
    <n v="20838"/>
    <m/>
    <n v="18661"/>
    <m/>
    <n v="30120"/>
    <x v="2"/>
    <n v="0"/>
    <m/>
  </r>
  <r>
    <x v="0"/>
    <s v="Western Texas College"/>
    <x v="2"/>
    <x v="13"/>
    <n v="0"/>
    <m/>
    <n v="0"/>
    <m/>
    <n v="0"/>
    <m/>
    <n v="0"/>
    <x v="2"/>
    <n v="0"/>
    <m/>
  </r>
  <r>
    <x v="0"/>
    <s v="Western Texas College"/>
    <x v="2"/>
    <x v="14"/>
    <n v="0"/>
    <m/>
    <n v="0"/>
    <m/>
    <n v="0"/>
    <m/>
    <n v="0"/>
    <x v="2"/>
    <n v="0"/>
    <m/>
  </r>
  <r>
    <x v="0"/>
    <s v="Western Texas College"/>
    <x v="2"/>
    <x v="15"/>
    <n v="1035"/>
    <m/>
    <n v="0"/>
    <m/>
    <n v="0"/>
    <m/>
    <n v="0"/>
    <x v="2"/>
    <n v="0"/>
    <m/>
  </r>
  <r>
    <x v="0"/>
    <s v="Western Texas College"/>
    <x v="3"/>
    <x v="16"/>
    <n v="0"/>
    <m/>
    <n v="926494"/>
    <m/>
    <n v="917058"/>
    <m/>
    <n v="0"/>
    <x v="2"/>
    <n v="0"/>
    <m/>
  </r>
  <r>
    <x v="0"/>
    <s v="Western Texas College"/>
    <x v="3"/>
    <x v="17"/>
    <n v="0"/>
    <m/>
    <n v="292079"/>
    <m/>
    <n v="174270"/>
    <m/>
    <n v="0"/>
    <x v="2"/>
    <m/>
    <m/>
  </r>
  <r>
    <x v="0"/>
    <s v="Western Texas College"/>
    <x v="3"/>
    <x v="18"/>
    <n v="0"/>
    <m/>
    <n v="0"/>
    <m/>
    <n v="0"/>
    <m/>
    <n v="0"/>
    <x v="2"/>
    <n v="0"/>
    <m/>
  </r>
  <r>
    <x v="0"/>
    <s v="Western Texas College"/>
    <x v="4"/>
    <x v="19"/>
    <n v="0"/>
    <m/>
    <n v="0"/>
    <m/>
    <n v="0"/>
    <m/>
    <n v="0"/>
    <x v="2"/>
    <n v="0"/>
    <m/>
  </r>
  <r>
    <x v="0"/>
    <s v="Western Texas College"/>
    <x v="5"/>
    <x v="20"/>
    <n v="0"/>
    <n v="0"/>
    <n v="0"/>
    <n v="0"/>
    <n v="0"/>
    <n v="0"/>
    <n v="0"/>
    <x v="2"/>
    <n v="0"/>
    <m/>
  </r>
  <r>
    <x v="0"/>
    <s v="Western Texas College"/>
    <x v="6"/>
    <x v="21"/>
    <n v="0"/>
    <n v="0"/>
    <n v="0"/>
    <n v="0"/>
    <n v="0"/>
    <n v="0"/>
    <n v="0"/>
    <x v="2"/>
    <n v="0"/>
    <m/>
  </r>
  <r>
    <x v="0"/>
    <s v="Western Texas College"/>
    <x v="7"/>
    <x v="22"/>
    <n v="0"/>
    <n v="0"/>
    <n v="6860"/>
    <n v="12"/>
    <n v="0"/>
    <n v="0"/>
    <n v="0"/>
    <x v="2"/>
    <n v="0"/>
    <m/>
  </r>
  <r>
    <x v="0"/>
    <s v="Western Texas College"/>
    <x v="7"/>
    <x v="23"/>
    <n v="0"/>
    <n v="0"/>
    <n v="6629"/>
    <n v="11"/>
    <n v="0"/>
    <n v="0"/>
    <n v="0"/>
    <x v="2"/>
    <n v="0"/>
    <m/>
  </r>
  <r>
    <x v="0"/>
    <s v="Western Texas College"/>
    <x v="7"/>
    <x v="24"/>
    <n v="0"/>
    <n v="0"/>
    <n v="0"/>
    <n v="0"/>
    <n v="0"/>
    <n v="0"/>
    <n v="0"/>
    <x v="2"/>
    <n v="0"/>
    <m/>
  </r>
  <r>
    <x v="0"/>
    <s v="Western Texas College"/>
    <x v="7"/>
    <x v="25"/>
    <n v="0"/>
    <n v="0"/>
    <n v="0"/>
    <n v="0"/>
    <n v="0"/>
    <n v="0"/>
    <n v="0"/>
    <x v="2"/>
    <n v="0"/>
    <m/>
  </r>
  <r>
    <x v="0"/>
    <s v="Western Texas College"/>
    <x v="7"/>
    <x v="26"/>
    <m/>
    <m/>
    <m/>
    <m/>
    <m/>
    <m/>
    <m/>
    <x v="2"/>
    <m/>
    <m/>
  </r>
  <r>
    <x v="0"/>
    <s v="Western Texas College"/>
    <x v="8"/>
    <x v="27"/>
    <m/>
    <m/>
    <m/>
    <m/>
    <m/>
    <m/>
    <m/>
    <x v="6"/>
    <m/>
    <m/>
  </r>
  <r>
    <x v="1"/>
    <s v="Texas A&amp;M University"/>
    <x v="0"/>
    <x v="0"/>
    <n v="19859141"/>
    <n v="16106"/>
    <n v="30171603"/>
    <n v="26312"/>
    <n v="43777653"/>
    <n v="30533"/>
    <n v="0"/>
    <x v="2"/>
    <n v="0"/>
    <s v="# of students is unduplicated for all years"/>
  </r>
  <r>
    <x v="1"/>
    <s v="Texas A&amp;M University"/>
    <x v="0"/>
    <x v="1"/>
    <n v="0"/>
    <n v="0"/>
    <n v="14908184"/>
    <n v="48188"/>
    <n v="0"/>
    <n v="0"/>
    <m/>
    <x v="6"/>
    <m/>
    <m/>
  </r>
  <r>
    <x v="1"/>
    <s v="Texas A&amp;M University"/>
    <x v="0"/>
    <x v="2"/>
    <m/>
    <m/>
    <m/>
    <m/>
    <n v="0"/>
    <n v="0"/>
    <m/>
    <x v="6"/>
    <m/>
    <m/>
  </r>
  <r>
    <x v="1"/>
    <s v="Texas A&amp;M University"/>
    <x v="0"/>
    <x v="3"/>
    <m/>
    <m/>
    <m/>
    <m/>
    <n v="0"/>
    <n v="0"/>
    <m/>
    <x v="6"/>
    <m/>
    <m/>
  </r>
  <r>
    <x v="1"/>
    <s v="Texas A&amp;M University"/>
    <x v="0"/>
    <x v="4"/>
    <m/>
    <m/>
    <m/>
    <m/>
    <n v="0"/>
    <n v="0"/>
    <m/>
    <x v="6"/>
    <m/>
    <m/>
  </r>
  <r>
    <x v="1"/>
    <s v="Texas A&amp;M University"/>
    <x v="0"/>
    <x v="5"/>
    <n v="0"/>
    <n v="0"/>
    <n v="338351"/>
    <n v="66"/>
    <n v="795404"/>
    <n v="0"/>
    <m/>
    <x v="6"/>
    <m/>
    <m/>
  </r>
  <r>
    <x v="1"/>
    <s v="Texas A&amp;M University"/>
    <x v="0"/>
    <x v="6"/>
    <m/>
    <m/>
    <m/>
    <m/>
    <n v="0"/>
    <m/>
    <m/>
    <x v="6"/>
    <m/>
    <m/>
  </r>
  <r>
    <x v="1"/>
    <s v="Texas A&amp;M University"/>
    <x v="1"/>
    <x v="7"/>
    <m/>
    <m/>
    <m/>
    <m/>
    <n v="0"/>
    <m/>
    <m/>
    <x v="6"/>
    <m/>
    <m/>
  </r>
  <r>
    <x v="1"/>
    <s v="Texas A&amp;M University"/>
    <x v="1"/>
    <x v="8"/>
    <n v="367261"/>
    <m/>
    <n v="1102556"/>
    <m/>
    <n v="527108"/>
    <m/>
    <m/>
    <x v="6"/>
    <m/>
    <m/>
  </r>
  <r>
    <x v="1"/>
    <s v="Texas A&amp;M University"/>
    <x v="1"/>
    <x v="9"/>
    <m/>
    <m/>
    <m/>
    <m/>
    <n v="0"/>
    <m/>
    <m/>
    <x v="6"/>
    <m/>
    <m/>
  </r>
  <r>
    <x v="1"/>
    <s v="Texas A&amp;M University"/>
    <x v="1"/>
    <x v="10"/>
    <m/>
    <m/>
    <m/>
    <m/>
    <n v="0"/>
    <m/>
    <m/>
    <x v="6"/>
    <m/>
    <m/>
  </r>
  <r>
    <x v="1"/>
    <s v="Texas A&amp;M University"/>
    <x v="1"/>
    <x v="11"/>
    <n v="2399739"/>
    <m/>
    <n v="4280476"/>
    <m/>
    <n v="806486"/>
    <m/>
    <m/>
    <x v="6"/>
    <m/>
    <m/>
  </r>
  <r>
    <x v="1"/>
    <s v="Texas A&amp;M University"/>
    <x v="2"/>
    <x v="12"/>
    <n v="0"/>
    <m/>
    <n v="2267470"/>
    <m/>
    <n v="1502953"/>
    <m/>
    <m/>
    <x v="6"/>
    <m/>
    <m/>
  </r>
  <r>
    <x v="1"/>
    <s v="Texas A&amp;M University"/>
    <x v="2"/>
    <x v="13"/>
    <n v="0"/>
    <m/>
    <n v="92938"/>
    <m/>
    <m/>
    <m/>
    <m/>
    <x v="6"/>
    <m/>
    <m/>
  </r>
  <r>
    <x v="1"/>
    <s v="Texas A&amp;M University"/>
    <x v="2"/>
    <x v="14"/>
    <n v="412604"/>
    <m/>
    <n v="1876907"/>
    <m/>
    <n v="366161"/>
    <m/>
    <n v="129049"/>
    <x v="6"/>
    <n v="166806"/>
    <s v="Costs associated with a touchless point of sale system in dining facilities; and, costs associated with facility reconfiguration"/>
  </r>
  <r>
    <x v="1"/>
    <s v="Texas A&amp;M University"/>
    <x v="2"/>
    <x v="15"/>
    <m/>
    <m/>
    <m/>
    <m/>
    <m/>
    <m/>
    <m/>
    <x v="6"/>
    <m/>
    <m/>
  </r>
  <r>
    <x v="1"/>
    <s v="Texas A&amp;M University"/>
    <x v="3"/>
    <x v="16"/>
    <n v="0"/>
    <m/>
    <n v="34754459"/>
    <m/>
    <n v="2304964"/>
    <m/>
    <m/>
    <x v="6"/>
    <m/>
    <m/>
  </r>
  <r>
    <x v="1"/>
    <s v="Texas A&amp;M University"/>
    <x v="3"/>
    <x v="17"/>
    <n v="0"/>
    <m/>
    <n v="361674"/>
    <m/>
    <n v="33642635"/>
    <m/>
    <n v="-1785"/>
    <x v="6"/>
    <m/>
    <s v="Correction to lost revenue claimed"/>
  </r>
  <r>
    <x v="1"/>
    <s v="Texas A&amp;M University"/>
    <x v="3"/>
    <x v="18"/>
    <n v="0"/>
    <m/>
    <n v="2396181"/>
    <m/>
    <m/>
    <m/>
    <m/>
    <x v="6"/>
    <m/>
    <m/>
  </r>
  <r>
    <x v="1"/>
    <s v="Texas A&amp;M University"/>
    <x v="4"/>
    <x v="19"/>
    <m/>
    <m/>
    <m/>
    <m/>
    <m/>
    <m/>
    <m/>
    <x v="6"/>
    <m/>
    <m/>
  </r>
  <r>
    <x v="1"/>
    <s v="Texas A&amp;M University"/>
    <x v="5"/>
    <x v="20"/>
    <m/>
    <m/>
    <m/>
    <m/>
    <m/>
    <m/>
    <m/>
    <x v="6"/>
    <m/>
    <m/>
  </r>
  <r>
    <x v="1"/>
    <s v="Texas A&amp;M University"/>
    <x v="6"/>
    <x v="21"/>
    <n v="0"/>
    <m/>
    <n v="4679353"/>
    <m/>
    <n v="4340378"/>
    <m/>
    <n v="38715"/>
    <x v="6"/>
    <m/>
    <s v="Includes indirect costs (IDC) calculated on COVID related expenditures as allowed by the Department of Education; costs associated with COVID-19 Testing, Tracing and Vaccinating; costs associated with Financial Aid Outreach"/>
  </r>
  <r>
    <x v="1"/>
    <s v="Texas A&amp;M University"/>
    <x v="7"/>
    <x v="22"/>
    <n v="0"/>
    <n v="0"/>
    <n v="2441992"/>
    <n v="541"/>
    <n v="0"/>
    <n v="0"/>
    <n v="0"/>
    <x v="2"/>
    <n v="0"/>
    <m/>
  </r>
  <r>
    <x v="1"/>
    <s v="Texas A&amp;M University"/>
    <x v="7"/>
    <x v="23"/>
    <n v="0"/>
    <n v="0"/>
    <n v="2508381"/>
    <n v="1653"/>
    <n v="0"/>
    <n v="0"/>
    <n v="0"/>
    <x v="2"/>
    <n v="0"/>
    <m/>
  </r>
  <r>
    <x v="1"/>
    <s v="Texas A&amp;M University"/>
    <x v="7"/>
    <x v="24"/>
    <m/>
    <m/>
    <m/>
    <m/>
    <m/>
    <m/>
    <m/>
    <x v="6"/>
    <m/>
    <m/>
  </r>
  <r>
    <x v="1"/>
    <s v="Texas A&amp;M University"/>
    <x v="7"/>
    <x v="25"/>
    <m/>
    <m/>
    <m/>
    <m/>
    <m/>
    <m/>
    <m/>
    <x v="6"/>
    <m/>
    <m/>
  </r>
  <r>
    <x v="1"/>
    <s v="Texas A&amp;M University"/>
    <x v="7"/>
    <x v="26"/>
    <m/>
    <m/>
    <m/>
    <m/>
    <n v="528316"/>
    <n v="39"/>
    <n v="1293451"/>
    <x v="107"/>
    <n v="5000"/>
    <s v="Includes expenditures for the Accelerating Credentials of Purpose and Value Grant Program, the Texas Transfer Grant Program, the Texas Leadership Scholars Program, and THECB award #26850 Develop Online Course. Number of students is unduplicated for all years."/>
  </r>
  <r>
    <x v="1"/>
    <s v="Texas A&amp;M University"/>
    <x v="8"/>
    <x v="27"/>
    <m/>
    <m/>
    <m/>
    <m/>
    <m/>
    <m/>
    <m/>
    <x v="6"/>
    <m/>
    <m/>
  </r>
  <r>
    <x v="1"/>
    <s v="Texas A&amp;M University - Corpus Christi"/>
    <x v="0"/>
    <x v="0"/>
    <n v="142220"/>
    <n v="157"/>
    <n v="335129"/>
    <n v="478"/>
    <n v="8742911"/>
    <n v="4256"/>
    <n v="373754"/>
    <x v="108"/>
    <m/>
    <m/>
  </r>
  <r>
    <x v="1"/>
    <s v="Texas A&amp;M University - Corpus Christi"/>
    <x v="0"/>
    <x v="1"/>
    <n v="3538493"/>
    <n v="5189"/>
    <n v="17933453"/>
    <n v="14703"/>
    <n v="1036700"/>
    <n v="1354"/>
    <n v="-1500"/>
    <x v="46"/>
    <m/>
    <m/>
  </r>
  <r>
    <x v="1"/>
    <s v="Texas A&amp;M University - Corpus Christi"/>
    <x v="0"/>
    <x v="2"/>
    <m/>
    <m/>
    <m/>
    <m/>
    <m/>
    <m/>
    <m/>
    <x v="6"/>
    <m/>
    <m/>
  </r>
  <r>
    <x v="1"/>
    <s v="Texas A&amp;M University - Corpus Christi"/>
    <x v="0"/>
    <x v="3"/>
    <n v="277245"/>
    <n v="344"/>
    <n v="318000"/>
    <n v="443"/>
    <m/>
    <m/>
    <m/>
    <x v="6"/>
    <m/>
    <m/>
  </r>
  <r>
    <x v="1"/>
    <s v="Texas A&amp;M University - Corpus Christi"/>
    <x v="0"/>
    <x v="4"/>
    <m/>
    <m/>
    <m/>
    <m/>
    <m/>
    <m/>
    <m/>
    <x v="6"/>
    <m/>
    <m/>
  </r>
  <r>
    <x v="1"/>
    <s v="Texas A&amp;M University - Corpus Christi"/>
    <x v="0"/>
    <x v="5"/>
    <m/>
    <m/>
    <m/>
    <m/>
    <m/>
    <m/>
    <m/>
    <x v="6"/>
    <m/>
    <m/>
  </r>
  <r>
    <x v="1"/>
    <s v="Texas A&amp;M University - Corpus Christi"/>
    <x v="0"/>
    <x v="6"/>
    <m/>
    <m/>
    <m/>
    <m/>
    <m/>
    <m/>
    <m/>
    <x v="6"/>
    <m/>
    <m/>
  </r>
  <r>
    <x v="1"/>
    <s v="Texas A&amp;M University - Corpus Christi"/>
    <x v="1"/>
    <x v="7"/>
    <m/>
    <m/>
    <m/>
    <m/>
    <m/>
    <m/>
    <m/>
    <x v="6"/>
    <m/>
    <m/>
  </r>
  <r>
    <x v="1"/>
    <s v="Texas A&amp;M University - Corpus Christi"/>
    <x v="1"/>
    <x v="8"/>
    <m/>
    <m/>
    <m/>
    <m/>
    <n v="7500"/>
    <m/>
    <m/>
    <x v="6"/>
    <m/>
    <m/>
  </r>
  <r>
    <x v="1"/>
    <s v="Texas A&amp;M University - Corpus Christi"/>
    <x v="1"/>
    <x v="9"/>
    <m/>
    <m/>
    <n v="210195"/>
    <m/>
    <n v="316913"/>
    <m/>
    <m/>
    <x v="6"/>
    <m/>
    <m/>
  </r>
  <r>
    <x v="1"/>
    <s v="Texas A&amp;M University - Corpus Christi"/>
    <x v="1"/>
    <x v="10"/>
    <m/>
    <m/>
    <n v="10482"/>
    <m/>
    <m/>
    <m/>
    <m/>
    <x v="6"/>
    <m/>
    <m/>
  </r>
  <r>
    <x v="1"/>
    <s v="Texas A&amp;M University - Corpus Christi"/>
    <x v="1"/>
    <x v="11"/>
    <m/>
    <m/>
    <n v="1863055"/>
    <m/>
    <n v="3224113"/>
    <m/>
    <n v="68041"/>
    <x v="6"/>
    <m/>
    <m/>
  </r>
  <r>
    <x v="1"/>
    <s v="Texas A&amp;M University - Corpus Christi"/>
    <x v="2"/>
    <x v="12"/>
    <m/>
    <m/>
    <n v="664814"/>
    <m/>
    <n v="75727"/>
    <m/>
    <n v="144605"/>
    <x v="6"/>
    <n v="79338"/>
    <m/>
  </r>
  <r>
    <x v="1"/>
    <s v="Texas A&amp;M University - Corpus Christi"/>
    <x v="2"/>
    <x v="13"/>
    <n v="90678"/>
    <m/>
    <n v="424852"/>
    <m/>
    <m/>
    <m/>
    <m/>
    <x v="6"/>
    <m/>
    <m/>
  </r>
  <r>
    <x v="1"/>
    <s v="Texas A&amp;M University - Corpus Christi"/>
    <x v="2"/>
    <x v="14"/>
    <m/>
    <m/>
    <n v="1100767"/>
    <m/>
    <n v="6519127"/>
    <m/>
    <n v="29738"/>
    <x v="6"/>
    <m/>
    <m/>
  </r>
  <r>
    <x v="1"/>
    <s v="Texas A&amp;M University - Corpus Christi"/>
    <x v="2"/>
    <x v="15"/>
    <m/>
    <m/>
    <m/>
    <m/>
    <m/>
    <m/>
    <m/>
    <x v="6"/>
    <m/>
    <m/>
  </r>
  <r>
    <x v="1"/>
    <s v="Texas A&amp;M University - Corpus Christi"/>
    <x v="3"/>
    <x v="16"/>
    <m/>
    <m/>
    <n v="238372"/>
    <m/>
    <m/>
    <m/>
    <m/>
    <x v="6"/>
    <m/>
    <m/>
  </r>
  <r>
    <x v="1"/>
    <s v="Texas A&amp;M University - Corpus Christi"/>
    <x v="3"/>
    <x v="17"/>
    <m/>
    <m/>
    <n v="6605661"/>
    <m/>
    <n v="129958"/>
    <m/>
    <m/>
    <x v="6"/>
    <m/>
    <m/>
  </r>
  <r>
    <x v="1"/>
    <s v="Texas A&amp;M University - Corpus Christi"/>
    <x v="3"/>
    <x v="18"/>
    <m/>
    <m/>
    <m/>
    <m/>
    <m/>
    <m/>
    <m/>
    <x v="6"/>
    <m/>
    <m/>
  </r>
  <r>
    <x v="1"/>
    <s v="Texas A&amp;M University - Corpus Christi"/>
    <x v="4"/>
    <x v="19"/>
    <m/>
    <m/>
    <m/>
    <m/>
    <m/>
    <m/>
    <m/>
    <x v="6"/>
    <m/>
    <m/>
  </r>
  <r>
    <x v="1"/>
    <s v="Texas A&amp;M University - Corpus Christi"/>
    <x v="5"/>
    <x v="20"/>
    <m/>
    <m/>
    <m/>
    <m/>
    <m/>
    <m/>
    <m/>
    <x v="6"/>
    <m/>
    <m/>
  </r>
  <r>
    <x v="1"/>
    <s v="Texas A&amp;M University - Corpus Christi"/>
    <x v="6"/>
    <x v="21"/>
    <m/>
    <m/>
    <n v="1163227"/>
    <m/>
    <n v="3297632"/>
    <m/>
    <n v="33053"/>
    <x v="6"/>
    <n v="19496"/>
    <s v="indirect costs assessed at 35% MTDC; vaccine incentives"/>
  </r>
  <r>
    <x v="1"/>
    <s v="Texas A&amp;M University - Corpus Christi"/>
    <x v="7"/>
    <x v="22"/>
    <m/>
    <m/>
    <n v="954621"/>
    <n v="147"/>
    <m/>
    <m/>
    <m/>
    <x v="6"/>
    <m/>
    <m/>
  </r>
  <r>
    <x v="1"/>
    <s v="Texas A&amp;M University - Corpus Christi"/>
    <x v="7"/>
    <x v="23"/>
    <m/>
    <m/>
    <n v="980574"/>
    <n v="599"/>
    <m/>
    <m/>
    <m/>
    <x v="6"/>
    <m/>
    <m/>
  </r>
  <r>
    <x v="1"/>
    <s v="Texas A&amp;M University - Corpus Christi"/>
    <x v="7"/>
    <x v="24"/>
    <m/>
    <m/>
    <n v="130727"/>
    <m/>
    <n v="302314"/>
    <n v="101"/>
    <m/>
    <x v="6"/>
    <m/>
    <m/>
  </r>
  <r>
    <x v="1"/>
    <s v="Texas A&amp;M University - Corpus Christi"/>
    <x v="7"/>
    <x v="25"/>
    <m/>
    <m/>
    <m/>
    <m/>
    <m/>
    <m/>
    <n v="156147"/>
    <x v="93"/>
    <n v="60813"/>
    <m/>
  </r>
  <r>
    <x v="1"/>
    <s v="Texas A&amp;M University - Corpus Christi"/>
    <x v="7"/>
    <x v="26"/>
    <m/>
    <m/>
    <m/>
    <m/>
    <n v="49999"/>
    <m/>
    <m/>
    <x v="6"/>
    <n v="180000"/>
    <m/>
  </r>
  <r>
    <x v="1"/>
    <s v="Texas A&amp;M University - Corpus Christi"/>
    <x v="8"/>
    <x v="27"/>
    <m/>
    <m/>
    <m/>
    <m/>
    <m/>
    <m/>
    <m/>
    <x v="6"/>
    <m/>
    <m/>
  </r>
  <r>
    <x v="1"/>
    <s v="Texas A&amp;M International University"/>
    <x v="0"/>
    <x v="0"/>
    <n v="2458890"/>
    <n v="1768"/>
    <n v="8020310"/>
    <n v="4435"/>
    <n v="15223834"/>
    <n v="6746"/>
    <m/>
    <x v="6"/>
    <m/>
    <s v="Unduplicated student count"/>
  </r>
  <r>
    <x v="1"/>
    <s v="Texas A&amp;M International University"/>
    <x v="0"/>
    <x v="1"/>
    <n v="588007"/>
    <n v="525"/>
    <n v="3936"/>
    <n v="1"/>
    <n v="-13345"/>
    <n v="-76"/>
    <m/>
    <x v="6"/>
    <m/>
    <s v="Unduplicated student count"/>
  </r>
  <r>
    <x v="1"/>
    <s v="Texas A&amp;M International University"/>
    <x v="0"/>
    <x v="2"/>
    <s v="                                    -  "/>
    <s v="                                   -  "/>
    <s v="                                      -  "/>
    <s v="                                   -  "/>
    <s v="                                     -  "/>
    <s v="                                             -  "/>
    <s v="                                         -  "/>
    <x v="6"/>
    <m/>
    <m/>
  </r>
  <r>
    <x v="1"/>
    <s v="Texas A&amp;M International University"/>
    <x v="0"/>
    <x v="3"/>
    <n v="397390"/>
    <s v="                                   -  "/>
    <s v="                                      -  "/>
    <n v="387"/>
    <n v="913"/>
    <s v="                                             -  "/>
    <s v="                                         -  "/>
    <x v="6"/>
    <m/>
    <s v="Unduplicated student count"/>
  </r>
  <r>
    <x v="1"/>
    <s v="Texas A&amp;M International University"/>
    <x v="0"/>
    <x v="4"/>
    <s v="                                    -  "/>
    <s v="                                   -  "/>
    <s v="                                      -  "/>
    <s v="                                   -  "/>
    <s v="                                     -  "/>
    <s v="                                             -  "/>
    <s v="                                         -  "/>
    <x v="6"/>
    <m/>
    <m/>
  </r>
  <r>
    <x v="1"/>
    <s v="Texas A&amp;M International University"/>
    <x v="0"/>
    <x v="5"/>
    <s v="                                    -  "/>
    <s v="                                   -  "/>
    <n v="12694"/>
    <n v="30"/>
    <s v="                                     -  "/>
    <s v="                                             -  "/>
    <s v="                                         -  "/>
    <x v="6"/>
    <m/>
    <s v="Unduplicated student count"/>
  </r>
  <r>
    <x v="1"/>
    <s v="Texas A&amp;M International University"/>
    <x v="0"/>
    <x v="6"/>
    <s v="                                    -  "/>
    <s v="                                   -  "/>
    <n v="1134471"/>
    <n v="743"/>
    <n v="328569"/>
    <n v="249"/>
    <s v="                                         -  "/>
    <x v="6"/>
    <m/>
    <s v="Unduplicated student count"/>
  </r>
  <r>
    <x v="1"/>
    <s v="Texas A&amp;M International University"/>
    <x v="1"/>
    <x v="7"/>
    <s v="                                    -  "/>
    <m/>
    <s v="                                      -  "/>
    <m/>
    <s v="                                     -  "/>
    <m/>
    <s v="                                         -  "/>
    <x v="6"/>
    <m/>
    <m/>
  </r>
  <r>
    <x v="1"/>
    <s v="Texas A&amp;M International University"/>
    <x v="1"/>
    <x v="8"/>
    <s v="                                    -  "/>
    <m/>
    <n v="63829"/>
    <m/>
    <n v="499236"/>
    <m/>
    <m/>
    <x v="6"/>
    <m/>
    <m/>
  </r>
  <r>
    <x v="1"/>
    <s v="Texas A&amp;M International University"/>
    <x v="1"/>
    <x v="9"/>
    <n v="6609"/>
    <m/>
    <n v="681706"/>
    <m/>
    <n v="254938"/>
    <m/>
    <s v="                                         -  "/>
    <x v="6"/>
    <m/>
    <m/>
  </r>
  <r>
    <x v="1"/>
    <s v="Texas A&amp;M International University"/>
    <x v="1"/>
    <x v="10"/>
    <n v="6600"/>
    <m/>
    <n v="27988"/>
    <m/>
    <s v=" - "/>
    <m/>
    <s v="                                         -  "/>
    <x v="6"/>
    <m/>
    <m/>
  </r>
  <r>
    <x v="1"/>
    <s v="Texas A&amp;M International University"/>
    <x v="1"/>
    <x v="11"/>
    <n v="226219"/>
    <m/>
    <n v="727245"/>
    <m/>
    <n v="195714"/>
    <m/>
    <n v="137377"/>
    <x v="6"/>
    <m/>
    <m/>
  </r>
  <r>
    <x v="1"/>
    <s v="Texas A&amp;M International University"/>
    <x v="2"/>
    <x v="12"/>
    <n v="108711"/>
    <m/>
    <n v="217961"/>
    <m/>
    <n v="211483"/>
    <m/>
    <n v="9384"/>
    <x v="6"/>
    <m/>
    <m/>
  </r>
  <r>
    <x v="1"/>
    <s v="Texas A&amp;M International University"/>
    <x v="2"/>
    <x v="13"/>
    <n v="51354"/>
    <m/>
    <n v="58435"/>
    <m/>
    <n v="319589"/>
    <m/>
    <s v="                                         -  "/>
    <x v="6"/>
    <m/>
    <m/>
  </r>
  <r>
    <x v="1"/>
    <s v="Texas A&amp;M International University"/>
    <x v="2"/>
    <x v="14"/>
    <n v="1550"/>
    <m/>
    <n v="3113087"/>
    <m/>
    <n v="854907"/>
    <m/>
    <n v="32039"/>
    <x v="6"/>
    <m/>
    <m/>
  </r>
  <r>
    <x v="1"/>
    <s v="Texas A&amp;M International University"/>
    <x v="2"/>
    <x v="15"/>
    <s v="                                    -  "/>
    <m/>
    <s v="                                      -  "/>
    <m/>
    <s v="                                     -  "/>
    <m/>
    <s v="                                         -  "/>
    <x v="6"/>
    <m/>
    <m/>
  </r>
  <r>
    <x v="1"/>
    <s v="Texas A&amp;M International University"/>
    <x v="3"/>
    <x v="16"/>
    <s v="                                    -  "/>
    <m/>
    <n v="2349611"/>
    <m/>
    <s v="                                     -  "/>
    <m/>
    <m/>
    <x v="6"/>
    <m/>
    <m/>
  </r>
  <r>
    <x v="1"/>
    <s v="Texas A&amp;M International University"/>
    <x v="3"/>
    <x v="17"/>
    <s v="                                    -  "/>
    <m/>
    <n v="428295"/>
    <m/>
    <n v="1610232"/>
    <m/>
    <m/>
    <x v="6"/>
    <m/>
    <m/>
  </r>
  <r>
    <x v="1"/>
    <s v="Texas A&amp;M International University"/>
    <x v="3"/>
    <x v="18"/>
    <s v="                                    -  "/>
    <m/>
    <s v="                                      -  "/>
    <m/>
    <s v="                                     -  "/>
    <m/>
    <m/>
    <x v="6"/>
    <m/>
    <m/>
  </r>
  <r>
    <x v="1"/>
    <s v="Texas A&amp;M International University"/>
    <x v="4"/>
    <x v="19"/>
    <s v="                                    -  "/>
    <m/>
    <s v="                                      -  "/>
    <m/>
    <s v="                                     -  "/>
    <m/>
    <m/>
    <x v="6"/>
    <m/>
    <m/>
  </r>
  <r>
    <x v="1"/>
    <s v="Texas A&amp;M International University"/>
    <x v="5"/>
    <x v="20"/>
    <s v="                                    -  "/>
    <s v="                                   -  "/>
    <s v="                                      -  "/>
    <s v="                                   -  "/>
    <s v="                                     -  "/>
    <s v="                                             -  "/>
    <m/>
    <x v="6"/>
    <m/>
    <m/>
  </r>
  <r>
    <x v="1"/>
    <s v="Texas A&amp;M International University"/>
    <x v="6"/>
    <x v="21"/>
    <n v="229267"/>
    <s v="                                   -  "/>
    <n v="3786523"/>
    <s v="                                   -  "/>
    <n v="12156958"/>
    <s v="                                             -  "/>
    <n v="942509"/>
    <x v="6"/>
    <m/>
    <s v="Contact tracing, COVID-19 testing supplies, signage printing, IDC, payroll for additional part-time eLearning instructional designers, advisors, support coaches, learning support specialists, tutors and COVID testers, nursing simulation lab, telephonic behavioral health and psychiatric services, Mental Health First Aide training for University community, TSI/ACT proctored exams, hygiene stations, IDC, supplies for student food pantry, 24/7 nurse triage service, COVID-19 vaccine incentive program, financial aid outreach (mailers &amp; publications), TAMIU Books IncludED (day-one course materials access program for students), scholarships, resources for student teachers and nursing students, low touch bottle filling hydration stations"/>
  </r>
  <r>
    <x v="1"/>
    <s v="Texas A&amp;M International University"/>
    <x v="7"/>
    <x v="22"/>
    <s v="                                    -  "/>
    <s v="                                   -  "/>
    <n v="1122288"/>
    <n v="555"/>
    <s v="                                     -  "/>
    <s v="                                             -  "/>
    <m/>
    <x v="6"/>
    <m/>
    <s v="Unduplicated student count"/>
  </r>
  <r>
    <x v="1"/>
    <s v="Texas A&amp;M International University"/>
    <x v="7"/>
    <x v="23"/>
    <s v="                                    -  "/>
    <s v="                                   -  "/>
    <n v="1152800"/>
    <n v="825"/>
    <s v="                                     -  "/>
    <s v="                                             -  "/>
    <m/>
    <x v="6"/>
    <m/>
    <s v="Unduplicated student count"/>
  </r>
  <r>
    <x v="1"/>
    <s v="Texas A&amp;M International University"/>
    <x v="7"/>
    <x v="24"/>
    <s v="                                    -  "/>
    <s v="                                   -  "/>
    <n v="17034"/>
    <n v="15"/>
    <n v="456345"/>
    <n v="385"/>
    <n v="387861"/>
    <x v="109"/>
    <m/>
    <s v="Unduplicated student count"/>
  </r>
  <r>
    <x v="1"/>
    <s v="Texas A&amp;M International University"/>
    <x v="7"/>
    <x v="25"/>
    <s v="                                    -  "/>
    <s v="                                   -  "/>
    <s v="                                      -  "/>
    <s v="                                   -  "/>
    <s v="                                     -  "/>
    <s v="                                             -  "/>
    <m/>
    <x v="6"/>
    <m/>
    <m/>
  </r>
  <r>
    <x v="1"/>
    <s v="Texas A&amp;M International University"/>
    <x v="7"/>
    <x v="26"/>
    <m/>
    <m/>
    <m/>
    <m/>
    <m/>
    <m/>
    <m/>
    <x v="6"/>
    <m/>
    <m/>
  </r>
  <r>
    <x v="1"/>
    <s v="Texas A&amp;M International University"/>
    <x v="8"/>
    <x v="27"/>
    <m/>
    <m/>
    <m/>
    <m/>
    <m/>
    <m/>
    <m/>
    <x v="6"/>
    <m/>
    <m/>
  </r>
  <r>
    <x v="1"/>
    <s v="Texas A&amp;M University - Texarkana"/>
    <x v="0"/>
    <x v="0"/>
    <n v="376624"/>
    <n v="255"/>
    <n v="1005389"/>
    <n v="1026"/>
    <n v="3094962"/>
    <n v="1469"/>
    <m/>
    <x v="6"/>
    <m/>
    <s v="Duplicated FY2020 &amp; 2021"/>
  </r>
  <r>
    <x v="1"/>
    <s v="Texas A&amp;M University - Texarkana"/>
    <x v="0"/>
    <x v="1"/>
    <n v="356574"/>
    <n v="166"/>
    <m/>
    <m/>
    <m/>
    <m/>
    <m/>
    <x v="6"/>
    <m/>
    <s v="Duplicated FY2020 &amp; 2021"/>
  </r>
  <r>
    <x v="1"/>
    <s v="Texas A&amp;M University - Texarkana"/>
    <x v="0"/>
    <x v="2"/>
    <m/>
    <m/>
    <m/>
    <m/>
    <m/>
    <m/>
    <m/>
    <x v="6"/>
    <m/>
    <m/>
  </r>
  <r>
    <x v="1"/>
    <s v="Texas A&amp;M University - Texarkana"/>
    <x v="0"/>
    <x v="3"/>
    <m/>
    <m/>
    <m/>
    <m/>
    <m/>
    <m/>
    <m/>
    <x v="6"/>
    <m/>
    <m/>
  </r>
  <r>
    <x v="1"/>
    <s v="Texas A&amp;M University - Texarkana"/>
    <x v="0"/>
    <x v="4"/>
    <m/>
    <m/>
    <m/>
    <m/>
    <m/>
    <m/>
    <m/>
    <x v="6"/>
    <m/>
    <m/>
  </r>
  <r>
    <x v="1"/>
    <s v="Texas A&amp;M University - Texarkana"/>
    <x v="0"/>
    <x v="5"/>
    <m/>
    <m/>
    <m/>
    <m/>
    <n v="810"/>
    <m/>
    <m/>
    <x v="6"/>
    <m/>
    <m/>
  </r>
  <r>
    <x v="1"/>
    <s v="Texas A&amp;M University - Texarkana"/>
    <x v="0"/>
    <x v="6"/>
    <m/>
    <m/>
    <n v="660150"/>
    <n v="450"/>
    <n v="-568"/>
    <n v="3"/>
    <m/>
    <x v="6"/>
    <m/>
    <s v="Duplicated FY2021. Negative amount in FY22 due to grants removed from students who withdrew from university"/>
  </r>
  <r>
    <x v="1"/>
    <s v="Texas A&amp;M University - Texarkana"/>
    <x v="1"/>
    <x v="7"/>
    <m/>
    <m/>
    <m/>
    <m/>
    <m/>
    <m/>
    <m/>
    <x v="6"/>
    <m/>
    <m/>
  </r>
  <r>
    <x v="1"/>
    <s v="Texas A&amp;M University - Texarkana"/>
    <x v="1"/>
    <x v="8"/>
    <m/>
    <m/>
    <n v="1180"/>
    <m/>
    <n v="1910"/>
    <m/>
    <n v="120"/>
    <x v="6"/>
    <m/>
    <s v="Expenses for student workers to assist with distance learning"/>
  </r>
  <r>
    <x v="1"/>
    <s v="Texas A&amp;M University - Texarkana"/>
    <x v="1"/>
    <x v="9"/>
    <m/>
    <m/>
    <m/>
    <m/>
    <m/>
    <m/>
    <m/>
    <x v="6"/>
    <m/>
    <m/>
  </r>
  <r>
    <x v="1"/>
    <s v="Texas A&amp;M University - Texarkana"/>
    <x v="1"/>
    <x v="10"/>
    <m/>
    <m/>
    <m/>
    <m/>
    <m/>
    <m/>
    <m/>
    <x v="6"/>
    <m/>
    <m/>
  </r>
  <r>
    <x v="1"/>
    <s v="Texas A&amp;M University - Texarkana"/>
    <x v="1"/>
    <x v="11"/>
    <m/>
    <m/>
    <n v="169617"/>
    <m/>
    <n v="191416"/>
    <m/>
    <n v="31837"/>
    <x v="6"/>
    <n v="22684"/>
    <m/>
  </r>
  <r>
    <x v="1"/>
    <s v="Texas A&amp;M University - Texarkana"/>
    <x v="2"/>
    <x v="12"/>
    <m/>
    <m/>
    <n v="21181"/>
    <m/>
    <n v="191"/>
    <m/>
    <m/>
    <x v="6"/>
    <m/>
    <m/>
  </r>
  <r>
    <x v="1"/>
    <s v="Texas A&amp;M University - Texarkana"/>
    <x v="2"/>
    <x v="13"/>
    <m/>
    <m/>
    <n v="46260"/>
    <m/>
    <n v="25797"/>
    <m/>
    <m/>
    <x v="6"/>
    <m/>
    <s v="includes costs of COVID testing and vaccine incentives"/>
  </r>
  <r>
    <x v="1"/>
    <s v="Texas A&amp;M University - Texarkana"/>
    <x v="2"/>
    <x v="14"/>
    <m/>
    <m/>
    <m/>
    <m/>
    <n v="62516"/>
    <m/>
    <m/>
    <x v="6"/>
    <n v="2195338"/>
    <m/>
  </r>
  <r>
    <x v="1"/>
    <s v="Texas A&amp;M University - Texarkana"/>
    <x v="2"/>
    <x v="15"/>
    <m/>
    <m/>
    <m/>
    <m/>
    <m/>
    <m/>
    <m/>
    <x v="6"/>
    <m/>
    <m/>
  </r>
  <r>
    <x v="1"/>
    <s v="Texas A&amp;M University - Texarkana"/>
    <x v="3"/>
    <x v="16"/>
    <m/>
    <m/>
    <n v="1500753"/>
    <m/>
    <m/>
    <m/>
    <m/>
    <x v="6"/>
    <m/>
    <m/>
  </r>
  <r>
    <x v="1"/>
    <s v="Texas A&amp;M University - Texarkana"/>
    <x v="3"/>
    <x v="17"/>
    <m/>
    <m/>
    <m/>
    <m/>
    <m/>
    <m/>
    <m/>
    <x v="6"/>
    <m/>
    <m/>
  </r>
  <r>
    <x v="1"/>
    <s v="Texas A&amp;M University - Texarkana"/>
    <x v="3"/>
    <x v="18"/>
    <m/>
    <m/>
    <m/>
    <m/>
    <m/>
    <m/>
    <m/>
    <x v="6"/>
    <m/>
    <m/>
  </r>
  <r>
    <x v="1"/>
    <s v="Texas A&amp;M University - Texarkana"/>
    <x v="4"/>
    <x v="19"/>
    <m/>
    <m/>
    <m/>
    <m/>
    <m/>
    <m/>
    <m/>
    <x v="6"/>
    <m/>
    <m/>
  </r>
  <r>
    <x v="1"/>
    <s v="Texas A&amp;M University - Texarkana"/>
    <x v="5"/>
    <x v="20"/>
    <m/>
    <m/>
    <m/>
    <m/>
    <m/>
    <m/>
    <m/>
    <x v="6"/>
    <m/>
    <m/>
  </r>
  <r>
    <x v="1"/>
    <s v="Texas A&amp;M University - Texarkana"/>
    <x v="6"/>
    <x v="21"/>
    <m/>
    <m/>
    <n v="246169"/>
    <m/>
    <n v="89484"/>
    <m/>
    <n v="14061"/>
    <x v="6"/>
    <m/>
    <s v="Indirect Costs"/>
  </r>
  <r>
    <x v="1"/>
    <s v="Texas A&amp;M University - Texarkana"/>
    <x v="7"/>
    <x v="22"/>
    <m/>
    <m/>
    <n v="168568"/>
    <n v="40"/>
    <m/>
    <m/>
    <m/>
    <x v="6"/>
    <m/>
    <m/>
  </r>
  <r>
    <x v="1"/>
    <s v="Texas A&amp;M University - Texarkana"/>
    <x v="7"/>
    <x v="23"/>
    <m/>
    <m/>
    <n v="163085"/>
    <n v="159"/>
    <m/>
    <m/>
    <m/>
    <x v="6"/>
    <m/>
    <m/>
  </r>
  <r>
    <x v="1"/>
    <s v="Texas A&amp;M University - Texarkana"/>
    <x v="7"/>
    <x v="24"/>
    <m/>
    <m/>
    <n v="3500"/>
    <m/>
    <n v="296500"/>
    <n v="79"/>
    <m/>
    <x v="6"/>
    <m/>
    <m/>
  </r>
  <r>
    <x v="1"/>
    <s v="Texas A&amp;M University - Texarkana"/>
    <x v="7"/>
    <x v="25"/>
    <m/>
    <m/>
    <m/>
    <m/>
    <m/>
    <m/>
    <m/>
    <x v="6"/>
    <m/>
    <m/>
  </r>
  <r>
    <x v="1"/>
    <s v="Texas A&amp;M University - Texarkana"/>
    <x v="7"/>
    <x v="26"/>
    <m/>
    <m/>
    <m/>
    <m/>
    <m/>
    <m/>
    <m/>
    <x v="6"/>
    <m/>
    <m/>
  </r>
  <r>
    <x v="1"/>
    <s v="Texas A&amp;M University - Texarkana"/>
    <x v="8"/>
    <x v="27"/>
    <m/>
    <m/>
    <m/>
    <m/>
    <m/>
    <m/>
    <m/>
    <x v="6"/>
    <m/>
    <m/>
  </r>
  <r>
    <x v="1"/>
    <s v="Lamar University "/>
    <x v="0"/>
    <x v="0"/>
    <n v="2922320"/>
    <n v="2357"/>
    <n v="10941243"/>
    <n v="10854"/>
    <n v="4565608"/>
    <n v="11543"/>
    <n v="0"/>
    <x v="2"/>
    <n v="0"/>
    <m/>
  </r>
  <r>
    <x v="1"/>
    <s v="Lamar University "/>
    <x v="0"/>
    <x v="1"/>
    <m/>
    <m/>
    <m/>
    <m/>
    <m/>
    <m/>
    <m/>
    <x v="6"/>
    <m/>
    <m/>
  </r>
  <r>
    <x v="1"/>
    <s v="Lamar University "/>
    <x v="0"/>
    <x v="2"/>
    <m/>
    <m/>
    <m/>
    <m/>
    <m/>
    <m/>
    <m/>
    <x v="6"/>
    <m/>
    <m/>
  </r>
  <r>
    <x v="1"/>
    <s v="Lamar University "/>
    <x v="0"/>
    <x v="3"/>
    <m/>
    <m/>
    <m/>
    <m/>
    <m/>
    <m/>
    <m/>
    <x v="6"/>
    <m/>
    <m/>
  </r>
  <r>
    <x v="1"/>
    <s v="Lamar University "/>
    <x v="0"/>
    <x v="4"/>
    <m/>
    <m/>
    <m/>
    <m/>
    <m/>
    <m/>
    <m/>
    <x v="6"/>
    <m/>
    <m/>
  </r>
  <r>
    <x v="1"/>
    <s v="Lamar University "/>
    <x v="0"/>
    <x v="5"/>
    <m/>
    <m/>
    <m/>
    <m/>
    <m/>
    <m/>
    <m/>
    <x v="6"/>
    <m/>
    <m/>
  </r>
  <r>
    <x v="1"/>
    <s v="Lamar University "/>
    <x v="0"/>
    <x v="6"/>
    <n v="966332"/>
    <n v="3085"/>
    <n v="721720"/>
    <n v="822"/>
    <m/>
    <m/>
    <m/>
    <x v="6"/>
    <m/>
    <m/>
  </r>
  <r>
    <x v="1"/>
    <s v="Lamar University "/>
    <x v="1"/>
    <x v="7"/>
    <m/>
    <m/>
    <m/>
    <m/>
    <m/>
    <m/>
    <m/>
    <x v="6"/>
    <m/>
    <m/>
  </r>
  <r>
    <x v="1"/>
    <s v="Lamar University "/>
    <x v="1"/>
    <x v="8"/>
    <m/>
    <m/>
    <n v="30318"/>
    <m/>
    <m/>
    <m/>
    <m/>
    <x v="6"/>
    <m/>
    <m/>
  </r>
  <r>
    <x v="1"/>
    <s v="Lamar University "/>
    <x v="1"/>
    <x v="9"/>
    <n v="119622"/>
    <m/>
    <n v="326013"/>
    <m/>
    <n v="344936"/>
    <m/>
    <n v="0"/>
    <x v="2"/>
    <n v="0"/>
    <m/>
  </r>
  <r>
    <x v="1"/>
    <s v="Lamar University "/>
    <x v="1"/>
    <x v="10"/>
    <n v="0"/>
    <m/>
    <n v="3152"/>
    <m/>
    <m/>
    <m/>
    <m/>
    <x v="6"/>
    <m/>
    <m/>
  </r>
  <r>
    <x v="1"/>
    <s v="Lamar University "/>
    <x v="1"/>
    <x v="11"/>
    <n v="47207"/>
    <m/>
    <n v="1313738"/>
    <m/>
    <n v="646442"/>
    <m/>
    <m/>
    <x v="6"/>
    <m/>
    <m/>
  </r>
  <r>
    <x v="1"/>
    <s v="Lamar University "/>
    <x v="2"/>
    <x v="12"/>
    <n v="58040"/>
    <m/>
    <n v="71244"/>
    <m/>
    <n v="4132"/>
    <m/>
    <m/>
    <x v="6"/>
    <m/>
    <m/>
  </r>
  <r>
    <x v="1"/>
    <s v="Lamar University "/>
    <x v="2"/>
    <x v="13"/>
    <n v="98729"/>
    <m/>
    <n v="471416"/>
    <m/>
    <n v="32312"/>
    <m/>
    <m/>
    <x v="6"/>
    <m/>
    <m/>
  </r>
  <r>
    <x v="1"/>
    <s v="Lamar University "/>
    <x v="2"/>
    <x v="14"/>
    <n v="50253"/>
    <m/>
    <n v="640766"/>
    <m/>
    <n v="3073539"/>
    <m/>
    <m/>
    <x v="6"/>
    <m/>
    <m/>
  </r>
  <r>
    <x v="1"/>
    <s v="Lamar University "/>
    <x v="2"/>
    <x v="15"/>
    <m/>
    <m/>
    <m/>
    <m/>
    <m/>
    <m/>
    <m/>
    <x v="6"/>
    <m/>
    <m/>
  </r>
  <r>
    <x v="1"/>
    <s v="Lamar University "/>
    <x v="3"/>
    <x v="16"/>
    <m/>
    <m/>
    <n v="12631035"/>
    <m/>
    <n v="311643"/>
    <m/>
    <m/>
    <x v="6"/>
    <m/>
    <m/>
  </r>
  <r>
    <x v="1"/>
    <s v="Lamar University "/>
    <x v="3"/>
    <x v="17"/>
    <m/>
    <m/>
    <n v="375751"/>
    <m/>
    <n v="2401147"/>
    <m/>
    <m/>
    <x v="6"/>
    <m/>
    <m/>
  </r>
  <r>
    <x v="1"/>
    <s v="Lamar University "/>
    <x v="3"/>
    <x v="18"/>
    <m/>
    <m/>
    <m/>
    <m/>
    <m/>
    <m/>
    <m/>
    <x v="6"/>
    <m/>
    <m/>
  </r>
  <r>
    <x v="1"/>
    <s v="Lamar University "/>
    <x v="4"/>
    <x v="19"/>
    <m/>
    <m/>
    <m/>
    <m/>
    <m/>
    <m/>
    <m/>
    <x v="6"/>
    <m/>
    <m/>
  </r>
  <r>
    <x v="1"/>
    <s v="Lamar University "/>
    <x v="5"/>
    <x v="20"/>
    <m/>
    <m/>
    <m/>
    <m/>
    <m/>
    <m/>
    <m/>
    <x v="6"/>
    <m/>
    <m/>
  </r>
  <r>
    <x v="1"/>
    <s v="Lamar University "/>
    <x v="6"/>
    <x v="21"/>
    <m/>
    <m/>
    <m/>
    <m/>
    <m/>
    <m/>
    <m/>
    <x v="6"/>
    <m/>
    <m/>
  </r>
  <r>
    <x v="1"/>
    <s v="Lamar University "/>
    <x v="7"/>
    <x v="22"/>
    <m/>
    <m/>
    <n v="823913"/>
    <n v="199"/>
    <m/>
    <m/>
    <m/>
    <x v="6"/>
    <m/>
    <m/>
  </r>
  <r>
    <x v="1"/>
    <s v="Lamar University "/>
    <x v="7"/>
    <x v="23"/>
    <m/>
    <m/>
    <n v="797108"/>
    <n v="390"/>
    <m/>
    <m/>
    <m/>
    <x v="6"/>
    <m/>
    <m/>
  </r>
  <r>
    <x v="1"/>
    <s v="Lamar University "/>
    <x v="7"/>
    <x v="24"/>
    <m/>
    <m/>
    <n v="8792"/>
    <n v="5"/>
    <n v="368984"/>
    <m/>
    <m/>
    <x v="6"/>
    <m/>
    <m/>
  </r>
  <r>
    <x v="1"/>
    <s v="Lamar University "/>
    <x v="7"/>
    <x v="25"/>
    <m/>
    <m/>
    <m/>
    <m/>
    <m/>
    <m/>
    <m/>
    <x v="6"/>
    <m/>
    <m/>
  </r>
  <r>
    <x v="1"/>
    <s v="Lamar University "/>
    <x v="7"/>
    <x v="26"/>
    <m/>
    <m/>
    <m/>
    <m/>
    <n v="288974"/>
    <m/>
    <m/>
    <x v="6"/>
    <m/>
    <m/>
  </r>
  <r>
    <x v="1"/>
    <s v="Lamar University "/>
    <x v="8"/>
    <x v="27"/>
    <m/>
    <m/>
    <m/>
    <m/>
    <m/>
    <m/>
    <m/>
    <x v="6"/>
    <m/>
    <m/>
  </r>
  <r>
    <x v="1"/>
    <s v="University of Houston - Downtown"/>
    <x v="0"/>
    <x v="0"/>
    <n v="3257500"/>
    <n v="3177"/>
    <n v="14258400"/>
    <n v="12942"/>
    <n v="5282501.3"/>
    <n v="3985"/>
    <n v="104280"/>
    <x v="110"/>
    <m/>
    <m/>
  </r>
  <r>
    <x v="1"/>
    <s v="University of Houston - Downtown"/>
    <x v="0"/>
    <x v="1"/>
    <n v="2177778"/>
    <m/>
    <n v="-1903"/>
    <m/>
    <m/>
    <m/>
    <m/>
    <x v="6"/>
    <m/>
    <m/>
  </r>
  <r>
    <x v="1"/>
    <s v="University of Houston - Downtown"/>
    <x v="0"/>
    <x v="2"/>
    <m/>
    <m/>
    <m/>
    <m/>
    <m/>
    <m/>
    <m/>
    <x v="6"/>
    <m/>
    <m/>
  </r>
  <r>
    <x v="1"/>
    <s v="University of Houston - Downtown"/>
    <x v="0"/>
    <x v="3"/>
    <n v="8004"/>
    <m/>
    <n v="362587"/>
    <m/>
    <n v="186523"/>
    <m/>
    <m/>
    <x v="6"/>
    <m/>
    <m/>
  </r>
  <r>
    <x v="1"/>
    <s v="University of Houston - Downtown"/>
    <x v="0"/>
    <x v="4"/>
    <n v="36261"/>
    <m/>
    <n v="59658"/>
    <m/>
    <n v="21277"/>
    <m/>
    <m/>
    <x v="6"/>
    <m/>
    <m/>
  </r>
  <r>
    <x v="1"/>
    <s v="University of Houston - Downtown"/>
    <x v="0"/>
    <x v="5"/>
    <m/>
    <m/>
    <m/>
    <m/>
    <m/>
    <m/>
    <m/>
    <x v="6"/>
    <m/>
    <m/>
  </r>
  <r>
    <x v="1"/>
    <s v="University of Houston - Downtown"/>
    <x v="0"/>
    <x v="6"/>
    <m/>
    <m/>
    <m/>
    <m/>
    <n v="7601646.4100000001"/>
    <n v="5841"/>
    <m/>
    <x v="6"/>
    <m/>
    <m/>
  </r>
  <r>
    <x v="1"/>
    <s v="University of Houston - Downtown"/>
    <x v="1"/>
    <x v="7"/>
    <m/>
    <m/>
    <m/>
    <m/>
    <n v="45901.79"/>
    <m/>
    <n v="1115"/>
    <x v="46"/>
    <m/>
    <m/>
  </r>
  <r>
    <x v="1"/>
    <s v="University of Houston - Downtown"/>
    <x v="1"/>
    <x v="8"/>
    <m/>
    <m/>
    <n v="176687"/>
    <m/>
    <n v="1273487.27"/>
    <m/>
    <m/>
    <x v="6"/>
    <m/>
    <m/>
  </r>
  <r>
    <x v="1"/>
    <s v="University of Houston - Downtown"/>
    <x v="1"/>
    <x v="9"/>
    <n v="13855"/>
    <m/>
    <n v="87064"/>
    <m/>
    <m/>
    <m/>
    <m/>
    <x v="6"/>
    <m/>
    <m/>
  </r>
  <r>
    <x v="1"/>
    <s v="University of Houston - Downtown"/>
    <x v="1"/>
    <x v="10"/>
    <m/>
    <m/>
    <m/>
    <m/>
    <m/>
    <m/>
    <m/>
    <x v="6"/>
    <m/>
    <m/>
  </r>
  <r>
    <x v="1"/>
    <s v="University of Houston - Downtown"/>
    <x v="1"/>
    <x v="11"/>
    <n v="155663"/>
    <m/>
    <n v="926327"/>
    <m/>
    <n v="5883661.7999999998"/>
    <m/>
    <n v="37068"/>
    <x v="6"/>
    <n v="597700"/>
    <m/>
  </r>
  <r>
    <x v="1"/>
    <s v="University of Houston - Downtown"/>
    <x v="2"/>
    <x v="12"/>
    <n v="22815"/>
    <m/>
    <n v="469530"/>
    <m/>
    <n v="328647.32"/>
    <m/>
    <n v="9663"/>
    <x v="6"/>
    <m/>
    <m/>
  </r>
  <r>
    <x v="1"/>
    <s v="University of Houston - Downtown"/>
    <x v="2"/>
    <x v="13"/>
    <n v="123743"/>
    <m/>
    <n v="436879"/>
    <m/>
    <n v="41615.19"/>
    <m/>
    <n v="5244"/>
    <x v="6"/>
    <m/>
    <m/>
  </r>
  <r>
    <x v="1"/>
    <s v="University of Houston - Downtown"/>
    <x v="2"/>
    <x v="14"/>
    <m/>
    <m/>
    <n v="270955"/>
    <m/>
    <n v="4699198.09"/>
    <m/>
    <n v="2284562"/>
    <x v="6"/>
    <n v="1106772"/>
    <m/>
  </r>
  <r>
    <x v="1"/>
    <s v="University of Houston - Downtown"/>
    <x v="2"/>
    <x v="15"/>
    <m/>
    <m/>
    <n v="2056"/>
    <m/>
    <m/>
    <m/>
    <m/>
    <x v="6"/>
    <m/>
    <m/>
  </r>
  <r>
    <x v="1"/>
    <s v="University of Houston - Downtown"/>
    <x v="3"/>
    <x v="16"/>
    <m/>
    <m/>
    <n v="1863861"/>
    <m/>
    <n v="130067"/>
    <m/>
    <m/>
    <x v="6"/>
    <m/>
    <m/>
  </r>
  <r>
    <x v="1"/>
    <s v="University of Houston - Downtown"/>
    <x v="3"/>
    <x v="17"/>
    <m/>
    <m/>
    <n v="3807862"/>
    <m/>
    <n v="1624989"/>
    <m/>
    <n v="156719"/>
    <x v="6"/>
    <m/>
    <m/>
  </r>
  <r>
    <x v="1"/>
    <s v="University of Houston - Downtown"/>
    <x v="3"/>
    <x v="18"/>
    <m/>
    <m/>
    <m/>
    <m/>
    <m/>
    <m/>
    <m/>
    <x v="6"/>
    <m/>
    <m/>
  </r>
  <r>
    <x v="1"/>
    <s v="University of Houston - Downtown"/>
    <x v="4"/>
    <x v="19"/>
    <m/>
    <m/>
    <m/>
    <m/>
    <m/>
    <m/>
    <m/>
    <x v="6"/>
    <m/>
    <m/>
  </r>
  <r>
    <x v="1"/>
    <s v="University of Houston - Downtown"/>
    <x v="5"/>
    <x v="20"/>
    <m/>
    <m/>
    <m/>
    <m/>
    <m/>
    <m/>
    <m/>
    <x v="6"/>
    <m/>
    <m/>
  </r>
  <r>
    <x v="1"/>
    <s v="University of Houston - Downtown"/>
    <x v="6"/>
    <x v="21"/>
    <n v="317833"/>
    <m/>
    <n v="323476"/>
    <m/>
    <n v="592672.82999999996"/>
    <m/>
    <n v="411869"/>
    <x v="6"/>
    <n v="40416"/>
    <s v="Vaccine incentive program, dining subsidy"/>
  </r>
  <r>
    <x v="1"/>
    <s v="University of Houston - Downtown"/>
    <x v="7"/>
    <x v="22"/>
    <m/>
    <m/>
    <n v="1131303"/>
    <n v="419"/>
    <m/>
    <m/>
    <m/>
    <x v="6"/>
    <m/>
    <m/>
  </r>
  <r>
    <x v="1"/>
    <s v="University of Houston - Downtown"/>
    <x v="7"/>
    <x v="23"/>
    <m/>
    <m/>
    <n v="1094498"/>
    <n v="707"/>
    <m/>
    <m/>
    <m/>
    <x v="6"/>
    <m/>
    <m/>
  </r>
  <r>
    <x v="1"/>
    <s v="University of Houston - Downtown"/>
    <x v="7"/>
    <x v="24"/>
    <m/>
    <m/>
    <m/>
    <m/>
    <n v="884051"/>
    <n v="182"/>
    <n v="654602"/>
    <x v="6"/>
    <m/>
    <m/>
  </r>
  <r>
    <x v="1"/>
    <s v="University of Houston - Downtown"/>
    <x v="7"/>
    <x v="25"/>
    <m/>
    <m/>
    <m/>
    <m/>
    <n v="530000"/>
    <m/>
    <m/>
    <x v="6"/>
    <m/>
    <m/>
  </r>
  <r>
    <x v="1"/>
    <s v="University of Houston - Downtown"/>
    <x v="7"/>
    <x v="26"/>
    <m/>
    <m/>
    <m/>
    <m/>
    <m/>
    <m/>
    <m/>
    <x v="6"/>
    <m/>
    <m/>
  </r>
  <r>
    <x v="1"/>
    <s v="University of Houston - Downtown"/>
    <x v="8"/>
    <x v="27"/>
    <m/>
    <m/>
    <m/>
    <m/>
    <m/>
    <m/>
    <m/>
    <x v="6"/>
    <m/>
    <m/>
  </r>
  <r>
    <x v="1"/>
    <s v="Stephen F. Austin State University"/>
    <x v="0"/>
    <x v="0"/>
    <n v="5262539"/>
    <n v="4713"/>
    <n v="20472731"/>
    <n v="14927"/>
    <n v="134575"/>
    <n v="250"/>
    <m/>
    <x v="6"/>
    <m/>
    <m/>
  </r>
  <r>
    <x v="1"/>
    <s v="Stephen F. Austin State University"/>
    <x v="0"/>
    <x v="1"/>
    <n v="3613657"/>
    <n v="3952"/>
    <n v="5589262"/>
    <n v="6112"/>
    <m/>
    <m/>
    <m/>
    <x v="6"/>
    <m/>
    <m/>
  </r>
  <r>
    <x v="1"/>
    <s v="Stephen F. Austin State University"/>
    <x v="0"/>
    <x v="2"/>
    <m/>
    <m/>
    <m/>
    <m/>
    <m/>
    <m/>
    <m/>
    <x v="6"/>
    <m/>
    <m/>
  </r>
  <r>
    <x v="1"/>
    <s v="Stephen F. Austin State University"/>
    <x v="0"/>
    <x v="3"/>
    <m/>
    <m/>
    <m/>
    <m/>
    <m/>
    <m/>
    <m/>
    <x v="6"/>
    <m/>
    <m/>
  </r>
  <r>
    <x v="1"/>
    <s v="Stephen F. Austin State University"/>
    <x v="0"/>
    <x v="4"/>
    <m/>
    <m/>
    <m/>
    <m/>
    <m/>
    <m/>
    <m/>
    <x v="6"/>
    <m/>
    <m/>
  </r>
  <r>
    <x v="1"/>
    <s v="Stephen F. Austin State University"/>
    <x v="0"/>
    <x v="5"/>
    <m/>
    <m/>
    <m/>
    <m/>
    <m/>
    <m/>
    <m/>
    <x v="6"/>
    <m/>
    <m/>
  </r>
  <r>
    <x v="1"/>
    <s v="Stephen F. Austin State University"/>
    <x v="0"/>
    <x v="6"/>
    <m/>
    <m/>
    <m/>
    <m/>
    <m/>
    <m/>
    <m/>
    <x v="6"/>
    <m/>
    <m/>
  </r>
  <r>
    <x v="1"/>
    <s v="Stephen F. Austin State University"/>
    <x v="1"/>
    <x v="7"/>
    <m/>
    <m/>
    <m/>
    <m/>
    <m/>
    <m/>
    <m/>
    <x v="6"/>
    <m/>
    <m/>
  </r>
  <r>
    <x v="1"/>
    <s v="Stephen F. Austin State University"/>
    <x v="1"/>
    <x v="8"/>
    <m/>
    <m/>
    <m/>
    <m/>
    <m/>
    <m/>
    <m/>
    <x v="6"/>
    <m/>
    <m/>
  </r>
  <r>
    <x v="1"/>
    <s v="Stephen F. Austin State University"/>
    <x v="1"/>
    <x v="9"/>
    <m/>
    <m/>
    <m/>
    <m/>
    <m/>
    <m/>
    <m/>
    <x v="6"/>
    <m/>
    <m/>
  </r>
  <r>
    <x v="1"/>
    <s v="Stephen F. Austin State University"/>
    <x v="1"/>
    <x v="10"/>
    <m/>
    <m/>
    <m/>
    <m/>
    <m/>
    <m/>
    <m/>
    <x v="6"/>
    <m/>
    <m/>
  </r>
  <r>
    <x v="1"/>
    <s v="Stephen F. Austin State University"/>
    <x v="1"/>
    <x v="11"/>
    <n v="636753"/>
    <m/>
    <n v="1254560"/>
    <m/>
    <m/>
    <m/>
    <m/>
    <x v="6"/>
    <m/>
    <m/>
  </r>
  <r>
    <x v="1"/>
    <s v="Stephen F. Austin State University"/>
    <x v="2"/>
    <x v="12"/>
    <m/>
    <m/>
    <n v="123733"/>
    <m/>
    <m/>
    <m/>
    <m/>
    <x v="6"/>
    <m/>
    <m/>
  </r>
  <r>
    <x v="1"/>
    <s v="Stephen F. Austin State University"/>
    <x v="2"/>
    <x v="13"/>
    <m/>
    <m/>
    <m/>
    <m/>
    <m/>
    <m/>
    <m/>
    <x v="6"/>
    <m/>
    <m/>
  </r>
  <r>
    <x v="1"/>
    <s v="Stephen F. Austin State University"/>
    <x v="2"/>
    <x v="14"/>
    <m/>
    <m/>
    <m/>
    <m/>
    <m/>
    <m/>
    <m/>
    <x v="6"/>
    <m/>
    <m/>
  </r>
  <r>
    <x v="1"/>
    <s v="Stephen F. Austin State University"/>
    <x v="2"/>
    <x v="15"/>
    <m/>
    <m/>
    <m/>
    <m/>
    <m/>
    <m/>
    <m/>
    <x v="6"/>
    <m/>
    <m/>
  </r>
  <r>
    <x v="1"/>
    <s v="Stephen F. Austin State University"/>
    <x v="3"/>
    <x v="16"/>
    <m/>
    <m/>
    <m/>
    <m/>
    <m/>
    <m/>
    <m/>
    <x v="6"/>
    <m/>
    <m/>
  </r>
  <r>
    <x v="1"/>
    <s v="Stephen F. Austin State University"/>
    <x v="3"/>
    <x v="17"/>
    <m/>
    <m/>
    <n v="20493601"/>
    <m/>
    <n v="2295159"/>
    <m/>
    <m/>
    <x v="6"/>
    <m/>
    <m/>
  </r>
  <r>
    <x v="1"/>
    <s v="Stephen F. Austin State University"/>
    <x v="3"/>
    <x v="18"/>
    <m/>
    <m/>
    <m/>
    <m/>
    <m/>
    <m/>
    <m/>
    <x v="6"/>
    <m/>
    <m/>
  </r>
  <r>
    <x v="1"/>
    <s v="Stephen F. Austin State University"/>
    <x v="4"/>
    <x v="19"/>
    <m/>
    <m/>
    <m/>
    <m/>
    <m/>
    <m/>
    <m/>
    <x v="6"/>
    <m/>
    <m/>
  </r>
  <r>
    <x v="1"/>
    <s v="Stephen F. Austin State University"/>
    <x v="5"/>
    <x v="20"/>
    <m/>
    <m/>
    <m/>
    <m/>
    <m/>
    <m/>
    <m/>
    <x v="6"/>
    <m/>
    <m/>
  </r>
  <r>
    <x v="1"/>
    <s v="Stephen F. Austin State University"/>
    <x v="6"/>
    <x v="21"/>
    <m/>
    <m/>
    <n v="609136"/>
    <m/>
    <n v="176468"/>
    <m/>
    <n v="201958"/>
    <x v="6"/>
    <n v="333214"/>
    <m/>
  </r>
  <r>
    <x v="1"/>
    <s v="Stephen F. Austin State University"/>
    <x v="7"/>
    <x v="22"/>
    <m/>
    <m/>
    <n v="978960"/>
    <n v="160"/>
    <n v="316649"/>
    <n v="126"/>
    <n v="153616"/>
    <x v="111"/>
    <n v="51384"/>
    <m/>
  </r>
  <r>
    <x v="1"/>
    <s v="Stephen F. Austin State University"/>
    <x v="7"/>
    <x v="23"/>
    <m/>
    <m/>
    <n v="947111"/>
    <n v="477"/>
    <m/>
    <m/>
    <m/>
    <x v="6"/>
    <m/>
    <m/>
  </r>
  <r>
    <x v="1"/>
    <s v="Stephen F. Austin State University"/>
    <x v="7"/>
    <x v="24"/>
    <m/>
    <m/>
    <n v="0"/>
    <n v="0"/>
    <n v="83896"/>
    <n v="34"/>
    <n v="-2758"/>
    <x v="6"/>
    <m/>
    <m/>
  </r>
  <r>
    <x v="1"/>
    <s v="Stephen F. Austin State University"/>
    <x v="7"/>
    <x v="25"/>
    <m/>
    <m/>
    <m/>
    <m/>
    <m/>
    <m/>
    <m/>
    <x v="6"/>
    <m/>
    <m/>
  </r>
  <r>
    <x v="1"/>
    <s v="Stephen F. Austin State University"/>
    <x v="7"/>
    <x v="26"/>
    <m/>
    <m/>
    <m/>
    <m/>
    <n v="53527"/>
    <m/>
    <n v="4583"/>
    <x v="6"/>
    <n v="279967"/>
    <m/>
  </r>
  <r>
    <x v="1"/>
    <s v="Stephen F. Austin State University"/>
    <x v="8"/>
    <x v="27"/>
    <m/>
    <m/>
    <m/>
    <m/>
    <m/>
    <m/>
    <n v="947833"/>
    <x v="6"/>
    <n v="826"/>
    <m/>
  </r>
  <r>
    <x v="3"/>
    <s v="Lamar Institute of Technology"/>
    <x v="0"/>
    <x v="0"/>
    <n v="362975"/>
    <n v="781"/>
    <n v="1018557"/>
    <n v="1243"/>
    <n v="1595886"/>
    <n v="3074"/>
    <n v="2010800"/>
    <x v="112"/>
    <m/>
    <m/>
  </r>
  <r>
    <x v="3"/>
    <s v="Lamar Institute of Technology"/>
    <x v="0"/>
    <x v="1"/>
    <m/>
    <m/>
    <m/>
    <m/>
    <m/>
    <m/>
    <m/>
    <x v="6"/>
    <m/>
    <m/>
  </r>
  <r>
    <x v="3"/>
    <s v="Lamar Institute of Technology"/>
    <x v="0"/>
    <x v="2"/>
    <m/>
    <m/>
    <n v="57023"/>
    <n v="161"/>
    <n v="867331"/>
    <n v="1380"/>
    <n v="1431072"/>
    <x v="113"/>
    <m/>
    <m/>
  </r>
  <r>
    <x v="3"/>
    <s v="Lamar Institute of Technology"/>
    <x v="0"/>
    <x v="3"/>
    <n v="99709"/>
    <n v="893"/>
    <m/>
    <m/>
    <m/>
    <m/>
    <m/>
    <x v="6"/>
    <m/>
    <m/>
  </r>
  <r>
    <x v="3"/>
    <s v="Lamar Institute of Technology"/>
    <x v="0"/>
    <x v="4"/>
    <m/>
    <m/>
    <m/>
    <m/>
    <m/>
    <m/>
    <m/>
    <x v="6"/>
    <m/>
    <m/>
  </r>
  <r>
    <x v="3"/>
    <s v="Lamar Institute of Technology"/>
    <x v="0"/>
    <x v="5"/>
    <m/>
    <m/>
    <m/>
    <m/>
    <m/>
    <m/>
    <m/>
    <x v="6"/>
    <m/>
    <m/>
  </r>
  <r>
    <x v="3"/>
    <s v="Lamar Institute of Technology"/>
    <x v="0"/>
    <x v="6"/>
    <m/>
    <m/>
    <m/>
    <m/>
    <n v="964654"/>
    <n v="1312"/>
    <m/>
    <x v="6"/>
    <m/>
    <m/>
  </r>
  <r>
    <x v="3"/>
    <s v="Lamar Institute of Technology"/>
    <x v="1"/>
    <x v="7"/>
    <m/>
    <m/>
    <m/>
    <m/>
    <m/>
    <m/>
    <m/>
    <x v="6"/>
    <m/>
    <m/>
  </r>
  <r>
    <x v="3"/>
    <s v="Lamar Institute of Technology"/>
    <x v="1"/>
    <x v="8"/>
    <m/>
    <m/>
    <m/>
    <m/>
    <m/>
    <m/>
    <m/>
    <x v="6"/>
    <m/>
    <m/>
  </r>
  <r>
    <x v="3"/>
    <s v="Lamar Institute of Technology"/>
    <x v="1"/>
    <x v="9"/>
    <m/>
    <m/>
    <m/>
    <m/>
    <m/>
    <m/>
    <m/>
    <x v="6"/>
    <m/>
    <m/>
  </r>
  <r>
    <x v="3"/>
    <s v="Lamar Institute of Technology"/>
    <x v="1"/>
    <x v="10"/>
    <m/>
    <m/>
    <m/>
    <m/>
    <n v="10024"/>
    <m/>
    <n v="1543"/>
    <x v="6"/>
    <m/>
    <m/>
  </r>
  <r>
    <x v="3"/>
    <s v="Lamar Institute of Technology"/>
    <x v="1"/>
    <x v="11"/>
    <n v="7658"/>
    <m/>
    <n v="240004"/>
    <m/>
    <n v="806797"/>
    <m/>
    <n v="583133"/>
    <x v="6"/>
    <n v="20000"/>
    <m/>
  </r>
  <r>
    <x v="3"/>
    <s v="Lamar Institute of Technology"/>
    <x v="2"/>
    <x v="12"/>
    <n v="41936"/>
    <m/>
    <n v="140"/>
    <m/>
    <m/>
    <m/>
    <m/>
    <x v="6"/>
    <m/>
    <m/>
  </r>
  <r>
    <x v="3"/>
    <s v="Lamar Institute of Technology"/>
    <x v="2"/>
    <x v="13"/>
    <n v="31413"/>
    <m/>
    <n v="32666"/>
    <m/>
    <n v="6217"/>
    <m/>
    <m/>
    <x v="6"/>
    <m/>
    <m/>
  </r>
  <r>
    <x v="3"/>
    <s v="Lamar Institute of Technology"/>
    <x v="2"/>
    <x v="14"/>
    <m/>
    <m/>
    <m/>
    <m/>
    <n v="35938"/>
    <m/>
    <n v="487213"/>
    <x v="6"/>
    <m/>
    <m/>
  </r>
  <r>
    <x v="3"/>
    <s v="Lamar Institute of Technology"/>
    <x v="2"/>
    <x v="15"/>
    <m/>
    <m/>
    <m/>
    <m/>
    <m/>
    <m/>
    <m/>
    <x v="6"/>
    <m/>
    <m/>
  </r>
  <r>
    <x v="3"/>
    <s v="Lamar Institute of Technology"/>
    <x v="3"/>
    <x v="16"/>
    <m/>
    <m/>
    <n v="12111"/>
    <m/>
    <m/>
    <m/>
    <m/>
    <x v="6"/>
    <m/>
    <m/>
  </r>
  <r>
    <x v="3"/>
    <s v="Lamar Institute of Technology"/>
    <x v="3"/>
    <x v="17"/>
    <m/>
    <m/>
    <m/>
    <m/>
    <m/>
    <m/>
    <m/>
    <x v="6"/>
    <m/>
    <m/>
  </r>
  <r>
    <x v="3"/>
    <s v="Lamar Institute of Technology"/>
    <x v="3"/>
    <x v="18"/>
    <m/>
    <m/>
    <m/>
    <m/>
    <m/>
    <m/>
    <m/>
    <x v="6"/>
    <m/>
    <m/>
  </r>
  <r>
    <x v="3"/>
    <s v="Lamar Institute of Technology"/>
    <x v="4"/>
    <x v="19"/>
    <m/>
    <m/>
    <m/>
    <m/>
    <m/>
    <m/>
    <m/>
    <x v="6"/>
    <m/>
    <m/>
  </r>
  <r>
    <x v="3"/>
    <s v="Lamar Institute of Technology"/>
    <x v="5"/>
    <x v="20"/>
    <m/>
    <m/>
    <m/>
    <m/>
    <m/>
    <m/>
    <m/>
    <x v="6"/>
    <m/>
    <m/>
  </r>
  <r>
    <x v="3"/>
    <s v="Lamar Institute of Technology"/>
    <x v="6"/>
    <x v="21"/>
    <m/>
    <m/>
    <n v="217174"/>
    <m/>
    <n v="103994"/>
    <m/>
    <n v="1393"/>
    <x v="6"/>
    <m/>
    <s v=" Postage for financial aid applicants outreach "/>
  </r>
  <r>
    <x v="3"/>
    <s v="Lamar Institute of Technology"/>
    <x v="7"/>
    <x v="22"/>
    <m/>
    <m/>
    <n v="48045"/>
    <n v="17"/>
    <m/>
    <m/>
    <m/>
    <x v="6"/>
    <m/>
    <m/>
  </r>
  <r>
    <x v="3"/>
    <s v="Lamar Institute of Technology"/>
    <x v="7"/>
    <x v="23"/>
    <m/>
    <m/>
    <n v="46425"/>
    <n v="53"/>
    <m/>
    <m/>
    <m/>
    <x v="6"/>
    <m/>
    <m/>
  </r>
  <r>
    <x v="3"/>
    <s v="Lamar Institute of Technology"/>
    <x v="7"/>
    <x v="24"/>
    <m/>
    <m/>
    <n v="7588"/>
    <n v="6"/>
    <n v="243836"/>
    <n v="152"/>
    <m/>
    <x v="6"/>
    <m/>
    <m/>
  </r>
  <r>
    <x v="3"/>
    <s v="Lamar Institute of Technology"/>
    <x v="7"/>
    <x v="25"/>
    <m/>
    <m/>
    <m/>
    <m/>
    <m/>
    <m/>
    <m/>
    <x v="6"/>
    <m/>
    <m/>
  </r>
  <r>
    <x v="3"/>
    <s v="Lamar Institute of Technology"/>
    <x v="7"/>
    <x v="26"/>
    <m/>
    <m/>
    <m/>
    <m/>
    <n v="287458"/>
    <m/>
    <m/>
    <x v="6"/>
    <m/>
    <m/>
  </r>
  <r>
    <x v="3"/>
    <s v="Lamar Institute of Technology"/>
    <x v="8"/>
    <x v="27"/>
    <m/>
    <m/>
    <m/>
    <m/>
    <m/>
    <m/>
    <m/>
    <x v="6"/>
    <m/>
    <m/>
  </r>
  <r>
    <x v="2"/>
    <s v="The University of Texas Medical Branch at Galveston"/>
    <x v="0"/>
    <x v="0"/>
    <n v="550876"/>
    <n v="1747"/>
    <n v="914500"/>
    <n v="3130"/>
    <n v="1474715"/>
    <n v="2451"/>
    <m/>
    <x v="6"/>
    <m/>
    <m/>
  </r>
  <r>
    <x v="2"/>
    <s v="The University of Texas Medical Branch at Galveston"/>
    <x v="0"/>
    <x v="1"/>
    <m/>
    <m/>
    <m/>
    <m/>
    <m/>
    <m/>
    <m/>
    <x v="6"/>
    <m/>
    <m/>
  </r>
  <r>
    <x v="2"/>
    <s v="The University of Texas Medical Branch at Galveston"/>
    <x v="0"/>
    <x v="2"/>
    <m/>
    <m/>
    <m/>
    <m/>
    <m/>
    <m/>
    <m/>
    <x v="6"/>
    <m/>
    <m/>
  </r>
  <r>
    <x v="2"/>
    <s v="The University of Texas Medical Branch at Galveston"/>
    <x v="0"/>
    <x v="3"/>
    <m/>
    <m/>
    <m/>
    <m/>
    <m/>
    <m/>
    <m/>
    <x v="6"/>
    <m/>
    <m/>
  </r>
  <r>
    <x v="2"/>
    <s v="The University of Texas Medical Branch at Galveston"/>
    <x v="0"/>
    <x v="4"/>
    <m/>
    <m/>
    <m/>
    <m/>
    <m/>
    <m/>
    <m/>
    <x v="6"/>
    <m/>
    <m/>
  </r>
  <r>
    <x v="2"/>
    <s v="The University of Texas Medical Branch at Galveston"/>
    <x v="0"/>
    <x v="5"/>
    <m/>
    <m/>
    <m/>
    <m/>
    <m/>
    <m/>
    <m/>
    <x v="6"/>
    <m/>
    <m/>
  </r>
  <r>
    <x v="2"/>
    <s v="The University of Texas Medical Branch at Galveston"/>
    <x v="0"/>
    <x v="6"/>
    <m/>
    <m/>
    <m/>
    <m/>
    <m/>
    <m/>
    <m/>
    <x v="6"/>
    <m/>
    <m/>
  </r>
  <r>
    <x v="2"/>
    <s v="The University of Texas Medical Branch at Galveston"/>
    <x v="1"/>
    <x v="7"/>
    <m/>
    <m/>
    <m/>
    <m/>
    <m/>
    <m/>
    <m/>
    <x v="6"/>
    <m/>
    <m/>
  </r>
  <r>
    <x v="2"/>
    <s v="The University of Texas Medical Branch at Galveston"/>
    <x v="1"/>
    <x v="8"/>
    <m/>
    <m/>
    <m/>
    <m/>
    <n v="177803"/>
    <m/>
    <m/>
    <x v="6"/>
    <m/>
    <m/>
  </r>
  <r>
    <x v="2"/>
    <s v="The University of Texas Medical Branch at Galveston"/>
    <x v="1"/>
    <x v="9"/>
    <n v="320343"/>
    <m/>
    <n v="520525"/>
    <m/>
    <m/>
    <m/>
    <n v="639144"/>
    <x v="6"/>
    <n v="290087"/>
    <m/>
  </r>
  <r>
    <x v="2"/>
    <s v="The University of Texas Medical Branch at Galveston"/>
    <x v="1"/>
    <x v="10"/>
    <m/>
    <m/>
    <m/>
    <m/>
    <m/>
    <m/>
    <m/>
    <x v="6"/>
    <m/>
    <m/>
  </r>
  <r>
    <x v="2"/>
    <s v="The University of Texas Medical Branch at Galveston"/>
    <x v="1"/>
    <x v="11"/>
    <m/>
    <m/>
    <m/>
    <m/>
    <n v="849125"/>
    <m/>
    <m/>
    <x v="6"/>
    <m/>
    <m/>
  </r>
  <r>
    <x v="2"/>
    <s v="The University of Texas Medical Branch at Galveston"/>
    <x v="2"/>
    <x v="12"/>
    <m/>
    <m/>
    <m/>
    <m/>
    <m/>
    <m/>
    <m/>
    <x v="6"/>
    <m/>
    <m/>
  </r>
  <r>
    <x v="2"/>
    <s v="The University of Texas Medical Branch at Galveston"/>
    <x v="2"/>
    <x v="13"/>
    <m/>
    <m/>
    <m/>
    <m/>
    <n v="7131752"/>
    <m/>
    <m/>
    <x v="6"/>
    <m/>
    <m/>
  </r>
  <r>
    <x v="2"/>
    <s v="The University of Texas Medical Branch at Galveston"/>
    <x v="2"/>
    <x v="14"/>
    <m/>
    <m/>
    <m/>
    <m/>
    <m/>
    <m/>
    <m/>
    <x v="6"/>
    <m/>
    <m/>
  </r>
  <r>
    <x v="2"/>
    <s v="The University of Texas Medical Branch at Galveston"/>
    <x v="2"/>
    <x v="15"/>
    <m/>
    <m/>
    <m/>
    <m/>
    <m/>
    <m/>
    <m/>
    <x v="6"/>
    <m/>
    <m/>
  </r>
  <r>
    <x v="2"/>
    <s v="The University of Texas Medical Branch at Galveston"/>
    <x v="3"/>
    <x v="16"/>
    <m/>
    <m/>
    <m/>
    <m/>
    <m/>
    <m/>
    <m/>
    <x v="6"/>
    <m/>
    <m/>
  </r>
  <r>
    <x v="2"/>
    <s v="The University of Texas Medical Branch at Galveston"/>
    <x v="3"/>
    <x v="17"/>
    <m/>
    <m/>
    <m/>
    <m/>
    <m/>
    <m/>
    <m/>
    <x v="6"/>
    <m/>
    <m/>
  </r>
  <r>
    <x v="2"/>
    <s v="The University of Texas Medical Branch at Galveston"/>
    <x v="3"/>
    <x v="18"/>
    <n v="62253271"/>
    <m/>
    <n v="23510880"/>
    <m/>
    <n v="8677957"/>
    <m/>
    <m/>
    <x v="6"/>
    <m/>
    <m/>
  </r>
  <r>
    <x v="2"/>
    <s v="The University of Texas Medical Branch at Galveston"/>
    <x v="4"/>
    <x v="19"/>
    <n v="1120000"/>
    <m/>
    <n v="4896458"/>
    <m/>
    <n v="4811734"/>
    <m/>
    <n v="7464782"/>
    <x v="6"/>
    <n v="65956303"/>
    <m/>
  </r>
  <r>
    <x v="2"/>
    <s v="The University of Texas Medical Branch at Galveston"/>
    <x v="5"/>
    <x v="20"/>
    <m/>
    <m/>
    <m/>
    <m/>
    <m/>
    <m/>
    <m/>
    <x v="6"/>
    <m/>
    <m/>
  </r>
  <r>
    <x v="2"/>
    <s v="The University of Texas Medical Branch at Galveston"/>
    <x v="6"/>
    <x v="21"/>
    <m/>
    <m/>
    <n v="79767"/>
    <m/>
    <n v="60615"/>
    <m/>
    <m/>
    <x v="6"/>
    <m/>
    <s v="Security Labor"/>
  </r>
  <r>
    <x v="2"/>
    <s v="The University of Texas Medical Branch at Galveston"/>
    <x v="7"/>
    <x v="22"/>
    <m/>
    <m/>
    <n v="7211"/>
    <n v="3"/>
    <m/>
    <m/>
    <m/>
    <x v="6"/>
    <m/>
    <m/>
  </r>
  <r>
    <x v="2"/>
    <s v="The University of Texas Medical Branch at Galveston"/>
    <x v="7"/>
    <x v="23"/>
    <m/>
    <m/>
    <n v="6977"/>
    <n v="6"/>
    <m/>
    <m/>
    <m/>
    <x v="6"/>
    <m/>
    <m/>
  </r>
  <r>
    <x v="2"/>
    <s v="The University of Texas Medical Branch at Galveston"/>
    <x v="7"/>
    <x v="24"/>
    <m/>
    <m/>
    <m/>
    <m/>
    <m/>
    <m/>
    <m/>
    <x v="6"/>
    <m/>
    <m/>
  </r>
  <r>
    <x v="2"/>
    <s v="The University of Texas Medical Branch at Galveston"/>
    <x v="7"/>
    <x v="25"/>
    <m/>
    <m/>
    <m/>
    <m/>
    <m/>
    <m/>
    <m/>
    <x v="6"/>
    <m/>
    <m/>
  </r>
  <r>
    <x v="2"/>
    <s v="The University of Texas Medical Branch at Galveston"/>
    <x v="7"/>
    <x v="26"/>
    <m/>
    <m/>
    <m/>
    <m/>
    <n v="305060"/>
    <m/>
    <n v="277"/>
    <x v="6"/>
    <n v="26829"/>
    <m/>
  </r>
  <r>
    <x v="2"/>
    <s v="The University of Texas Medical Branch at Galveston"/>
    <x v="8"/>
    <x v="27"/>
    <m/>
    <m/>
    <m/>
    <m/>
    <m/>
    <m/>
    <m/>
    <x v="6"/>
    <m/>
    <m/>
  </r>
  <r>
    <x v="5"/>
    <s v="Texas State Technical College - Waco"/>
    <x v="0"/>
    <x v="0"/>
    <n v="4306417"/>
    <n v="2975"/>
    <n v="6459707"/>
    <n v="2333"/>
    <n v="5942392"/>
    <n v="1588"/>
    <n v="1735932"/>
    <x v="114"/>
    <m/>
    <s v="Unduplicated for years reported."/>
  </r>
  <r>
    <x v="5"/>
    <s v="Texas State Technical College - Waco"/>
    <x v="0"/>
    <x v="1"/>
    <n v="151837"/>
    <n v="454"/>
    <s v=" $                                     -"/>
    <m/>
    <m/>
    <m/>
    <m/>
    <x v="6"/>
    <m/>
    <s v="Unduplicated for years reported."/>
  </r>
  <r>
    <x v="5"/>
    <s v="Texas State Technical College - Waco"/>
    <x v="0"/>
    <x v="2"/>
    <m/>
    <m/>
    <m/>
    <m/>
    <m/>
    <m/>
    <m/>
    <x v="6"/>
    <m/>
    <m/>
  </r>
  <r>
    <x v="5"/>
    <s v="Texas State Technical College - Waco"/>
    <x v="0"/>
    <x v="3"/>
    <m/>
    <m/>
    <m/>
    <m/>
    <m/>
    <m/>
    <m/>
    <x v="6"/>
    <m/>
    <m/>
  </r>
  <r>
    <x v="5"/>
    <s v="Texas State Technical College - Waco"/>
    <x v="0"/>
    <x v="4"/>
    <m/>
    <m/>
    <m/>
    <m/>
    <m/>
    <m/>
    <m/>
    <x v="6"/>
    <m/>
    <m/>
  </r>
  <r>
    <x v="5"/>
    <s v="Texas State Technical College - Waco"/>
    <x v="0"/>
    <x v="5"/>
    <m/>
    <m/>
    <m/>
    <m/>
    <m/>
    <m/>
    <m/>
    <x v="6"/>
    <m/>
    <m/>
  </r>
  <r>
    <x v="5"/>
    <s v="Texas State Technical College - Waco"/>
    <x v="0"/>
    <x v="6"/>
    <m/>
    <m/>
    <n v="2648721"/>
    <n v="1430"/>
    <n v="7496526"/>
    <n v="2321"/>
    <n v="314201"/>
    <x v="115"/>
    <m/>
    <m/>
  </r>
  <r>
    <x v="5"/>
    <s v="Texas State Technical College - Waco"/>
    <x v="1"/>
    <x v="7"/>
    <n v="22572"/>
    <m/>
    <n v="1871271"/>
    <m/>
    <n v="15716"/>
    <m/>
    <n v="13358"/>
    <x v="6"/>
    <m/>
    <m/>
  </r>
  <r>
    <x v="5"/>
    <s v="Texas State Technical College - Waco"/>
    <x v="1"/>
    <x v="8"/>
    <n v="29538"/>
    <m/>
    <n v="709480"/>
    <m/>
    <n v="359357"/>
    <m/>
    <m/>
    <x v="6"/>
    <m/>
    <m/>
  </r>
  <r>
    <x v="5"/>
    <s v="Texas State Technical College - Waco"/>
    <x v="1"/>
    <x v="9"/>
    <n v="316280"/>
    <m/>
    <n v="3622428"/>
    <m/>
    <n v="16870615"/>
    <m/>
    <n v="1985333"/>
    <x v="6"/>
    <m/>
    <m/>
  </r>
  <r>
    <x v="5"/>
    <s v="Texas State Technical College - Waco"/>
    <x v="1"/>
    <x v="10"/>
    <m/>
    <m/>
    <m/>
    <m/>
    <m/>
    <m/>
    <m/>
    <x v="6"/>
    <m/>
    <m/>
  </r>
  <r>
    <x v="5"/>
    <s v="Texas State Technical College - Waco"/>
    <x v="1"/>
    <x v="11"/>
    <n v="75137"/>
    <m/>
    <n v="1261843"/>
    <m/>
    <n v="4702943"/>
    <m/>
    <n v="28317"/>
    <x v="6"/>
    <m/>
    <m/>
  </r>
  <r>
    <x v="5"/>
    <s v="Texas State Technical College - Waco"/>
    <x v="2"/>
    <x v="12"/>
    <n v="170021"/>
    <m/>
    <n v="48593"/>
    <m/>
    <n v="325639"/>
    <m/>
    <n v="3530"/>
    <x v="6"/>
    <m/>
    <m/>
  </r>
  <r>
    <x v="5"/>
    <s v="Texas State Technical College - Waco"/>
    <x v="2"/>
    <x v="13"/>
    <n v="102013"/>
    <m/>
    <n v="72890"/>
    <m/>
    <n v="195384"/>
    <m/>
    <m/>
    <x v="6"/>
    <m/>
    <m/>
  </r>
  <r>
    <x v="5"/>
    <s v="Texas State Technical College - Waco"/>
    <x v="2"/>
    <x v="14"/>
    <n v="68009"/>
    <m/>
    <n v="485932"/>
    <m/>
    <n v="130256"/>
    <m/>
    <m/>
    <x v="6"/>
    <m/>
    <m/>
  </r>
  <r>
    <x v="5"/>
    <s v="Texas State Technical College - Waco"/>
    <x v="2"/>
    <x v="15"/>
    <m/>
    <m/>
    <n v="10183"/>
    <m/>
    <n v="39545"/>
    <m/>
    <m/>
    <x v="6"/>
    <m/>
    <m/>
  </r>
  <r>
    <x v="5"/>
    <s v="Texas State Technical College - Waco"/>
    <x v="3"/>
    <x v="16"/>
    <m/>
    <m/>
    <m/>
    <m/>
    <m/>
    <m/>
    <m/>
    <x v="6"/>
    <m/>
    <m/>
  </r>
  <r>
    <x v="5"/>
    <s v="Texas State Technical College - Waco"/>
    <x v="3"/>
    <x v="17"/>
    <m/>
    <m/>
    <n v="5869902"/>
    <m/>
    <m/>
    <m/>
    <m/>
    <x v="6"/>
    <m/>
    <m/>
  </r>
  <r>
    <x v="5"/>
    <s v="Texas State Technical College - Waco"/>
    <x v="3"/>
    <x v="18"/>
    <m/>
    <m/>
    <m/>
    <m/>
    <m/>
    <m/>
    <m/>
    <x v="6"/>
    <m/>
    <m/>
  </r>
  <r>
    <x v="5"/>
    <s v="Texas State Technical College - Waco"/>
    <x v="4"/>
    <x v="19"/>
    <m/>
    <m/>
    <m/>
    <m/>
    <m/>
    <m/>
    <m/>
    <x v="6"/>
    <m/>
    <m/>
  </r>
  <r>
    <x v="5"/>
    <s v="Texas State Technical College - Waco"/>
    <x v="5"/>
    <x v="20"/>
    <m/>
    <m/>
    <m/>
    <m/>
    <m/>
    <m/>
    <m/>
    <x v="6"/>
    <m/>
    <m/>
  </r>
  <r>
    <x v="5"/>
    <s v="Texas State Technical College - Waco"/>
    <x v="6"/>
    <x v="21"/>
    <m/>
    <m/>
    <n v="974858"/>
    <m/>
    <n v="2263853"/>
    <m/>
    <n v="146475"/>
    <x v="6"/>
    <m/>
    <m/>
  </r>
  <r>
    <x v="5"/>
    <s v="Texas State Technical College - Waco"/>
    <x v="7"/>
    <x v="22"/>
    <m/>
    <m/>
    <n v="260651"/>
    <n v="96"/>
    <m/>
    <m/>
    <m/>
    <x v="6"/>
    <m/>
    <s v="Unduplicated for years reported."/>
  </r>
  <r>
    <x v="5"/>
    <s v="Texas State Technical College - Waco"/>
    <x v="7"/>
    <x v="23"/>
    <m/>
    <m/>
    <n v="251866"/>
    <n v="193"/>
    <m/>
    <m/>
    <m/>
    <x v="6"/>
    <m/>
    <s v="Unduplicated for years reported."/>
  </r>
  <r>
    <x v="5"/>
    <s v="Texas State Technical College - Waco"/>
    <x v="7"/>
    <x v="24"/>
    <m/>
    <m/>
    <n v="120480"/>
    <n v="24"/>
    <n v="789104"/>
    <n v="206"/>
    <n v="2916"/>
    <x v="116"/>
    <m/>
    <s v="Unduplicated for years reported."/>
  </r>
  <r>
    <x v="5"/>
    <s v="Texas State Technical College - Waco"/>
    <x v="7"/>
    <x v="25"/>
    <m/>
    <m/>
    <m/>
    <m/>
    <m/>
    <m/>
    <m/>
    <x v="6"/>
    <m/>
    <m/>
  </r>
  <r>
    <x v="5"/>
    <s v="Texas State Technical College - Waco"/>
    <x v="7"/>
    <x v="26"/>
    <m/>
    <m/>
    <m/>
    <m/>
    <n v="523948"/>
    <m/>
    <n v="1632447"/>
    <x v="6"/>
    <m/>
    <m/>
  </r>
  <r>
    <x v="5"/>
    <s v="Texas State Technical College - Waco"/>
    <x v="8"/>
    <x v="27"/>
    <m/>
    <m/>
    <m/>
    <m/>
    <m/>
    <m/>
    <m/>
    <x v="6"/>
    <m/>
    <m/>
  </r>
  <r>
    <x v="4"/>
    <s v="Texas A&amp;M University System"/>
    <x v="0"/>
    <x v="0"/>
    <m/>
    <m/>
    <m/>
    <m/>
    <m/>
    <m/>
    <m/>
    <x v="6"/>
    <m/>
    <m/>
  </r>
  <r>
    <x v="4"/>
    <s v="Texas A&amp;M University System"/>
    <x v="0"/>
    <x v="1"/>
    <m/>
    <m/>
    <m/>
    <m/>
    <m/>
    <m/>
    <m/>
    <x v="6"/>
    <m/>
    <m/>
  </r>
  <r>
    <x v="4"/>
    <s v="Texas A&amp;M University System"/>
    <x v="0"/>
    <x v="2"/>
    <m/>
    <m/>
    <m/>
    <m/>
    <m/>
    <m/>
    <m/>
    <x v="6"/>
    <m/>
    <m/>
  </r>
  <r>
    <x v="4"/>
    <s v="Texas A&amp;M University System"/>
    <x v="0"/>
    <x v="3"/>
    <m/>
    <m/>
    <m/>
    <m/>
    <m/>
    <m/>
    <m/>
    <x v="6"/>
    <m/>
    <m/>
  </r>
  <r>
    <x v="4"/>
    <s v="Texas A&amp;M University System"/>
    <x v="0"/>
    <x v="4"/>
    <m/>
    <m/>
    <m/>
    <m/>
    <m/>
    <m/>
    <m/>
    <x v="6"/>
    <m/>
    <m/>
  </r>
  <r>
    <x v="4"/>
    <s v="Texas A&amp;M University System"/>
    <x v="0"/>
    <x v="5"/>
    <m/>
    <m/>
    <m/>
    <m/>
    <m/>
    <m/>
    <m/>
    <x v="6"/>
    <m/>
    <m/>
  </r>
  <r>
    <x v="4"/>
    <s v="Texas A&amp;M University System"/>
    <x v="0"/>
    <x v="6"/>
    <m/>
    <m/>
    <m/>
    <m/>
    <m/>
    <m/>
    <m/>
    <x v="6"/>
    <m/>
    <m/>
  </r>
  <r>
    <x v="4"/>
    <s v="Texas A&amp;M University System"/>
    <x v="1"/>
    <x v="7"/>
    <m/>
    <m/>
    <m/>
    <m/>
    <m/>
    <m/>
    <m/>
    <x v="6"/>
    <m/>
    <m/>
  </r>
  <r>
    <x v="4"/>
    <s v="Texas A&amp;M University System"/>
    <x v="1"/>
    <x v="8"/>
    <m/>
    <m/>
    <m/>
    <m/>
    <m/>
    <m/>
    <m/>
    <x v="6"/>
    <m/>
    <m/>
  </r>
  <r>
    <x v="4"/>
    <s v="Texas A&amp;M University System"/>
    <x v="1"/>
    <x v="9"/>
    <m/>
    <m/>
    <m/>
    <m/>
    <m/>
    <m/>
    <m/>
    <x v="6"/>
    <m/>
    <m/>
  </r>
  <r>
    <x v="4"/>
    <s v="Texas A&amp;M University System"/>
    <x v="1"/>
    <x v="10"/>
    <m/>
    <m/>
    <m/>
    <m/>
    <m/>
    <m/>
    <m/>
    <x v="6"/>
    <m/>
    <m/>
  </r>
  <r>
    <x v="4"/>
    <s v="Texas A&amp;M University System"/>
    <x v="1"/>
    <x v="11"/>
    <m/>
    <m/>
    <m/>
    <m/>
    <m/>
    <m/>
    <m/>
    <x v="6"/>
    <m/>
    <m/>
  </r>
  <r>
    <x v="4"/>
    <s v="Texas A&amp;M University System"/>
    <x v="2"/>
    <x v="12"/>
    <m/>
    <m/>
    <m/>
    <m/>
    <m/>
    <m/>
    <m/>
    <x v="6"/>
    <m/>
    <m/>
  </r>
  <r>
    <x v="4"/>
    <s v="Texas A&amp;M University System"/>
    <x v="2"/>
    <x v="13"/>
    <m/>
    <m/>
    <m/>
    <m/>
    <m/>
    <m/>
    <m/>
    <x v="6"/>
    <m/>
    <m/>
  </r>
  <r>
    <x v="4"/>
    <s v="Texas A&amp;M University System"/>
    <x v="2"/>
    <x v="14"/>
    <m/>
    <m/>
    <m/>
    <m/>
    <m/>
    <m/>
    <m/>
    <x v="6"/>
    <m/>
    <m/>
  </r>
  <r>
    <x v="4"/>
    <s v="Texas A&amp;M University System"/>
    <x v="2"/>
    <x v="15"/>
    <m/>
    <m/>
    <m/>
    <m/>
    <m/>
    <m/>
    <m/>
    <x v="6"/>
    <m/>
    <m/>
  </r>
  <r>
    <x v="4"/>
    <s v="Texas A&amp;M University System"/>
    <x v="3"/>
    <x v="16"/>
    <m/>
    <m/>
    <m/>
    <m/>
    <m/>
    <m/>
    <m/>
    <x v="6"/>
    <m/>
    <m/>
  </r>
  <r>
    <x v="4"/>
    <s v="Texas A&amp;M University System"/>
    <x v="3"/>
    <x v="17"/>
    <m/>
    <m/>
    <m/>
    <m/>
    <m/>
    <m/>
    <m/>
    <x v="6"/>
    <m/>
    <m/>
  </r>
  <r>
    <x v="4"/>
    <s v="Texas A&amp;M University System"/>
    <x v="3"/>
    <x v="18"/>
    <m/>
    <m/>
    <m/>
    <m/>
    <m/>
    <m/>
    <m/>
    <x v="6"/>
    <m/>
    <m/>
  </r>
  <r>
    <x v="4"/>
    <s v="Texas A&amp;M University System"/>
    <x v="4"/>
    <x v="19"/>
    <m/>
    <m/>
    <m/>
    <m/>
    <m/>
    <m/>
    <m/>
    <x v="6"/>
    <m/>
    <m/>
  </r>
  <r>
    <x v="4"/>
    <s v="Texas A&amp;M University System"/>
    <x v="5"/>
    <x v="20"/>
    <m/>
    <m/>
    <m/>
    <m/>
    <m/>
    <m/>
    <m/>
    <x v="6"/>
    <m/>
    <m/>
  </r>
  <r>
    <x v="4"/>
    <s v="Texas A&amp;M University System"/>
    <x v="6"/>
    <x v="21"/>
    <n v="904840"/>
    <m/>
    <n v="1666627"/>
    <m/>
    <n v="1545033"/>
    <m/>
    <m/>
    <x v="6"/>
    <m/>
    <s v="Airport operations"/>
  </r>
  <r>
    <x v="4"/>
    <s v="Texas A&amp;M University System"/>
    <x v="7"/>
    <x v="22"/>
    <m/>
    <m/>
    <m/>
    <m/>
    <m/>
    <m/>
    <m/>
    <x v="6"/>
    <m/>
    <m/>
  </r>
  <r>
    <x v="4"/>
    <s v="Texas A&amp;M University System"/>
    <x v="7"/>
    <x v="23"/>
    <m/>
    <m/>
    <m/>
    <m/>
    <n v="248736"/>
    <m/>
    <n v="102141"/>
    <x v="6"/>
    <m/>
    <m/>
  </r>
  <r>
    <x v="4"/>
    <s v="Texas A&amp;M University System"/>
    <x v="7"/>
    <x v="24"/>
    <m/>
    <m/>
    <m/>
    <m/>
    <m/>
    <m/>
    <n v="99670"/>
    <x v="6"/>
    <m/>
    <m/>
  </r>
  <r>
    <x v="4"/>
    <s v="Texas A&amp;M University System"/>
    <x v="7"/>
    <x v="25"/>
    <m/>
    <m/>
    <m/>
    <m/>
    <n v="2624"/>
    <m/>
    <n v="16169"/>
    <x v="6"/>
    <m/>
    <m/>
  </r>
  <r>
    <x v="4"/>
    <s v="Texas A&amp;M University System"/>
    <x v="7"/>
    <x v="26"/>
    <m/>
    <m/>
    <m/>
    <m/>
    <m/>
    <m/>
    <n v="301578"/>
    <x v="6"/>
    <n v="311981"/>
    <s v="TEA Pre-K HUB Grant Expansion"/>
  </r>
  <r>
    <x v="4"/>
    <s v="Texas A&amp;M University System"/>
    <x v="8"/>
    <x v="27"/>
    <m/>
    <m/>
    <m/>
    <m/>
    <m/>
    <m/>
    <m/>
    <x v="6"/>
    <m/>
    <m/>
  </r>
  <r>
    <x v="0"/>
    <s v="Kilgore College"/>
    <x v="0"/>
    <x v="0"/>
    <n v="1946316"/>
    <n v="3333"/>
    <m/>
    <m/>
    <n v="6043800"/>
    <n v="3943"/>
    <n v="1080917"/>
    <x v="117"/>
    <n v="0"/>
    <m/>
  </r>
  <r>
    <x v="0"/>
    <s v="Kilgore College"/>
    <x v="0"/>
    <x v="1"/>
    <n v="678689"/>
    <n v="397"/>
    <n v="5544"/>
    <n v="102"/>
    <m/>
    <m/>
    <m/>
    <x v="6"/>
    <m/>
    <m/>
  </r>
  <r>
    <x v="0"/>
    <s v="Kilgore College"/>
    <x v="0"/>
    <x v="2"/>
    <m/>
    <m/>
    <m/>
    <m/>
    <m/>
    <m/>
    <m/>
    <x v="6"/>
    <m/>
    <m/>
  </r>
  <r>
    <x v="0"/>
    <s v="Kilgore College"/>
    <x v="0"/>
    <x v="3"/>
    <m/>
    <m/>
    <m/>
    <m/>
    <m/>
    <m/>
    <m/>
    <x v="6"/>
    <m/>
    <m/>
  </r>
  <r>
    <x v="0"/>
    <s v="Kilgore College"/>
    <x v="0"/>
    <x v="4"/>
    <m/>
    <m/>
    <n v="1285297"/>
    <n v="3211"/>
    <m/>
    <m/>
    <m/>
    <x v="6"/>
    <m/>
    <m/>
  </r>
  <r>
    <x v="0"/>
    <s v="Kilgore College"/>
    <x v="0"/>
    <x v="5"/>
    <m/>
    <m/>
    <n v="36877"/>
    <n v="133"/>
    <m/>
    <m/>
    <m/>
    <x v="6"/>
    <m/>
    <m/>
  </r>
  <r>
    <x v="0"/>
    <s v="Kilgore College"/>
    <x v="0"/>
    <x v="6"/>
    <m/>
    <m/>
    <m/>
    <m/>
    <m/>
    <m/>
    <m/>
    <x v="6"/>
    <m/>
    <m/>
  </r>
  <r>
    <x v="0"/>
    <s v="Kilgore College"/>
    <x v="1"/>
    <x v="7"/>
    <m/>
    <m/>
    <m/>
    <m/>
    <m/>
    <m/>
    <m/>
    <x v="6"/>
    <m/>
    <m/>
  </r>
  <r>
    <x v="0"/>
    <s v="Kilgore College"/>
    <x v="1"/>
    <x v="8"/>
    <m/>
    <m/>
    <m/>
    <m/>
    <m/>
    <m/>
    <m/>
    <x v="6"/>
    <m/>
    <m/>
  </r>
  <r>
    <x v="0"/>
    <s v="Kilgore College"/>
    <x v="1"/>
    <x v="9"/>
    <m/>
    <m/>
    <m/>
    <m/>
    <m/>
    <m/>
    <m/>
    <x v="6"/>
    <m/>
    <m/>
  </r>
  <r>
    <x v="0"/>
    <s v="Kilgore College"/>
    <x v="1"/>
    <x v="10"/>
    <m/>
    <m/>
    <m/>
    <m/>
    <m/>
    <m/>
    <m/>
    <x v="6"/>
    <m/>
    <m/>
  </r>
  <r>
    <x v="0"/>
    <s v="Kilgore College"/>
    <x v="1"/>
    <x v="11"/>
    <n v="1065575"/>
    <m/>
    <n v="89280"/>
    <m/>
    <n v="1034485"/>
    <m/>
    <m/>
    <x v="6"/>
    <m/>
    <m/>
  </r>
  <r>
    <x v="0"/>
    <s v="Kilgore College"/>
    <x v="2"/>
    <x v="12"/>
    <n v="186775"/>
    <m/>
    <n v="86442"/>
    <m/>
    <n v="19915"/>
    <m/>
    <m/>
    <x v="6"/>
    <m/>
    <m/>
  </r>
  <r>
    <x v="0"/>
    <s v="Kilgore College"/>
    <x v="2"/>
    <x v="13"/>
    <n v="9252"/>
    <m/>
    <n v="7609"/>
    <m/>
    <m/>
    <m/>
    <m/>
    <x v="6"/>
    <m/>
    <m/>
  </r>
  <r>
    <x v="0"/>
    <s v="Kilgore College"/>
    <x v="2"/>
    <x v="14"/>
    <m/>
    <m/>
    <m/>
    <m/>
    <m/>
    <m/>
    <m/>
    <x v="6"/>
    <m/>
    <m/>
  </r>
  <r>
    <x v="0"/>
    <s v="Kilgore College"/>
    <x v="2"/>
    <x v="15"/>
    <m/>
    <m/>
    <m/>
    <m/>
    <m/>
    <m/>
    <m/>
    <x v="6"/>
    <m/>
    <m/>
  </r>
  <r>
    <x v="0"/>
    <s v="Kilgore College"/>
    <x v="3"/>
    <x v="16"/>
    <m/>
    <m/>
    <m/>
    <m/>
    <m/>
    <m/>
    <m/>
    <x v="6"/>
    <m/>
    <m/>
  </r>
  <r>
    <x v="0"/>
    <s v="Kilgore College"/>
    <x v="3"/>
    <x v="17"/>
    <m/>
    <m/>
    <m/>
    <m/>
    <n v="3636558"/>
    <m/>
    <n v="6683428"/>
    <x v="6"/>
    <m/>
    <m/>
  </r>
  <r>
    <x v="0"/>
    <s v="Kilgore College"/>
    <x v="3"/>
    <x v="18"/>
    <m/>
    <m/>
    <m/>
    <m/>
    <m/>
    <m/>
    <m/>
    <x v="6"/>
    <m/>
    <m/>
  </r>
  <r>
    <x v="0"/>
    <s v="Kilgore College"/>
    <x v="4"/>
    <x v="19"/>
    <m/>
    <m/>
    <m/>
    <m/>
    <m/>
    <m/>
    <m/>
    <x v="6"/>
    <m/>
    <m/>
  </r>
  <r>
    <x v="0"/>
    <s v="Kilgore College"/>
    <x v="5"/>
    <x v="20"/>
    <m/>
    <m/>
    <m/>
    <m/>
    <m/>
    <n v="0"/>
    <n v="0"/>
    <x v="2"/>
    <n v="0"/>
    <s v="NA"/>
  </r>
  <r>
    <x v="0"/>
    <s v="Kilgore College"/>
    <x v="6"/>
    <x v="21"/>
    <n v="16130"/>
    <m/>
    <n v="383922"/>
    <m/>
    <n v="867638"/>
    <m/>
    <m/>
    <x v="6"/>
    <m/>
    <m/>
  </r>
  <r>
    <x v="0"/>
    <s v="Kilgore College"/>
    <x v="7"/>
    <x v="22"/>
    <m/>
    <m/>
    <n v="51669"/>
    <n v="40"/>
    <m/>
    <m/>
    <m/>
    <x v="6"/>
    <m/>
    <m/>
  </r>
  <r>
    <x v="0"/>
    <s v="Kilgore College"/>
    <x v="7"/>
    <x v="23"/>
    <m/>
    <m/>
    <n v="49927"/>
    <n v="20"/>
    <m/>
    <m/>
    <m/>
    <x v="6"/>
    <m/>
    <m/>
  </r>
  <r>
    <x v="0"/>
    <s v="Kilgore College"/>
    <x v="7"/>
    <x v="24"/>
    <m/>
    <m/>
    <n v="16104"/>
    <n v="8"/>
    <n v="396264"/>
    <n v="181"/>
    <n v="115864"/>
    <x v="118"/>
    <m/>
    <m/>
  </r>
  <r>
    <x v="0"/>
    <s v="Kilgore College"/>
    <x v="7"/>
    <x v="25"/>
    <m/>
    <m/>
    <m/>
    <m/>
    <m/>
    <m/>
    <m/>
    <x v="6"/>
    <m/>
    <m/>
  </r>
  <r>
    <x v="0"/>
    <s v="Kilgore College"/>
    <x v="7"/>
    <x v="26"/>
    <m/>
    <m/>
    <m/>
    <m/>
    <m/>
    <m/>
    <n v="59030"/>
    <x v="6"/>
    <m/>
    <s v="THECB Accel Student Success,  THECB Reporting Modernization (2)"/>
  </r>
  <r>
    <x v="0"/>
    <s v="Kilgore College"/>
    <x v="8"/>
    <x v="27"/>
    <m/>
    <m/>
    <m/>
    <m/>
    <m/>
    <m/>
    <m/>
    <x v="6"/>
    <m/>
    <m/>
  </r>
  <r>
    <x v="0"/>
    <s v="Amarillo College"/>
    <x v="0"/>
    <x v="0"/>
    <m/>
    <m/>
    <n v="5097982"/>
    <n v="5679"/>
    <n v="10157118.23"/>
    <n v="2264"/>
    <n v="0"/>
    <x v="2"/>
    <m/>
    <m/>
  </r>
  <r>
    <x v="0"/>
    <s v="Amarillo College"/>
    <x v="0"/>
    <x v="1"/>
    <m/>
    <m/>
    <m/>
    <m/>
    <m/>
    <m/>
    <m/>
    <x v="6"/>
    <m/>
    <m/>
  </r>
  <r>
    <x v="0"/>
    <s v="Amarillo College"/>
    <x v="0"/>
    <x v="2"/>
    <m/>
    <m/>
    <m/>
    <m/>
    <m/>
    <m/>
    <m/>
    <x v="6"/>
    <m/>
    <m/>
  </r>
  <r>
    <x v="0"/>
    <s v="Amarillo College"/>
    <x v="0"/>
    <x v="3"/>
    <m/>
    <m/>
    <m/>
    <m/>
    <m/>
    <m/>
    <m/>
    <x v="6"/>
    <m/>
    <m/>
  </r>
  <r>
    <x v="0"/>
    <s v="Amarillo College"/>
    <x v="0"/>
    <x v="4"/>
    <m/>
    <m/>
    <m/>
    <m/>
    <m/>
    <m/>
    <m/>
    <x v="6"/>
    <m/>
    <m/>
  </r>
  <r>
    <x v="0"/>
    <s v="Amarillo College"/>
    <x v="0"/>
    <x v="5"/>
    <m/>
    <m/>
    <m/>
    <m/>
    <m/>
    <m/>
    <m/>
    <x v="6"/>
    <m/>
    <m/>
  </r>
  <r>
    <x v="0"/>
    <s v="Amarillo College"/>
    <x v="0"/>
    <x v="6"/>
    <m/>
    <m/>
    <m/>
    <m/>
    <m/>
    <m/>
    <m/>
    <x v="6"/>
    <m/>
    <m/>
  </r>
  <r>
    <x v="0"/>
    <s v="Amarillo College"/>
    <x v="1"/>
    <x v="7"/>
    <m/>
    <m/>
    <n v="5415173"/>
    <m/>
    <m/>
    <m/>
    <n v="0"/>
    <x v="2"/>
    <m/>
    <m/>
  </r>
  <r>
    <x v="0"/>
    <s v="Amarillo College"/>
    <x v="1"/>
    <x v="8"/>
    <m/>
    <m/>
    <m/>
    <m/>
    <m/>
    <m/>
    <m/>
    <x v="6"/>
    <m/>
    <m/>
  </r>
  <r>
    <x v="0"/>
    <s v="Amarillo College"/>
    <x v="1"/>
    <x v="9"/>
    <m/>
    <m/>
    <m/>
    <m/>
    <m/>
    <m/>
    <m/>
    <x v="6"/>
    <m/>
    <m/>
  </r>
  <r>
    <x v="0"/>
    <s v="Amarillo College"/>
    <x v="1"/>
    <x v="10"/>
    <m/>
    <m/>
    <m/>
    <m/>
    <m/>
    <m/>
    <m/>
    <x v="6"/>
    <m/>
    <m/>
  </r>
  <r>
    <x v="0"/>
    <s v="Amarillo College"/>
    <x v="1"/>
    <x v="11"/>
    <m/>
    <m/>
    <m/>
    <m/>
    <m/>
    <m/>
    <m/>
    <x v="6"/>
    <m/>
    <m/>
  </r>
  <r>
    <x v="0"/>
    <s v="Amarillo College"/>
    <x v="2"/>
    <x v="12"/>
    <m/>
    <m/>
    <n v="142653"/>
    <m/>
    <m/>
    <m/>
    <n v="0"/>
    <x v="6"/>
    <m/>
    <m/>
  </r>
  <r>
    <x v="0"/>
    <s v="Amarillo College"/>
    <x v="2"/>
    <x v="13"/>
    <m/>
    <m/>
    <m/>
    <m/>
    <m/>
    <m/>
    <m/>
    <x v="6"/>
    <m/>
    <m/>
  </r>
  <r>
    <x v="0"/>
    <s v="Amarillo College"/>
    <x v="2"/>
    <x v="14"/>
    <m/>
    <m/>
    <m/>
    <m/>
    <m/>
    <m/>
    <m/>
    <x v="6"/>
    <m/>
    <m/>
  </r>
  <r>
    <x v="0"/>
    <s v="Amarillo College"/>
    <x v="2"/>
    <x v="15"/>
    <m/>
    <m/>
    <m/>
    <m/>
    <m/>
    <m/>
    <m/>
    <x v="6"/>
    <m/>
    <m/>
  </r>
  <r>
    <x v="0"/>
    <s v="Amarillo College"/>
    <x v="3"/>
    <x v="16"/>
    <m/>
    <m/>
    <n v="3297247"/>
    <m/>
    <m/>
    <m/>
    <m/>
    <x v="6"/>
    <m/>
    <m/>
  </r>
  <r>
    <x v="0"/>
    <s v="Amarillo College"/>
    <x v="3"/>
    <x v="17"/>
    <m/>
    <m/>
    <n v="1253174"/>
    <m/>
    <m/>
    <m/>
    <m/>
    <x v="6"/>
    <m/>
    <m/>
  </r>
  <r>
    <x v="0"/>
    <s v="Amarillo College"/>
    <x v="3"/>
    <x v="18"/>
    <m/>
    <m/>
    <m/>
    <m/>
    <m/>
    <m/>
    <m/>
    <x v="6"/>
    <m/>
    <m/>
  </r>
  <r>
    <x v="0"/>
    <s v="Amarillo College"/>
    <x v="4"/>
    <x v="19"/>
    <m/>
    <m/>
    <m/>
    <m/>
    <m/>
    <m/>
    <m/>
    <x v="6"/>
    <m/>
    <m/>
  </r>
  <r>
    <x v="0"/>
    <s v="Amarillo College"/>
    <x v="5"/>
    <x v="20"/>
    <m/>
    <m/>
    <m/>
    <m/>
    <m/>
    <m/>
    <m/>
    <x v="6"/>
    <m/>
    <m/>
  </r>
  <r>
    <x v="0"/>
    <s v="Amarillo College"/>
    <x v="6"/>
    <x v="21"/>
    <m/>
    <m/>
    <n v="1325189"/>
    <m/>
    <n v="2939615"/>
    <m/>
    <n v="0"/>
    <x v="6"/>
    <m/>
    <m/>
  </r>
  <r>
    <x v="0"/>
    <s v="Amarillo College"/>
    <x v="7"/>
    <x v="22"/>
    <m/>
    <m/>
    <n v="75564"/>
    <n v="56"/>
    <m/>
    <m/>
    <n v="0"/>
    <x v="6"/>
    <m/>
    <m/>
  </r>
  <r>
    <x v="0"/>
    <s v="Amarillo College"/>
    <x v="7"/>
    <x v="23"/>
    <m/>
    <m/>
    <n v="73018"/>
    <n v="157"/>
    <m/>
    <m/>
    <n v="0"/>
    <x v="6"/>
    <m/>
    <m/>
  </r>
  <r>
    <x v="0"/>
    <s v="Amarillo College"/>
    <x v="7"/>
    <x v="24"/>
    <m/>
    <m/>
    <m/>
    <m/>
    <m/>
    <m/>
    <m/>
    <x v="6"/>
    <m/>
    <m/>
  </r>
  <r>
    <x v="0"/>
    <s v="Amarillo College"/>
    <x v="7"/>
    <x v="25"/>
    <m/>
    <m/>
    <m/>
    <m/>
    <m/>
    <m/>
    <m/>
    <x v="6"/>
    <m/>
    <m/>
  </r>
  <r>
    <x v="0"/>
    <s v="Amarillo College"/>
    <x v="7"/>
    <x v="26"/>
    <m/>
    <m/>
    <m/>
    <m/>
    <m/>
    <m/>
    <m/>
    <x v="6"/>
    <m/>
    <m/>
  </r>
  <r>
    <x v="0"/>
    <s v="Amarillo College"/>
    <x v="8"/>
    <x v="27"/>
    <m/>
    <m/>
    <m/>
    <m/>
    <m/>
    <m/>
    <m/>
    <x v="6"/>
    <m/>
    <m/>
  </r>
  <r>
    <x v="1"/>
    <s v="Angelo State University"/>
    <x v="0"/>
    <x v="0"/>
    <n v="3366765"/>
    <n v="2664"/>
    <n v="8673538"/>
    <n v="4535"/>
    <n v="6732971"/>
    <n v="4115"/>
    <m/>
    <x v="6"/>
    <m/>
    <s v="Direct grants to students."/>
  </r>
  <r>
    <x v="1"/>
    <s v="Angelo State University"/>
    <x v="0"/>
    <x v="1"/>
    <n v="2525791"/>
    <n v="1536"/>
    <n v="486700"/>
    <n v="2414"/>
    <m/>
    <m/>
    <m/>
    <x v="6"/>
    <m/>
    <s v="Reimb for student refunds: room and board fees, additional distance education technology fees"/>
  </r>
  <r>
    <x v="1"/>
    <s v="Angelo State University"/>
    <x v="0"/>
    <x v="2"/>
    <m/>
    <m/>
    <m/>
    <m/>
    <m/>
    <m/>
    <m/>
    <x v="6"/>
    <m/>
    <m/>
  </r>
  <r>
    <x v="1"/>
    <s v="Angelo State University"/>
    <x v="0"/>
    <x v="3"/>
    <m/>
    <m/>
    <m/>
    <m/>
    <n v="103751"/>
    <m/>
    <m/>
    <x v="6"/>
    <m/>
    <m/>
  </r>
  <r>
    <x v="1"/>
    <s v="Angelo State University"/>
    <x v="0"/>
    <x v="4"/>
    <m/>
    <m/>
    <m/>
    <m/>
    <m/>
    <m/>
    <m/>
    <x v="6"/>
    <m/>
    <m/>
  </r>
  <r>
    <x v="1"/>
    <s v="Angelo State University"/>
    <x v="0"/>
    <x v="5"/>
    <m/>
    <m/>
    <n v="7018"/>
    <n v="5"/>
    <n v="333826"/>
    <n v="59"/>
    <m/>
    <x v="6"/>
    <m/>
    <s v="Student Quarantine/travel"/>
  </r>
  <r>
    <x v="1"/>
    <s v="Angelo State University"/>
    <x v="0"/>
    <x v="6"/>
    <m/>
    <m/>
    <n v="143288"/>
    <n v="136"/>
    <n v="208303"/>
    <n v="111"/>
    <m/>
    <x v="6"/>
    <m/>
    <s v="Discharge student account balances"/>
  </r>
  <r>
    <x v="1"/>
    <s v="Angelo State University"/>
    <x v="1"/>
    <x v="7"/>
    <m/>
    <m/>
    <m/>
    <m/>
    <n v="9688"/>
    <m/>
    <m/>
    <x v="6"/>
    <m/>
    <m/>
  </r>
  <r>
    <x v="1"/>
    <s v="Angelo State University"/>
    <x v="1"/>
    <x v="8"/>
    <m/>
    <m/>
    <m/>
    <m/>
    <m/>
    <m/>
    <n v="15302"/>
    <x v="6"/>
    <m/>
    <m/>
  </r>
  <r>
    <x v="1"/>
    <s v="Angelo State University"/>
    <x v="1"/>
    <x v="9"/>
    <m/>
    <m/>
    <m/>
    <m/>
    <n v="27829"/>
    <m/>
    <n v="1100"/>
    <x v="6"/>
    <m/>
    <m/>
  </r>
  <r>
    <x v="1"/>
    <s v="Angelo State University"/>
    <x v="1"/>
    <x v="10"/>
    <m/>
    <m/>
    <m/>
    <m/>
    <n v="404"/>
    <m/>
    <m/>
    <x v="6"/>
    <m/>
    <m/>
  </r>
  <r>
    <x v="1"/>
    <s v="Angelo State University"/>
    <x v="1"/>
    <x v="11"/>
    <n v="138998"/>
    <m/>
    <n v="17893"/>
    <m/>
    <n v="2677910"/>
    <m/>
    <n v="2396416"/>
    <x v="6"/>
    <m/>
    <s v="Additional technology hardware, software, and licenses to enable distance learning"/>
  </r>
  <r>
    <x v="1"/>
    <s v="Angelo State University"/>
    <x v="2"/>
    <x v="12"/>
    <n v="19594"/>
    <m/>
    <n v="43602"/>
    <m/>
    <n v="27108"/>
    <m/>
    <m/>
    <x v="6"/>
    <m/>
    <s v="Student/faculty/staff/general building use: disinfecting products"/>
  </r>
  <r>
    <x v="1"/>
    <s v="Angelo State University"/>
    <x v="2"/>
    <x v="13"/>
    <n v="35742"/>
    <m/>
    <n v="214672"/>
    <m/>
    <n v="8640"/>
    <m/>
    <m/>
    <x v="6"/>
    <m/>
    <s v="Face coverings, PPE, sneeze guards, printed materials for social distancing and safety recommendations"/>
  </r>
  <r>
    <x v="1"/>
    <s v="Angelo State University"/>
    <x v="2"/>
    <x v="14"/>
    <m/>
    <m/>
    <m/>
    <m/>
    <n v="103"/>
    <m/>
    <m/>
    <x v="6"/>
    <m/>
    <m/>
  </r>
  <r>
    <x v="1"/>
    <s v="Angelo State University"/>
    <x v="2"/>
    <x v="15"/>
    <m/>
    <m/>
    <n v="19102"/>
    <m/>
    <n v="9965"/>
    <m/>
    <n v="27730"/>
    <x v="6"/>
    <m/>
    <s v="Student meal delivery to facilitate social distancing"/>
  </r>
  <r>
    <x v="1"/>
    <s v="Angelo State University"/>
    <x v="3"/>
    <x v="16"/>
    <m/>
    <m/>
    <n v="3578622"/>
    <m/>
    <n v="518510"/>
    <m/>
    <m/>
    <x v="6"/>
    <m/>
    <s v="Lost revenue from tuition and student fees per recommended calculations, lost revenue from state budget reduction"/>
  </r>
  <r>
    <x v="1"/>
    <s v="Angelo State University"/>
    <x v="3"/>
    <x v="17"/>
    <m/>
    <m/>
    <n v="2576283"/>
    <m/>
    <n v="967279"/>
    <m/>
    <m/>
    <x v="6"/>
    <m/>
    <s v="Lost revenue from auxiliary activates per recommended calculations"/>
  </r>
  <r>
    <x v="1"/>
    <s v="Angelo State University"/>
    <x v="3"/>
    <x v="18"/>
    <m/>
    <m/>
    <m/>
    <m/>
    <m/>
    <m/>
    <m/>
    <x v="6"/>
    <m/>
    <m/>
  </r>
  <r>
    <x v="1"/>
    <s v="Angelo State University"/>
    <x v="4"/>
    <x v="19"/>
    <m/>
    <m/>
    <m/>
    <m/>
    <m/>
    <m/>
    <m/>
    <x v="6"/>
    <m/>
    <m/>
  </r>
  <r>
    <x v="1"/>
    <s v="Angelo State University"/>
    <x v="5"/>
    <x v="20"/>
    <m/>
    <m/>
    <m/>
    <m/>
    <m/>
    <m/>
    <m/>
    <x v="6"/>
    <m/>
    <m/>
  </r>
  <r>
    <x v="1"/>
    <s v="Angelo State University"/>
    <x v="6"/>
    <x v="21"/>
    <n v="14924"/>
    <m/>
    <n v="532749"/>
    <m/>
    <n v="986078"/>
    <m/>
    <n v="506216"/>
    <x v="6"/>
    <n v="1476719"/>
    <s v="SBDC program; reimb for student refunds of cancelled study abroad fees; additional online tutoring hours; software to support student online access to campus services; technology/software to support social distancing and remote student services; wages for student counselors, event screeners instructional designers, and contact tracers, LMS; indirect costs; outreach to financial aid applicants; vaccine incentive; remaining obligations; evidence-based practices to monitor and suppress coronavirus"/>
  </r>
  <r>
    <x v="1"/>
    <s v="Angelo State University"/>
    <x v="7"/>
    <x v="22"/>
    <m/>
    <m/>
    <n v="758108"/>
    <n v="224"/>
    <m/>
    <m/>
    <m/>
    <x v="6"/>
    <m/>
    <m/>
  </r>
  <r>
    <x v="1"/>
    <s v="Angelo State University"/>
    <x v="7"/>
    <x v="23"/>
    <m/>
    <m/>
    <n v="733444"/>
    <n v="981"/>
    <m/>
    <m/>
    <m/>
    <x v="6"/>
    <m/>
    <m/>
  </r>
  <r>
    <x v="1"/>
    <s v="Angelo State University"/>
    <x v="7"/>
    <x v="24"/>
    <m/>
    <m/>
    <m/>
    <m/>
    <m/>
    <m/>
    <m/>
    <x v="6"/>
    <m/>
    <m/>
  </r>
  <r>
    <x v="1"/>
    <s v="Angelo State University"/>
    <x v="7"/>
    <x v="25"/>
    <m/>
    <m/>
    <m/>
    <m/>
    <n v="79754"/>
    <n v="29"/>
    <m/>
    <x v="6"/>
    <m/>
    <s v="Work-based Learning Opportunity Grants-Internships, Accelerating Student Success Planning Grant"/>
  </r>
  <r>
    <x v="1"/>
    <s v="Angelo State University"/>
    <x v="7"/>
    <x v="26"/>
    <m/>
    <m/>
    <m/>
    <m/>
    <m/>
    <m/>
    <n v="61943"/>
    <x v="73"/>
    <n v="101642"/>
    <s v="Student Success Acceleration Program-Implementation Grants, Transfer Grants"/>
  </r>
  <r>
    <x v="1"/>
    <s v="Angelo State University"/>
    <x v="8"/>
    <x v="27"/>
    <m/>
    <m/>
    <m/>
    <m/>
    <m/>
    <m/>
    <m/>
    <x v="6"/>
    <m/>
    <m/>
  </r>
  <r>
    <x v="2"/>
    <s v="The University of Texas Health Science Center at San Antonio"/>
    <x v="0"/>
    <x v="0"/>
    <n v="772901"/>
    <n v="741"/>
    <n v="772901"/>
    <n v="1376"/>
    <n v="2025000"/>
    <n v="2025"/>
    <m/>
    <x v="6"/>
    <m/>
    <s v="Unduplicated"/>
  </r>
  <r>
    <x v="2"/>
    <s v="The University of Texas Health Science Center at San Antonio"/>
    <x v="0"/>
    <x v="1"/>
    <m/>
    <m/>
    <m/>
    <m/>
    <m/>
    <m/>
    <m/>
    <x v="6"/>
    <m/>
    <m/>
  </r>
  <r>
    <x v="2"/>
    <s v="The University of Texas Health Science Center at San Antonio"/>
    <x v="0"/>
    <x v="2"/>
    <m/>
    <m/>
    <m/>
    <m/>
    <m/>
    <m/>
    <m/>
    <x v="6"/>
    <m/>
    <m/>
  </r>
  <r>
    <x v="2"/>
    <s v="The University of Texas Health Science Center at San Antonio"/>
    <x v="0"/>
    <x v="3"/>
    <m/>
    <m/>
    <m/>
    <m/>
    <m/>
    <m/>
    <m/>
    <x v="6"/>
    <m/>
    <m/>
  </r>
  <r>
    <x v="2"/>
    <s v="The University of Texas Health Science Center at San Antonio"/>
    <x v="0"/>
    <x v="4"/>
    <m/>
    <m/>
    <m/>
    <m/>
    <m/>
    <m/>
    <m/>
    <x v="6"/>
    <m/>
    <m/>
  </r>
  <r>
    <x v="2"/>
    <s v="The University of Texas Health Science Center at San Antonio"/>
    <x v="0"/>
    <x v="5"/>
    <m/>
    <m/>
    <m/>
    <m/>
    <m/>
    <m/>
    <m/>
    <x v="6"/>
    <m/>
    <m/>
  </r>
  <r>
    <x v="2"/>
    <s v="The University of Texas Health Science Center at San Antonio"/>
    <x v="0"/>
    <x v="6"/>
    <m/>
    <m/>
    <m/>
    <m/>
    <m/>
    <m/>
    <m/>
    <x v="6"/>
    <m/>
    <m/>
  </r>
  <r>
    <x v="2"/>
    <s v="The University of Texas Health Science Center at San Antonio"/>
    <x v="1"/>
    <x v="7"/>
    <m/>
    <m/>
    <m/>
    <m/>
    <m/>
    <m/>
    <m/>
    <x v="6"/>
    <m/>
    <m/>
  </r>
  <r>
    <x v="2"/>
    <s v="The University of Texas Health Science Center at San Antonio"/>
    <x v="1"/>
    <x v="8"/>
    <m/>
    <m/>
    <m/>
    <m/>
    <m/>
    <m/>
    <m/>
    <x v="6"/>
    <m/>
    <m/>
  </r>
  <r>
    <x v="2"/>
    <s v="The University of Texas Health Science Center at San Antonio"/>
    <x v="1"/>
    <x v="9"/>
    <m/>
    <m/>
    <m/>
    <m/>
    <m/>
    <m/>
    <m/>
    <x v="6"/>
    <m/>
    <m/>
  </r>
  <r>
    <x v="2"/>
    <s v="The University of Texas Health Science Center at San Antonio"/>
    <x v="1"/>
    <x v="10"/>
    <n v="5404"/>
    <m/>
    <m/>
    <m/>
    <m/>
    <m/>
    <m/>
    <x v="6"/>
    <m/>
    <m/>
  </r>
  <r>
    <x v="2"/>
    <s v="The University of Texas Health Science Center at San Antonio"/>
    <x v="1"/>
    <x v="11"/>
    <n v="163678"/>
    <m/>
    <n v="269613"/>
    <m/>
    <n v="300102"/>
    <m/>
    <n v="2795"/>
    <x v="6"/>
    <m/>
    <m/>
  </r>
  <r>
    <x v="2"/>
    <s v="The University of Texas Health Science Center at San Antonio"/>
    <x v="2"/>
    <x v="12"/>
    <n v="602475"/>
    <m/>
    <n v="708897"/>
    <m/>
    <n v="4270"/>
    <m/>
    <m/>
    <x v="6"/>
    <m/>
    <m/>
  </r>
  <r>
    <x v="2"/>
    <s v="The University of Texas Health Science Center at San Antonio"/>
    <x v="2"/>
    <x v="13"/>
    <m/>
    <m/>
    <m/>
    <m/>
    <m/>
    <m/>
    <m/>
    <x v="6"/>
    <m/>
    <m/>
  </r>
  <r>
    <x v="2"/>
    <s v="The University of Texas Health Science Center at San Antonio"/>
    <x v="2"/>
    <x v="14"/>
    <m/>
    <m/>
    <m/>
    <m/>
    <m/>
    <m/>
    <m/>
    <x v="6"/>
    <m/>
    <m/>
  </r>
  <r>
    <x v="2"/>
    <s v="The University of Texas Health Science Center at San Antonio"/>
    <x v="2"/>
    <x v="15"/>
    <m/>
    <m/>
    <m/>
    <m/>
    <m/>
    <m/>
    <m/>
    <x v="6"/>
    <m/>
    <m/>
  </r>
  <r>
    <x v="2"/>
    <s v="The University of Texas Health Science Center at San Antonio"/>
    <x v="3"/>
    <x v="16"/>
    <n v="129833"/>
    <m/>
    <n v="85815"/>
    <m/>
    <n v="107442"/>
    <m/>
    <m/>
    <x v="6"/>
    <m/>
    <m/>
  </r>
  <r>
    <x v="2"/>
    <s v="The University of Texas Health Science Center at San Antonio"/>
    <x v="3"/>
    <x v="17"/>
    <m/>
    <m/>
    <m/>
    <m/>
    <m/>
    <m/>
    <m/>
    <x v="6"/>
    <m/>
    <m/>
  </r>
  <r>
    <x v="2"/>
    <s v="The University of Texas Health Science Center at San Antonio"/>
    <x v="3"/>
    <x v="18"/>
    <n v="4921409"/>
    <m/>
    <m/>
    <m/>
    <n v="16412762"/>
    <m/>
    <m/>
    <x v="6"/>
    <m/>
    <m/>
  </r>
  <r>
    <x v="2"/>
    <s v="The University of Texas Health Science Center at San Antonio"/>
    <x v="4"/>
    <x v="19"/>
    <n v="497878"/>
    <m/>
    <n v="3668090"/>
    <m/>
    <n v="4736290"/>
    <m/>
    <n v="3960492"/>
    <x v="6"/>
    <m/>
    <m/>
  </r>
  <r>
    <x v="2"/>
    <s v="The University of Texas Health Science Center at San Antonio"/>
    <x v="5"/>
    <x v="20"/>
    <m/>
    <m/>
    <n v="71157"/>
    <m/>
    <n v="150139"/>
    <m/>
    <n v="31500"/>
    <x v="6"/>
    <m/>
    <s v="UT Dallas and UT Health Science Center at Houston.  Purpose is to support COVID research activities."/>
  </r>
  <r>
    <x v="2"/>
    <s v="The University of Texas Health Science Center at San Antonio"/>
    <x v="6"/>
    <x v="21"/>
    <n v="39335"/>
    <m/>
    <n v="951282"/>
    <m/>
    <n v="12710301"/>
    <m/>
    <n v="20412982"/>
    <x v="6"/>
    <m/>
    <s v="Federal Grants for COVID Research Activities (NIH,DoD,etc.). Implementing evidence-based practices to monitor and suppress_x000a_coronavirus in accordance with public health guidelines."/>
  </r>
  <r>
    <x v="2"/>
    <s v="The University of Texas Health Science Center at San Antonio"/>
    <x v="7"/>
    <x v="22"/>
    <m/>
    <m/>
    <m/>
    <m/>
    <m/>
    <m/>
    <m/>
    <x v="6"/>
    <m/>
    <m/>
  </r>
  <r>
    <x v="2"/>
    <s v="The University of Texas Health Science Center at San Antonio"/>
    <x v="7"/>
    <x v="23"/>
    <m/>
    <m/>
    <m/>
    <m/>
    <m/>
    <m/>
    <m/>
    <x v="6"/>
    <m/>
    <m/>
  </r>
  <r>
    <x v="2"/>
    <s v="The University of Texas Health Science Center at San Antonio"/>
    <x v="7"/>
    <x v="24"/>
    <m/>
    <m/>
    <m/>
    <m/>
    <m/>
    <m/>
    <m/>
    <x v="6"/>
    <m/>
    <m/>
  </r>
  <r>
    <x v="2"/>
    <s v="The University of Texas Health Science Center at San Antonio"/>
    <x v="7"/>
    <x v="25"/>
    <m/>
    <m/>
    <m/>
    <m/>
    <m/>
    <m/>
    <m/>
    <x v="6"/>
    <m/>
    <m/>
  </r>
  <r>
    <x v="2"/>
    <s v="The University of Texas Health Science Center at San Antonio"/>
    <x v="7"/>
    <x v="26"/>
    <m/>
    <m/>
    <m/>
    <m/>
    <m/>
    <m/>
    <m/>
    <x v="6"/>
    <m/>
    <m/>
  </r>
  <r>
    <x v="2"/>
    <s v="The University of Texas Health Science Center at San Antonio"/>
    <x v="8"/>
    <x v="27"/>
    <m/>
    <m/>
    <m/>
    <m/>
    <m/>
    <m/>
    <m/>
    <x v="6"/>
    <m/>
    <m/>
  </r>
  <r>
    <x v="2"/>
    <s v="The University of Texas Southwestern Medical Center"/>
    <x v="0"/>
    <x v="0"/>
    <n v="162753"/>
    <n v="175"/>
    <n v="201138"/>
    <n v="199"/>
    <n v="1019928"/>
    <n v="1839"/>
    <m/>
    <x v="6"/>
    <m/>
    <m/>
  </r>
  <r>
    <x v="2"/>
    <s v="The University of Texas Southwestern Medical Center"/>
    <x v="0"/>
    <x v="1"/>
    <s v="                                    -  "/>
    <s v="                                   -  "/>
    <s v="                                      -  "/>
    <s v="                                   -  "/>
    <s v="                                     -  "/>
    <s v="                                             -  "/>
    <m/>
    <x v="6"/>
    <m/>
    <m/>
  </r>
  <r>
    <x v="2"/>
    <s v="The University of Texas Southwestern Medical Center"/>
    <x v="0"/>
    <x v="2"/>
    <s v="                                    -  "/>
    <s v="                                   -  "/>
    <s v="                                      -  "/>
    <s v="                                   -  "/>
    <s v="                                     -  "/>
    <s v="                                             -  "/>
    <m/>
    <x v="6"/>
    <m/>
    <m/>
  </r>
  <r>
    <x v="2"/>
    <s v="The University of Texas Southwestern Medical Center"/>
    <x v="0"/>
    <x v="3"/>
    <s v="                                    -  "/>
    <s v="                                   -  "/>
    <s v="                                      -  "/>
    <s v="                                   -  "/>
    <s v="                                     -  "/>
    <s v="                                             -  "/>
    <m/>
    <x v="6"/>
    <m/>
    <m/>
  </r>
  <r>
    <x v="2"/>
    <s v="The University of Texas Southwestern Medical Center"/>
    <x v="0"/>
    <x v="4"/>
    <s v="                                    -  "/>
    <s v="                                   -  "/>
    <s v="                                      -  "/>
    <s v="                                   -  "/>
    <s v="                                     -  "/>
    <s v="                                             -  "/>
    <m/>
    <x v="6"/>
    <m/>
    <m/>
  </r>
  <r>
    <x v="2"/>
    <s v="The University of Texas Southwestern Medical Center"/>
    <x v="0"/>
    <x v="5"/>
    <s v="                                    -  "/>
    <s v="                                   -  "/>
    <s v="                                      -  "/>
    <s v="                                   -  "/>
    <s v="                                     -  "/>
    <s v="                                             -  "/>
    <m/>
    <x v="6"/>
    <m/>
    <m/>
  </r>
  <r>
    <x v="2"/>
    <s v="The University of Texas Southwestern Medical Center"/>
    <x v="0"/>
    <x v="6"/>
    <s v="                                    -  "/>
    <s v="                                   -  "/>
    <s v="                                      -  "/>
    <s v="                                   -  "/>
    <s v="                                     -  "/>
    <s v="                                             -  "/>
    <m/>
    <x v="6"/>
    <m/>
    <m/>
  </r>
  <r>
    <x v="2"/>
    <s v="The University of Texas Southwestern Medical Center"/>
    <x v="1"/>
    <x v="7"/>
    <s v="                                    -  "/>
    <m/>
    <s v="                                      -  "/>
    <m/>
    <s v="                                     -  "/>
    <m/>
    <m/>
    <x v="6"/>
    <m/>
    <m/>
  </r>
  <r>
    <x v="2"/>
    <s v="The University of Texas Southwestern Medical Center"/>
    <x v="1"/>
    <x v="8"/>
    <s v="                                    -  "/>
    <m/>
    <s v="                                      -  "/>
    <m/>
    <s v="                                     -  "/>
    <m/>
    <m/>
    <x v="6"/>
    <m/>
    <m/>
  </r>
  <r>
    <x v="2"/>
    <s v="The University of Texas Southwestern Medical Center"/>
    <x v="1"/>
    <x v="9"/>
    <s v="                                    -  "/>
    <m/>
    <s v="                                      -  "/>
    <m/>
    <s v="                                     -  "/>
    <m/>
    <m/>
    <x v="6"/>
    <m/>
    <m/>
  </r>
  <r>
    <x v="2"/>
    <s v="The University of Texas Southwestern Medical Center"/>
    <x v="1"/>
    <x v="10"/>
    <s v="                                    -  "/>
    <m/>
    <s v="                                      -  "/>
    <m/>
    <s v="                                     -  "/>
    <m/>
    <m/>
    <x v="6"/>
    <m/>
    <m/>
  </r>
  <r>
    <x v="2"/>
    <s v="The University of Texas Southwestern Medical Center"/>
    <x v="1"/>
    <x v="11"/>
    <n v="12201"/>
    <m/>
    <n v="291052"/>
    <m/>
    <n v="661175"/>
    <m/>
    <n v="96229"/>
    <x v="6"/>
    <m/>
    <m/>
  </r>
  <r>
    <x v="2"/>
    <s v="The University of Texas Southwestern Medical Center"/>
    <x v="2"/>
    <x v="12"/>
    <s v="                                    -  "/>
    <m/>
    <n v="11472"/>
    <m/>
    <s v="                                     -  "/>
    <m/>
    <m/>
    <x v="6"/>
    <m/>
    <m/>
  </r>
  <r>
    <x v="2"/>
    <s v="The University of Texas Southwestern Medical Center"/>
    <x v="2"/>
    <x v="13"/>
    <s v="                                    -  "/>
    <m/>
    <n v="10387"/>
    <m/>
    <s v="                                     -  "/>
    <m/>
    <m/>
    <x v="6"/>
    <m/>
    <m/>
  </r>
  <r>
    <x v="2"/>
    <s v="The University of Texas Southwestern Medical Center"/>
    <x v="2"/>
    <x v="14"/>
    <s v="                                    -  "/>
    <m/>
    <s v="                                      -  "/>
    <m/>
    <s v="                                     -  "/>
    <m/>
    <m/>
    <x v="6"/>
    <m/>
    <m/>
  </r>
  <r>
    <x v="2"/>
    <s v="The University of Texas Southwestern Medical Center"/>
    <x v="2"/>
    <x v="15"/>
    <s v="                                    -  "/>
    <m/>
    <s v="                                      -  "/>
    <m/>
    <s v="                                     -  "/>
    <m/>
    <m/>
    <x v="6"/>
    <m/>
    <m/>
  </r>
  <r>
    <x v="2"/>
    <s v="The University of Texas Southwestern Medical Center"/>
    <x v="3"/>
    <x v="16"/>
    <s v="                                    -  "/>
    <m/>
    <n v="542348"/>
    <m/>
    <s v="                                     -  "/>
    <m/>
    <m/>
    <x v="6"/>
    <m/>
    <m/>
  </r>
  <r>
    <x v="2"/>
    <s v="The University of Texas Southwestern Medical Center"/>
    <x v="3"/>
    <x v="17"/>
    <s v="                                    -  "/>
    <m/>
    <s v="                                      -  "/>
    <m/>
    <s v="                                     -  "/>
    <m/>
    <m/>
    <x v="6"/>
    <m/>
    <m/>
  </r>
  <r>
    <x v="2"/>
    <s v="The University of Texas Southwestern Medical Center"/>
    <x v="3"/>
    <x v="18"/>
    <s v="                                    -  "/>
    <m/>
    <n v="34146115"/>
    <m/>
    <n v="21203862"/>
    <m/>
    <n v="0"/>
    <x v="6"/>
    <m/>
    <s v="From CARES DHHS Funding report"/>
  </r>
  <r>
    <x v="2"/>
    <s v="The University of Texas Southwestern Medical Center"/>
    <x v="4"/>
    <x v="19"/>
    <s v="                                    -  "/>
    <m/>
    <n v="3128997"/>
    <m/>
    <n v="-611475"/>
    <m/>
    <m/>
    <x v="6"/>
    <m/>
    <m/>
  </r>
  <r>
    <x v="2"/>
    <s v="The University of Texas Southwestern Medical Center"/>
    <x v="5"/>
    <x v="20"/>
    <s v="                                    -  "/>
    <s v="                                   -  "/>
    <s v="                                      -  "/>
    <s v="                                   -  "/>
    <s v="                                     -  "/>
    <s v="                                             -  "/>
    <m/>
    <x v="6"/>
    <m/>
    <m/>
  </r>
  <r>
    <x v="2"/>
    <s v="The University of Texas Southwestern Medical Center"/>
    <x v="6"/>
    <x v="21"/>
    <n v="42284684"/>
    <s v="                                   -  "/>
    <n v="59058187"/>
    <s v="                                   -  "/>
    <s v="                                     -  "/>
    <s v="                                             -  "/>
    <m/>
    <x v="6"/>
    <m/>
    <m/>
  </r>
  <r>
    <x v="2"/>
    <s v="The University of Texas Southwestern Medical Center"/>
    <x v="7"/>
    <x v="22"/>
    <s v="                                    -  "/>
    <s v="                                   -  "/>
    <s v="                                      -  "/>
    <s v="                                   -  "/>
    <s v="                                     -  "/>
    <s v="                                             -  "/>
    <m/>
    <x v="6"/>
    <m/>
    <m/>
  </r>
  <r>
    <x v="2"/>
    <s v="The University of Texas Southwestern Medical Center"/>
    <x v="7"/>
    <x v="23"/>
    <s v="                                    -  "/>
    <s v="                                   -  "/>
    <s v="                                      -  "/>
    <s v="                                   -  "/>
    <s v="                                     -  "/>
    <s v="                                             -  "/>
    <m/>
    <x v="6"/>
    <m/>
    <m/>
  </r>
  <r>
    <x v="2"/>
    <s v="The University of Texas Southwestern Medical Center"/>
    <x v="7"/>
    <x v="24"/>
    <s v="                                    -  "/>
    <s v="                                   -  "/>
    <s v="                                      -  "/>
    <s v="                                   -  "/>
    <s v="                                     -  "/>
    <s v="                                             -  "/>
    <m/>
    <x v="6"/>
    <m/>
    <m/>
  </r>
  <r>
    <x v="2"/>
    <s v="The University of Texas Southwestern Medical Center"/>
    <x v="7"/>
    <x v="25"/>
    <s v="                                    -  "/>
    <s v="                                   -  "/>
    <s v="                                      -  "/>
    <s v="                                   -  "/>
    <s v="                                     -  "/>
    <s v="                                             -  "/>
    <m/>
    <x v="6"/>
    <m/>
    <m/>
  </r>
  <r>
    <x v="2"/>
    <s v="The University of Texas Southwestern Medical Center"/>
    <x v="7"/>
    <x v="26"/>
    <m/>
    <m/>
    <m/>
    <m/>
    <m/>
    <m/>
    <m/>
    <x v="6"/>
    <m/>
    <m/>
  </r>
  <r>
    <x v="2"/>
    <s v="The University of Texas Southwestern Medical Center"/>
    <x v="8"/>
    <x v="27"/>
    <m/>
    <m/>
    <m/>
    <m/>
    <m/>
    <m/>
    <m/>
    <x v="6"/>
    <m/>
    <m/>
  </r>
  <r>
    <x v="1"/>
    <s v="Texas Southern University"/>
    <x v="0"/>
    <x v="0"/>
    <n v="4522850"/>
    <n v="5321"/>
    <n v="10549600"/>
    <n v="9168"/>
    <n v="13579125"/>
    <n v="6755"/>
    <s v=" $                                      -  "/>
    <x v="119"/>
    <m/>
    <m/>
  </r>
  <r>
    <x v="1"/>
    <s v="Texas Southern University"/>
    <x v="0"/>
    <x v="1"/>
    <n v="1472165"/>
    <n v="1400"/>
    <s v=" $                                   -  "/>
    <s v="                                   -  "/>
    <s v=" $                                  -  "/>
    <s v="                                             -  "/>
    <s v=" $                                      -  "/>
    <x v="95"/>
    <m/>
    <m/>
  </r>
  <r>
    <x v="1"/>
    <s v="Texas Southern University"/>
    <x v="0"/>
    <x v="2"/>
    <s v=" $                                 -  "/>
    <s v="                                   -  "/>
    <s v=" $                                   -  "/>
    <s v="                                   -  "/>
    <s v=" $                                  -  "/>
    <s v="                                             -  "/>
    <s v=" $                                      -  "/>
    <x v="95"/>
    <m/>
    <m/>
  </r>
  <r>
    <x v="1"/>
    <s v="Texas Southern University"/>
    <x v="0"/>
    <x v="3"/>
    <s v=" $                                 -  "/>
    <s v="                                   -  "/>
    <n v="603600"/>
    <s v="                                   -  "/>
    <s v=" $                                  -  "/>
    <s v="                                             -  "/>
    <s v=" $                                      -  "/>
    <x v="95"/>
    <m/>
    <m/>
  </r>
  <r>
    <x v="1"/>
    <s v="Texas Southern University"/>
    <x v="0"/>
    <x v="4"/>
    <n v="137042"/>
    <n v="545"/>
    <n v="223321"/>
    <n v="561"/>
    <n v="289462"/>
    <n v="700"/>
    <s v=" $                                      -  "/>
    <x v="95"/>
    <m/>
    <m/>
  </r>
  <r>
    <x v="1"/>
    <s v="Texas Southern University"/>
    <x v="0"/>
    <x v="5"/>
    <s v=" $                                 -  "/>
    <s v="                                   -  "/>
    <s v=" $                                   -  "/>
    <s v="                                   -  "/>
    <s v=" $                                  -  "/>
    <s v="                                             -  "/>
    <s v=" $                                      -  "/>
    <x v="95"/>
    <m/>
    <m/>
  </r>
  <r>
    <x v="1"/>
    <s v="Texas Southern University"/>
    <x v="0"/>
    <x v="6"/>
    <s v=" $                                 -  "/>
    <s v="                                   -  "/>
    <n v="2697959"/>
    <n v="1849"/>
    <n v="1480562"/>
    <n v="1126"/>
    <n v="763"/>
    <x v="68"/>
    <m/>
    <s v="For FY23, adjustments were made to previous year awards for students who had payments applied to previously outstanding balances"/>
  </r>
  <r>
    <x v="1"/>
    <s v="Texas Southern University"/>
    <x v="1"/>
    <x v="7"/>
    <s v=" $                                 -  "/>
    <m/>
    <s v=" $                                   -  "/>
    <m/>
    <s v=" $                                  -  "/>
    <m/>
    <s v=" $                                      -  "/>
    <x v="95"/>
    <m/>
    <m/>
  </r>
  <r>
    <x v="1"/>
    <s v="Texas Southern University"/>
    <x v="1"/>
    <x v="8"/>
    <s v=" $                                 -  "/>
    <m/>
    <s v=" $                                   -  "/>
    <m/>
    <n v="29742"/>
    <m/>
    <s v=" $                                      -  "/>
    <x v="95"/>
    <m/>
    <m/>
  </r>
  <r>
    <x v="1"/>
    <s v="Texas Southern University"/>
    <x v="1"/>
    <x v="9"/>
    <n v="2838524"/>
    <m/>
    <s v=" $                                   -  "/>
    <m/>
    <n v="2420872"/>
    <m/>
    <n v="1101443"/>
    <x v="6"/>
    <m/>
    <m/>
  </r>
  <r>
    <x v="1"/>
    <s v="Texas Southern University"/>
    <x v="1"/>
    <x v="10"/>
    <s v=" $                                 -  "/>
    <m/>
    <n v="6218"/>
    <m/>
    <n v="2661604"/>
    <m/>
    <n v="1592281"/>
    <x v="6"/>
    <m/>
    <m/>
  </r>
  <r>
    <x v="1"/>
    <s v="Texas Southern University"/>
    <x v="1"/>
    <x v="11"/>
    <n v="167478"/>
    <m/>
    <n v="3529981"/>
    <m/>
    <n v="9686625"/>
    <m/>
    <n v="5074335"/>
    <x v="6"/>
    <m/>
    <m/>
  </r>
  <r>
    <x v="1"/>
    <s v="Texas Southern University"/>
    <x v="2"/>
    <x v="12"/>
    <n v="116086"/>
    <m/>
    <n v="448643"/>
    <m/>
    <n v="307810"/>
    <m/>
    <s v=" $                                      -  "/>
    <x v="6"/>
    <m/>
    <m/>
  </r>
  <r>
    <x v="1"/>
    <s v="Texas Southern University"/>
    <x v="2"/>
    <x v="13"/>
    <n v="216369"/>
    <m/>
    <n v="150911"/>
    <m/>
    <n v="96404"/>
    <m/>
    <s v=" $                                      -  "/>
    <x v="6"/>
    <m/>
    <m/>
  </r>
  <r>
    <x v="1"/>
    <s v="Texas Southern University"/>
    <x v="2"/>
    <x v="14"/>
    <n v="111724"/>
    <m/>
    <n v="129791"/>
    <m/>
    <s v=" $                                  -  "/>
    <m/>
    <n v="2392056"/>
    <x v="6"/>
    <m/>
    <m/>
  </r>
  <r>
    <x v="1"/>
    <s v="Texas Southern University"/>
    <x v="2"/>
    <x v="15"/>
    <s v=" $                                 -  "/>
    <m/>
    <s v=" $                                   -  "/>
    <m/>
    <s v=" $                                  -  "/>
    <m/>
    <s v=" $                                      -  "/>
    <x v="6"/>
    <m/>
    <m/>
  </r>
  <r>
    <x v="1"/>
    <s v="Texas Southern University"/>
    <x v="3"/>
    <x v="16"/>
    <s v=" $                                 -  "/>
    <m/>
    <n v="15971403"/>
    <m/>
    <n v="50397152"/>
    <m/>
    <n v="27920588"/>
    <x v="6"/>
    <m/>
    <m/>
  </r>
  <r>
    <x v="1"/>
    <s v="Texas Southern University"/>
    <x v="3"/>
    <x v="17"/>
    <n v="1098888"/>
    <m/>
    <n v="7577103"/>
    <m/>
    <s v=" $                                  -  "/>
    <m/>
    <s v=" $                                      -  "/>
    <x v="6"/>
    <m/>
    <m/>
  </r>
  <r>
    <x v="1"/>
    <s v="Texas Southern University"/>
    <x v="3"/>
    <x v="18"/>
    <s v=" $                                 -  "/>
    <m/>
    <s v=" $                                   -  "/>
    <m/>
    <s v=" $                                  -  "/>
    <m/>
    <s v=" $                                      -  "/>
    <x v="6"/>
    <m/>
    <m/>
  </r>
  <r>
    <x v="1"/>
    <s v="Texas Southern University"/>
    <x v="4"/>
    <x v="19"/>
    <s v=" $                                 -  "/>
    <m/>
    <s v=" $                                   -  "/>
    <m/>
    <s v=" $                                  -  "/>
    <m/>
    <s v=" $                                      -  "/>
    <x v="6"/>
    <m/>
    <m/>
  </r>
  <r>
    <x v="1"/>
    <s v="Texas Southern University"/>
    <x v="5"/>
    <x v="20"/>
    <s v=" $                                 -  "/>
    <m/>
    <s v=" $                                   -  "/>
    <s v="                                   -  "/>
    <s v=" $                                  -  "/>
    <s v="                                             -  "/>
    <s v=" $                                      -  "/>
    <x v="6"/>
    <m/>
    <m/>
  </r>
  <r>
    <x v="1"/>
    <s v="Texas Southern University"/>
    <x v="6"/>
    <x v="21"/>
    <s v=" $                                 -  "/>
    <m/>
    <n v="2461409"/>
    <s v="                                   -  "/>
    <n v="204882"/>
    <s v="                                             -  "/>
    <m/>
    <x v="6"/>
    <m/>
    <m/>
  </r>
  <r>
    <x v="1"/>
    <s v="Texas Southern University"/>
    <x v="7"/>
    <x v="22"/>
    <s v=" $                                 -  "/>
    <m/>
    <n v="1168261"/>
    <n v="594"/>
    <s v=" $                                  -  "/>
    <s v="                                             -  "/>
    <n v="5000"/>
    <x v="120"/>
    <m/>
    <s v="TEXAS Transfer Grantt"/>
  </r>
  <r>
    <x v="1"/>
    <s v="Texas Southern University"/>
    <x v="7"/>
    <x v="23"/>
    <s v=" $                                 -  "/>
    <m/>
    <n v="1126953"/>
    <n v="807"/>
    <n v="10411"/>
    <s v="                                             -  "/>
    <s v=" $                                      -  "/>
    <x v="6"/>
    <m/>
    <m/>
  </r>
  <r>
    <x v="1"/>
    <s v="Texas Southern University"/>
    <x v="7"/>
    <x v="24"/>
    <s v=" $                                 -  "/>
    <m/>
    <n v="127785"/>
    <n v="54"/>
    <n v="1015587"/>
    <n v="131"/>
    <m/>
    <x v="6"/>
    <m/>
    <m/>
  </r>
  <r>
    <x v="1"/>
    <s v="Texas Southern University"/>
    <x v="7"/>
    <x v="25"/>
    <s v=" $                                 -  "/>
    <m/>
    <s v=" $                                   -  "/>
    <m/>
    <s v=" $                                  -  "/>
    <s v="                                             -  "/>
    <s v=" $                                      -  "/>
    <x v="6"/>
    <m/>
    <m/>
  </r>
  <r>
    <x v="1"/>
    <s v="Texas Southern University"/>
    <x v="7"/>
    <x v="26"/>
    <s v=" $                                 -  "/>
    <m/>
    <s v=" $                                   -  "/>
    <m/>
    <s v=" $                                  -  "/>
    <s v="                                             -  "/>
    <s v=" $                                      -  "/>
    <x v="6"/>
    <m/>
    <m/>
  </r>
  <r>
    <x v="1"/>
    <s v="Texas Southern University"/>
    <x v="8"/>
    <x v="27"/>
    <s v=" $                                 -  "/>
    <m/>
    <s v=" $                                   -  "/>
    <m/>
    <s v=" $                                  -  "/>
    <s v="                                             -  "/>
    <s v=" $                                      -  "/>
    <x v="6"/>
    <m/>
    <m/>
  </r>
  <r>
    <x v="1"/>
    <s v="Texas A&amp;M University - Central Texas"/>
    <x v="0"/>
    <x v="0"/>
    <n v="530433"/>
    <n v="288"/>
    <n v="238174"/>
    <n v="116"/>
    <n v="2994300"/>
    <n v="570"/>
    <n v="37250"/>
    <x v="88"/>
    <m/>
    <m/>
  </r>
  <r>
    <x v="1"/>
    <s v="Texas A&amp;M University - Central Texas"/>
    <x v="0"/>
    <x v="1"/>
    <m/>
    <m/>
    <m/>
    <m/>
    <m/>
    <m/>
    <m/>
    <x v="6"/>
    <m/>
    <m/>
  </r>
  <r>
    <x v="1"/>
    <s v="Texas A&amp;M University - Central Texas"/>
    <x v="0"/>
    <x v="2"/>
    <m/>
    <m/>
    <m/>
    <m/>
    <m/>
    <m/>
    <m/>
    <x v="6"/>
    <m/>
    <m/>
  </r>
  <r>
    <x v="1"/>
    <s v="Texas A&amp;M University - Central Texas"/>
    <x v="0"/>
    <x v="3"/>
    <m/>
    <m/>
    <m/>
    <m/>
    <m/>
    <m/>
    <m/>
    <x v="6"/>
    <m/>
    <m/>
  </r>
  <r>
    <x v="1"/>
    <s v="Texas A&amp;M University - Central Texas"/>
    <x v="0"/>
    <x v="4"/>
    <m/>
    <m/>
    <m/>
    <m/>
    <m/>
    <m/>
    <m/>
    <x v="6"/>
    <m/>
    <m/>
  </r>
  <r>
    <x v="1"/>
    <s v="Texas A&amp;M University - Central Texas"/>
    <x v="0"/>
    <x v="5"/>
    <m/>
    <m/>
    <m/>
    <m/>
    <m/>
    <m/>
    <m/>
    <x v="6"/>
    <m/>
    <m/>
  </r>
  <r>
    <x v="1"/>
    <s v="Texas A&amp;M University - Central Texas"/>
    <x v="0"/>
    <x v="6"/>
    <m/>
    <m/>
    <n v="317011"/>
    <m/>
    <m/>
    <m/>
    <m/>
    <x v="6"/>
    <m/>
    <m/>
  </r>
  <r>
    <x v="1"/>
    <s v="Texas A&amp;M University - Central Texas"/>
    <x v="1"/>
    <x v="7"/>
    <n v="327"/>
    <m/>
    <n v="1080"/>
    <m/>
    <m/>
    <m/>
    <m/>
    <x v="6"/>
    <m/>
    <m/>
  </r>
  <r>
    <x v="1"/>
    <s v="Texas A&amp;M University - Central Texas"/>
    <x v="1"/>
    <x v="8"/>
    <m/>
    <m/>
    <m/>
    <m/>
    <n v="856"/>
    <m/>
    <m/>
    <x v="6"/>
    <m/>
    <m/>
  </r>
  <r>
    <x v="1"/>
    <s v="Texas A&amp;M University - Central Texas"/>
    <x v="1"/>
    <x v="9"/>
    <n v="285"/>
    <m/>
    <n v="5152"/>
    <m/>
    <m/>
    <m/>
    <m/>
    <x v="6"/>
    <m/>
    <m/>
  </r>
  <r>
    <x v="1"/>
    <s v="Texas A&amp;M University - Central Texas"/>
    <x v="1"/>
    <x v="10"/>
    <m/>
    <m/>
    <m/>
    <m/>
    <n v="10403"/>
    <m/>
    <n v="4496"/>
    <x v="6"/>
    <m/>
    <m/>
  </r>
  <r>
    <x v="1"/>
    <s v="Texas A&amp;M University - Central Texas"/>
    <x v="1"/>
    <x v="11"/>
    <n v="33750"/>
    <m/>
    <n v="789007"/>
    <m/>
    <n v="426878"/>
    <m/>
    <n v="550245"/>
    <x v="6"/>
    <n v="20449"/>
    <m/>
  </r>
  <r>
    <x v="1"/>
    <s v="Texas A&amp;M University - Central Texas"/>
    <x v="2"/>
    <x v="12"/>
    <n v="824"/>
    <m/>
    <n v="44689"/>
    <m/>
    <n v="5657"/>
    <m/>
    <n v="858"/>
    <x v="6"/>
    <m/>
    <m/>
  </r>
  <r>
    <x v="1"/>
    <s v="Texas A&amp;M University - Central Texas"/>
    <x v="2"/>
    <x v="13"/>
    <m/>
    <m/>
    <n v="24000"/>
    <m/>
    <m/>
    <m/>
    <m/>
    <x v="6"/>
    <m/>
    <m/>
  </r>
  <r>
    <x v="1"/>
    <s v="Texas A&amp;M University - Central Texas"/>
    <x v="2"/>
    <x v="14"/>
    <n v="71943"/>
    <m/>
    <n v="54057"/>
    <m/>
    <n v="32817"/>
    <m/>
    <m/>
    <x v="6"/>
    <m/>
    <m/>
  </r>
  <r>
    <x v="1"/>
    <s v="Texas A&amp;M University - Central Texas"/>
    <x v="2"/>
    <x v="15"/>
    <m/>
    <m/>
    <n v="1277676"/>
    <m/>
    <m/>
    <m/>
    <m/>
    <x v="6"/>
    <m/>
    <m/>
  </r>
  <r>
    <x v="1"/>
    <s v="Texas A&amp;M University - Central Texas"/>
    <x v="3"/>
    <x v="16"/>
    <m/>
    <m/>
    <m/>
    <m/>
    <n v="149625"/>
    <m/>
    <m/>
    <x v="6"/>
    <m/>
    <m/>
  </r>
  <r>
    <x v="1"/>
    <s v="Texas A&amp;M University - Central Texas"/>
    <x v="3"/>
    <x v="17"/>
    <m/>
    <m/>
    <m/>
    <m/>
    <m/>
    <m/>
    <m/>
    <x v="6"/>
    <m/>
    <m/>
  </r>
  <r>
    <x v="1"/>
    <s v="Texas A&amp;M University - Central Texas"/>
    <x v="3"/>
    <x v="18"/>
    <m/>
    <m/>
    <m/>
    <m/>
    <m/>
    <m/>
    <m/>
    <x v="6"/>
    <m/>
    <m/>
  </r>
  <r>
    <x v="1"/>
    <s v="Texas A&amp;M University - Central Texas"/>
    <x v="4"/>
    <x v="19"/>
    <m/>
    <m/>
    <m/>
    <m/>
    <m/>
    <m/>
    <m/>
    <x v="6"/>
    <m/>
    <m/>
  </r>
  <r>
    <x v="1"/>
    <s v="Texas A&amp;M University - Central Texas"/>
    <x v="5"/>
    <x v="20"/>
    <m/>
    <m/>
    <m/>
    <m/>
    <m/>
    <m/>
    <m/>
    <x v="6"/>
    <m/>
    <m/>
  </r>
  <r>
    <x v="1"/>
    <s v="Texas A&amp;M University - Central Texas"/>
    <x v="6"/>
    <x v="21"/>
    <m/>
    <m/>
    <n v="12745"/>
    <m/>
    <n v="53292"/>
    <m/>
    <n v="3462"/>
    <x v="6"/>
    <m/>
    <s v="Student health services and vaccine incentives"/>
  </r>
  <r>
    <x v="1"/>
    <s v="Texas A&amp;M University - Central Texas"/>
    <x v="7"/>
    <x v="22"/>
    <m/>
    <m/>
    <m/>
    <m/>
    <m/>
    <m/>
    <m/>
    <x v="6"/>
    <m/>
    <m/>
  </r>
  <r>
    <x v="1"/>
    <s v="Texas A&amp;M University - Central Texas"/>
    <x v="7"/>
    <x v="23"/>
    <m/>
    <m/>
    <n v="102909"/>
    <m/>
    <m/>
    <m/>
    <m/>
    <x v="6"/>
    <m/>
    <m/>
  </r>
  <r>
    <x v="1"/>
    <s v="Texas A&amp;M University - Central Texas"/>
    <x v="7"/>
    <x v="24"/>
    <m/>
    <m/>
    <n v="3404"/>
    <m/>
    <m/>
    <m/>
    <m/>
    <x v="6"/>
    <m/>
    <m/>
  </r>
  <r>
    <x v="1"/>
    <s v="Texas A&amp;M University - Central Texas"/>
    <x v="7"/>
    <x v="25"/>
    <m/>
    <m/>
    <m/>
    <m/>
    <m/>
    <m/>
    <m/>
    <x v="6"/>
    <m/>
    <m/>
  </r>
  <r>
    <x v="1"/>
    <s v="Texas A&amp;M University - Central Texas"/>
    <x v="7"/>
    <x v="26"/>
    <m/>
    <m/>
    <m/>
    <m/>
    <m/>
    <m/>
    <n v="173913"/>
    <x v="6"/>
    <m/>
    <m/>
  </r>
  <r>
    <x v="1"/>
    <s v="Texas A&amp;M University - Central Texas"/>
    <x v="8"/>
    <x v="27"/>
    <m/>
    <m/>
    <m/>
    <m/>
    <m/>
    <m/>
    <m/>
    <x v="6"/>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40">
  <r>
    <x v="0"/>
    <n v="10543833"/>
    <n v="17320"/>
    <n v="22398890"/>
    <n v="39028"/>
    <n v="38496231"/>
    <n v="18886"/>
    <n v="2835676"/>
    <n v="3626"/>
  </r>
  <r>
    <x v="1"/>
    <m/>
    <m/>
    <n v="1073725"/>
    <n v="890"/>
    <n v="409464"/>
    <n v="264"/>
    <n v="211717"/>
    <n v="128"/>
  </r>
  <r>
    <x v="2"/>
    <m/>
    <m/>
    <m/>
    <m/>
    <m/>
    <m/>
    <n v="0"/>
    <n v="0"/>
  </r>
  <r>
    <x v="3"/>
    <n v="1124512"/>
    <n v="828"/>
    <n v="6860733"/>
    <n v="6068"/>
    <n v="816235"/>
    <n v="675"/>
    <n v="720516"/>
    <n v="721"/>
  </r>
  <r>
    <x v="4"/>
    <m/>
    <m/>
    <n v="375626"/>
    <n v="12596"/>
    <n v="1388357"/>
    <n v="483"/>
    <n v="42111"/>
    <n v="168"/>
  </r>
  <r>
    <x v="5"/>
    <m/>
    <m/>
    <m/>
    <m/>
    <m/>
    <m/>
    <n v="0"/>
    <n v="0"/>
  </r>
  <r>
    <x v="6"/>
    <m/>
    <m/>
    <n v="2258923"/>
    <n v="4569"/>
    <m/>
    <m/>
    <n v="0"/>
    <n v="26"/>
  </r>
  <r>
    <x v="7"/>
    <n v="833429"/>
    <m/>
    <n v="2209090"/>
    <m/>
    <n v="3738456"/>
    <m/>
    <n v="0"/>
    <m/>
  </r>
  <r>
    <x v="8"/>
    <n v="1037"/>
    <m/>
    <n v="74282"/>
    <m/>
    <n v="7444013"/>
    <m/>
    <n v="229495"/>
    <m/>
  </r>
  <r>
    <x v="9"/>
    <n v="261887"/>
    <m/>
    <n v="2119777"/>
    <m/>
    <n v="12739397"/>
    <m/>
    <n v="5413752"/>
    <m/>
  </r>
  <r>
    <x v="10"/>
    <m/>
    <m/>
    <n v="43082"/>
    <m/>
    <n v="14674"/>
    <m/>
    <n v="159772"/>
    <m/>
  </r>
  <r>
    <x v="11"/>
    <n v="241285"/>
    <m/>
    <n v="2440312"/>
    <m/>
    <n v="11198545"/>
    <m/>
    <n v="486098"/>
    <m/>
  </r>
  <r>
    <x v="12"/>
    <n v="180576"/>
    <m/>
    <n v="2843735"/>
    <m/>
    <n v="819307"/>
    <m/>
    <n v="1546366"/>
    <m/>
  </r>
  <r>
    <x v="13"/>
    <n v="17273"/>
    <m/>
    <n v="2436718"/>
    <m/>
    <n v="341930"/>
    <m/>
    <n v="5405"/>
    <m/>
  </r>
  <r>
    <x v="14"/>
    <n v="62286"/>
    <m/>
    <n v="691973"/>
    <m/>
    <n v="13484371"/>
    <m/>
    <n v="20681971"/>
    <m/>
  </r>
  <r>
    <x v="15"/>
    <m/>
    <m/>
    <m/>
    <m/>
    <m/>
    <m/>
    <n v="2704"/>
    <m/>
  </r>
  <r>
    <x v="16"/>
    <m/>
    <m/>
    <n v="9694732"/>
    <m/>
    <m/>
    <m/>
    <m/>
    <m/>
  </r>
  <r>
    <x v="17"/>
    <m/>
    <m/>
    <m/>
    <m/>
    <n v="8635345"/>
    <m/>
    <n v="0"/>
    <m/>
  </r>
  <r>
    <x v="18"/>
    <m/>
    <m/>
    <m/>
    <m/>
    <m/>
    <m/>
    <n v="0"/>
    <m/>
  </r>
  <r>
    <x v="19"/>
    <m/>
    <m/>
    <m/>
    <m/>
    <m/>
    <m/>
    <n v="0"/>
    <m/>
  </r>
  <r>
    <x v="20"/>
    <m/>
    <m/>
    <m/>
    <m/>
    <m/>
    <m/>
    <n v="0"/>
    <m/>
  </r>
  <r>
    <x v="21"/>
    <m/>
    <m/>
    <m/>
    <m/>
    <n v="1548539"/>
    <m/>
    <n v="3843312"/>
    <m/>
  </r>
  <r>
    <x v="22"/>
    <m/>
    <m/>
    <n v="367041"/>
    <n v="125"/>
    <m/>
    <m/>
    <n v="0"/>
    <m/>
  </r>
  <r>
    <x v="23"/>
    <m/>
    <m/>
    <n v="354672"/>
    <n v="379"/>
    <m/>
    <m/>
    <n v="39211"/>
    <m/>
  </r>
  <r>
    <x v="24"/>
    <m/>
    <m/>
    <m/>
    <m/>
    <m/>
    <m/>
    <n v="287743"/>
    <n v="444"/>
  </r>
  <r>
    <x v="25"/>
    <m/>
    <m/>
    <m/>
    <m/>
    <m/>
    <m/>
    <n v="6290"/>
    <m/>
  </r>
  <r>
    <x v="26"/>
    <m/>
    <m/>
    <m/>
    <m/>
    <m/>
    <m/>
    <n v="384942"/>
    <m/>
  </r>
  <r>
    <x v="27"/>
    <m/>
    <m/>
    <m/>
    <m/>
    <m/>
    <m/>
    <m/>
    <m/>
  </r>
  <r>
    <x v="0"/>
    <n v="423100"/>
    <n v="451"/>
    <n v="2546015"/>
    <n v="1603"/>
    <n v="3542010"/>
    <n v="1225"/>
    <m/>
    <m/>
  </r>
  <r>
    <x v="1"/>
    <n v="8383"/>
    <n v="68"/>
    <n v="2431346"/>
    <n v="6710"/>
    <n v="1521357"/>
    <n v="1027"/>
    <m/>
    <m/>
  </r>
  <r>
    <x v="2"/>
    <m/>
    <m/>
    <m/>
    <m/>
    <m/>
    <m/>
    <m/>
    <m/>
  </r>
  <r>
    <x v="3"/>
    <m/>
    <m/>
    <m/>
    <m/>
    <m/>
    <m/>
    <m/>
    <m/>
  </r>
  <r>
    <x v="4"/>
    <m/>
    <m/>
    <m/>
    <m/>
    <m/>
    <m/>
    <m/>
    <m/>
  </r>
  <r>
    <x v="5"/>
    <m/>
    <m/>
    <m/>
    <m/>
    <m/>
    <m/>
    <m/>
    <m/>
  </r>
  <r>
    <x v="6"/>
    <m/>
    <m/>
    <m/>
    <m/>
    <m/>
    <m/>
    <m/>
    <m/>
  </r>
  <r>
    <x v="7"/>
    <m/>
    <m/>
    <m/>
    <m/>
    <m/>
    <m/>
    <m/>
    <m/>
  </r>
  <r>
    <x v="8"/>
    <m/>
    <m/>
    <m/>
    <m/>
    <m/>
    <m/>
    <m/>
    <m/>
  </r>
  <r>
    <x v="9"/>
    <m/>
    <m/>
    <m/>
    <m/>
    <m/>
    <m/>
    <m/>
    <m/>
  </r>
  <r>
    <x v="10"/>
    <m/>
    <m/>
    <m/>
    <m/>
    <m/>
    <m/>
    <m/>
    <m/>
  </r>
  <r>
    <x v="11"/>
    <n v="459523"/>
    <m/>
    <n v="383326"/>
    <m/>
    <n v="75062"/>
    <m/>
    <n v="220051"/>
    <m/>
  </r>
  <r>
    <x v="12"/>
    <n v="311280"/>
    <m/>
    <n v="201821"/>
    <m/>
    <n v="19426"/>
    <m/>
    <n v="12423"/>
    <m/>
  </r>
  <r>
    <x v="13"/>
    <n v="6660"/>
    <m/>
    <m/>
    <m/>
    <m/>
    <m/>
    <m/>
    <m/>
  </r>
  <r>
    <x v="14"/>
    <m/>
    <m/>
    <m/>
    <m/>
    <m/>
    <m/>
    <m/>
    <m/>
  </r>
  <r>
    <x v="15"/>
    <m/>
    <m/>
    <m/>
    <m/>
    <m/>
    <m/>
    <m/>
    <m/>
  </r>
  <r>
    <x v="16"/>
    <m/>
    <m/>
    <n v="2611741"/>
    <m/>
    <n v="702700"/>
    <m/>
    <m/>
    <m/>
  </r>
  <r>
    <x v="17"/>
    <m/>
    <m/>
    <n v="251054"/>
    <m/>
    <m/>
    <m/>
    <m/>
    <m/>
  </r>
  <r>
    <x v="18"/>
    <m/>
    <m/>
    <m/>
    <m/>
    <m/>
    <m/>
    <m/>
    <m/>
  </r>
  <r>
    <x v="19"/>
    <m/>
    <m/>
    <m/>
    <m/>
    <m/>
    <m/>
    <m/>
    <m/>
  </r>
  <r>
    <x v="20"/>
    <m/>
    <m/>
    <m/>
    <m/>
    <m/>
    <m/>
    <m/>
    <m/>
  </r>
  <r>
    <x v="21"/>
    <m/>
    <m/>
    <m/>
    <m/>
    <m/>
    <m/>
    <m/>
    <m/>
  </r>
  <r>
    <x v="22"/>
    <m/>
    <m/>
    <n v="20434"/>
    <n v="12"/>
    <m/>
    <m/>
    <m/>
    <m/>
  </r>
  <r>
    <x v="23"/>
    <m/>
    <m/>
    <n v="19578"/>
    <n v="42"/>
    <m/>
    <m/>
    <m/>
    <m/>
  </r>
  <r>
    <x v="24"/>
    <m/>
    <m/>
    <m/>
    <m/>
    <m/>
    <m/>
    <m/>
    <m/>
  </r>
  <r>
    <x v="25"/>
    <m/>
    <m/>
    <m/>
    <m/>
    <m/>
    <m/>
    <m/>
    <m/>
  </r>
  <r>
    <x v="26"/>
    <m/>
    <m/>
    <m/>
    <m/>
    <m/>
    <m/>
    <m/>
    <m/>
  </r>
  <r>
    <x v="27"/>
    <m/>
    <m/>
    <m/>
    <m/>
    <m/>
    <m/>
    <m/>
    <m/>
  </r>
  <r>
    <x v="0"/>
    <m/>
    <m/>
    <n v="2631019"/>
    <n v="1581"/>
    <n v="4742385"/>
    <n v="4061"/>
    <m/>
    <m/>
  </r>
  <r>
    <x v="1"/>
    <m/>
    <m/>
    <m/>
    <m/>
    <m/>
    <m/>
    <m/>
    <m/>
  </r>
  <r>
    <x v="2"/>
    <m/>
    <m/>
    <m/>
    <m/>
    <m/>
    <m/>
    <m/>
    <m/>
  </r>
  <r>
    <x v="3"/>
    <m/>
    <m/>
    <m/>
    <m/>
    <m/>
    <m/>
    <m/>
    <m/>
  </r>
  <r>
    <x v="4"/>
    <m/>
    <m/>
    <m/>
    <m/>
    <m/>
    <m/>
    <m/>
    <m/>
  </r>
  <r>
    <x v="5"/>
    <m/>
    <m/>
    <m/>
    <m/>
    <m/>
    <m/>
    <m/>
    <m/>
  </r>
  <r>
    <x v="6"/>
    <m/>
    <m/>
    <m/>
    <m/>
    <m/>
    <m/>
    <m/>
    <m/>
  </r>
  <r>
    <x v="7"/>
    <m/>
    <m/>
    <m/>
    <m/>
    <m/>
    <m/>
    <m/>
    <m/>
  </r>
  <r>
    <x v="8"/>
    <m/>
    <m/>
    <m/>
    <m/>
    <m/>
    <m/>
    <m/>
    <m/>
  </r>
  <r>
    <x v="9"/>
    <n v="34427"/>
    <m/>
    <n v="788198"/>
    <m/>
    <n v="218658"/>
    <m/>
    <n v="117865"/>
    <m/>
  </r>
  <r>
    <x v="10"/>
    <m/>
    <m/>
    <n v="483156"/>
    <m/>
    <n v="125649"/>
    <m/>
    <n v="9719"/>
    <m/>
  </r>
  <r>
    <x v="11"/>
    <m/>
    <m/>
    <n v="214276"/>
    <m/>
    <n v="619176"/>
    <m/>
    <n v="83679"/>
    <m/>
  </r>
  <r>
    <x v="12"/>
    <n v="238049"/>
    <m/>
    <n v="116185"/>
    <m/>
    <n v="101980"/>
    <m/>
    <m/>
    <m/>
  </r>
  <r>
    <x v="13"/>
    <n v="19029"/>
    <m/>
    <n v="613"/>
    <m/>
    <n v="8715"/>
    <m/>
    <m/>
    <m/>
  </r>
  <r>
    <x v="14"/>
    <n v="20525"/>
    <m/>
    <n v="734781"/>
    <m/>
    <n v="1377981"/>
    <m/>
    <n v="9135"/>
    <m/>
  </r>
  <r>
    <x v="15"/>
    <m/>
    <m/>
    <m/>
    <m/>
    <m/>
    <m/>
    <m/>
    <m/>
  </r>
  <r>
    <x v="16"/>
    <m/>
    <m/>
    <n v="2147233"/>
    <m/>
    <n v="1120573"/>
    <m/>
    <m/>
    <m/>
  </r>
  <r>
    <x v="17"/>
    <m/>
    <m/>
    <n v="794319"/>
    <m/>
    <n v="376461"/>
    <m/>
    <m/>
    <m/>
  </r>
  <r>
    <x v="18"/>
    <m/>
    <m/>
    <m/>
    <m/>
    <m/>
    <m/>
    <m/>
    <m/>
  </r>
  <r>
    <x v="19"/>
    <m/>
    <m/>
    <m/>
    <m/>
    <m/>
    <m/>
    <m/>
    <m/>
  </r>
  <r>
    <x v="20"/>
    <m/>
    <m/>
    <m/>
    <m/>
    <m/>
    <m/>
    <m/>
    <m/>
  </r>
  <r>
    <x v="21"/>
    <m/>
    <m/>
    <m/>
    <m/>
    <n v="846936"/>
    <m/>
    <m/>
    <m/>
  </r>
  <r>
    <x v="22"/>
    <m/>
    <m/>
    <n v="42182"/>
    <m/>
    <m/>
    <m/>
    <m/>
    <m/>
  </r>
  <r>
    <x v="23"/>
    <m/>
    <m/>
    <n v="40761"/>
    <m/>
    <m/>
    <m/>
    <m/>
    <m/>
  </r>
  <r>
    <x v="24"/>
    <m/>
    <m/>
    <m/>
    <m/>
    <m/>
    <m/>
    <m/>
    <m/>
  </r>
  <r>
    <x v="25"/>
    <m/>
    <m/>
    <m/>
    <m/>
    <m/>
    <m/>
    <m/>
    <m/>
  </r>
  <r>
    <x v="26"/>
    <m/>
    <m/>
    <m/>
    <m/>
    <m/>
    <m/>
    <m/>
    <m/>
  </r>
  <r>
    <x v="27"/>
    <m/>
    <m/>
    <m/>
    <m/>
    <m/>
    <m/>
    <m/>
    <m/>
  </r>
  <r>
    <x v="0"/>
    <n v="4152170"/>
    <n v="3876"/>
    <n v="14620022"/>
    <n v="6045"/>
    <n v="40987235"/>
    <n v="12602"/>
    <n v="10897755"/>
    <n v="8425"/>
  </r>
  <r>
    <x v="1"/>
    <m/>
    <m/>
    <m/>
    <m/>
    <m/>
    <m/>
    <m/>
    <m/>
  </r>
  <r>
    <x v="2"/>
    <m/>
    <m/>
    <m/>
    <m/>
    <m/>
    <m/>
    <m/>
    <m/>
  </r>
  <r>
    <x v="3"/>
    <m/>
    <m/>
    <m/>
    <m/>
    <m/>
    <m/>
    <m/>
    <m/>
  </r>
  <r>
    <x v="4"/>
    <m/>
    <m/>
    <m/>
    <m/>
    <m/>
    <m/>
    <m/>
    <m/>
  </r>
  <r>
    <x v="5"/>
    <m/>
    <m/>
    <m/>
    <m/>
    <m/>
    <m/>
    <m/>
    <m/>
  </r>
  <r>
    <x v="6"/>
    <m/>
    <m/>
    <m/>
    <m/>
    <n v="4675135"/>
    <m/>
    <m/>
    <m/>
  </r>
  <r>
    <x v="7"/>
    <m/>
    <m/>
    <m/>
    <m/>
    <m/>
    <m/>
    <m/>
    <m/>
  </r>
  <r>
    <x v="8"/>
    <m/>
    <m/>
    <n v="140954"/>
    <m/>
    <n v="631343"/>
    <m/>
    <m/>
    <m/>
  </r>
  <r>
    <x v="9"/>
    <m/>
    <m/>
    <n v="14950"/>
    <m/>
    <n v="12788"/>
    <m/>
    <m/>
    <m/>
  </r>
  <r>
    <x v="10"/>
    <n v="148075"/>
    <m/>
    <n v="160098"/>
    <m/>
    <n v="201114"/>
    <m/>
    <n v="14374"/>
    <m/>
  </r>
  <r>
    <x v="11"/>
    <n v="3154159"/>
    <m/>
    <n v="2310764"/>
    <m/>
    <n v="2124176"/>
    <m/>
    <n v="495135"/>
    <m/>
  </r>
  <r>
    <x v="12"/>
    <n v="45998"/>
    <m/>
    <n v="221922"/>
    <m/>
    <n v="274844"/>
    <m/>
    <n v="3730"/>
    <m/>
  </r>
  <r>
    <x v="13"/>
    <n v="13156"/>
    <m/>
    <n v="13501"/>
    <m/>
    <n v="26799"/>
    <m/>
    <n v="63063"/>
    <m/>
  </r>
  <r>
    <x v="14"/>
    <m/>
    <m/>
    <m/>
    <m/>
    <m/>
    <m/>
    <m/>
    <m/>
  </r>
  <r>
    <x v="15"/>
    <m/>
    <m/>
    <m/>
    <m/>
    <m/>
    <m/>
    <m/>
    <m/>
  </r>
  <r>
    <x v="16"/>
    <m/>
    <m/>
    <n v="2248001"/>
    <m/>
    <n v="8540771"/>
    <m/>
    <n v="998551"/>
    <m/>
  </r>
  <r>
    <x v="17"/>
    <m/>
    <m/>
    <n v="425332"/>
    <m/>
    <m/>
    <m/>
    <m/>
    <m/>
  </r>
  <r>
    <x v="18"/>
    <m/>
    <m/>
    <m/>
    <m/>
    <m/>
    <m/>
    <m/>
    <m/>
  </r>
  <r>
    <x v="19"/>
    <m/>
    <m/>
    <m/>
    <m/>
    <m/>
    <m/>
    <m/>
    <m/>
  </r>
  <r>
    <x v="20"/>
    <m/>
    <m/>
    <m/>
    <m/>
    <m/>
    <m/>
    <m/>
    <m/>
  </r>
  <r>
    <x v="21"/>
    <m/>
    <m/>
    <m/>
    <m/>
    <m/>
    <m/>
    <m/>
    <m/>
  </r>
  <r>
    <x v="22"/>
    <m/>
    <m/>
    <n v="196833"/>
    <n v="113"/>
    <m/>
    <m/>
    <m/>
    <m/>
  </r>
  <r>
    <x v="23"/>
    <m/>
    <m/>
    <n v="190199"/>
    <n v="212"/>
    <m/>
    <m/>
    <m/>
    <m/>
  </r>
  <r>
    <x v="24"/>
    <m/>
    <m/>
    <n v="19356"/>
    <n v="13"/>
    <n v="583395"/>
    <n v="285"/>
    <n v="31897"/>
    <n v="37"/>
  </r>
  <r>
    <x v="25"/>
    <m/>
    <m/>
    <m/>
    <m/>
    <m/>
    <m/>
    <m/>
    <m/>
  </r>
  <r>
    <x v="26"/>
    <m/>
    <m/>
    <m/>
    <m/>
    <m/>
    <m/>
    <m/>
    <m/>
  </r>
  <r>
    <x v="27"/>
    <m/>
    <m/>
    <m/>
    <m/>
    <m/>
    <m/>
    <m/>
    <m/>
  </r>
  <r>
    <x v="0"/>
    <n v="203500"/>
    <n v="629"/>
    <n v="1025224"/>
    <n v="497"/>
    <n v="3300515"/>
    <n v="4615"/>
    <n v="590340"/>
    <n v="514"/>
  </r>
  <r>
    <x v="1"/>
    <n v="13628"/>
    <n v="17"/>
    <n v="3738"/>
    <n v="7"/>
    <m/>
    <m/>
    <m/>
    <m/>
  </r>
  <r>
    <x v="2"/>
    <m/>
    <m/>
    <m/>
    <m/>
    <m/>
    <m/>
    <m/>
    <m/>
  </r>
  <r>
    <x v="3"/>
    <m/>
    <m/>
    <m/>
    <m/>
    <n v="253423"/>
    <n v="388"/>
    <m/>
    <m/>
  </r>
  <r>
    <x v="4"/>
    <n v="933"/>
    <n v="12"/>
    <n v="103957"/>
    <n v="167"/>
    <n v="138559"/>
    <n v="147"/>
    <m/>
    <m/>
  </r>
  <r>
    <x v="5"/>
    <m/>
    <m/>
    <s v="   "/>
    <m/>
    <m/>
    <m/>
    <m/>
    <m/>
  </r>
  <r>
    <x v="6"/>
    <m/>
    <m/>
    <m/>
    <m/>
    <n v="730706"/>
    <n v="1410"/>
    <m/>
    <m/>
  </r>
  <r>
    <x v="7"/>
    <m/>
    <m/>
    <m/>
    <m/>
    <m/>
    <m/>
    <m/>
    <m/>
  </r>
  <r>
    <x v="8"/>
    <m/>
    <m/>
    <m/>
    <m/>
    <m/>
    <m/>
    <m/>
    <m/>
  </r>
  <r>
    <x v="9"/>
    <m/>
    <m/>
    <n v="25774"/>
    <m/>
    <m/>
    <m/>
    <m/>
    <m/>
  </r>
  <r>
    <x v="10"/>
    <m/>
    <m/>
    <m/>
    <m/>
    <m/>
    <m/>
    <m/>
    <m/>
  </r>
  <r>
    <x v="11"/>
    <n v="553807"/>
    <m/>
    <n v="62906"/>
    <m/>
    <n v="18184"/>
    <m/>
    <m/>
    <m/>
  </r>
  <r>
    <x v="12"/>
    <m/>
    <m/>
    <m/>
    <m/>
    <m/>
    <m/>
    <m/>
    <m/>
  </r>
  <r>
    <x v="13"/>
    <m/>
    <m/>
    <n v="315"/>
    <m/>
    <m/>
    <m/>
    <m/>
    <m/>
  </r>
  <r>
    <x v="14"/>
    <m/>
    <m/>
    <n v="50000"/>
    <m/>
    <n v="166407"/>
    <m/>
    <m/>
    <m/>
  </r>
  <r>
    <x v="15"/>
    <m/>
    <m/>
    <m/>
    <m/>
    <m/>
    <m/>
    <m/>
    <m/>
  </r>
  <r>
    <x v="16"/>
    <m/>
    <m/>
    <n v="718420"/>
    <m/>
    <n v="1443692"/>
    <m/>
    <s v="                                          -  "/>
    <m/>
  </r>
  <r>
    <x v="17"/>
    <m/>
    <m/>
    <m/>
    <m/>
    <m/>
    <m/>
    <m/>
    <m/>
  </r>
  <r>
    <x v="18"/>
    <m/>
    <m/>
    <m/>
    <m/>
    <m/>
    <m/>
    <m/>
    <m/>
  </r>
  <r>
    <x v="19"/>
    <m/>
    <m/>
    <m/>
    <m/>
    <m/>
    <m/>
    <m/>
    <m/>
  </r>
  <r>
    <x v="20"/>
    <m/>
    <m/>
    <n v="8732"/>
    <m/>
    <n v="119657"/>
    <m/>
    <m/>
    <m/>
  </r>
  <r>
    <x v="21"/>
    <m/>
    <m/>
    <m/>
    <m/>
    <n v="10413"/>
    <n v="110"/>
    <m/>
    <m/>
  </r>
  <r>
    <x v="22"/>
    <m/>
    <m/>
    <n v="16463"/>
    <n v="6"/>
    <m/>
    <m/>
    <m/>
    <m/>
  </r>
  <r>
    <x v="23"/>
    <m/>
    <m/>
    <n v="15909"/>
    <n v="19"/>
    <m/>
    <m/>
    <m/>
    <m/>
  </r>
  <r>
    <x v="24"/>
    <m/>
    <m/>
    <m/>
    <m/>
    <n v="258050"/>
    <m/>
    <s v="                                          -  "/>
    <m/>
  </r>
  <r>
    <x v="25"/>
    <m/>
    <m/>
    <m/>
    <m/>
    <m/>
    <m/>
    <m/>
    <m/>
  </r>
  <r>
    <x v="26"/>
    <m/>
    <m/>
    <m/>
    <m/>
    <m/>
    <m/>
    <m/>
    <m/>
  </r>
  <r>
    <x v="27"/>
    <m/>
    <m/>
    <m/>
    <m/>
    <m/>
    <m/>
    <m/>
    <m/>
  </r>
  <r>
    <x v="0"/>
    <n v="574500"/>
    <n v="887"/>
    <n v="5475838"/>
    <n v="3719"/>
    <n v="9984426"/>
    <n v="7605"/>
    <m/>
    <m/>
  </r>
  <r>
    <x v="1"/>
    <m/>
    <m/>
    <m/>
    <m/>
    <m/>
    <m/>
    <m/>
    <m/>
  </r>
  <r>
    <x v="2"/>
    <m/>
    <m/>
    <m/>
    <m/>
    <m/>
    <m/>
    <m/>
    <m/>
  </r>
  <r>
    <x v="3"/>
    <m/>
    <m/>
    <m/>
    <m/>
    <m/>
    <m/>
    <m/>
    <m/>
  </r>
  <r>
    <x v="4"/>
    <m/>
    <m/>
    <m/>
    <m/>
    <m/>
    <m/>
    <m/>
    <m/>
  </r>
  <r>
    <x v="5"/>
    <m/>
    <m/>
    <m/>
    <m/>
    <m/>
    <m/>
    <m/>
    <m/>
  </r>
  <r>
    <x v="6"/>
    <m/>
    <m/>
    <m/>
    <m/>
    <m/>
    <m/>
    <m/>
    <m/>
  </r>
  <r>
    <x v="7"/>
    <m/>
    <m/>
    <m/>
    <m/>
    <m/>
    <m/>
    <m/>
    <m/>
  </r>
  <r>
    <x v="8"/>
    <m/>
    <m/>
    <m/>
    <m/>
    <m/>
    <m/>
    <m/>
    <m/>
  </r>
  <r>
    <x v="9"/>
    <m/>
    <m/>
    <n v="7984"/>
    <m/>
    <m/>
    <m/>
    <m/>
    <m/>
  </r>
  <r>
    <x v="10"/>
    <m/>
    <m/>
    <m/>
    <m/>
    <m/>
    <m/>
    <m/>
    <m/>
  </r>
  <r>
    <x v="11"/>
    <n v="919905"/>
    <m/>
    <n v="298850"/>
    <m/>
    <n v="420"/>
    <m/>
    <m/>
    <m/>
  </r>
  <r>
    <x v="12"/>
    <n v="55270"/>
    <m/>
    <n v="75057"/>
    <m/>
    <n v="2382"/>
    <m/>
    <m/>
    <m/>
  </r>
  <r>
    <x v="13"/>
    <n v="65289"/>
    <m/>
    <n v="123303"/>
    <m/>
    <n v="447"/>
    <m/>
    <m/>
    <m/>
  </r>
  <r>
    <x v="14"/>
    <n v="9768"/>
    <m/>
    <n v="464318"/>
    <m/>
    <n v="13200"/>
    <m/>
    <m/>
    <m/>
  </r>
  <r>
    <x v="15"/>
    <m/>
    <m/>
    <s v=" "/>
    <m/>
    <s v=" "/>
    <m/>
    <m/>
    <m/>
  </r>
  <r>
    <x v="16"/>
    <m/>
    <m/>
    <n v="16485864"/>
    <m/>
    <n v="1012068"/>
    <m/>
    <m/>
    <m/>
  </r>
  <r>
    <x v="17"/>
    <m/>
    <m/>
    <n v="2514136"/>
    <m/>
    <m/>
    <m/>
    <m/>
    <m/>
  </r>
  <r>
    <x v="18"/>
    <m/>
    <m/>
    <m/>
    <m/>
    <m/>
    <m/>
    <m/>
    <m/>
  </r>
  <r>
    <x v="19"/>
    <m/>
    <m/>
    <m/>
    <m/>
    <m/>
    <m/>
    <m/>
    <m/>
  </r>
  <r>
    <x v="20"/>
    <m/>
    <m/>
    <m/>
    <m/>
    <m/>
    <m/>
    <m/>
    <m/>
  </r>
  <r>
    <x v="21"/>
    <m/>
    <m/>
    <m/>
    <m/>
    <m/>
    <m/>
    <m/>
    <m/>
  </r>
  <r>
    <x v="22"/>
    <m/>
    <m/>
    <n v="50386"/>
    <n v="36"/>
    <s v=" "/>
    <s v=" "/>
    <m/>
    <m/>
  </r>
  <r>
    <x v="23"/>
    <m/>
    <m/>
    <n v="46231"/>
    <n v="47"/>
    <s v=" "/>
    <m/>
    <m/>
    <m/>
  </r>
  <r>
    <x v="24"/>
    <m/>
    <m/>
    <n v="7073"/>
    <n v="6"/>
    <n v="100434"/>
    <n v="104"/>
    <n v="12098"/>
    <n v="16"/>
  </r>
  <r>
    <x v="25"/>
    <m/>
    <m/>
    <m/>
    <m/>
    <m/>
    <m/>
    <m/>
    <m/>
  </r>
  <r>
    <x v="26"/>
    <m/>
    <m/>
    <m/>
    <m/>
    <n v="854701"/>
    <n v="40"/>
    <n v="159069"/>
    <n v="105"/>
  </r>
  <r>
    <x v="27"/>
    <m/>
    <m/>
    <m/>
    <m/>
    <m/>
    <m/>
    <m/>
    <m/>
  </r>
  <r>
    <x v="0"/>
    <n v="768167"/>
    <n v="915"/>
    <n v="1552039"/>
    <n v="2521"/>
    <n v="2821522"/>
    <n v="3055"/>
    <n v="8378"/>
    <n v="6"/>
  </r>
  <r>
    <x v="1"/>
    <n v="84703"/>
    <n v="266"/>
    <m/>
    <m/>
    <m/>
    <m/>
    <m/>
    <m/>
  </r>
  <r>
    <x v="2"/>
    <m/>
    <m/>
    <m/>
    <m/>
    <m/>
    <m/>
    <m/>
    <m/>
  </r>
  <r>
    <x v="3"/>
    <m/>
    <m/>
    <m/>
    <m/>
    <m/>
    <m/>
    <m/>
    <m/>
  </r>
  <r>
    <x v="4"/>
    <m/>
    <m/>
    <m/>
    <m/>
    <m/>
    <m/>
    <m/>
    <m/>
  </r>
  <r>
    <x v="5"/>
    <m/>
    <m/>
    <m/>
    <m/>
    <m/>
    <m/>
    <m/>
    <m/>
  </r>
  <r>
    <x v="6"/>
    <m/>
    <m/>
    <m/>
    <m/>
    <m/>
    <m/>
    <m/>
    <m/>
  </r>
  <r>
    <x v="7"/>
    <m/>
    <m/>
    <m/>
    <m/>
    <m/>
    <m/>
    <m/>
    <m/>
  </r>
  <r>
    <x v="8"/>
    <m/>
    <m/>
    <m/>
    <m/>
    <m/>
    <m/>
    <m/>
    <m/>
  </r>
  <r>
    <x v="9"/>
    <m/>
    <m/>
    <n v="6814"/>
    <m/>
    <n v="150018"/>
    <m/>
    <n v="108248"/>
    <m/>
  </r>
  <r>
    <x v="10"/>
    <m/>
    <m/>
    <m/>
    <m/>
    <n v="2145"/>
    <m/>
    <m/>
    <m/>
  </r>
  <r>
    <x v="11"/>
    <n v="154684"/>
    <m/>
    <n v="329676"/>
    <m/>
    <n v="479825"/>
    <m/>
    <n v="65606"/>
    <m/>
  </r>
  <r>
    <x v="12"/>
    <n v="28693"/>
    <m/>
    <n v="87033"/>
    <m/>
    <n v="164182"/>
    <m/>
    <n v="23442"/>
    <m/>
  </r>
  <r>
    <x v="13"/>
    <n v="42345"/>
    <m/>
    <n v="21638"/>
    <m/>
    <n v="3164"/>
    <m/>
    <m/>
    <m/>
  </r>
  <r>
    <x v="14"/>
    <n v="18960"/>
    <m/>
    <n v="151871"/>
    <m/>
    <n v="2204835"/>
    <m/>
    <n v="357429"/>
    <m/>
  </r>
  <r>
    <x v="15"/>
    <n v="22266"/>
    <m/>
    <m/>
    <m/>
    <m/>
    <m/>
    <m/>
    <m/>
  </r>
  <r>
    <x v="16"/>
    <m/>
    <m/>
    <n v="1125148"/>
    <m/>
    <n v="234404"/>
    <m/>
    <m/>
    <m/>
  </r>
  <r>
    <x v="17"/>
    <m/>
    <m/>
    <n v="34055"/>
    <m/>
    <m/>
    <m/>
    <m/>
    <m/>
  </r>
  <r>
    <x v="18"/>
    <m/>
    <m/>
    <m/>
    <m/>
    <m/>
    <m/>
    <m/>
    <m/>
  </r>
  <r>
    <x v="19"/>
    <m/>
    <m/>
    <m/>
    <m/>
    <m/>
    <m/>
    <m/>
    <m/>
  </r>
  <r>
    <x v="20"/>
    <m/>
    <m/>
    <m/>
    <m/>
    <m/>
    <m/>
    <m/>
    <m/>
  </r>
  <r>
    <x v="21"/>
    <m/>
    <m/>
    <m/>
    <m/>
    <m/>
    <m/>
    <n v="144305"/>
    <m/>
  </r>
  <r>
    <x v="22"/>
    <m/>
    <m/>
    <n v="29325"/>
    <n v="20"/>
    <m/>
    <m/>
    <m/>
    <m/>
  </r>
  <r>
    <x v="23"/>
    <m/>
    <m/>
    <n v="28334"/>
    <n v="41"/>
    <m/>
    <m/>
    <m/>
    <m/>
  </r>
  <r>
    <x v="24"/>
    <m/>
    <m/>
    <m/>
    <m/>
    <n v="35546"/>
    <n v="26"/>
    <n v="16453"/>
    <n v="28"/>
  </r>
  <r>
    <x v="25"/>
    <m/>
    <m/>
    <m/>
    <m/>
    <n v="3873"/>
    <m/>
    <n v="10756"/>
    <n v="14"/>
  </r>
  <r>
    <x v="26"/>
    <m/>
    <m/>
    <m/>
    <m/>
    <n v="21590"/>
    <m/>
    <n v="590"/>
    <m/>
  </r>
  <r>
    <x v="27"/>
    <m/>
    <m/>
    <m/>
    <m/>
    <m/>
    <m/>
    <m/>
    <m/>
  </r>
  <r>
    <x v="0"/>
    <n v="1927015"/>
    <n v="4814"/>
    <n v="6300383"/>
    <n v="7230"/>
    <n v="5046927"/>
    <n v="8174"/>
    <n v="197072"/>
    <n v="393"/>
  </r>
  <r>
    <x v="1"/>
    <m/>
    <m/>
    <m/>
    <m/>
    <n v="452027"/>
    <m/>
    <m/>
    <m/>
  </r>
  <r>
    <x v="2"/>
    <m/>
    <m/>
    <m/>
    <n v="189"/>
    <m/>
    <m/>
    <m/>
    <m/>
  </r>
  <r>
    <x v="3"/>
    <n v="226397"/>
    <n v="245"/>
    <n v="513043"/>
    <m/>
    <m/>
    <m/>
    <m/>
    <m/>
  </r>
  <r>
    <x v="4"/>
    <n v="3667"/>
    <m/>
    <n v="20780"/>
    <m/>
    <m/>
    <m/>
    <m/>
    <m/>
  </r>
  <r>
    <x v="5"/>
    <m/>
    <m/>
    <m/>
    <m/>
    <m/>
    <m/>
    <m/>
    <m/>
  </r>
  <r>
    <x v="6"/>
    <m/>
    <m/>
    <m/>
    <m/>
    <n v="323019"/>
    <m/>
    <m/>
    <m/>
  </r>
  <r>
    <x v="7"/>
    <m/>
    <m/>
    <m/>
    <m/>
    <n v="33677"/>
    <m/>
    <m/>
    <m/>
  </r>
  <r>
    <x v="8"/>
    <m/>
    <m/>
    <m/>
    <m/>
    <m/>
    <m/>
    <m/>
    <m/>
  </r>
  <r>
    <x v="9"/>
    <m/>
    <m/>
    <n v="32816"/>
    <m/>
    <n v="83039"/>
    <m/>
    <n v="307955"/>
    <m/>
  </r>
  <r>
    <x v="10"/>
    <m/>
    <m/>
    <m/>
    <m/>
    <n v="60330"/>
    <m/>
    <n v="30890"/>
    <m/>
  </r>
  <r>
    <x v="11"/>
    <n v="106075"/>
    <m/>
    <n v="249653"/>
    <m/>
    <n v="3720705"/>
    <m/>
    <n v="193871"/>
    <m/>
  </r>
  <r>
    <x v="12"/>
    <n v="11083"/>
    <m/>
    <n v="609816"/>
    <m/>
    <m/>
    <m/>
    <m/>
    <m/>
  </r>
  <r>
    <x v="13"/>
    <m/>
    <m/>
    <m/>
    <m/>
    <n v="1682984"/>
    <m/>
    <m/>
    <m/>
  </r>
  <r>
    <x v="14"/>
    <m/>
    <m/>
    <m/>
    <m/>
    <n v="97224"/>
    <m/>
    <n v="494272"/>
    <m/>
  </r>
  <r>
    <x v="15"/>
    <m/>
    <m/>
    <m/>
    <m/>
    <m/>
    <m/>
    <m/>
    <m/>
  </r>
  <r>
    <x v="16"/>
    <m/>
    <m/>
    <n v="1775152"/>
    <m/>
    <n v="4579998"/>
    <m/>
    <n v="1508864"/>
    <m/>
  </r>
  <r>
    <x v="17"/>
    <m/>
    <m/>
    <n v="528447"/>
    <m/>
    <n v="291221"/>
    <m/>
    <m/>
    <m/>
  </r>
  <r>
    <x v="18"/>
    <m/>
    <m/>
    <m/>
    <m/>
    <m/>
    <m/>
    <m/>
    <m/>
  </r>
  <r>
    <x v="19"/>
    <m/>
    <m/>
    <m/>
    <m/>
    <m/>
    <m/>
    <m/>
    <m/>
  </r>
  <r>
    <x v="20"/>
    <m/>
    <m/>
    <m/>
    <m/>
    <m/>
    <m/>
    <m/>
    <m/>
  </r>
  <r>
    <x v="21"/>
    <n v="11342"/>
    <m/>
    <n v="894287"/>
    <m/>
    <n v="2318653"/>
    <m/>
    <n v="55416"/>
    <m/>
  </r>
  <r>
    <x v="22"/>
    <m/>
    <m/>
    <n v="73419"/>
    <n v="99"/>
    <m/>
    <m/>
    <m/>
    <m/>
  </r>
  <r>
    <x v="23"/>
    <m/>
    <m/>
    <n v="73497"/>
    <n v="40"/>
    <m/>
    <m/>
    <m/>
    <m/>
  </r>
  <r>
    <x v="24"/>
    <m/>
    <m/>
    <m/>
    <m/>
    <n v="524690"/>
    <m/>
    <m/>
    <m/>
  </r>
  <r>
    <x v="25"/>
    <m/>
    <m/>
    <m/>
    <m/>
    <m/>
    <m/>
    <m/>
    <m/>
  </r>
  <r>
    <x v="26"/>
    <m/>
    <m/>
    <m/>
    <m/>
    <n v="39492"/>
    <n v="303"/>
    <m/>
    <m/>
  </r>
  <r>
    <x v="27"/>
    <m/>
    <m/>
    <m/>
    <m/>
    <m/>
    <m/>
    <m/>
    <m/>
  </r>
  <r>
    <x v="0"/>
    <n v="6556750"/>
    <n v="6201"/>
    <n v="18173440"/>
    <n v="16644"/>
    <n v="25080800"/>
    <n v="15432"/>
    <m/>
    <m/>
  </r>
  <r>
    <x v="1"/>
    <m/>
    <m/>
    <m/>
    <m/>
    <m/>
    <m/>
    <m/>
    <m/>
  </r>
  <r>
    <x v="2"/>
    <m/>
    <m/>
    <m/>
    <m/>
    <m/>
    <m/>
    <m/>
    <m/>
  </r>
  <r>
    <x v="3"/>
    <n v="415310"/>
    <n v="574"/>
    <n v="393934"/>
    <n v="500"/>
    <m/>
    <m/>
    <m/>
    <m/>
  </r>
  <r>
    <x v="4"/>
    <n v="4337"/>
    <n v="363"/>
    <n v="130454"/>
    <n v="463"/>
    <n v="184319"/>
    <n v="463"/>
    <m/>
    <m/>
  </r>
  <r>
    <x v="5"/>
    <m/>
    <m/>
    <m/>
    <m/>
    <m/>
    <m/>
    <m/>
    <m/>
  </r>
  <r>
    <x v="6"/>
    <m/>
    <m/>
    <n v="3425385"/>
    <n v="5329"/>
    <n v="1100893"/>
    <n v="1703"/>
    <n v="1121249"/>
    <n v="2500"/>
  </r>
  <r>
    <x v="7"/>
    <n v="469"/>
    <m/>
    <n v="56661"/>
    <m/>
    <n v="68506"/>
    <m/>
    <m/>
    <m/>
  </r>
  <r>
    <x v="8"/>
    <n v="210213"/>
    <m/>
    <n v="67316"/>
    <m/>
    <m/>
    <m/>
    <m/>
    <m/>
  </r>
  <r>
    <x v="9"/>
    <n v="18399"/>
    <m/>
    <n v="96933"/>
    <m/>
    <n v="760"/>
    <m/>
    <m/>
    <m/>
  </r>
  <r>
    <x v="10"/>
    <n v="147385"/>
    <m/>
    <n v="22496"/>
    <m/>
    <n v="9634"/>
    <m/>
    <m/>
    <m/>
  </r>
  <r>
    <x v="11"/>
    <n v="521436"/>
    <m/>
    <n v="362421"/>
    <m/>
    <n v="483665"/>
    <m/>
    <n v="308486"/>
    <m/>
  </r>
  <r>
    <x v="12"/>
    <n v="52336"/>
    <m/>
    <n v="160689"/>
    <m/>
    <n v="83992"/>
    <m/>
    <n v="2820"/>
    <m/>
  </r>
  <r>
    <x v="13"/>
    <n v="184213"/>
    <m/>
    <n v="93506"/>
    <m/>
    <n v="60426"/>
    <m/>
    <m/>
    <m/>
  </r>
  <r>
    <x v="14"/>
    <n v="31421"/>
    <m/>
    <n v="163804"/>
    <m/>
    <n v="15343"/>
    <m/>
    <m/>
    <m/>
  </r>
  <r>
    <x v="15"/>
    <m/>
    <m/>
    <m/>
    <m/>
    <m/>
    <m/>
    <m/>
    <m/>
  </r>
  <r>
    <x v="16"/>
    <m/>
    <m/>
    <n v="14728438"/>
    <m/>
    <n v="15297633"/>
    <m/>
    <m/>
    <m/>
  </r>
  <r>
    <x v="17"/>
    <m/>
    <m/>
    <n v="2205286"/>
    <m/>
    <n v="2056352"/>
    <m/>
    <m/>
    <m/>
  </r>
  <r>
    <x v="18"/>
    <m/>
    <m/>
    <m/>
    <m/>
    <m/>
    <m/>
    <m/>
    <m/>
  </r>
  <r>
    <x v="19"/>
    <m/>
    <m/>
    <m/>
    <m/>
    <m/>
    <m/>
    <m/>
    <m/>
  </r>
  <r>
    <x v="20"/>
    <m/>
    <m/>
    <m/>
    <m/>
    <m/>
    <m/>
    <m/>
    <m/>
  </r>
  <r>
    <x v="21"/>
    <n v="1020126"/>
    <m/>
    <n v="661805"/>
    <m/>
    <n v="7519537"/>
    <m/>
    <n v="4293063"/>
    <m/>
  </r>
  <r>
    <x v="22"/>
    <m/>
    <m/>
    <n v="215609"/>
    <n v="135"/>
    <n v="516"/>
    <n v="1"/>
    <n v="583333"/>
    <n v="357"/>
  </r>
  <r>
    <x v="23"/>
    <m/>
    <m/>
    <n v="208841"/>
    <n v="209"/>
    <n v="324258"/>
    <n v="56"/>
    <n v="125327"/>
    <n v="0"/>
  </r>
  <r>
    <x v="24"/>
    <m/>
    <m/>
    <n v="264685"/>
    <n v="296"/>
    <n v="2041244"/>
    <n v="1081"/>
    <n v="305969"/>
    <n v="513"/>
  </r>
  <r>
    <x v="25"/>
    <m/>
    <m/>
    <m/>
    <m/>
    <m/>
    <m/>
    <m/>
    <m/>
  </r>
  <r>
    <x v="26"/>
    <m/>
    <m/>
    <m/>
    <m/>
    <m/>
    <m/>
    <m/>
    <m/>
  </r>
  <r>
    <x v="27"/>
    <m/>
    <m/>
    <m/>
    <m/>
    <m/>
    <m/>
    <m/>
    <m/>
  </r>
  <r>
    <x v="0"/>
    <n v="458364"/>
    <n v="448"/>
    <n v="905652"/>
    <n v="811"/>
    <n v="2817500"/>
    <n v="2586"/>
    <m/>
    <m/>
  </r>
  <r>
    <x v="1"/>
    <n v="0"/>
    <s v="                                    -  "/>
    <m/>
    <m/>
    <m/>
    <m/>
    <m/>
    <m/>
  </r>
  <r>
    <x v="2"/>
    <n v="0"/>
    <s v="                                    -  "/>
    <m/>
    <m/>
    <m/>
    <m/>
    <m/>
    <m/>
  </r>
  <r>
    <x v="3"/>
    <n v="168623"/>
    <n v="213"/>
    <m/>
    <m/>
    <n v="62700"/>
    <n v="50"/>
    <m/>
    <m/>
  </r>
  <r>
    <x v="4"/>
    <m/>
    <m/>
    <m/>
    <m/>
    <m/>
    <m/>
    <m/>
    <m/>
  </r>
  <r>
    <x v="5"/>
    <m/>
    <m/>
    <m/>
    <m/>
    <m/>
    <m/>
    <m/>
    <m/>
  </r>
  <r>
    <x v="6"/>
    <m/>
    <m/>
    <n v="101643"/>
    <n v="164"/>
    <n v="105224"/>
    <n v="163"/>
    <m/>
    <m/>
  </r>
  <r>
    <x v="7"/>
    <m/>
    <m/>
    <m/>
    <m/>
    <m/>
    <m/>
    <m/>
    <m/>
  </r>
  <r>
    <x v="8"/>
    <m/>
    <m/>
    <m/>
    <m/>
    <m/>
    <m/>
    <m/>
    <m/>
  </r>
  <r>
    <x v="9"/>
    <n v="12219"/>
    <m/>
    <n v="32094"/>
    <m/>
    <m/>
    <m/>
    <m/>
    <m/>
  </r>
  <r>
    <x v="10"/>
    <m/>
    <m/>
    <n v="47416"/>
    <m/>
    <n v="57642"/>
    <m/>
    <n v="31186"/>
    <m/>
  </r>
  <r>
    <x v="11"/>
    <n v="317971"/>
    <m/>
    <n v="512416"/>
    <m/>
    <n v="1082111"/>
    <m/>
    <n v="62183"/>
    <m/>
  </r>
  <r>
    <x v="12"/>
    <m/>
    <m/>
    <n v="6440"/>
    <m/>
    <n v="23255"/>
    <m/>
    <m/>
    <m/>
  </r>
  <r>
    <x v="13"/>
    <n v="5711"/>
    <m/>
    <n v="15790"/>
    <m/>
    <m/>
    <m/>
    <m/>
    <m/>
  </r>
  <r>
    <x v="14"/>
    <m/>
    <m/>
    <n v="6652"/>
    <m/>
    <n v="468225"/>
    <m/>
    <m/>
    <m/>
  </r>
  <r>
    <x v="15"/>
    <m/>
    <m/>
    <m/>
    <m/>
    <m/>
    <m/>
    <m/>
    <m/>
  </r>
  <r>
    <x v="16"/>
    <m/>
    <m/>
    <n v="282124"/>
    <m/>
    <n v="714457"/>
    <m/>
    <m/>
    <m/>
  </r>
  <r>
    <x v="17"/>
    <n v="32487"/>
    <m/>
    <m/>
    <m/>
    <m/>
    <m/>
    <m/>
    <m/>
  </r>
  <r>
    <x v="18"/>
    <m/>
    <m/>
    <m/>
    <m/>
    <m/>
    <m/>
    <m/>
    <m/>
  </r>
  <r>
    <x v="19"/>
    <m/>
    <m/>
    <m/>
    <m/>
    <m/>
    <m/>
    <m/>
    <m/>
  </r>
  <r>
    <x v="20"/>
    <m/>
    <m/>
    <m/>
    <m/>
    <m/>
    <m/>
    <m/>
    <m/>
  </r>
  <r>
    <x v="21"/>
    <n v="16127"/>
    <m/>
    <n v="62424"/>
    <m/>
    <n v="174554"/>
    <m/>
    <m/>
    <m/>
  </r>
  <r>
    <x v="22"/>
    <m/>
    <m/>
    <n v="16312"/>
    <m/>
    <m/>
    <m/>
    <m/>
    <m/>
  </r>
  <r>
    <x v="23"/>
    <m/>
    <m/>
    <n v="15763"/>
    <m/>
    <m/>
    <m/>
    <m/>
    <m/>
  </r>
  <r>
    <x v="24"/>
    <m/>
    <m/>
    <n v="2017"/>
    <m/>
    <n v="251928"/>
    <m/>
    <n v="147190"/>
    <m/>
  </r>
  <r>
    <x v="25"/>
    <m/>
    <m/>
    <m/>
    <m/>
    <m/>
    <m/>
    <m/>
    <m/>
  </r>
  <r>
    <x v="26"/>
    <m/>
    <m/>
    <m/>
    <m/>
    <m/>
    <m/>
    <m/>
    <m/>
  </r>
  <r>
    <x v="27"/>
    <m/>
    <m/>
    <m/>
    <m/>
    <m/>
    <m/>
    <m/>
    <m/>
  </r>
  <r>
    <x v="0"/>
    <n v="727304"/>
    <n v="728"/>
    <n v="2217809"/>
    <n v="1542"/>
    <n v="1963181"/>
    <n v="982"/>
    <n v="0"/>
    <n v="0"/>
  </r>
  <r>
    <x v="1"/>
    <n v="98346"/>
    <n v="93"/>
    <n v="2387"/>
    <n v="2"/>
    <n v="0"/>
    <n v="0"/>
    <n v="0"/>
    <n v="0"/>
  </r>
  <r>
    <x v="2"/>
    <n v="0"/>
    <n v="0"/>
    <n v="0"/>
    <n v="0"/>
    <n v="0"/>
    <n v="0"/>
    <n v="0"/>
    <n v="0"/>
  </r>
  <r>
    <x v="3"/>
    <n v="0"/>
    <n v="0"/>
    <n v="0"/>
    <n v="23"/>
    <n v="0"/>
    <n v="0"/>
    <n v="0"/>
    <n v="0"/>
  </r>
  <r>
    <x v="4"/>
    <n v="9989"/>
    <n v="23"/>
    <n v="18833"/>
    <n v="23"/>
    <n v="10017"/>
    <n v="23"/>
    <n v="0"/>
    <n v="0"/>
  </r>
  <r>
    <x v="5"/>
    <n v="2425"/>
    <n v="52"/>
    <n v="435"/>
    <n v="8"/>
    <n v="0"/>
    <n v="0"/>
    <n v="0"/>
    <n v="0"/>
  </r>
  <r>
    <x v="6"/>
    <n v="0"/>
    <n v="0"/>
    <n v="0"/>
    <n v="0"/>
    <n v="0"/>
    <n v="0"/>
    <n v="0"/>
    <n v="0"/>
  </r>
  <r>
    <x v="7"/>
    <n v="2984"/>
    <m/>
    <n v="5625"/>
    <m/>
    <n v="2199"/>
    <m/>
    <n v="0"/>
    <n v="0"/>
  </r>
  <r>
    <x v="8"/>
    <n v="0"/>
    <m/>
    <n v="2473"/>
    <m/>
    <n v="0"/>
    <m/>
    <n v="0"/>
    <n v="0"/>
  </r>
  <r>
    <x v="9"/>
    <n v="1115"/>
    <m/>
    <n v="70698"/>
    <m/>
    <n v="299"/>
    <m/>
    <n v="0"/>
    <n v="0"/>
  </r>
  <r>
    <x v="10"/>
    <n v="0"/>
    <m/>
    <n v="0"/>
    <m/>
    <n v="0"/>
    <m/>
    <n v="0"/>
    <n v="0"/>
  </r>
  <r>
    <x v="11"/>
    <n v="18796"/>
    <m/>
    <n v="156989"/>
    <m/>
    <n v="16990"/>
    <m/>
    <n v="0"/>
    <n v="0"/>
  </r>
  <r>
    <x v="12"/>
    <n v="218309"/>
    <m/>
    <n v="85961"/>
    <m/>
    <n v="8506"/>
    <m/>
    <n v="3000"/>
    <n v="0"/>
  </r>
  <r>
    <x v="13"/>
    <n v="41893"/>
    <m/>
    <n v="24516"/>
    <m/>
    <n v="181"/>
    <m/>
    <n v="0"/>
    <n v="0"/>
  </r>
  <r>
    <x v="14"/>
    <n v="7084"/>
    <m/>
    <n v="0"/>
    <m/>
    <n v="0"/>
    <m/>
    <n v="0"/>
    <n v="0"/>
  </r>
  <r>
    <x v="15"/>
    <n v="0"/>
    <m/>
    <n v="1176"/>
    <m/>
    <n v="1319"/>
    <m/>
    <n v="0"/>
    <n v="0"/>
  </r>
  <r>
    <x v="16"/>
    <n v="0"/>
    <m/>
    <n v="1486547"/>
    <m/>
    <n v="1484629"/>
    <m/>
    <n v="501820"/>
    <n v="0"/>
  </r>
  <r>
    <x v="17"/>
    <n v="0"/>
    <m/>
    <n v="213042"/>
    <m/>
    <n v="15954"/>
    <m/>
    <n v="0"/>
    <n v="0"/>
  </r>
  <r>
    <x v="18"/>
    <n v="0"/>
    <m/>
    <n v="0"/>
    <m/>
    <n v="0"/>
    <m/>
    <n v="0"/>
    <n v="0"/>
  </r>
  <r>
    <x v="19"/>
    <n v="0"/>
    <m/>
    <n v="0"/>
    <m/>
    <n v="0"/>
    <m/>
    <n v="0"/>
    <n v="0"/>
  </r>
  <r>
    <x v="20"/>
    <n v="0"/>
    <m/>
    <n v="0"/>
    <n v="0"/>
    <n v="0"/>
    <n v="0"/>
    <n v="0"/>
    <n v="0"/>
  </r>
  <r>
    <x v="21"/>
    <n v="0"/>
    <m/>
    <n v="0"/>
    <n v="0"/>
    <n v="1914"/>
    <n v="2999"/>
    <n v="61882"/>
    <n v="0"/>
  </r>
  <r>
    <x v="22"/>
    <m/>
    <m/>
    <n v="23856"/>
    <n v="12"/>
    <n v="0"/>
    <n v="0"/>
    <n v="0"/>
    <n v="0"/>
  </r>
  <r>
    <x v="23"/>
    <n v="0"/>
    <m/>
    <n v="23052"/>
    <n v="13"/>
    <n v="0"/>
    <n v="0"/>
    <n v="0"/>
    <n v="0"/>
  </r>
  <r>
    <x v="24"/>
    <n v="0"/>
    <m/>
    <n v="0"/>
    <n v="0"/>
    <n v="0"/>
    <n v="0"/>
    <n v="0"/>
    <n v="0"/>
  </r>
  <r>
    <x v="25"/>
    <n v="0"/>
    <m/>
    <n v="0"/>
    <n v="0"/>
    <n v="0"/>
    <n v="0"/>
    <n v="0"/>
    <n v="0"/>
  </r>
  <r>
    <x v="26"/>
    <m/>
    <m/>
    <m/>
    <m/>
    <n v="39007"/>
    <m/>
    <m/>
    <m/>
  </r>
  <r>
    <x v="27"/>
    <m/>
    <m/>
    <m/>
    <m/>
    <m/>
    <m/>
    <m/>
    <m/>
  </r>
  <r>
    <x v="0"/>
    <n v="606500"/>
    <n v="451"/>
    <n v="947779"/>
    <n v="1771"/>
    <n v="3575980"/>
    <n v="2157"/>
    <m/>
    <m/>
  </r>
  <r>
    <x v="1"/>
    <n v="113695"/>
    <n v="213"/>
    <m/>
    <m/>
    <m/>
    <m/>
    <m/>
    <m/>
  </r>
  <r>
    <x v="2"/>
    <m/>
    <m/>
    <m/>
    <m/>
    <m/>
    <m/>
    <m/>
    <m/>
  </r>
  <r>
    <x v="3"/>
    <m/>
    <m/>
    <m/>
    <m/>
    <m/>
    <m/>
    <m/>
    <m/>
  </r>
  <r>
    <x v="4"/>
    <m/>
    <m/>
    <n v="10113"/>
    <m/>
    <m/>
    <m/>
    <m/>
    <m/>
  </r>
  <r>
    <x v="5"/>
    <m/>
    <m/>
    <m/>
    <m/>
    <m/>
    <m/>
    <m/>
    <m/>
  </r>
  <r>
    <x v="6"/>
    <m/>
    <m/>
    <m/>
    <m/>
    <m/>
    <m/>
    <m/>
    <m/>
  </r>
  <r>
    <x v="7"/>
    <n v="3420"/>
    <m/>
    <n v="15170"/>
    <m/>
    <m/>
    <m/>
    <m/>
    <m/>
  </r>
  <r>
    <x v="8"/>
    <m/>
    <m/>
    <m/>
    <m/>
    <m/>
    <m/>
    <m/>
    <m/>
  </r>
  <r>
    <x v="9"/>
    <n v="99002"/>
    <m/>
    <n v="527086"/>
    <m/>
    <n v="49592"/>
    <m/>
    <m/>
    <m/>
  </r>
  <r>
    <x v="10"/>
    <m/>
    <m/>
    <n v="3050"/>
    <m/>
    <n v="465"/>
    <m/>
    <m/>
    <m/>
  </r>
  <r>
    <x v="11"/>
    <n v="7076"/>
    <m/>
    <n v="261898"/>
    <m/>
    <n v="37459"/>
    <m/>
    <m/>
    <m/>
  </r>
  <r>
    <x v="12"/>
    <m/>
    <m/>
    <n v="4060"/>
    <m/>
    <m/>
    <m/>
    <m/>
    <m/>
  </r>
  <r>
    <x v="13"/>
    <n v="27117"/>
    <m/>
    <n v="10891"/>
    <m/>
    <m/>
    <m/>
    <m/>
    <m/>
  </r>
  <r>
    <x v="14"/>
    <n v="44760"/>
    <m/>
    <n v="559615"/>
    <m/>
    <n v="999195"/>
    <m/>
    <m/>
    <m/>
  </r>
  <r>
    <x v="15"/>
    <m/>
    <m/>
    <m/>
    <m/>
    <m/>
    <m/>
    <m/>
    <m/>
  </r>
  <r>
    <x v="16"/>
    <m/>
    <m/>
    <n v="1344721"/>
    <m/>
    <n v="2186314"/>
    <m/>
    <m/>
    <m/>
  </r>
  <r>
    <x v="17"/>
    <m/>
    <m/>
    <m/>
    <m/>
    <m/>
    <m/>
    <m/>
    <m/>
  </r>
  <r>
    <x v="18"/>
    <m/>
    <m/>
    <m/>
    <m/>
    <m/>
    <m/>
    <m/>
    <m/>
  </r>
  <r>
    <x v="19"/>
    <n v="14921"/>
    <m/>
    <n v="1152"/>
    <m/>
    <m/>
    <m/>
    <m/>
    <m/>
  </r>
  <r>
    <x v="20"/>
    <m/>
    <m/>
    <m/>
    <m/>
    <m/>
    <m/>
    <m/>
    <m/>
  </r>
  <r>
    <x v="21"/>
    <n v="56198"/>
    <m/>
    <n v="1161597"/>
    <m/>
    <n v="31300"/>
    <m/>
    <m/>
    <m/>
  </r>
  <r>
    <x v="22"/>
    <n v="274439"/>
    <n v="111"/>
    <n v="231294"/>
    <n v="90"/>
    <n v="291774"/>
    <n v="78"/>
    <n v="0"/>
    <m/>
  </r>
  <r>
    <x v="23"/>
    <m/>
    <m/>
    <n v="36138"/>
    <m/>
    <n v="25296"/>
    <m/>
    <n v="30414"/>
    <n v="74"/>
  </r>
  <r>
    <x v="24"/>
    <m/>
    <m/>
    <m/>
    <m/>
    <n v="264109"/>
    <m/>
    <n v="260100"/>
    <m/>
  </r>
  <r>
    <x v="25"/>
    <m/>
    <m/>
    <m/>
    <m/>
    <n v="7534"/>
    <m/>
    <n v="9900"/>
    <m/>
  </r>
  <r>
    <x v="26"/>
    <m/>
    <m/>
    <m/>
    <m/>
    <m/>
    <m/>
    <m/>
    <m/>
  </r>
  <r>
    <x v="27"/>
    <m/>
    <m/>
    <m/>
    <m/>
    <m/>
    <m/>
    <m/>
    <m/>
  </r>
  <r>
    <x v="0"/>
    <n v="14214200"/>
    <n v="14918"/>
    <n v="22379383"/>
    <n v="15560"/>
    <n v="59292784"/>
    <n v="34923"/>
    <n v="10000108"/>
    <n v="5631"/>
  </r>
  <r>
    <x v="1"/>
    <m/>
    <m/>
    <m/>
    <m/>
    <m/>
    <m/>
    <m/>
    <m/>
  </r>
  <r>
    <x v="2"/>
    <m/>
    <m/>
    <m/>
    <m/>
    <m/>
    <m/>
    <m/>
    <m/>
  </r>
  <r>
    <x v="3"/>
    <m/>
    <m/>
    <m/>
    <m/>
    <m/>
    <m/>
    <m/>
    <m/>
  </r>
  <r>
    <x v="4"/>
    <m/>
    <m/>
    <m/>
    <m/>
    <m/>
    <m/>
    <m/>
    <m/>
  </r>
  <r>
    <x v="5"/>
    <m/>
    <m/>
    <m/>
    <m/>
    <m/>
    <m/>
    <m/>
    <m/>
  </r>
  <r>
    <x v="6"/>
    <m/>
    <m/>
    <m/>
    <m/>
    <m/>
    <m/>
    <m/>
    <m/>
  </r>
  <r>
    <x v="7"/>
    <n v="10884"/>
    <m/>
    <n v="71002"/>
    <m/>
    <n v="323613"/>
    <m/>
    <n v="129467"/>
    <m/>
  </r>
  <r>
    <x v="8"/>
    <m/>
    <m/>
    <m/>
    <m/>
    <n v="2580168"/>
    <m/>
    <m/>
    <m/>
  </r>
  <r>
    <x v="9"/>
    <n v="45145"/>
    <m/>
    <n v="1008740"/>
    <m/>
    <n v="429706"/>
    <m/>
    <m/>
    <m/>
  </r>
  <r>
    <x v="10"/>
    <n v="165000"/>
    <m/>
    <n v="409097"/>
    <m/>
    <n v="146515"/>
    <m/>
    <m/>
    <m/>
  </r>
  <r>
    <x v="11"/>
    <n v="1058889"/>
    <m/>
    <n v="6262597"/>
    <m/>
    <n v="458335"/>
    <m/>
    <n v="253154"/>
    <m/>
  </r>
  <r>
    <x v="12"/>
    <m/>
    <m/>
    <n v="4116790"/>
    <m/>
    <n v="2126883"/>
    <m/>
    <n v="616754"/>
    <m/>
  </r>
  <r>
    <x v="13"/>
    <m/>
    <m/>
    <n v="1757017"/>
    <m/>
    <n v="270070"/>
    <m/>
    <n v="-24756"/>
    <m/>
  </r>
  <r>
    <x v="14"/>
    <m/>
    <m/>
    <n v="1352897"/>
    <m/>
    <n v="639979"/>
    <m/>
    <m/>
    <m/>
  </r>
  <r>
    <x v="15"/>
    <m/>
    <m/>
    <m/>
    <m/>
    <m/>
    <m/>
    <m/>
    <m/>
  </r>
  <r>
    <x v="16"/>
    <n v="1013208"/>
    <m/>
    <n v="28659586"/>
    <m/>
    <n v="18541961"/>
    <m/>
    <n v="4938094"/>
    <m/>
  </r>
  <r>
    <x v="17"/>
    <m/>
    <m/>
    <n v="3932541"/>
    <m/>
    <n v="1076771"/>
    <m/>
    <m/>
    <m/>
  </r>
  <r>
    <x v="18"/>
    <m/>
    <m/>
    <m/>
    <m/>
    <m/>
    <m/>
    <m/>
    <m/>
  </r>
  <r>
    <x v="19"/>
    <m/>
    <m/>
    <m/>
    <m/>
    <m/>
    <m/>
    <m/>
    <m/>
  </r>
  <r>
    <x v="20"/>
    <m/>
    <m/>
    <m/>
    <m/>
    <m/>
    <m/>
    <m/>
    <m/>
  </r>
  <r>
    <x v="21"/>
    <m/>
    <m/>
    <n v="208736"/>
    <m/>
    <n v="1177800"/>
    <m/>
    <n v="2010519"/>
    <m/>
  </r>
  <r>
    <x v="22"/>
    <m/>
    <m/>
    <m/>
    <m/>
    <m/>
    <m/>
    <m/>
    <m/>
  </r>
  <r>
    <x v="23"/>
    <m/>
    <m/>
    <n v="690565"/>
    <n v="573"/>
    <n v="-3000"/>
    <n v="-2"/>
    <m/>
    <m/>
  </r>
  <r>
    <x v="24"/>
    <m/>
    <m/>
    <n v="52756"/>
    <n v="50"/>
    <n v="676505"/>
    <n v="425"/>
    <n v="120739"/>
    <n v="103"/>
  </r>
  <r>
    <x v="25"/>
    <m/>
    <m/>
    <m/>
    <m/>
    <m/>
    <m/>
    <m/>
    <m/>
  </r>
  <r>
    <x v="26"/>
    <m/>
    <m/>
    <m/>
    <m/>
    <n v="477900"/>
    <n v="0"/>
    <n v="654376"/>
    <m/>
  </r>
  <r>
    <x v="27"/>
    <m/>
    <m/>
    <m/>
    <m/>
    <m/>
    <m/>
    <m/>
    <m/>
  </r>
  <r>
    <x v="0"/>
    <n v="969500"/>
    <n v="963"/>
    <n v="1976332"/>
    <n v="1397"/>
    <n v="5106596"/>
    <n v="4588"/>
    <n v="297509"/>
    <n v="0"/>
  </r>
  <r>
    <x v="1"/>
    <m/>
    <m/>
    <n v="399126"/>
    <n v="2600"/>
    <n v="860340"/>
    <n v="8500"/>
    <m/>
    <m/>
  </r>
  <r>
    <x v="2"/>
    <m/>
    <m/>
    <n v="707400"/>
    <n v="2610"/>
    <n v="977144"/>
    <n v="4680"/>
    <n v="1215031"/>
    <n v="998"/>
  </r>
  <r>
    <x v="3"/>
    <n v="174364"/>
    <n v="600"/>
    <n v="13617"/>
    <n v="60"/>
    <n v="61328"/>
    <n v="126"/>
    <m/>
    <m/>
  </r>
  <r>
    <x v="4"/>
    <n v="2060"/>
    <n v="9174"/>
    <n v="105754"/>
    <n v="11447"/>
    <n v="23633"/>
    <n v="8500"/>
    <m/>
    <m/>
  </r>
  <r>
    <x v="5"/>
    <m/>
    <m/>
    <m/>
    <m/>
    <m/>
    <m/>
    <m/>
    <m/>
  </r>
  <r>
    <x v="6"/>
    <m/>
    <m/>
    <m/>
    <m/>
    <m/>
    <m/>
    <m/>
    <m/>
  </r>
  <r>
    <x v="7"/>
    <n v="3502"/>
    <m/>
    <n v="229561"/>
    <m/>
    <n v="31392"/>
    <m/>
    <m/>
    <m/>
  </r>
  <r>
    <x v="8"/>
    <n v="23413"/>
    <m/>
    <n v="180978"/>
    <m/>
    <n v="0"/>
    <m/>
    <n v="19697"/>
    <n v="8729"/>
  </r>
  <r>
    <x v="9"/>
    <n v="20326"/>
    <m/>
    <n v="56041"/>
    <m/>
    <n v="921544"/>
    <m/>
    <n v="293132"/>
    <n v="8729"/>
  </r>
  <r>
    <x v="10"/>
    <n v="216289"/>
    <m/>
    <n v="74250"/>
    <m/>
    <m/>
    <m/>
    <m/>
    <m/>
  </r>
  <r>
    <x v="11"/>
    <n v="12229"/>
    <m/>
    <n v="127773"/>
    <m/>
    <n v="138080"/>
    <m/>
    <m/>
    <m/>
  </r>
  <r>
    <x v="12"/>
    <n v="41585"/>
    <m/>
    <n v="67494"/>
    <m/>
    <n v="5387"/>
    <m/>
    <n v="2354"/>
    <n v="8729"/>
  </r>
  <r>
    <x v="13"/>
    <n v="200618"/>
    <m/>
    <n v="0"/>
    <m/>
    <n v="1044"/>
    <m/>
    <m/>
    <m/>
  </r>
  <r>
    <x v="14"/>
    <n v="58043"/>
    <m/>
    <n v="43976"/>
    <m/>
    <n v="3509044"/>
    <m/>
    <n v="145709"/>
    <n v="8729"/>
  </r>
  <r>
    <x v="15"/>
    <n v="0"/>
    <m/>
    <n v="0"/>
    <m/>
    <n v="0"/>
    <m/>
    <m/>
    <m/>
  </r>
  <r>
    <x v="16"/>
    <n v="0"/>
    <m/>
    <n v="0"/>
    <m/>
    <n v="7709523"/>
    <m/>
    <m/>
    <m/>
  </r>
  <r>
    <x v="17"/>
    <n v="0"/>
    <m/>
    <n v="0"/>
    <m/>
    <n v="0"/>
    <m/>
    <m/>
    <m/>
  </r>
  <r>
    <x v="18"/>
    <n v="0"/>
    <m/>
    <n v="0"/>
    <m/>
    <n v="0"/>
    <m/>
    <m/>
    <m/>
  </r>
  <r>
    <x v="19"/>
    <n v="800"/>
    <m/>
    <n v="25000"/>
    <m/>
    <n v="32160"/>
    <m/>
    <m/>
    <m/>
  </r>
  <r>
    <x v="20"/>
    <m/>
    <m/>
    <m/>
    <m/>
    <m/>
    <m/>
    <m/>
    <m/>
  </r>
  <r>
    <x v="21"/>
    <n v="1265"/>
    <m/>
    <n v="81689"/>
    <m/>
    <n v="622174"/>
    <n v="8500"/>
    <n v="864401"/>
    <n v="8729"/>
  </r>
  <r>
    <x v="22"/>
    <m/>
    <m/>
    <n v="44445"/>
    <n v="51"/>
    <m/>
    <m/>
    <m/>
    <m/>
  </r>
  <r>
    <x v="23"/>
    <m/>
    <m/>
    <n v="42948"/>
    <n v="46"/>
    <m/>
    <m/>
    <m/>
    <m/>
  </r>
  <r>
    <x v="24"/>
    <m/>
    <m/>
    <m/>
    <m/>
    <n v="240409"/>
    <n v="8500"/>
    <m/>
    <m/>
  </r>
  <r>
    <x v="25"/>
    <m/>
    <m/>
    <m/>
    <m/>
    <n v="33990"/>
    <n v="54"/>
    <m/>
    <m/>
  </r>
  <r>
    <x v="26"/>
    <m/>
    <m/>
    <m/>
    <m/>
    <n v="417036"/>
    <n v="8500"/>
    <m/>
    <m/>
  </r>
  <r>
    <x v="27"/>
    <m/>
    <m/>
    <m/>
    <m/>
    <m/>
    <m/>
    <m/>
    <m/>
  </r>
  <r>
    <x v="0"/>
    <n v="7125750"/>
    <n v="13124"/>
    <n v="36029964"/>
    <n v="27511"/>
    <n v="55754424"/>
    <n v="162984"/>
    <n v="30727120"/>
    <n v="61175"/>
  </r>
  <r>
    <x v="1"/>
    <n v="430177"/>
    <n v="7848"/>
    <n v="734907"/>
    <n v="6021"/>
    <m/>
    <m/>
    <m/>
    <m/>
  </r>
  <r>
    <x v="2"/>
    <m/>
    <m/>
    <m/>
    <m/>
    <m/>
    <m/>
    <m/>
    <m/>
  </r>
  <r>
    <x v="3"/>
    <n v="2638200"/>
    <n v="1000"/>
    <n v="4654901"/>
    <n v="12042"/>
    <m/>
    <m/>
    <m/>
    <m/>
  </r>
  <r>
    <x v="4"/>
    <m/>
    <m/>
    <m/>
    <m/>
    <m/>
    <m/>
    <m/>
    <m/>
  </r>
  <r>
    <x v="5"/>
    <m/>
    <m/>
    <m/>
    <m/>
    <m/>
    <m/>
    <m/>
    <m/>
  </r>
  <r>
    <x v="6"/>
    <m/>
    <m/>
    <n v="3141782"/>
    <n v="5417"/>
    <n v="178705"/>
    <n v="735"/>
    <n v="-2414"/>
    <n v="4"/>
  </r>
  <r>
    <x v="7"/>
    <m/>
    <m/>
    <m/>
    <m/>
    <m/>
    <m/>
    <m/>
    <m/>
  </r>
  <r>
    <x v="8"/>
    <m/>
    <m/>
    <n v="201027"/>
    <m/>
    <n v="872453"/>
    <m/>
    <n v="2685065"/>
    <m/>
  </r>
  <r>
    <x v="9"/>
    <m/>
    <m/>
    <m/>
    <m/>
    <m/>
    <m/>
    <m/>
    <m/>
  </r>
  <r>
    <x v="10"/>
    <m/>
    <m/>
    <n v="31551"/>
    <m/>
    <m/>
    <m/>
    <m/>
    <m/>
  </r>
  <r>
    <x v="11"/>
    <n v="104859"/>
    <m/>
    <m/>
    <m/>
    <n v="1043017"/>
    <m/>
    <m/>
    <m/>
  </r>
  <r>
    <x v="12"/>
    <n v="2043"/>
    <m/>
    <n v="291508"/>
    <m/>
    <m/>
    <m/>
    <m/>
    <m/>
  </r>
  <r>
    <x v="13"/>
    <n v="4593568"/>
    <m/>
    <n v="5517909"/>
    <m/>
    <n v="367139"/>
    <m/>
    <m/>
    <m/>
  </r>
  <r>
    <x v="14"/>
    <m/>
    <m/>
    <m/>
    <m/>
    <m/>
    <m/>
    <n v="34650"/>
    <m/>
  </r>
  <r>
    <x v="15"/>
    <m/>
    <m/>
    <m/>
    <m/>
    <m/>
    <m/>
    <m/>
    <m/>
  </r>
  <r>
    <x v="16"/>
    <m/>
    <m/>
    <n v="8739978"/>
    <m/>
    <n v="6888063"/>
    <m/>
    <n v="4273349"/>
    <m/>
  </r>
  <r>
    <x v="17"/>
    <m/>
    <m/>
    <n v="732304"/>
    <m/>
    <n v="5661931"/>
    <m/>
    <n v="863986"/>
    <m/>
  </r>
  <r>
    <x v="18"/>
    <m/>
    <m/>
    <m/>
    <m/>
    <m/>
    <m/>
    <m/>
    <m/>
  </r>
  <r>
    <x v="19"/>
    <m/>
    <m/>
    <m/>
    <m/>
    <m/>
    <m/>
    <m/>
    <m/>
  </r>
  <r>
    <x v="20"/>
    <m/>
    <m/>
    <m/>
    <m/>
    <m/>
    <m/>
    <m/>
    <m/>
  </r>
  <r>
    <x v="21"/>
    <m/>
    <m/>
    <m/>
    <m/>
    <n v="388318"/>
    <m/>
    <n v="187923"/>
    <m/>
  </r>
  <r>
    <x v="22"/>
    <m/>
    <m/>
    <n v="428762"/>
    <n v="306"/>
    <m/>
    <m/>
    <m/>
    <m/>
  </r>
  <r>
    <x v="23"/>
    <m/>
    <m/>
    <n v="414311"/>
    <n v="504"/>
    <n v="859368"/>
    <m/>
    <m/>
    <m/>
  </r>
  <r>
    <x v="24"/>
    <m/>
    <m/>
    <n v="3000"/>
    <n v="6"/>
    <n v="74536"/>
    <m/>
    <m/>
    <m/>
  </r>
  <r>
    <x v="25"/>
    <m/>
    <m/>
    <m/>
    <m/>
    <m/>
    <m/>
    <m/>
    <m/>
  </r>
  <r>
    <x v="26"/>
    <m/>
    <m/>
    <m/>
    <m/>
    <m/>
    <m/>
    <m/>
    <m/>
  </r>
  <r>
    <x v="27"/>
    <m/>
    <m/>
    <m/>
    <m/>
    <m/>
    <m/>
    <m/>
    <m/>
  </r>
  <r>
    <x v="0"/>
    <n v="2449015"/>
    <n v="2195"/>
    <n v="3922430"/>
    <n v="7553"/>
    <n v="8369735"/>
    <n v="8977"/>
    <n v="967225"/>
    <n v="6936"/>
  </r>
  <r>
    <x v="1"/>
    <m/>
    <m/>
    <m/>
    <m/>
    <m/>
    <m/>
    <m/>
    <m/>
  </r>
  <r>
    <x v="2"/>
    <m/>
    <m/>
    <m/>
    <m/>
    <m/>
    <m/>
    <m/>
    <m/>
  </r>
  <r>
    <x v="3"/>
    <m/>
    <m/>
    <m/>
    <m/>
    <m/>
    <m/>
    <m/>
    <m/>
  </r>
  <r>
    <x v="4"/>
    <m/>
    <m/>
    <m/>
    <m/>
    <m/>
    <m/>
    <m/>
    <m/>
  </r>
  <r>
    <x v="5"/>
    <m/>
    <m/>
    <m/>
    <m/>
    <m/>
    <m/>
    <m/>
    <m/>
  </r>
  <r>
    <x v="6"/>
    <m/>
    <m/>
    <n v="798355"/>
    <n v="1159"/>
    <n v="623202"/>
    <n v="976"/>
    <m/>
    <m/>
  </r>
  <r>
    <x v="7"/>
    <m/>
    <m/>
    <m/>
    <m/>
    <m/>
    <m/>
    <m/>
    <m/>
  </r>
  <r>
    <x v="8"/>
    <m/>
    <m/>
    <m/>
    <m/>
    <m/>
    <m/>
    <m/>
    <m/>
  </r>
  <r>
    <x v="9"/>
    <m/>
    <m/>
    <m/>
    <m/>
    <m/>
    <m/>
    <m/>
    <m/>
  </r>
  <r>
    <x v="10"/>
    <n v="4253"/>
    <m/>
    <m/>
    <m/>
    <n v="16290"/>
    <m/>
    <m/>
    <m/>
  </r>
  <r>
    <x v="11"/>
    <n v="1907690"/>
    <m/>
    <n v="561951"/>
    <m/>
    <n v="3845250"/>
    <m/>
    <n v="272319"/>
    <m/>
  </r>
  <r>
    <x v="12"/>
    <n v="16683"/>
    <m/>
    <n v="87796"/>
    <m/>
    <m/>
    <m/>
    <m/>
    <m/>
  </r>
  <r>
    <x v="13"/>
    <m/>
    <m/>
    <n v="10381"/>
    <m/>
    <m/>
    <m/>
    <m/>
    <m/>
  </r>
  <r>
    <x v="14"/>
    <m/>
    <m/>
    <n v="400245"/>
    <m/>
    <n v="1969814"/>
    <m/>
    <n v="364492"/>
    <m/>
  </r>
  <r>
    <x v="15"/>
    <m/>
    <m/>
    <m/>
    <m/>
    <m/>
    <m/>
    <m/>
    <m/>
  </r>
  <r>
    <x v="16"/>
    <m/>
    <m/>
    <n v="2879334"/>
    <m/>
    <n v="3648050"/>
    <m/>
    <n v="1482840"/>
    <m/>
  </r>
  <r>
    <x v="17"/>
    <m/>
    <m/>
    <n v="75908"/>
    <m/>
    <m/>
    <m/>
    <m/>
    <m/>
  </r>
  <r>
    <x v="18"/>
    <m/>
    <m/>
    <m/>
    <m/>
    <m/>
    <m/>
    <m/>
    <m/>
  </r>
  <r>
    <x v="19"/>
    <m/>
    <m/>
    <m/>
    <m/>
    <m/>
    <m/>
    <m/>
    <m/>
  </r>
  <r>
    <x v="20"/>
    <m/>
    <m/>
    <m/>
    <m/>
    <m/>
    <m/>
    <m/>
    <m/>
  </r>
  <r>
    <x v="21"/>
    <m/>
    <m/>
    <n v="266360"/>
    <m/>
    <n v="786411"/>
    <m/>
    <n v="229426"/>
    <m/>
  </r>
  <r>
    <x v="22"/>
    <m/>
    <m/>
    <n v="78078"/>
    <n v="53"/>
    <m/>
    <m/>
    <m/>
    <m/>
  </r>
  <r>
    <x v="23"/>
    <m/>
    <m/>
    <n v="75447"/>
    <n v="93"/>
    <m/>
    <m/>
    <m/>
    <m/>
  </r>
  <r>
    <x v="24"/>
    <m/>
    <m/>
    <n v="3656"/>
    <n v="3"/>
    <n v="138137"/>
    <n v="42"/>
    <n v="14755"/>
    <m/>
  </r>
  <r>
    <x v="25"/>
    <m/>
    <m/>
    <m/>
    <m/>
    <n v="115919"/>
    <m/>
    <m/>
    <m/>
  </r>
  <r>
    <x v="26"/>
    <m/>
    <m/>
    <m/>
    <m/>
    <m/>
    <m/>
    <m/>
    <m/>
  </r>
  <r>
    <x v="27"/>
    <m/>
    <m/>
    <m/>
    <m/>
    <m/>
    <m/>
    <m/>
    <m/>
  </r>
  <r>
    <x v="0"/>
    <n v="336372"/>
    <n v="434"/>
    <n v="1111142"/>
    <n v="746"/>
    <n v="2390910"/>
    <n v="836"/>
    <n v="10707"/>
    <n v="18"/>
  </r>
  <r>
    <x v="1"/>
    <n v="639413"/>
    <n v="476"/>
    <m/>
    <m/>
    <m/>
    <m/>
    <m/>
    <m/>
  </r>
  <r>
    <x v="2"/>
    <m/>
    <m/>
    <m/>
    <m/>
    <m/>
    <m/>
    <m/>
    <m/>
  </r>
  <r>
    <x v="3"/>
    <m/>
    <m/>
    <m/>
    <m/>
    <m/>
    <m/>
    <m/>
    <m/>
  </r>
  <r>
    <x v="4"/>
    <m/>
    <m/>
    <m/>
    <m/>
    <m/>
    <m/>
    <m/>
    <m/>
  </r>
  <r>
    <x v="5"/>
    <m/>
    <m/>
    <m/>
    <m/>
    <m/>
    <m/>
    <m/>
    <m/>
  </r>
  <r>
    <x v="6"/>
    <n v="56760"/>
    <n v="72"/>
    <n v="1031652"/>
    <n v="566"/>
    <n v="7167028"/>
    <n v="2248"/>
    <n v="20320"/>
    <n v="50"/>
  </r>
  <r>
    <x v="7"/>
    <m/>
    <m/>
    <m/>
    <m/>
    <m/>
    <m/>
    <m/>
    <m/>
  </r>
  <r>
    <x v="8"/>
    <m/>
    <m/>
    <m/>
    <m/>
    <m/>
    <m/>
    <m/>
    <m/>
  </r>
  <r>
    <x v="9"/>
    <m/>
    <m/>
    <n v="162342"/>
    <m/>
    <n v="2489010"/>
    <m/>
    <n v="195180"/>
    <m/>
  </r>
  <r>
    <x v="10"/>
    <m/>
    <m/>
    <m/>
    <m/>
    <n v="1905"/>
    <m/>
    <m/>
    <m/>
  </r>
  <r>
    <x v="11"/>
    <n v="61543"/>
    <m/>
    <n v="1734348"/>
    <m/>
    <n v="1543828"/>
    <m/>
    <m/>
    <m/>
  </r>
  <r>
    <x v="12"/>
    <n v="19808"/>
    <m/>
    <n v="314626"/>
    <m/>
    <n v="15815"/>
    <m/>
    <m/>
    <m/>
  </r>
  <r>
    <x v="13"/>
    <n v="65725"/>
    <m/>
    <n v="431"/>
    <m/>
    <m/>
    <m/>
    <m/>
    <m/>
  </r>
  <r>
    <x v="14"/>
    <m/>
    <m/>
    <m/>
    <m/>
    <m/>
    <m/>
    <m/>
    <m/>
  </r>
  <r>
    <x v="15"/>
    <m/>
    <m/>
    <n v="3696"/>
    <m/>
    <m/>
    <m/>
    <m/>
    <m/>
  </r>
  <r>
    <x v="16"/>
    <m/>
    <m/>
    <n v="3560479"/>
    <m/>
    <n v="3455422"/>
    <m/>
    <m/>
    <m/>
  </r>
  <r>
    <x v="17"/>
    <m/>
    <m/>
    <n v="1111410"/>
    <m/>
    <m/>
    <m/>
    <m/>
    <m/>
  </r>
  <r>
    <x v="18"/>
    <m/>
    <m/>
    <m/>
    <m/>
    <m/>
    <m/>
    <m/>
    <m/>
  </r>
  <r>
    <x v="19"/>
    <m/>
    <m/>
    <m/>
    <m/>
    <m/>
    <m/>
    <m/>
    <m/>
  </r>
  <r>
    <x v="20"/>
    <m/>
    <m/>
    <m/>
    <m/>
    <m/>
    <m/>
    <m/>
    <m/>
  </r>
  <r>
    <x v="21"/>
    <m/>
    <m/>
    <n v="1078181"/>
    <m/>
    <n v="474431"/>
    <m/>
    <n v="19123"/>
    <m/>
  </r>
  <r>
    <x v="22"/>
    <m/>
    <m/>
    <n v="56270"/>
    <n v="20"/>
    <s v="                                       -  "/>
    <m/>
    <m/>
    <m/>
  </r>
  <r>
    <x v="23"/>
    <m/>
    <m/>
    <n v="54718"/>
    <n v="71"/>
    <s v="                                       -  "/>
    <m/>
    <m/>
    <m/>
  </r>
  <r>
    <x v="24"/>
    <m/>
    <m/>
    <n v="8923"/>
    <n v="5"/>
    <n v="175981"/>
    <n v="56"/>
    <m/>
    <m/>
  </r>
  <r>
    <x v="25"/>
    <m/>
    <m/>
    <m/>
    <m/>
    <n v="4853"/>
    <n v="7"/>
    <n v="27117"/>
    <n v="58"/>
  </r>
  <r>
    <x v="26"/>
    <m/>
    <m/>
    <m/>
    <m/>
    <n v="436492"/>
    <m/>
    <n v="90722"/>
    <m/>
  </r>
  <r>
    <x v="27"/>
    <m/>
    <m/>
    <m/>
    <m/>
    <m/>
    <m/>
    <m/>
    <m/>
  </r>
  <r>
    <x v="0"/>
    <n v="2029964"/>
    <n v="2723"/>
    <n v="2443641"/>
    <n v="5482"/>
    <n v="7378147"/>
    <n v="9872"/>
    <m/>
    <m/>
  </r>
  <r>
    <x v="1"/>
    <n v="38545"/>
    <n v="45"/>
    <m/>
    <m/>
    <m/>
    <m/>
    <m/>
    <m/>
  </r>
  <r>
    <x v="2"/>
    <m/>
    <m/>
    <n v="1579650"/>
    <n v="4403"/>
    <m/>
    <m/>
    <m/>
    <m/>
  </r>
  <r>
    <x v="3"/>
    <n v="75259"/>
    <n v="48"/>
    <n v="190362"/>
    <n v="151"/>
    <m/>
    <m/>
    <m/>
    <m/>
  </r>
  <r>
    <x v="4"/>
    <n v="193"/>
    <n v="2"/>
    <m/>
    <m/>
    <m/>
    <m/>
    <m/>
    <m/>
  </r>
  <r>
    <x v="5"/>
    <m/>
    <m/>
    <m/>
    <m/>
    <n v="18980"/>
    <n v="140"/>
    <m/>
    <m/>
  </r>
  <r>
    <x v="6"/>
    <m/>
    <m/>
    <n v="225140"/>
    <n v="294"/>
    <n v="613252"/>
    <n v="373"/>
    <m/>
    <m/>
  </r>
  <r>
    <x v="7"/>
    <m/>
    <m/>
    <m/>
    <m/>
    <m/>
    <m/>
    <m/>
    <m/>
  </r>
  <r>
    <x v="8"/>
    <m/>
    <m/>
    <m/>
    <m/>
    <m/>
    <m/>
    <m/>
    <m/>
  </r>
  <r>
    <x v="9"/>
    <n v="11604"/>
    <m/>
    <n v="12404"/>
    <m/>
    <n v="94768"/>
    <m/>
    <m/>
    <m/>
  </r>
  <r>
    <x v="10"/>
    <n v="31284"/>
    <m/>
    <m/>
    <m/>
    <m/>
    <m/>
    <m/>
    <m/>
  </r>
  <r>
    <x v="11"/>
    <n v="803021"/>
    <m/>
    <n v="1132792"/>
    <m/>
    <n v="17500"/>
    <m/>
    <m/>
    <m/>
  </r>
  <r>
    <x v="12"/>
    <n v="49701"/>
    <m/>
    <n v="170332"/>
    <m/>
    <n v="145492"/>
    <m/>
    <m/>
    <m/>
  </r>
  <r>
    <x v="13"/>
    <n v="39732"/>
    <m/>
    <n v="35953"/>
    <m/>
    <n v="14647"/>
    <m/>
    <m/>
    <m/>
  </r>
  <r>
    <x v="14"/>
    <m/>
    <m/>
    <m/>
    <m/>
    <n v="110630"/>
    <m/>
    <m/>
    <m/>
  </r>
  <r>
    <x v="15"/>
    <n v="20054"/>
    <m/>
    <m/>
    <m/>
    <m/>
    <m/>
    <m/>
    <m/>
  </r>
  <r>
    <x v="16"/>
    <m/>
    <m/>
    <n v="4966240"/>
    <m/>
    <n v="4480965"/>
    <m/>
    <m/>
    <m/>
  </r>
  <r>
    <x v="17"/>
    <m/>
    <m/>
    <n v="331583"/>
    <m/>
    <m/>
    <m/>
    <m/>
    <m/>
  </r>
  <r>
    <x v="18"/>
    <m/>
    <m/>
    <m/>
    <m/>
    <m/>
    <m/>
    <m/>
    <m/>
  </r>
  <r>
    <x v="19"/>
    <m/>
    <m/>
    <m/>
    <m/>
    <m/>
    <m/>
    <m/>
    <m/>
  </r>
  <r>
    <x v="20"/>
    <m/>
    <m/>
    <m/>
    <m/>
    <m/>
    <m/>
    <m/>
    <m/>
  </r>
  <r>
    <x v="21"/>
    <n v="367084"/>
    <m/>
    <n v="958284"/>
    <m/>
    <n v="1499047"/>
    <m/>
    <m/>
    <m/>
  </r>
  <r>
    <x v="22"/>
    <m/>
    <m/>
    <n v="56967"/>
    <n v="19"/>
    <m/>
    <m/>
    <m/>
    <m/>
  </r>
  <r>
    <x v="23"/>
    <m/>
    <m/>
    <n v="55047"/>
    <n v="51"/>
    <m/>
    <m/>
    <m/>
    <m/>
  </r>
  <r>
    <x v="24"/>
    <m/>
    <m/>
    <n v="6800"/>
    <n v="11"/>
    <m/>
    <m/>
    <m/>
    <m/>
  </r>
  <r>
    <x v="25"/>
    <m/>
    <m/>
    <m/>
    <m/>
    <m/>
    <m/>
    <m/>
    <m/>
  </r>
  <r>
    <x v="26"/>
    <m/>
    <m/>
    <m/>
    <m/>
    <m/>
    <m/>
    <m/>
    <m/>
  </r>
  <r>
    <x v="27"/>
    <m/>
    <m/>
    <m/>
    <m/>
    <m/>
    <m/>
    <m/>
    <m/>
  </r>
  <r>
    <x v="0"/>
    <n v="321784"/>
    <n v="1062"/>
    <n v="783753"/>
    <n v="821"/>
    <n v="2872850"/>
    <n v="3328"/>
    <m/>
    <m/>
  </r>
  <r>
    <x v="1"/>
    <n v="169718"/>
    <n v="94"/>
    <m/>
    <m/>
    <m/>
    <m/>
    <m/>
    <m/>
  </r>
  <r>
    <x v="2"/>
    <m/>
    <m/>
    <n v="35924"/>
    <n v="24"/>
    <n v="9884"/>
    <n v="78"/>
    <m/>
    <m/>
  </r>
  <r>
    <x v="3"/>
    <n v="3187"/>
    <n v="7"/>
    <n v="12087"/>
    <n v="20"/>
    <m/>
    <m/>
    <m/>
    <m/>
  </r>
  <r>
    <x v="4"/>
    <n v="6116"/>
    <n v="5"/>
    <n v="5281"/>
    <n v="18"/>
    <n v="4817"/>
    <n v="15"/>
    <n v="1206.8800000000001"/>
    <n v="4"/>
  </r>
  <r>
    <x v="5"/>
    <m/>
    <m/>
    <n v="749"/>
    <n v="1"/>
    <m/>
    <m/>
    <m/>
    <m/>
  </r>
  <r>
    <x v="6"/>
    <m/>
    <m/>
    <m/>
    <m/>
    <n v="136089"/>
    <n v="332"/>
    <m/>
    <m/>
  </r>
  <r>
    <x v="7"/>
    <n v="6842"/>
    <m/>
    <n v="296"/>
    <m/>
    <m/>
    <m/>
    <m/>
    <m/>
  </r>
  <r>
    <x v="8"/>
    <n v="12518"/>
    <m/>
    <n v="5000"/>
    <m/>
    <n v="86319"/>
    <m/>
    <n v="79444.38"/>
    <m/>
  </r>
  <r>
    <x v="9"/>
    <n v="8010"/>
    <m/>
    <m/>
    <m/>
    <n v="22386"/>
    <m/>
    <m/>
    <m/>
  </r>
  <r>
    <x v="10"/>
    <n v="3133"/>
    <m/>
    <n v="2710"/>
    <m/>
    <n v="9869"/>
    <m/>
    <n v="7077"/>
    <m/>
  </r>
  <r>
    <x v="11"/>
    <n v="4998"/>
    <m/>
    <n v="155250"/>
    <m/>
    <n v="749686"/>
    <m/>
    <n v="12788.6"/>
    <m/>
  </r>
  <r>
    <x v="12"/>
    <n v="2311"/>
    <m/>
    <n v="41603"/>
    <m/>
    <n v="1508"/>
    <m/>
    <m/>
    <m/>
  </r>
  <r>
    <x v="13"/>
    <n v="9352"/>
    <m/>
    <n v="52644"/>
    <m/>
    <n v="217"/>
    <m/>
    <m/>
    <m/>
  </r>
  <r>
    <x v="14"/>
    <m/>
    <m/>
    <n v="95119"/>
    <m/>
    <n v="174433"/>
    <m/>
    <n v="340973"/>
    <m/>
  </r>
  <r>
    <x v="15"/>
    <n v="13590"/>
    <m/>
    <m/>
    <m/>
    <m/>
    <m/>
    <m/>
    <m/>
  </r>
  <r>
    <x v="16"/>
    <m/>
    <m/>
    <n v="585700"/>
    <m/>
    <n v="151462"/>
    <m/>
    <m/>
    <m/>
  </r>
  <r>
    <x v="17"/>
    <m/>
    <m/>
    <n v="547954"/>
    <m/>
    <n v="284790"/>
    <m/>
    <m/>
    <m/>
  </r>
  <r>
    <x v="18"/>
    <m/>
    <m/>
    <m/>
    <m/>
    <m/>
    <m/>
    <m/>
    <m/>
  </r>
  <r>
    <x v="19"/>
    <m/>
    <m/>
    <m/>
    <m/>
    <m/>
    <m/>
    <m/>
    <m/>
  </r>
  <r>
    <x v="20"/>
    <m/>
    <m/>
    <n v="135214"/>
    <m/>
    <n v="71671"/>
    <m/>
    <m/>
    <m/>
  </r>
  <r>
    <x v="21"/>
    <n v="2605"/>
    <m/>
    <n v="2973"/>
    <m/>
    <n v="100193"/>
    <m/>
    <m/>
    <m/>
  </r>
  <r>
    <x v="22"/>
    <m/>
    <m/>
    <m/>
    <m/>
    <m/>
    <m/>
    <m/>
    <m/>
  </r>
  <r>
    <x v="23"/>
    <m/>
    <m/>
    <n v="29215"/>
    <n v="30"/>
    <n v="5439"/>
    <m/>
    <n v="35936.65"/>
    <m/>
  </r>
  <r>
    <x v="24"/>
    <m/>
    <m/>
    <m/>
    <m/>
    <n v="123336"/>
    <m/>
    <n v="40000"/>
    <m/>
  </r>
  <r>
    <x v="25"/>
    <m/>
    <m/>
    <m/>
    <m/>
    <n v="4828"/>
    <m/>
    <m/>
    <m/>
  </r>
  <r>
    <x v="26"/>
    <m/>
    <m/>
    <m/>
    <m/>
    <m/>
    <m/>
    <m/>
    <m/>
  </r>
  <r>
    <x v="27"/>
    <m/>
    <m/>
    <m/>
    <m/>
    <m/>
    <m/>
    <m/>
    <m/>
  </r>
  <r>
    <x v="0"/>
    <n v="765603"/>
    <n v="772"/>
    <n v="2033850"/>
    <n v="1668"/>
    <n v="1575225"/>
    <n v="6"/>
    <n v="0"/>
    <n v="0"/>
  </r>
  <r>
    <x v="1"/>
    <m/>
    <m/>
    <m/>
    <m/>
    <m/>
    <m/>
    <m/>
    <m/>
  </r>
  <r>
    <x v="2"/>
    <m/>
    <m/>
    <m/>
    <m/>
    <m/>
    <m/>
    <m/>
    <m/>
  </r>
  <r>
    <x v="3"/>
    <n v="175431"/>
    <n v="119"/>
    <n v="23459"/>
    <n v="15"/>
    <m/>
    <m/>
    <m/>
    <m/>
  </r>
  <r>
    <x v="4"/>
    <n v="13118"/>
    <n v="124"/>
    <n v="215102"/>
    <n v="124"/>
    <m/>
    <m/>
    <m/>
    <m/>
  </r>
  <r>
    <x v="5"/>
    <m/>
    <m/>
    <n v="30042"/>
    <n v="20"/>
    <m/>
    <m/>
    <m/>
    <m/>
  </r>
  <r>
    <x v="6"/>
    <m/>
    <m/>
    <n v="189854"/>
    <n v="301"/>
    <n v="162486"/>
    <n v="334"/>
    <n v="0"/>
    <m/>
  </r>
  <r>
    <x v="7"/>
    <m/>
    <m/>
    <m/>
    <m/>
    <m/>
    <m/>
    <m/>
    <m/>
  </r>
  <r>
    <x v="8"/>
    <m/>
    <m/>
    <n v="109011"/>
    <m/>
    <m/>
    <m/>
    <m/>
    <m/>
  </r>
  <r>
    <x v="9"/>
    <n v="152353"/>
    <m/>
    <n v="1256355"/>
    <m/>
    <n v="1537575"/>
    <m/>
    <m/>
    <m/>
  </r>
  <r>
    <x v="10"/>
    <m/>
    <m/>
    <n v="3703"/>
    <m/>
    <m/>
    <m/>
    <m/>
    <m/>
  </r>
  <r>
    <x v="11"/>
    <n v="55377"/>
    <m/>
    <n v="303572"/>
    <m/>
    <n v="160840"/>
    <m/>
    <m/>
    <m/>
  </r>
  <r>
    <x v="12"/>
    <m/>
    <m/>
    <n v="962"/>
    <m/>
    <m/>
    <m/>
    <m/>
    <m/>
  </r>
  <r>
    <x v="13"/>
    <n v="2234"/>
    <m/>
    <n v="65714"/>
    <m/>
    <n v="678053"/>
    <m/>
    <m/>
    <m/>
  </r>
  <r>
    <x v="14"/>
    <m/>
    <m/>
    <m/>
    <m/>
    <m/>
    <m/>
    <m/>
    <m/>
  </r>
  <r>
    <x v="15"/>
    <m/>
    <m/>
    <m/>
    <m/>
    <m/>
    <m/>
    <m/>
    <m/>
  </r>
  <r>
    <x v="16"/>
    <m/>
    <m/>
    <n v="124015"/>
    <m/>
    <m/>
    <m/>
    <m/>
    <m/>
  </r>
  <r>
    <x v="17"/>
    <n v="74376"/>
    <m/>
    <n v="576230"/>
    <m/>
    <n v="65056"/>
    <m/>
    <m/>
    <m/>
  </r>
  <r>
    <x v="18"/>
    <m/>
    <m/>
    <m/>
    <m/>
    <m/>
    <m/>
    <m/>
    <m/>
  </r>
  <r>
    <x v="19"/>
    <m/>
    <m/>
    <m/>
    <m/>
    <m/>
    <m/>
    <m/>
    <m/>
  </r>
  <r>
    <x v="20"/>
    <m/>
    <m/>
    <m/>
    <m/>
    <m/>
    <m/>
    <m/>
    <m/>
  </r>
  <r>
    <x v="21"/>
    <m/>
    <m/>
    <m/>
    <m/>
    <m/>
    <m/>
    <m/>
    <m/>
  </r>
  <r>
    <x v="22"/>
    <m/>
    <m/>
    <n v="24585"/>
    <n v="25"/>
    <m/>
    <m/>
    <m/>
    <m/>
  </r>
  <r>
    <x v="23"/>
    <m/>
    <m/>
    <n v="23757"/>
    <n v="16"/>
    <m/>
    <m/>
    <m/>
    <m/>
  </r>
  <r>
    <x v="24"/>
    <m/>
    <m/>
    <n v="24643"/>
    <n v="24"/>
    <n v="405597"/>
    <n v="222"/>
    <m/>
    <m/>
  </r>
  <r>
    <x v="25"/>
    <m/>
    <m/>
    <m/>
    <m/>
    <m/>
    <m/>
    <m/>
    <m/>
  </r>
  <r>
    <x v="26"/>
    <m/>
    <m/>
    <m/>
    <m/>
    <m/>
    <m/>
    <m/>
    <m/>
  </r>
  <r>
    <x v="27"/>
    <m/>
    <m/>
    <m/>
    <m/>
    <m/>
    <m/>
    <m/>
    <m/>
  </r>
  <r>
    <x v="0"/>
    <n v="463950"/>
    <n v="1125"/>
    <n v="1319593"/>
    <n v="1411"/>
    <n v="3405675"/>
    <n v="2941"/>
    <n v="1185362"/>
    <n v="1372"/>
  </r>
  <r>
    <x v="1"/>
    <m/>
    <m/>
    <m/>
    <m/>
    <m/>
    <m/>
    <m/>
    <m/>
  </r>
  <r>
    <x v="2"/>
    <m/>
    <m/>
    <m/>
    <m/>
    <m/>
    <m/>
    <m/>
    <m/>
  </r>
  <r>
    <x v="3"/>
    <m/>
    <m/>
    <n v="25520"/>
    <n v="68"/>
    <n v="0"/>
    <m/>
    <n v="735966"/>
    <n v="1134"/>
  </r>
  <r>
    <x v="4"/>
    <m/>
    <m/>
    <m/>
    <m/>
    <m/>
    <m/>
    <m/>
    <m/>
  </r>
  <r>
    <x v="5"/>
    <m/>
    <m/>
    <m/>
    <m/>
    <n v="29336"/>
    <m/>
    <m/>
    <m/>
  </r>
  <r>
    <x v="6"/>
    <m/>
    <m/>
    <n v="341135"/>
    <n v="787"/>
    <m/>
    <m/>
    <m/>
    <m/>
  </r>
  <r>
    <x v="7"/>
    <n v="128867"/>
    <m/>
    <m/>
    <m/>
    <n v="16800"/>
    <m/>
    <m/>
    <m/>
  </r>
  <r>
    <x v="8"/>
    <m/>
    <m/>
    <m/>
    <m/>
    <n v="0"/>
    <m/>
    <m/>
    <m/>
  </r>
  <r>
    <x v="9"/>
    <m/>
    <m/>
    <m/>
    <m/>
    <n v="0"/>
    <m/>
    <m/>
    <m/>
  </r>
  <r>
    <x v="10"/>
    <m/>
    <m/>
    <n v="324136"/>
    <m/>
    <n v="0"/>
    <m/>
    <m/>
    <m/>
  </r>
  <r>
    <x v="11"/>
    <m/>
    <m/>
    <n v="137794"/>
    <m/>
    <n v="334092"/>
    <m/>
    <n v="48720"/>
    <m/>
  </r>
  <r>
    <x v="12"/>
    <n v="101089"/>
    <m/>
    <n v="210766"/>
    <m/>
    <n v="18619"/>
    <m/>
    <m/>
    <m/>
  </r>
  <r>
    <x v="13"/>
    <n v="47960"/>
    <m/>
    <n v="20670"/>
    <m/>
    <n v="47865"/>
    <m/>
    <m/>
    <m/>
  </r>
  <r>
    <x v="14"/>
    <m/>
    <m/>
    <m/>
    <m/>
    <n v="58235"/>
    <m/>
    <m/>
    <m/>
  </r>
  <r>
    <x v="15"/>
    <n v="25853"/>
    <m/>
    <n v="3656"/>
    <m/>
    <n v="0"/>
    <m/>
    <m/>
    <m/>
  </r>
  <r>
    <x v="16"/>
    <m/>
    <m/>
    <n v="2222559"/>
    <m/>
    <n v="2806932"/>
    <m/>
    <m/>
    <m/>
  </r>
  <r>
    <x v="17"/>
    <n v="191294"/>
    <m/>
    <n v="486938"/>
    <m/>
    <n v="0"/>
    <m/>
    <m/>
    <m/>
  </r>
  <r>
    <x v="18"/>
    <m/>
    <m/>
    <m/>
    <m/>
    <n v="0"/>
    <m/>
    <m/>
    <m/>
  </r>
  <r>
    <x v="19"/>
    <m/>
    <m/>
    <m/>
    <m/>
    <m/>
    <m/>
    <m/>
    <m/>
  </r>
  <r>
    <x v="20"/>
    <m/>
    <m/>
    <m/>
    <m/>
    <m/>
    <m/>
    <m/>
    <m/>
  </r>
  <r>
    <x v="21"/>
    <m/>
    <m/>
    <n v="0"/>
    <m/>
    <n v="32700"/>
    <m/>
    <n v="2188610"/>
    <m/>
  </r>
  <r>
    <x v="22"/>
    <m/>
    <m/>
    <m/>
    <m/>
    <m/>
    <m/>
    <m/>
    <m/>
  </r>
  <r>
    <x v="23"/>
    <m/>
    <m/>
    <m/>
    <m/>
    <m/>
    <m/>
    <m/>
    <m/>
  </r>
  <r>
    <x v="24"/>
    <m/>
    <m/>
    <m/>
    <m/>
    <m/>
    <m/>
    <m/>
    <m/>
  </r>
  <r>
    <x v="25"/>
    <m/>
    <m/>
    <m/>
    <m/>
    <m/>
    <m/>
    <m/>
    <m/>
  </r>
  <r>
    <x v="26"/>
    <m/>
    <m/>
    <n v="49431"/>
    <m/>
    <m/>
    <m/>
    <m/>
    <m/>
  </r>
  <r>
    <x v="27"/>
    <m/>
    <m/>
    <m/>
    <m/>
    <m/>
    <m/>
    <m/>
    <m/>
  </r>
  <r>
    <x v="0"/>
    <n v="1657803"/>
    <n v="1742"/>
    <n v="7439805"/>
    <n v="3641"/>
    <n v="5042782"/>
    <n v="3514"/>
    <n v="216902"/>
    <n v="119"/>
  </r>
  <r>
    <x v="1"/>
    <n v="272045"/>
    <n v="449"/>
    <m/>
    <m/>
    <m/>
    <m/>
    <m/>
    <m/>
  </r>
  <r>
    <x v="2"/>
    <m/>
    <m/>
    <m/>
    <m/>
    <m/>
    <m/>
    <m/>
    <m/>
  </r>
  <r>
    <x v="3"/>
    <n v="295561"/>
    <m/>
    <n v="210922"/>
    <m/>
    <n v="1227599"/>
    <m/>
    <m/>
    <m/>
  </r>
  <r>
    <x v="4"/>
    <n v="140400"/>
    <m/>
    <m/>
    <m/>
    <m/>
    <m/>
    <m/>
    <m/>
  </r>
  <r>
    <x v="5"/>
    <m/>
    <m/>
    <m/>
    <m/>
    <m/>
    <m/>
    <m/>
    <m/>
  </r>
  <r>
    <x v="6"/>
    <m/>
    <m/>
    <n v="859325"/>
    <n v="962"/>
    <m/>
    <m/>
    <m/>
    <m/>
  </r>
  <r>
    <x v="7"/>
    <m/>
    <m/>
    <m/>
    <m/>
    <m/>
    <m/>
    <m/>
    <m/>
  </r>
  <r>
    <x v="8"/>
    <m/>
    <m/>
    <m/>
    <m/>
    <m/>
    <m/>
    <m/>
    <m/>
  </r>
  <r>
    <x v="9"/>
    <m/>
    <m/>
    <n v="104757"/>
    <m/>
    <n v="155036"/>
    <m/>
    <m/>
    <m/>
  </r>
  <r>
    <x v="10"/>
    <n v="1998"/>
    <m/>
    <n v="50428"/>
    <m/>
    <n v="1217327"/>
    <m/>
    <m/>
    <m/>
  </r>
  <r>
    <x v="11"/>
    <n v="1238728"/>
    <m/>
    <n v="1589787"/>
    <m/>
    <n v="2829164"/>
    <m/>
    <n v="229214"/>
    <m/>
  </r>
  <r>
    <x v="12"/>
    <m/>
    <m/>
    <n v="7218"/>
    <m/>
    <m/>
    <m/>
    <m/>
    <m/>
  </r>
  <r>
    <x v="13"/>
    <n v="89136"/>
    <m/>
    <n v="16428"/>
    <m/>
    <m/>
    <m/>
    <m/>
    <m/>
  </r>
  <r>
    <x v="14"/>
    <m/>
    <m/>
    <n v="23787"/>
    <m/>
    <n v="243870"/>
    <m/>
    <m/>
    <m/>
  </r>
  <r>
    <x v="28"/>
    <m/>
    <m/>
    <m/>
    <m/>
    <n v="2519075"/>
    <m/>
    <n v="1322980"/>
    <m/>
  </r>
  <r>
    <x v="16"/>
    <m/>
    <m/>
    <m/>
    <m/>
    <m/>
    <m/>
    <m/>
    <m/>
  </r>
  <r>
    <x v="17"/>
    <m/>
    <m/>
    <n v="371324"/>
    <m/>
    <m/>
    <m/>
    <m/>
    <m/>
  </r>
  <r>
    <x v="18"/>
    <m/>
    <m/>
    <m/>
    <m/>
    <m/>
    <m/>
    <m/>
    <m/>
  </r>
  <r>
    <x v="19"/>
    <m/>
    <m/>
    <m/>
    <m/>
    <m/>
    <m/>
    <m/>
    <m/>
  </r>
  <r>
    <x v="20"/>
    <m/>
    <m/>
    <m/>
    <m/>
    <m/>
    <m/>
    <n v="393204"/>
    <n v="209"/>
  </r>
  <r>
    <x v="21"/>
    <n v="155899"/>
    <m/>
    <n v="767935"/>
    <m/>
    <n v="3141221"/>
    <m/>
    <n v="662628"/>
    <m/>
  </r>
  <r>
    <x v="22"/>
    <m/>
    <m/>
    <n v="81509"/>
    <n v="50"/>
    <m/>
    <m/>
    <m/>
    <m/>
  </r>
  <r>
    <x v="23"/>
    <m/>
    <m/>
    <n v="79124"/>
    <n v="112"/>
    <m/>
    <m/>
    <m/>
    <m/>
  </r>
  <r>
    <x v="24"/>
    <m/>
    <m/>
    <m/>
    <m/>
    <m/>
    <m/>
    <m/>
    <m/>
  </r>
  <r>
    <x v="25"/>
    <m/>
    <m/>
    <m/>
    <m/>
    <m/>
    <m/>
    <m/>
    <m/>
  </r>
  <r>
    <x v="26"/>
    <m/>
    <m/>
    <m/>
    <m/>
    <m/>
    <m/>
    <m/>
    <m/>
  </r>
  <r>
    <x v="27"/>
    <m/>
    <m/>
    <m/>
    <m/>
    <m/>
    <m/>
    <m/>
    <m/>
  </r>
  <r>
    <x v="0"/>
    <n v="4372800"/>
    <n v="7288"/>
    <n v="18547710"/>
    <n v="17637"/>
    <n v="70731595"/>
    <n v="27013"/>
    <n v="20522962"/>
    <n v="21000"/>
  </r>
  <r>
    <x v="1"/>
    <s v="                                     -  "/>
    <s v="                                    -  "/>
    <s v="                                       -  "/>
    <s v="                                    -  "/>
    <s v="                                       -  "/>
    <s v="                                               -  "/>
    <s v="                                          -  "/>
    <s v="                                          -  "/>
  </r>
  <r>
    <x v="2"/>
    <s v="                                     -  "/>
    <s v="                                    -  "/>
    <s v="                                       -  "/>
    <s v="                                    -  "/>
    <s v="                                       -  "/>
    <s v="                                               -  "/>
    <s v="                                          -  "/>
    <s v="                                          -  "/>
  </r>
  <r>
    <x v="3"/>
    <s v="                                     -  "/>
    <s v="                                    -  "/>
    <s v="                                       -  "/>
    <s v="                                    -  "/>
    <n v="284402"/>
    <n v="250"/>
    <n v="68566"/>
    <n v="50"/>
  </r>
  <r>
    <x v="4"/>
    <s v="                                     -  "/>
    <s v="                                    -  "/>
    <s v="                                       -  "/>
    <s v="                                    -  "/>
    <n v="136408"/>
    <n v="682"/>
    <n v="47327"/>
    <n v="328"/>
  </r>
  <r>
    <x v="5"/>
    <s v="                                     -  "/>
    <s v="                                    -  "/>
    <s v="                                       -  "/>
    <s v="                                    -  "/>
    <s v="                                       -  "/>
    <s v="                                               -  "/>
    <s v="                                          -  "/>
    <s v="                                          -  "/>
  </r>
  <r>
    <x v="6"/>
    <s v="                                     -  "/>
    <s v="                                    -  "/>
    <n v="1753261"/>
    <n v="3008"/>
    <n v="2062723"/>
    <n v="3853"/>
    <s v="                                          -  "/>
    <s v="                                          -  "/>
  </r>
  <r>
    <x v="7"/>
    <m/>
    <m/>
    <m/>
    <m/>
    <s v="                                       -  "/>
    <m/>
    <s v="                                          -  "/>
    <s v="                                          -  "/>
  </r>
  <r>
    <x v="8"/>
    <m/>
    <m/>
    <n v="439635"/>
    <m/>
    <n v="599681"/>
    <m/>
    <n v="175250"/>
    <s v="                                          -  "/>
  </r>
  <r>
    <x v="9"/>
    <m/>
    <m/>
    <s v="                                       -  "/>
    <m/>
    <n v="19090"/>
    <m/>
    <s v="                                          -  "/>
    <s v="                                          -  "/>
  </r>
  <r>
    <x v="10"/>
    <m/>
    <m/>
    <s v="                                       -  "/>
    <m/>
    <s v="                                       -  "/>
    <m/>
    <s v="                                          -  "/>
    <s v="                                          -  "/>
  </r>
  <r>
    <x v="11"/>
    <n v="74264"/>
    <m/>
    <n v="73771"/>
    <m/>
    <n v="168719"/>
    <m/>
    <n v="94791"/>
    <s v="                                          -  "/>
  </r>
  <r>
    <x v="12"/>
    <n v="26836"/>
    <m/>
    <s v="                                       -  "/>
    <m/>
    <n v="1065442"/>
    <m/>
    <n v="481724"/>
    <s v="                                          -  "/>
  </r>
  <r>
    <x v="13"/>
    <n v="120059"/>
    <m/>
    <n v="12940"/>
    <m/>
    <n v="62511"/>
    <m/>
    <n v="1735"/>
    <s v="                                          -  "/>
  </r>
  <r>
    <x v="14"/>
    <m/>
    <m/>
    <m/>
    <m/>
    <n v="108060"/>
    <m/>
    <s v="                                          -  "/>
    <s v="                                          -  "/>
  </r>
  <r>
    <x v="15"/>
    <m/>
    <m/>
    <m/>
    <m/>
    <s v="                                       -  "/>
    <m/>
    <s v="                                          -  "/>
    <s v="                                          -  "/>
  </r>
  <r>
    <x v="16"/>
    <m/>
    <m/>
    <n v="9587508"/>
    <m/>
    <n v="5782324"/>
    <m/>
    <n v="5507655"/>
    <s v="                                          -  "/>
  </r>
  <r>
    <x v="17"/>
    <m/>
    <m/>
    <m/>
    <m/>
    <n v="348188"/>
    <m/>
    <s v="                                          -  "/>
    <s v="                                          -  "/>
  </r>
  <r>
    <x v="18"/>
    <m/>
    <m/>
    <m/>
    <m/>
    <m/>
    <m/>
    <s v="                                          -  "/>
    <s v="                                          -  "/>
  </r>
  <r>
    <x v="19"/>
    <m/>
    <m/>
    <m/>
    <m/>
    <m/>
    <m/>
    <s v="                                          -  "/>
    <s v="                                          -  "/>
  </r>
  <r>
    <x v="20"/>
    <m/>
    <m/>
    <m/>
    <m/>
    <m/>
    <m/>
    <s v="                                          -  "/>
    <s v="                                          -  "/>
  </r>
  <r>
    <x v="21"/>
    <n v="2932933"/>
    <m/>
    <n v="76105"/>
    <n v="167"/>
    <n v="9228384"/>
    <s v="                                               -  "/>
    <n v="45564"/>
    <s v="                                          -  "/>
  </r>
  <r>
    <x v="22"/>
    <m/>
    <m/>
    <n v="273145"/>
    <n v="418"/>
    <s v="                                       -  "/>
    <s v="                                               -  "/>
    <s v="                                          -  "/>
    <s v="                                          -  "/>
  </r>
  <r>
    <x v="23"/>
    <m/>
    <m/>
    <n v="263939"/>
    <n v="43"/>
    <s v="                                       -  "/>
    <s v="                                               -  "/>
    <n v="583333"/>
    <n v="389"/>
  </r>
  <r>
    <x v="24"/>
    <m/>
    <m/>
    <n v="62883"/>
    <s v="                                    -  "/>
    <n v="411555"/>
    <n v="223"/>
    <n v="167372"/>
    <n v="146"/>
  </r>
  <r>
    <x v="25"/>
    <m/>
    <m/>
    <m/>
    <m/>
    <m/>
    <m/>
    <s v="                                          -  "/>
    <s v="                                          -  "/>
  </r>
  <r>
    <x v="26"/>
    <m/>
    <m/>
    <m/>
    <m/>
    <n v="595772"/>
    <n v="102"/>
    <n v="144442"/>
    <s v="                                          -  "/>
  </r>
  <r>
    <x v="27"/>
    <m/>
    <m/>
    <m/>
    <m/>
    <m/>
    <s v="                                               -  "/>
    <s v="                                          -  "/>
    <s v="                                          -  "/>
  </r>
  <r>
    <x v="0"/>
    <n v="13377450"/>
    <n v="19237"/>
    <n v="51933780"/>
    <n v="25745"/>
    <n v="66648528"/>
    <n v="40326"/>
    <n v="-359293"/>
    <n v="269"/>
  </r>
  <r>
    <x v="1"/>
    <m/>
    <m/>
    <n v="2092"/>
    <n v="14"/>
    <m/>
    <m/>
    <m/>
    <m/>
  </r>
  <r>
    <x v="2"/>
    <m/>
    <m/>
    <m/>
    <m/>
    <m/>
    <m/>
    <m/>
    <m/>
  </r>
  <r>
    <x v="3"/>
    <n v="1535908"/>
    <n v="2000"/>
    <n v="1562799"/>
    <n v="21387"/>
    <n v="9191168"/>
    <m/>
    <n v="650990"/>
    <m/>
  </r>
  <r>
    <x v="4"/>
    <n v="43412"/>
    <n v="19237"/>
    <m/>
    <m/>
    <m/>
    <m/>
    <m/>
    <m/>
  </r>
  <r>
    <x v="5"/>
    <m/>
    <m/>
    <m/>
    <m/>
    <m/>
    <m/>
    <m/>
    <m/>
  </r>
  <r>
    <x v="6"/>
    <m/>
    <m/>
    <n v="2779728"/>
    <n v="6477"/>
    <n v="4519379"/>
    <n v="8217"/>
    <n v="-1968"/>
    <n v="6"/>
  </r>
  <r>
    <x v="7"/>
    <m/>
    <m/>
    <m/>
    <m/>
    <m/>
    <m/>
    <m/>
    <m/>
  </r>
  <r>
    <x v="8"/>
    <m/>
    <m/>
    <n v="30144"/>
    <m/>
    <m/>
    <m/>
    <m/>
    <m/>
  </r>
  <r>
    <x v="9"/>
    <n v="685013"/>
    <m/>
    <n v="633318"/>
    <m/>
    <n v="333540"/>
    <m/>
    <n v="-1457"/>
    <n v="10"/>
  </r>
  <r>
    <x v="10"/>
    <m/>
    <m/>
    <m/>
    <m/>
    <m/>
    <m/>
    <m/>
    <m/>
  </r>
  <r>
    <x v="11"/>
    <n v="296789"/>
    <m/>
    <n v="1551699"/>
    <m/>
    <n v="1556466"/>
    <m/>
    <n v="1563232"/>
    <m/>
  </r>
  <r>
    <x v="12"/>
    <n v="141503"/>
    <m/>
    <n v="1130972"/>
    <m/>
    <m/>
    <m/>
    <m/>
    <m/>
  </r>
  <r>
    <x v="13"/>
    <n v="114151"/>
    <m/>
    <n v="190961"/>
    <m/>
    <m/>
    <m/>
    <m/>
    <m/>
  </r>
  <r>
    <x v="14"/>
    <m/>
    <m/>
    <n v="618524"/>
    <m/>
    <n v="1233926"/>
    <m/>
    <m/>
    <m/>
  </r>
  <r>
    <x v="15"/>
    <m/>
    <m/>
    <m/>
    <m/>
    <m/>
    <m/>
    <m/>
    <m/>
  </r>
  <r>
    <x v="16"/>
    <m/>
    <m/>
    <n v="5775936"/>
    <m/>
    <m/>
    <m/>
    <m/>
    <m/>
  </r>
  <r>
    <x v="17"/>
    <m/>
    <m/>
    <n v="539364"/>
    <m/>
    <m/>
    <m/>
    <m/>
    <m/>
  </r>
  <r>
    <x v="18"/>
    <m/>
    <m/>
    <m/>
    <m/>
    <m/>
    <m/>
    <m/>
    <m/>
  </r>
  <r>
    <x v="19"/>
    <m/>
    <m/>
    <m/>
    <m/>
    <m/>
    <m/>
    <m/>
    <m/>
  </r>
  <r>
    <x v="20"/>
    <m/>
    <m/>
    <m/>
    <m/>
    <m/>
    <m/>
    <m/>
    <m/>
  </r>
  <r>
    <x v="21"/>
    <n v="167079"/>
    <m/>
    <n v="602968"/>
    <m/>
    <n v="154650"/>
    <m/>
    <m/>
    <m/>
  </r>
  <r>
    <x v="22"/>
    <m/>
    <m/>
    <n v="317849"/>
    <n v="193"/>
    <m/>
    <m/>
    <m/>
    <m/>
  </r>
  <r>
    <x v="23"/>
    <m/>
    <m/>
    <n v="306186"/>
    <n v="579"/>
    <n v="950"/>
    <m/>
    <m/>
    <m/>
  </r>
  <r>
    <x v="24"/>
    <m/>
    <m/>
    <n v="3560"/>
    <n v="8"/>
    <n v="106882"/>
    <m/>
    <m/>
    <m/>
  </r>
  <r>
    <x v="25"/>
    <m/>
    <m/>
    <m/>
    <m/>
    <m/>
    <m/>
    <m/>
    <m/>
  </r>
  <r>
    <x v="26"/>
    <m/>
    <m/>
    <n v="5000"/>
    <m/>
    <n v="19938"/>
    <m/>
    <n v="80794"/>
    <m/>
  </r>
  <r>
    <x v="27"/>
    <m/>
    <m/>
    <m/>
    <m/>
    <m/>
    <m/>
    <m/>
    <m/>
  </r>
  <r>
    <x v="0"/>
    <n v="887860"/>
    <n v="2360"/>
    <n v="1037458"/>
    <n v="3315"/>
    <n v="5632936"/>
    <n v="3000"/>
    <n v="3263725"/>
    <n v="2368"/>
  </r>
  <r>
    <x v="1"/>
    <n v="401205"/>
    <n v="1904"/>
    <m/>
    <m/>
    <m/>
    <m/>
    <m/>
    <m/>
  </r>
  <r>
    <x v="2"/>
    <n v="152000"/>
    <n v="304"/>
    <m/>
    <m/>
    <m/>
    <m/>
    <m/>
    <m/>
  </r>
  <r>
    <x v="3"/>
    <n v="64282"/>
    <m/>
    <m/>
    <m/>
    <n v="1467587"/>
    <m/>
    <n v="110977"/>
    <m/>
  </r>
  <r>
    <x v="4"/>
    <m/>
    <m/>
    <m/>
    <m/>
    <m/>
    <m/>
    <m/>
    <m/>
  </r>
  <r>
    <x v="5"/>
    <m/>
    <m/>
    <m/>
    <m/>
    <m/>
    <m/>
    <m/>
    <m/>
  </r>
  <r>
    <x v="6"/>
    <m/>
    <m/>
    <n v="400267"/>
    <n v="620"/>
    <m/>
    <m/>
    <m/>
    <m/>
  </r>
  <r>
    <x v="7"/>
    <m/>
    <m/>
    <m/>
    <m/>
    <m/>
    <m/>
    <m/>
    <m/>
  </r>
  <r>
    <x v="8"/>
    <n v="194482"/>
    <m/>
    <n v="235289"/>
    <m/>
    <m/>
    <m/>
    <m/>
    <m/>
  </r>
  <r>
    <x v="9"/>
    <m/>
    <m/>
    <m/>
    <m/>
    <m/>
    <m/>
    <m/>
    <m/>
  </r>
  <r>
    <x v="10"/>
    <n v="12436"/>
    <m/>
    <n v="15123"/>
    <m/>
    <n v="99453"/>
    <m/>
    <n v="36379"/>
    <m/>
  </r>
  <r>
    <x v="11"/>
    <n v="74724"/>
    <m/>
    <n v="946448"/>
    <m/>
    <n v="2172319"/>
    <m/>
    <n v="541092"/>
    <m/>
  </r>
  <r>
    <x v="12"/>
    <n v="66532"/>
    <m/>
    <n v="20064"/>
    <m/>
    <n v="6343"/>
    <m/>
    <n v="24867"/>
    <m/>
  </r>
  <r>
    <x v="13"/>
    <m/>
    <m/>
    <m/>
    <m/>
    <m/>
    <m/>
    <m/>
    <m/>
  </r>
  <r>
    <x v="14"/>
    <m/>
    <m/>
    <m/>
    <m/>
    <m/>
    <m/>
    <m/>
    <m/>
  </r>
  <r>
    <x v="15"/>
    <m/>
    <m/>
    <m/>
    <m/>
    <m/>
    <m/>
    <m/>
    <m/>
  </r>
  <r>
    <x v="16"/>
    <m/>
    <m/>
    <n v="492781"/>
    <m/>
    <n v="1409408"/>
    <m/>
    <n v="-35907"/>
    <m/>
  </r>
  <r>
    <x v="17"/>
    <m/>
    <m/>
    <n v="135926"/>
    <m/>
    <n v="209492"/>
    <m/>
    <n v="13029"/>
    <m/>
  </r>
  <r>
    <x v="18"/>
    <m/>
    <m/>
    <m/>
    <m/>
    <m/>
    <m/>
    <m/>
    <m/>
  </r>
  <r>
    <x v="19"/>
    <m/>
    <m/>
    <m/>
    <m/>
    <m/>
    <m/>
    <m/>
    <m/>
  </r>
  <r>
    <x v="20"/>
    <m/>
    <m/>
    <m/>
    <m/>
    <m/>
    <m/>
    <m/>
    <m/>
  </r>
  <r>
    <x v="21"/>
    <n v="436468"/>
    <m/>
    <n v="53155"/>
    <m/>
    <n v="95248"/>
    <m/>
    <n v="376650"/>
    <m/>
  </r>
  <r>
    <x v="22"/>
    <m/>
    <m/>
    <n v="36688"/>
    <n v="36"/>
    <m/>
    <m/>
    <m/>
    <m/>
  </r>
  <r>
    <x v="23"/>
    <m/>
    <m/>
    <n v="35452"/>
    <n v="50"/>
    <m/>
    <m/>
    <m/>
    <m/>
  </r>
  <r>
    <x v="24"/>
    <m/>
    <m/>
    <n v="285026"/>
    <n v="76"/>
    <n v="552356"/>
    <m/>
    <n v="152994"/>
    <m/>
  </r>
  <r>
    <x v="25"/>
    <m/>
    <m/>
    <m/>
    <m/>
    <m/>
    <m/>
    <m/>
    <m/>
  </r>
  <r>
    <x v="26"/>
    <m/>
    <m/>
    <m/>
    <m/>
    <m/>
    <m/>
    <m/>
    <m/>
  </r>
  <r>
    <x v="27"/>
    <m/>
    <m/>
    <m/>
    <m/>
    <m/>
    <m/>
    <m/>
    <m/>
  </r>
  <r>
    <x v="0"/>
    <n v="652800"/>
    <n v="1088"/>
    <n v="1897000"/>
    <n v="1897"/>
    <n v="5098900"/>
    <n v="1498"/>
    <n v="439979"/>
    <n v="825"/>
  </r>
  <r>
    <x v="1"/>
    <m/>
    <m/>
    <m/>
    <m/>
    <m/>
    <m/>
    <m/>
    <m/>
  </r>
  <r>
    <x v="2"/>
    <m/>
    <m/>
    <m/>
    <m/>
    <m/>
    <m/>
    <m/>
    <m/>
  </r>
  <r>
    <x v="3"/>
    <m/>
    <m/>
    <m/>
    <m/>
    <m/>
    <m/>
    <m/>
    <m/>
  </r>
  <r>
    <x v="4"/>
    <m/>
    <m/>
    <m/>
    <m/>
    <m/>
    <m/>
    <m/>
    <m/>
  </r>
  <r>
    <x v="5"/>
    <m/>
    <m/>
    <m/>
    <m/>
    <m/>
    <m/>
    <m/>
    <m/>
  </r>
  <r>
    <x v="6"/>
    <m/>
    <m/>
    <m/>
    <m/>
    <m/>
    <m/>
    <n v="11297"/>
    <m/>
  </r>
  <r>
    <x v="7"/>
    <n v="2975"/>
    <m/>
    <n v="3720"/>
    <m/>
    <m/>
    <m/>
    <m/>
    <m/>
  </r>
  <r>
    <x v="8"/>
    <m/>
    <m/>
    <m/>
    <m/>
    <m/>
    <m/>
    <m/>
    <m/>
  </r>
  <r>
    <x v="9"/>
    <m/>
    <m/>
    <m/>
    <m/>
    <m/>
    <m/>
    <m/>
    <m/>
  </r>
  <r>
    <x v="10"/>
    <m/>
    <m/>
    <m/>
    <m/>
    <n v="703089"/>
    <m/>
    <m/>
    <m/>
  </r>
  <r>
    <x v="11"/>
    <n v="225680"/>
    <m/>
    <n v="600658"/>
    <m/>
    <n v="307873"/>
    <m/>
    <m/>
    <m/>
  </r>
  <r>
    <x v="12"/>
    <n v="49128"/>
    <m/>
    <n v="94556"/>
    <m/>
    <n v="154832"/>
    <m/>
    <m/>
    <m/>
  </r>
  <r>
    <x v="13"/>
    <n v="89115"/>
    <m/>
    <n v="36384"/>
    <m/>
    <n v="35540"/>
    <m/>
    <m/>
    <m/>
  </r>
  <r>
    <x v="14"/>
    <n v="15010"/>
    <m/>
    <n v="45765"/>
    <m/>
    <n v="810045"/>
    <m/>
    <m/>
    <m/>
  </r>
  <r>
    <x v="15"/>
    <m/>
    <m/>
    <m/>
    <m/>
    <m/>
    <m/>
    <m/>
    <m/>
  </r>
  <r>
    <x v="16"/>
    <m/>
    <m/>
    <n v="3066253"/>
    <m/>
    <n v="2901079"/>
    <m/>
    <n v="711123"/>
    <m/>
  </r>
  <r>
    <x v="17"/>
    <m/>
    <m/>
    <m/>
    <m/>
    <m/>
    <m/>
    <m/>
    <m/>
  </r>
  <r>
    <x v="18"/>
    <m/>
    <m/>
    <m/>
    <m/>
    <m/>
    <m/>
    <m/>
    <m/>
  </r>
  <r>
    <x v="19"/>
    <m/>
    <m/>
    <m/>
    <m/>
    <m/>
    <m/>
    <m/>
    <m/>
  </r>
  <r>
    <x v="20"/>
    <m/>
    <m/>
    <m/>
    <m/>
    <m/>
    <m/>
    <m/>
    <m/>
  </r>
  <r>
    <x v="21"/>
    <m/>
    <m/>
    <n v="216326"/>
    <m/>
    <n v="134324"/>
    <m/>
    <m/>
    <m/>
  </r>
  <r>
    <x v="22"/>
    <m/>
    <m/>
    <m/>
    <m/>
    <m/>
    <m/>
    <m/>
    <m/>
  </r>
  <r>
    <x v="23"/>
    <m/>
    <m/>
    <m/>
    <m/>
    <m/>
    <m/>
    <m/>
    <m/>
  </r>
  <r>
    <x v="24"/>
    <m/>
    <m/>
    <m/>
    <m/>
    <m/>
    <m/>
    <m/>
    <m/>
  </r>
  <r>
    <x v="25"/>
    <m/>
    <m/>
    <m/>
    <m/>
    <m/>
    <m/>
    <m/>
    <m/>
  </r>
  <r>
    <x v="26"/>
    <m/>
    <m/>
    <m/>
    <m/>
    <m/>
    <m/>
    <m/>
    <m/>
  </r>
  <r>
    <x v="27"/>
    <m/>
    <m/>
    <m/>
    <m/>
    <m/>
    <m/>
    <m/>
    <m/>
  </r>
  <r>
    <x v="0"/>
    <n v="932620"/>
    <n v="704"/>
    <n v="1166900"/>
    <n v="2982"/>
    <n v="5002396"/>
    <n v="9025"/>
    <m/>
    <m/>
  </r>
  <r>
    <x v="1"/>
    <n v="326494"/>
    <n v="378"/>
    <m/>
    <m/>
    <m/>
    <m/>
    <m/>
    <m/>
  </r>
  <r>
    <x v="2"/>
    <m/>
    <m/>
    <m/>
    <m/>
    <m/>
    <m/>
    <m/>
    <m/>
  </r>
  <r>
    <x v="3"/>
    <n v="29304"/>
    <n v="839"/>
    <n v="35700"/>
    <n v="1050"/>
    <m/>
    <m/>
    <m/>
    <m/>
  </r>
  <r>
    <x v="4"/>
    <m/>
    <m/>
    <m/>
    <m/>
    <m/>
    <m/>
    <m/>
    <m/>
  </r>
  <r>
    <x v="5"/>
    <m/>
    <m/>
    <m/>
    <m/>
    <m/>
    <m/>
    <m/>
    <m/>
  </r>
  <r>
    <x v="6"/>
    <m/>
    <m/>
    <m/>
    <m/>
    <m/>
    <m/>
    <m/>
    <m/>
  </r>
  <r>
    <x v="7"/>
    <m/>
    <m/>
    <m/>
    <m/>
    <m/>
    <m/>
    <m/>
    <m/>
  </r>
  <r>
    <x v="8"/>
    <m/>
    <m/>
    <n v="813892"/>
    <m/>
    <m/>
    <m/>
    <m/>
    <m/>
  </r>
  <r>
    <x v="9"/>
    <n v="40184"/>
    <m/>
    <n v="45955"/>
    <m/>
    <m/>
    <m/>
    <m/>
    <m/>
  </r>
  <r>
    <x v="10"/>
    <n v="24420"/>
    <m/>
    <n v="17850"/>
    <m/>
    <m/>
    <m/>
    <m/>
    <m/>
  </r>
  <r>
    <x v="11"/>
    <m/>
    <m/>
    <m/>
    <m/>
    <m/>
    <m/>
    <m/>
    <m/>
  </r>
  <r>
    <x v="12"/>
    <n v="14616"/>
    <m/>
    <n v="19997"/>
    <m/>
    <m/>
    <m/>
    <m/>
    <m/>
  </r>
  <r>
    <x v="13"/>
    <n v="12707"/>
    <m/>
    <n v="13332"/>
    <m/>
    <m/>
    <m/>
    <m/>
    <m/>
  </r>
  <r>
    <x v="14"/>
    <m/>
    <m/>
    <m/>
    <m/>
    <m/>
    <m/>
    <m/>
    <m/>
  </r>
  <r>
    <x v="15"/>
    <n v="10834"/>
    <m/>
    <n v="36552"/>
    <m/>
    <m/>
    <m/>
    <m/>
    <m/>
  </r>
  <r>
    <x v="16"/>
    <m/>
    <m/>
    <n v="2858820"/>
    <m/>
    <n v="827950"/>
    <m/>
    <n v="3515863"/>
    <m/>
  </r>
  <r>
    <x v="17"/>
    <m/>
    <m/>
    <m/>
    <m/>
    <m/>
    <m/>
    <m/>
    <m/>
  </r>
  <r>
    <x v="18"/>
    <m/>
    <m/>
    <m/>
    <m/>
    <m/>
    <m/>
    <m/>
    <m/>
  </r>
  <r>
    <x v="19"/>
    <m/>
    <m/>
    <m/>
    <m/>
    <m/>
    <m/>
    <m/>
    <m/>
  </r>
  <r>
    <x v="20"/>
    <m/>
    <m/>
    <m/>
    <m/>
    <m/>
    <m/>
    <m/>
    <m/>
  </r>
  <r>
    <x v="21"/>
    <m/>
    <m/>
    <n v="49525"/>
    <m/>
    <n v="33774"/>
    <m/>
    <n v="19383"/>
    <m/>
  </r>
  <r>
    <x v="22"/>
    <m/>
    <m/>
    <n v="59646"/>
    <n v="48"/>
    <m/>
    <m/>
    <m/>
    <m/>
  </r>
  <r>
    <x v="23"/>
    <m/>
    <m/>
    <m/>
    <m/>
    <m/>
    <m/>
    <m/>
    <m/>
  </r>
  <r>
    <x v="24"/>
    <m/>
    <m/>
    <n v="25988"/>
    <n v="31"/>
    <n v="440660"/>
    <n v="51"/>
    <m/>
    <m/>
  </r>
  <r>
    <x v="25"/>
    <m/>
    <m/>
    <m/>
    <m/>
    <m/>
    <m/>
    <m/>
    <m/>
  </r>
  <r>
    <x v="26"/>
    <m/>
    <m/>
    <m/>
    <m/>
    <n v="230826"/>
    <m/>
    <m/>
    <m/>
  </r>
  <r>
    <x v="27"/>
    <m/>
    <m/>
    <m/>
    <m/>
    <m/>
    <m/>
    <m/>
    <m/>
  </r>
  <r>
    <x v="0"/>
    <n v="2545000"/>
    <n v="2989"/>
    <n v="12487324"/>
    <n v="6157"/>
    <n v="14603400"/>
    <n v="7724"/>
    <n v="1846000"/>
    <n v="1829"/>
  </r>
  <r>
    <x v="1"/>
    <n v="969774"/>
    <n v="825"/>
    <n v="0"/>
    <n v="0"/>
    <n v="0"/>
    <n v="0"/>
    <n v="0"/>
    <n v="0"/>
  </r>
  <r>
    <x v="2"/>
    <n v="0"/>
    <n v="0"/>
    <n v="0"/>
    <n v="0"/>
    <n v="0"/>
    <n v="0"/>
    <n v="0"/>
    <n v="0"/>
  </r>
  <r>
    <x v="3"/>
    <n v="0"/>
    <n v="0"/>
    <n v="0"/>
    <n v="0"/>
    <n v="0"/>
    <n v="0"/>
    <n v="0"/>
    <n v="0"/>
  </r>
  <r>
    <x v="4"/>
    <n v="0"/>
    <n v="0"/>
    <n v="0"/>
    <n v="0"/>
    <n v="0"/>
    <n v="0"/>
    <n v="0"/>
    <n v="0"/>
  </r>
  <r>
    <x v="5"/>
    <n v="928"/>
    <n v="6"/>
    <n v="3032"/>
    <n v="0"/>
    <n v="2468"/>
    <n v="0"/>
    <n v="0"/>
    <n v="0"/>
  </r>
  <r>
    <x v="6"/>
    <n v="0"/>
    <n v="0"/>
    <n v="0"/>
    <n v="0"/>
    <n v="0"/>
    <n v="0"/>
    <n v="0"/>
    <n v="0"/>
  </r>
  <r>
    <x v="7"/>
    <n v="0"/>
    <m/>
    <n v="0"/>
    <m/>
    <n v="0"/>
    <m/>
    <n v="0"/>
    <n v="0"/>
  </r>
  <r>
    <x v="8"/>
    <n v="115364"/>
    <m/>
    <n v="107250"/>
    <m/>
    <n v="45088"/>
    <m/>
    <n v="0"/>
    <n v="0"/>
  </r>
  <r>
    <x v="9"/>
    <n v="0"/>
    <m/>
    <n v="199838"/>
    <m/>
    <n v="645008"/>
    <m/>
    <n v="3820"/>
    <n v="0"/>
  </r>
  <r>
    <x v="10"/>
    <n v="0"/>
    <m/>
    <n v="5296"/>
    <m/>
    <n v="85992"/>
    <m/>
    <n v="0"/>
    <m/>
  </r>
  <r>
    <x v="11"/>
    <n v="222185"/>
    <m/>
    <n v="565022"/>
    <m/>
    <n v="656645"/>
    <m/>
    <n v="108058"/>
    <m/>
  </r>
  <r>
    <x v="12"/>
    <n v="56296"/>
    <m/>
    <n v="857137"/>
    <m/>
    <n v="532000"/>
    <m/>
    <n v="0"/>
    <m/>
  </r>
  <r>
    <x v="13"/>
    <n v="110828"/>
    <m/>
    <n v="43383"/>
    <m/>
    <n v="31271"/>
    <m/>
    <n v="438"/>
    <m/>
  </r>
  <r>
    <x v="14"/>
    <n v="0"/>
    <m/>
    <n v="0"/>
    <m/>
    <n v="5983346"/>
    <m/>
    <n v="0"/>
    <m/>
  </r>
  <r>
    <x v="15"/>
    <n v="0"/>
    <m/>
    <n v="0"/>
    <m/>
    <n v="0"/>
    <m/>
    <n v="0"/>
    <m/>
  </r>
  <r>
    <x v="16"/>
    <n v="0"/>
    <m/>
    <n v="1778142"/>
    <m/>
    <n v="0"/>
    <m/>
    <n v="0"/>
    <m/>
  </r>
  <r>
    <x v="17"/>
    <n v="0"/>
    <m/>
    <n v="1028254"/>
    <m/>
    <n v="0"/>
    <m/>
    <n v="0"/>
    <m/>
  </r>
  <r>
    <x v="18"/>
    <n v="0"/>
    <m/>
    <n v="0"/>
    <m/>
    <n v="0"/>
    <m/>
    <n v="0"/>
    <m/>
  </r>
  <r>
    <x v="19"/>
    <n v="0"/>
    <m/>
    <n v="0"/>
    <m/>
    <n v="0"/>
    <m/>
    <n v="0"/>
    <m/>
  </r>
  <r>
    <x v="20"/>
    <n v="0"/>
    <n v="0"/>
    <n v="0"/>
    <n v="0"/>
    <n v="0"/>
    <n v="0"/>
    <n v="0"/>
    <n v="0"/>
  </r>
  <r>
    <x v="21"/>
    <n v="6742"/>
    <m/>
    <n v="2775186"/>
    <m/>
    <n v="2741677"/>
    <m/>
    <n v="69600"/>
    <n v="0"/>
  </r>
  <r>
    <x v="22"/>
    <n v="0"/>
    <n v="0"/>
    <n v="104398"/>
    <n v="67"/>
    <n v="0"/>
    <n v="0"/>
    <n v="0"/>
    <n v="0"/>
  </r>
  <r>
    <x v="23"/>
    <n v="0"/>
    <n v="0"/>
    <n v="100880"/>
    <n v="92"/>
    <n v="0"/>
    <n v="0"/>
    <n v="0"/>
    <n v="0"/>
  </r>
  <r>
    <x v="24"/>
    <n v="0"/>
    <n v="0"/>
    <n v="0"/>
    <n v="0"/>
    <n v="0"/>
    <n v="0"/>
    <n v="0"/>
    <n v="0"/>
  </r>
  <r>
    <x v="25"/>
    <n v="0"/>
    <n v="0"/>
    <n v="0"/>
    <n v="0"/>
    <n v="0"/>
    <n v="0"/>
    <n v="0"/>
    <n v="0"/>
  </r>
  <r>
    <x v="26"/>
    <m/>
    <m/>
    <m/>
    <m/>
    <m/>
    <m/>
    <m/>
    <m/>
  </r>
  <r>
    <x v="27"/>
    <m/>
    <m/>
    <m/>
    <m/>
    <m/>
    <m/>
    <m/>
    <m/>
  </r>
  <r>
    <x v="0"/>
    <n v="690560"/>
    <n v="995"/>
    <n v="1017300"/>
    <n v="2482"/>
    <n v="2989911"/>
    <n v="2924"/>
    <n v="0"/>
    <n v="0"/>
  </r>
  <r>
    <x v="1"/>
    <m/>
    <m/>
    <m/>
    <m/>
    <m/>
    <m/>
    <m/>
    <m/>
  </r>
  <r>
    <x v="2"/>
    <n v="79987"/>
    <n v="99"/>
    <m/>
    <m/>
    <m/>
    <m/>
    <m/>
    <m/>
  </r>
  <r>
    <x v="3"/>
    <m/>
    <m/>
    <m/>
    <m/>
    <m/>
    <m/>
    <m/>
    <m/>
  </r>
  <r>
    <x v="4"/>
    <m/>
    <m/>
    <m/>
    <m/>
    <m/>
    <m/>
    <m/>
    <m/>
  </r>
  <r>
    <x v="5"/>
    <m/>
    <m/>
    <m/>
    <m/>
    <m/>
    <m/>
    <m/>
    <m/>
  </r>
  <r>
    <x v="6"/>
    <m/>
    <m/>
    <m/>
    <m/>
    <m/>
    <m/>
    <m/>
    <m/>
  </r>
  <r>
    <x v="7"/>
    <m/>
    <m/>
    <m/>
    <m/>
    <m/>
    <m/>
    <m/>
    <m/>
  </r>
  <r>
    <x v="8"/>
    <m/>
    <m/>
    <m/>
    <m/>
    <m/>
    <m/>
    <m/>
    <m/>
  </r>
  <r>
    <x v="9"/>
    <m/>
    <m/>
    <n v="227419"/>
    <m/>
    <m/>
    <m/>
    <m/>
    <m/>
  </r>
  <r>
    <x v="10"/>
    <m/>
    <m/>
    <m/>
    <m/>
    <m/>
    <m/>
    <m/>
    <m/>
  </r>
  <r>
    <x v="11"/>
    <n v="50364"/>
    <m/>
    <m/>
    <m/>
    <n v="519641"/>
    <m/>
    <n v="537745"/>
    <m/>
  </r>
  <r>
    <x v="12"/>
    <n v="26445"/>
    <m/>
    <n v="16968"/>
    <m/>
    <m/>
    <m/>
    <m/>
    <m/>
  </r>
  <r>
    <x v="13"/>
    <m/>
    <m/>
    <m/>
    <m/>
    <n v="210"/>
    <m/>
    <m/>
    <m/>
  </r>
  <r>
    <x v="14"/>
    <m/>
    <m/>
    <m/>
    <m/>
    <n v="173389"/>
    <m/>
    <m/>
    <m/>
  </r>
  <r>
    <x v="15"/>
    <m/>
    <m/>
    <m/>
    <m/>
    <m/>
    <m/>
    <m/>
    <m/>
  </r>
  <r>
    <x v="16"/>
    <m/>
    <m/>
    <n v="475597"/>
    <m/>
    <n v="1626805"/>
    <m/>
    <m/>
    <m/>
  </r>
  <r>
    <x v="17"/>
    <n v="4500"/>
    <m/>
    <m/>
    <m/>
    <m/>
    <m/>
    <m/>
    <m/>
  </r>
  <r>
    <x v="18"/>
    <m/>
    <m/>
    <m/>
    <m/>
    <m/>
    <m/>
    <m/>
    <m/>
  </r>
  <r>
    <x v="19"/>
    <m/>
    <m/>
    <m/>
    <m/>
    <m/>
    <m/>
    <m/>
    <m/>
  </r>
  <r>
    <x v="20"/>
    <m/>
    <m/>
    <m/>
    <m/>
    <m/>
    <m/>
    <m/>
    <m/>
  </r>
  <r>
    <x v="21"/>
    <n v="287197"/>
    <m/>
    <n v="2481417"/>
    <m/>
    <n v="17428"/>
    <m/>
    <m/>
    <m/>
  </r>
  <r>
    <x v="22"/>
    <m/>
    <m/>
    <n v="25711"/>
    <n v="14"/>
    <m/>
    <m/>
    <m/>
    <m/>
  </r>
  <r>
    <x v="23"/>
    <m/>
    <m/>
    <n v="24845"/>
    <n v="24"/>
    <m/>
    <m/>
    <m/>
    <m/>
  </r>
  <r>
    <x v="24"/>
    <m/>
    <m/>
    <m/>
    <m/>
    <n v="676"/>
    <m/>
    <m/>
    <m/>
  </r>
  <r>
    <x v="25"/>
    <m/>
    <m/>
    <m/>
    <m/>
    <m/>
    <m/>
    <m/>
    <m/>
  </r>
  <r>
    <x v="26"/>
    <m/>
    <m/>
    <m/>
    <m/>
    <m/>
    <m/>
    <m/>
    <m/>
  </r>
  <r>
    <x v="27"/>
    <m/>
    <m/>
    <m/>
    <m/>
    <m/>
    <m/>
    <m/>
    <m/>
  </r>
  <r>
    <x v="0"/>
    <n v="919000"/>
    <n v="468"/>
    <n v="322069"/>
    <n v="208"/>
    <n v="322492"/>
    <n v="312"/>
    <m/>
    <m/>
  </r>
  <r>
    <x v="1"/>
    <m/>
    <m/>
    <n v="2605880"/>
    <n v="1763"/>
    <n v="1041405"/>
    <n v="1286"/>
    <m/>
    <m/>
  </r>
  <r>
    <x v="2"/>
    <m/>
    <m/>
    <n v="89972"/>
    <n v="700"/>
    <n v="123597"/>
    <n v="1261"/>
    <m/>
    <m/>
  </r>
  <r>
    <x v="3"/>
    <n v="5944"/>
    <n v="142"/>
    <n v="48310"/>
    <n v="340"/>
    <n v="6697"/>
    <n v="288"/>
    <m/>
    <m/>
  </r>
  <r>
    <x v="4"/>
    <n v="13921"/>
    <n v="52"/>
    <n v="43936"/>
    <n v="172"/>
    <n v="39358"/>
    <n v="188"/>
    <m/>
    <m/>
  </r>
  <r>
    <x v="5"/>
    <m/>
    <m/>
    <m/>
    <m/>
    <m/>
    <m/>
    <m/>
    <m/>
  </r>
  <r>
    <x v="6"/>
    <m/>
    <m/>
    <n v="222431"/>
    <n v="576"/>
    <n v="21417"/>
    <m/>
    <m/>
    <m/>
  </r>
  <r>
    <x v="7"/>
    <m/>
    <m/>
    <n v="124"/>
    <m/>
    <m/>
    <m/>
    <m/>
    <m/>
  </r>
  <r>
    <x v="8"/>
    <n v="7906"/>
    <m/>
    <m/>
    <m/>
    <n v="35781"/>
    <m/>
    <m/>
    <m/>
  </r>
  <r>
    <x v="9"/>
    <n v="3762"/>
    <m/>
    <n v="4716"/>
    <m/>
    <m/>
    <m/>
    <m/>
    <m/>
  </r>
  <r>
    <x v="10"/>
    <m/>
    <m/>
    <m/>
    <m/>
    <m/>
    <m/>
    <m/>
    <m/>
  </r>
  <r>
    <x v="11"/>
    <n v="416418"/>
    <m/>
    <n v="377107"/>
    <m/>
    <n v="63784"/>
    <m/>
    <m/>
    <m/>
  </r>
  <r>
    <x v="12"/>
    <m/>
    <m/>
    <n v="59816"/>
    <m/>
    <n v="61608"/>
    <m/>
    <m/>
    <m/>
  </r>
  <r>
    <x v="13"/>
    <m/>
    <m/>
    <m/>
    <m/>
    <m/>
    <m/>
    <m/>
    <m/>
  </r>
  <r>
    <x v="14"/>
    <m/>
    <m/>
    <n v="2602"/>
    <m/>
    <n v="464"/>
    <m/>
    <m/>
    <m/>
  </r>
  <r>
    <x v="15"/>
    <m/>
    <m/>
    <m/>
    <m/>
    <m/>
    <m/>
    <m/>
    <m/>
  </r>
  <r>
    <x v="16"/>
    <m/>
    <m/>
    <n v="1056073"/>
    <m/>
    <n v="800013"/>
    <m/>
    <m/>
    <m/>
  </r>
  <r>
    <x v="17"/>
    <m/>
    <m/>
    <n v="1152727"/>
    <m/>
    <n v="1731685"/>
    <m/>
    <m/>
    <m/>
  </r>
  <r>
    <x v="18"/>
    <m/>
    <m/>
    <m/>
    <m/>
    <m/>
    <m/>
    <m/>
    <m/>
  </r>
  <r>
    <x v="19"/>
    <m/>
    <m/>
    <m/>
    <m/>
    <m/>
    <m/>
    <m/>
    <m/>
  </r>
  <r>
    <x v="20"/>
    <m/>
    <m/>
    <m/>
    <m/>
    <m/>
    <m/>
    <m/>
    <m/>
  </r>
  <r>
    <x v="21"/>
    <n v="23548"/>
    <m/>
    <n v="145326"/>
    <m/>
    <n v="655877"/>
    <m/>
    <n v="21432"/>
    <m/>
  </r>
  <r>
    <x v="22"/>
    <m/>
    <m/>
    <n v="26656"/>
    <n v="22"/>
    <m/>
    <m/>
    <m/>
    <m/>
  </r>
  <r>
    <x v="23"/>
    <m/>
    <m/>
    <n v="25758"/>
    <n v="29"/>
    <m/>
    <m/>
    <m/>
    <m/>
  </r>
  <r>
    <x v="24"/>
    <m/>
    <m/>
    <n v="2843"/>
    <n v="4"/>
    <n v="28253"/>
    <n v="25"/>
    <n v="41412"/>
    <n v="49"/>
  </r>
  <r>
    <x v="25"/>
    <m/>
    <m/>
    <m/>
    <m/>
    <n v="29840"/>
    <n v="58"/>
    <n v="-13348"/>
    <m/>
  </r>
  <r>
    <x v="26"/>
    <m/>
    <m/>
    <m/>
    <m/>
    <n v="115000"/>
    <m/>
    <n v="9269"/>
    <m/>
  </r>
  <r>
    <x v="27"/>
    <m/>
    <m/>
    <m/>
    <m/>
    <m/>
    <m/>
    <m/>
    <m/>
  </r>
  <r>
    <x v="0"/>
    <n v="960206"/>
    <n v="1283"/>
    <n v="1587883"/>
    <n v="1253"/>
    <n v="7775500"/>
    <n v="3506"/>
    <n v="0"/>
    <n v="0"/>
  </r>
  <r>
    <x v="1"/>
    <n v="253590"/>
    <n v="212"/>
    <n v="0"/>
    <n v="0"/>
    <n v="0"/>
    <n v="0"/>
    <n v="0"/>
    <n v="0"/>
  </r>
  <r>
    <x v="2"/>
    <n v="0"/>
    <n v="0"/>
    <n v="0"/>
    <n v="0"/>
    <n v="0"/>
    <n v="0"/>
    <n v="0"/>
    <n v="0"/>
  </r>
  <r>
    <x v="3"/>
    <n v="42815"/>
    <n v="60"/>
    <n v="59256"/>
    <n v="70"/>
    <n v="8283"/>
    <n v="14"/>
    <n v="0"/>
    <n v="0"/>
  </r>
  <r>
    <x v="4"/>
    <n v="0"/>
    <n v="0"/>
    <n v="3700"/>
    <n v="62"/>
    <n v="0"/>
    <n v="0"/>
    <n v="0"/>
    <n v="0"/>
  </r>
  <r>
    <x v="5"/>
    <n v="0"/>
    <n v="0"/>
    <n v="0"/>
    <n v="0"/>
    <n v="0"/>
    <n v="0"/>
    <n v="0"/>
    <n v="0"/>
  </r>
  <r>
    <x v="6"/>
    <n v="0"/>
    <n v="0"/>
    <n v="249502"/>
    <n v="331"/>
    <n v="317658"/>
    <n v="451"/>
    <n v="1105"/>
    <n v="2"/>
  </r>
  <r>
    <x v="7"/>
    <n v="0"/>
    <m/>
    <n v="0"/>
    <m/>
    <n v="0"/>
    <m/>
    <n v="0"/>
    <n v="0"/>
  </r>
  <r>
    <x v="8"/>
    <n v="0"/>
    <m/>
    <n v="0"/>
    <m/>
    <n v="0"/>
    <m/>
    <n v="0"/>
    <n v="0"/>
  </r>
  <r>
    <x v="9"/>
    <n v="1370"/>
    <m/>
    <n v="0"/>
    <m/>
    <n v="3122"/>
    <m/>
    <n v="20669"/>
    <n v="0"/>
  </r>
  <r>
    <x v="10"/>
    <n v="0"/>
    <m/>
    <n v="115000"/>
    <m/>
    <n v="268050"/>
    <m/>
    <n v="29085"/>
    <n v="0"/>
  </r>
  <r>
    <x v="11"/>
    <n v="198662"/>
    <m/>
    <n v="132745"/>
    <m/>
    <n v="202103"/>
    <m/>
    <n v="7167"/>
    <n v="0"/>
  </r>
  <r>
    <x v="12"/>
    <n v="17572"/>
    <m/>
    <n v="16863"/>
    <m/>
    <n v="4281"/>
    <m/>
    <n v="0"/>
    <n v="0"/>
  </r>
  <r>
    <x v="13"/>
    <n v="126724"/>
    <m/>
    <n v="38764"/>
    <m/>
    <n v="48356"/>
    <m/>
    <n v="2864"/>
    <n v="0"/>
  </r>
  <r>
    <x v="14"/>
    <n v="0"/>
    <m/>
    <n v="62469"/>
    <m/>
    <n v="1031983"/>
    <m/>
    <n v="322133"/>
    <n v="0"/>
  </r>
  <r>
    <x v="15"/>
    <n v="0"/>
    <m/>
    <n v="0"/>
    <m/>
    <n v="0"/>
    <m/>
    <n v="0"/>
    <n v="0"/>
  </r>
  <r>
    <x v="16"/>
    <n v="0"/>
    <m/>
    <n v="1433260"/>
    <m/>
    <n v="1125776"/>
    <m/>
    <n v="0"/>
    <n v="0"/>
  </r>
  <r>
    <x v="17"/>
    <n v="0"/>
    <m/>
    <n v="195409"/>
    <m/>
    <n v="0"/>
    <m/>
    <n v="0"/>
    <n v="0"/>
  </r>
  <r>
    <x v="18"/>
    <n v="0"/>
    <m/>
    <n v="0"/>
    <m/>
    <n v="0"/>
    <m/>
    <n v="0"/>
    <n v="0"/>
  </r>
  <r>
    <x v="19"/>
    <n v="0"/>
    <m/>
    <n v="0"/>
    <m/>
    <n v="0"/>
    <m/>
    <n v="0"/>
    <n v="0"/>
  </r>
  <r>
    <x v="20"/>
    <n v="0"/>
    <n v="0"/>
    <n v="0"/>
    <n v="0"/>
    <n v="67536"/>
    <n v="0"/>
    <n v="0"/>
    <n v="0"/>
  </r>
  <r>
    <x v="21"/>
    <n v="2450"/>
    <n v="0"/>
    <n v="188671"/>
    <n v="0"/>
    <n v="755289"/>
    <n v="0"/>
    <n v="183320"/>
    <n v="0"/>
  </r>
  <r>
    <x v="22"/>
    <n v="0"/>
    <n v="0"/>
    <n v="32635"/>
    <n v="26"/>
    <n v="0"/>
    <n v="0"/>
    <n v="0"/>
    <n v="0"/>
  </r>
  <r>
    <x v="23"/>
    <n v="0"/>
    <n v="0"/>
    <n v="31535"/>
    <n v="15"/>
    <n v="0"/>
    <n v="0"/>
    <n v="0"/>
    <n v="0"/>
  </r>
  <r>
    <x v="24"/>
    <n v="0"/>
    <n v="0"/>
    <n v="0"/>
    <n v="0"/>
    <n v="0"/>
    <n v="0"/>
    <n v="0"/>
    <n v="0"/>
  </r>
  <r>
    <x v="25"/>
    <n v="0"/>
    <n v="0"/>
    <n v="0"/>
    <n v="0"/>
    <n v="0"/>
    <n v="0"/>
    <n v="0"/>
    <n v="0"/>
  </r>
  <r>
    <x v="26"/>
    <n v="0"/>
    <n v="0"/>
    <n v="0"/>
    <n v="0"/>
    <n v="30837"/>
    <n v="0"/>
    <n v="0"/>
    <n v="0"/>
  </r>
  <r>
    <x v="27"/>
    <n v="0"/>
    <n v="0"/>
    <n v="0"/>
    <n v="0"/>
    <n v="0"/>
    <n v="0"/>
    <n v="0"/>
    <n v="0"/>
  </r>
  <r>
    <x v="0"/>
    <m/>
    <m/>
    <m/>
    <m/>
    <m/>
    <m/>
    <m/>
    <m/>
  </r>
  <r>
    <x v="1"/>
    <m/>
    <m/>
    <m/>
    <m/>
    <m/>
    <m/>
    <m/>
    <m/>
  </r>
  <r>
    <x v="2"/>
    <m/>
    <m/>
    <m/>
    <m/>
    <m/>
    <m/>
    <m/>
    <m/>
  </r>
  <r>
    <x v="3"/>
    <m/>
    <m/>
    <m/>
    <m/>
    <m/>
    <m/>
    <m/>
    <m/>
  </r>
  <r>
    <x v="4"/>
    <m/>
    <m/>
    <m/>
    <m/>
    <m/>
    <m/>
    <m/>
    <m/>
  </r>
  <r>
    <x v="5"/>
    <m/>
    <m/>
    <m/>
    <m/>
    <m/>
    <m/>
    <m/>
    <m/>
  </r>
  <r>
    <x v="6"/>
    <m/>
    <m/>
    <m/>
    <m/>
    <m/>
    <m/>
    <m/>
    <m/>
  </r>
  <r>
    <x v="7"/>
    <m/>
    <m/>
    <m/>
    <m/>
    <m/>
    <m/>
    <m/>
    <m/>
  </r>
  <r>
    <x v="8"/>
    <m/>
    <m/>
    <m/>
    <m/>
    <m/>
    <m/>
    <m/>
    <m/>
  </r>
  <r>
    <x v="9"/>
    <m/>
    <m/>
    <m/>
    <m/>
    <m/>
    <m/>
    <m/>
    <m/>
  </r>
  <r>
    <x v="10"/>
    <m/>
    <m/>
    <m/>
    <m/>
    <m/>
    <m/>
    <n v="268501"/>
    <m/>
  </r>
  <r>
    <x v="11"/>
    <m/>
    <m/>
    <m/>
    <m/>
    <m/>
    <m/>
    <m/>
    <m/>
  </r>
  <r>
    <x v="12"/>
    <m/>
    <m/>
    <m/>
    <m/>
    <m/>
    <m/>
    <m/>
    <m/>
  </r>
  <r>
    <x v="13"/>
    <m/>
    <m/>
    <m/>
    <m/>
    <m/>
    <m/>
    <m/>
    <m/>
  </r>
  <r>
    <x v="14"/>
    <m/>
    <m/>
    <m/>
    <m/>
    <m/>
    <m/>
    <m/>
    <m/>
  </r>
  <r>
    <x v="15"/>
    <m/>
    <m/>
    <m/>
    <m/>
    <m/>
    <m/>
    <m/>
    <m/>
  </r>
  <r>
    <x v="16"/>
    <m/>
    <m/>
    <m/>
    <m/>
    <m/>
    <m/>
    <n v="0"/>
    <n v="0"/>
  </r>
  <r>
    <x v="17"/>
    <m/>
    <m/>
    <m/>
    <m/>
    <m/>
    <m/>
    <m/>
    <m/>
  </r>
  <r>
    <x v="18"/>
    <m/>
    <m/>
    <m/>
    <m/>
    <m/>
    <m/>
    <n v="1375370"/>
    <m/>
  </r>
  <r>
    <x v="19"/>
    <m/>
    <m/>
    <m/>
    <m/>
    <m/>
    <m/>
    <m/>
    <m/>
  </r>
  <r>
    <x v="20"/>
    <m/>
    <m/>
    <m/>
    <m/>
    <m/>
    <m/>
    <m/>
    <m/>
  </r>
  <r>
    <x v="21"/>
    <m/>
    <m/>
    <m/>
    <m/>
    <m/>
    <m/>
    <m/>
    <m/>
  </r>
  <r>
    <x v="22"/>
    <m/>
    <m/>
    <m/>
    <m/>
    <m/>
    <m/>
    <m/>
    <m/>
  </r>
  <r>
    <x v="23"/>
    <m/>
    <m/>
    <m/>
    <m/>
    <m/>
    <m/>
    <m/>
    <m/>
  </r>
  <r>
    <x v="24"/>
    <m/>
    <m/>
    <m/>
    <m/>
    <m/>
    <m/>
    <m/>
    <m/>
  </r>
  <r>
    <x v="25"/>
    <m/>
    <m/>
    <m/>
    <m/>
    <m/>
    <m/>
    <m/>
    <m/>
  </r>
  <r>
    <x v="26"/>
    <m/>
    <m/>
    <m/>
    <m/>
    <m/>
    <m/>
    <m/>
    <m/>
  </r>
  <r>
    <x v="27"/>
    <m/>
    <m/>
    <m/>
    <m/>
    <m/>
    <m/>
    <m/>
    <m/>
  </r>
  <r>
    <x v="0"/>
    <n v="11496094"/>
    <n v="10381"/>
    <n v="39371476"/>
    <n v="17528"/>
    <n v="10054734"/>
    <n v="13243"/>
    <n v="1443610"/>
    <n v="1486"/>
  </r>
  <r>
    <x v="1"/>
    <n v="1686145"/>
    <n v="33380"/>
    <n v="4229503"/>
    <n v="2356"/>
    <m/>
    <m/>
    <m/>
    <m/>
  </r>
  <r>
    <x v="2"/>
    <m/>
    <m/>
    <m/>
    <m/>
    <m/>
    <m/>
    <m/>
    <m/>
  </r>
  <r>
    <x v="3"/>
    <m/>
    <m/>
    <m/>
    <m/>
    <n v="1565234"/>
    <m/>
    <n v="42934"/>
    <m/>
  </r>
  <r>
    <x v="4"/>
    <m/>
    <m/>
    <m/>
    <m/>
    <n v="160"/>
    <m/>
    <m/>
    <m/>
  </r>
  <r>
    <x v="5"/>
    <m/>
    <m/>
    <m/>
    <m/>
    <m/>
    <m/>
    <m/>
    <m/>
  </r>
  <r>
    <x v="6"/>
    <m/>
    <m/>
    <n v="8143183"/>
    <n v="5713"/>
    <n v="638946"/>
    <n v="814"/>
    <m/>
    <m/>
  </r>
  <r>
    <x v="7"/>
    <m/>
    <m/>
    <m/>
    <m/>
    <m/>
    <m/>
    <m/>
    <m/>
  </r>
  <r>
    <x v="8"/>
    <m/>
    <m/>
    <n v="159805"/>
    <m/>
    <n v="1383650"/>
    <m/>
    <n v="37645"/>
    <m/>
  </r>
  <r>
    <x v="9"/>
    <m/>
    <m/>
    <n v="1500"/>
    <m/>
    <n v="591020"/>
    <m/>
    <n v="6907"/>
    <m/>
  </r>
  <r>
    <x v="10"/>
    <m/>
    <m/>
    <n v="58088"/>
    <m/>
    <n v="955124"/>
    <m/>
    <n v="495648"/>
    <m/>
  </r>
  <r>
    <x v="11"/>
    <m/>
    <m/>
    <n v="28213"/>
    <m/>
    <n v="6075979"/>
    <m/>
    <n v="3982017"/>
    <m/>
  </r>
  <r>
    <x v="12"/>
    <m/>
    <m/>
    <m/>
    <m/>
    <n v="836173"/>
    <m/>
    <m/>
    <m/>
  </r>
  <r>
    <x v="13"/>
    <m/>
    <m/>
    <n v="8316"/>
    <m/>
    <n v="1102002"/>
    <m/>
    <m/>
    <m/>
  </r>
  <r>
    <x v="14"/>
    <m/>
    <m/>
    <n v="1392323"/>
    <m/>
    <n v="13848766"/>
    <m/>
    <n v="1320183"/>
    <m/>
  </r>
  <r>
    <x v="15"/>
    <m/>
    <m/>
    <m/>
    <m/>
    <n v="38491"/>
    <m/>
    <m/>
    <m/>
  </r>
  <r>
    <x v="16"/>
    <m/>
    <m/>
    <m/>
    <m/>
    <m/>
    <m/>
    <m/>
    <m/>
  </r>
  <r>
    <x v="17"/>
    <m/>
    <m/>
    <m/>
    <m/>
    <m/>
    <m/>
    <m/>
    <m/>
  </r>
  <r>
    <x v="18"/>
    <m/>
    <m/>
    <m/>
    <m/>
    <m/>
    <m/>
    <m/>
    <m/>
  </r>
  <r>
    <x v="19"/>
    <m/>
    <m/>
    <m/>
    <m/>
    <m/>
    <m/>
    <m/>
    <m/>
  </r>
  <r>
    <x v="20"/>
    <m/>
    <m/>
    <m/>
    <m/>
    <m/>
    <m/>
    <m/>
    <m/>
  </r>
  <r>
    <x v="21"/>
    <m/>
    <m/>
    <n v="1538350"/>
    <m/>
    <n v="4123452"/>
    <m/>
    <n v="1334867"/>
    <m/>
  </r>
  <r>
    <x v="22"/>
    <m/>
    <m/>
    <n v="1385508"/>
    <n v="246"/>
    <m/>
    <m/>
    <m/>
    <m/>
  </r>
  <r>
    <x v="23"/>
    <m/>
    <m/>
    <n v="1340433"/>
    <n v="1341"/>
    <m/>
    <m/>
    <m/>
    <m/>
  </r>
  <r>
    <x v="24"/>
    <m/>
    <m/>
    <n v="380221"/>
    <n v="169"/>
    <n v="1750842"/>
    <n v="1247"/>
    <n v="4437"/>
    <n v="4"/>
  </r>
  <r>
    <x v="25"/>
    <m/>
    <m/>
    <m/>
    <m/>
    <m/>
    <m/>
    <m/>
    <m/>
  </r>
  <r>
    <x v="26"/>
    <m/>
    <m/>
    <m/>
    <m/>
    <n v="488922"/>
    <n v="17"/>
    <n v="2056529"/>
    <n v="410"/>
  </r>
  <r>
    <x v="27"/>
    <m/>
    <m/>
    <m/>
    <m/>
    <m/>
    <m/>
    <m/>
    <m/>
  </r>
  <r>
    <x v="0"/>
    <n v="14117339"/>
    <n v="9667"/>
    <n v="12375822"/>
    <n v="12383"/>
    <n v="51985451"/>
    <n v="38229"/>
    <m/>
    <m/>
  </r>
  <r>
    <x v="1"/>
    <m/>
    <m/>
    <n v="4189656"/>
    <n v="9132"/>
    <m/>
    <m/>
    <m/>
    <m/>
  </r>
  <r>
    <x v="2"/>
    <m/>
    <m/>
    <m/>
    <m/>
    <n v="314218"/>
    <n v="1256"/>
    <m/>
    <m/>
  </r>
  <r>
    <x v="3"/>
    <m/>
    <m/>
    <m/>
    <m/>
    <m/>
    <m/>
    <m/>
    <m/>
  </r>
  <r>
    <x v="4"/>
    <m/>
    <m/>
    <m/>
    <m/>
    <m/>
    <m/>
    <m/>
    <m/>
  </r>
  <r>
    <x v="5"/>
    <m/>
    <m/>
    <m/>
    <m/>
    <m/>
    <m/>
    <m/>
    <m/>
  </r>
  <r>
    <x v="6"/>
    <m/>
    <m/>
    <m/>
    <m/>
    <n v="5275910"/>
    <m/>
    <m/>
    <m/>
  </r>
  <r>
    <x v="7"/>
    <m/>
    <m/>
    <m/>
    <m/>
    <m/>
    <m/>
    <m/>
    <m/>
  </r>
  <r>
    <x v="8"/>
    <m/>
    <m/>
    <m/>
    <m/>
    <m/>
    <m/>
    <m/>
    <m/>
  </r>
  <r>
    <x v="9"/>
    <m/>
    <m/>
    <n v="5861674"/>
    <m/>
    <m/>
    <m/>
    <m/>
    <m/>
  </r>
  <r>
    <x v="10"/>
    <m/>
    <m/>
    <m/>
    <m/>
    <m/>
    <m/>
    <m/>
    <m/>
  </r>
  <r>
    <x v="11"/>
    <m/>
    <m/>
    <m/>
    <m/>
    <m/>
    <m/>
    <m/>
    <m/>
  </r>
  <r>
    <x v="12"/>
    <m/>
    <m/>
    <n v="2156648"/>
    <m/>
    <m/>
    <m/>
    <m/>
    <m/>
  </r>
  <r>
    <x v="13"/>
    <m/>
    <m/>
    <m/>
    <m/>
    <m/>
    <m/>
    <m/>
    <m/>
  </r>
  <r>
    <x v="14"/>
    <m/>
    <m/>
    <m/>
    <m/>
    <m/>
    <m/>
    <m/>
    <m/>
  </r>
  <r>
    <x v="15"/>
    <m/>
    <m/>
    <m/>
    <m/>
    <m/>
    <m/>
    <m/>
    <m/>
  </r>
  <r>
    <x v="16"/>
    <m/>
    <m/>
    <n v="214790"/>
    <m/>
    <n v="17798929"/>
    <m/>
    <m/>
    <m/>
  </r>
  <r>
    <x v="17"/>
    <m/>
    <m/>
    <n v="8303314"/>
    <m/>
    <n v="52310665"/>
    <m/>
    <n v="1840648"/>
    <m/>
  </r>
  <r>
    <x v="18"/>
    <m/>
    <m/>
    <m/>
    <m/>
    <m/>
    <m/>
    <m/>
    <m/>
  </r>
  <r>
    <x v="19"/>
    <m/>
    <m/>
    <n v="181503"/>
    <m/>
    <m/>
    <m/>
    <m/>
    <m/>
  </r>
  <r>
    <x v="20"/>
    <m/>
    <m/>
    <m/>
    <m/>
    <m/>
    <m/>
    <m/>
    <m/>
  </r>
  <r>
    <x v="21"/>
    <m/>
    <m/>
    <m/>
    <m/>
    <m/>
    <m/>
    <m/>
    <m/>
  </r>
  <r>
    <x v="22"/>
    <m/>
    <m/>
    <n v="1984062"/>
    <n v="1492"/>
    <m/>
    <m/>
    <m/>
    <m/>
  </r>
  <r>
    <x v="23"/>
    <m/>
    <m/>
    <n v="1503451"/>
    <n v="3198"/>
    <m/>
    <m/>
    <m/>
    <m/>
  </r>
  <r>
    <x v="24"/>
    <m/>
    <m/>
    <m/>
    <m/>
    <m/>
    <m/>
    <m/>
    <m/>
  </r>
  <r>
    <x v="25"/>
    <m/>
    <m/>
    <m/>
    <m/>
    <m/>
    <m/>
    <m/>
    <m/>
  </r>
  <r>
    <x v="26"/>
    <m/>
    <m/>
    <n v="94562"/>
    <m/>
    <m/>
    <m/>
    <m/>
    <m/>
  </r>
  <r>
    <x v="27"/>
    <m/>
    <m/>
    <m/>
    <m/>
    <n v="3117500"/>
    <m/>
    <n v="117500"/>
    <m/>
  </r>
  <r>
    <x v="0"/>
    <n v="6703254"/>
    <n v="5007"/>
    <n v="17159030"/>
    <n v="7639"/>
    <n v="22753709"/>
    <n v="17056"/>
    <m/>
    <m/>
  </r>
  <r>
    <x v="1"/>
    <m/>
    <m/>
    <n v="6132789"/>
    <n v="18097"/>
    <m/>
    <m/>
    <m/>
    <m/>
  </r>
  <r>
    <x v="2"/>
    <m/>
    <m/>
    <n v="1763172"/>
    <n v="8076"/>
    <m/>
    <m/>
    <m/>
    <m/>
  </r>
  <r>
    <x v="3"/>
    <n v="139200"/>
    <n v="200"/>
    <n v="81029"/>
    <n v="100"/>
    <m/>
    <m/>
    <m/>
    <m/>
  </r>
  <r>
    <x v="4"/>
    <m/>
    <m/>
    <m/>
    <m/>
    <m/>
    <m/>
    <m/>
    <m/>
  </r>
  <r>
    <x v="5"/>
    <m/>
    <m/>
    <m/>
    <m/>
    <m/>
    <m/>
    <m/>
    <m/>
  </r>
  <r>
    <x v="6"/>
    <m/>
    <m/>
    <m/>
    <m/>
    <n v="948082"/>
    <n v="339"/>
    <m/>
    <m/>
  </r>
  <r>
    <x v="7"/>
    <m/>
    <m/>
    <m/>
    <m/>
    <m/>
    <m/>
    <m/>
    <m/>
  </r>
  <r>
    <x v="8"/>
    <m/>
    <m/>
    <m/>
    <m/>
    <m/>
    <m/>
    <m/>
    <m/>
  </r>
  <r>
    <x v="9"/>
    <n v="89415"/>
    <m/>
    <n v="39344"/>
    <m/>
    <m/>
    <m/>
    <m/>
    <m/>
  </r>
  <r>
    <x v="10"/>
    <m/>
    <m/>
    <m/>
    <m/>
    <m/>
    <m/>
    <n v="116100"/>
    <m/>
  </r>
  <r>
    <x v="11"/>
    <n v="142830"/>
    <m/>
    <n v="1179523"/>
    <m/>
    <n v="9659754"/>
    <m/>
    <n v="3465649"/>
    <m/>
  </r>
  <r>
    <x v="12"/>
    <m/>
    <m/>
    <n v="593436"/>
    <m/>
    <n v="998129"/>
    <m/>
    <m/>
    <m/>
  </r>
  <r>
    <x v="13"/>
    <m/>
    <m/>
    <n v="2241619"/>
    <m/>
    <n v="4130978"/>
    <m/>
    <m/>
    <m/>
  </r>
  <r>
    <x v="14"/>
    <m/>
    <m/>
    <n v="176779"/>
    <m/>
    <m/>
    <m/>
    <m/>
    <m/>
  </r>
  <r>
    <x v="15"/>
    <m/>
    <m/>
    <n v="1222108"/>
    <m/>
    <n v="830053"/>
    <m/>
    <m/>
    <m/>
  </r>
  <r>
    <x v="16"/>
    <m/>
    <m/>
    <n v="16837678"/>
    <m/>
    <m/>
    <m/>
    <m/>
    <m/>
  </r>
  <r>
    <x v="17"/>
    <m/>
    <m/>
    <n v="356543"/>
    <m/>
    <m/>
    <m/>
    <m/>
    <m/>
  </r>
  <r>
    <x v="18"/>
    <m/>
    <m/>
    <m/>
    <m/>
    <m/>
    <m/>
    <m/>
    <m/>
  </r>
  <r>
    <x v="19"/>
    <m/>
    <m/>
    <m/>
    <m/>
    <m/>
    <m/>
    <m/>
    <m/>
  </r>
  <r>
    <x v="20"/>
    <m/>
    <m/>
    <m/>
    <m/>
    <m/>
    <m/>
    <m/>
    <m/>
  </r>
  <r>
    <x v="21"/>
    <n v="196866"/>
    <m/>
    <n v="1229475"/>
    <m/>
    <n v="3659129"/>
    <m/>
    <n v="1671907"/>
    <m/>
  </r>
  <r>
    <x v="22"/>
    <m/>
    <m/>
    <n v="1335929"/>
    <n v="270"/>
    <m/>
    <m/>
    <m/>
    <m/>
  </r>
  <r>
    <x v="23"/>
    <m/>
    <m/>
    <n v="1372248"/>
    <n v="2432"/>
    <m/>
    <m/>
    <m/>
    <m/>
  </r>
  <r>
    <x v="24"/>
    <m/>
    <m/>
    <n v="31233"/>
    <n v="16"/>
    <n v="76037"/>
    <n v="153"/>
    <n v="182110"/>
    <n v="76"/>
  </r>
  <r>
    <x v="25"/>
    <m/>
    <m/>
    <m/>
    <m/>
    <m/>
    <m/>
    <m/>
    <m/>
  </r>
  <r>
    <x v="26"/>
    <m/>
    <m/>
    <m/>
    <m/>
    <n v="60532"/>
    <m/>
    <n v="197668"/>
    <m/>
  </r>
  <r>
    <x v="27"/>
    <m/>
    <m/>
    <m/>
    <m/>
    <m/>
    <m/>
    <m/>
    <m/>
  </r>
  <r>
    <x v="0"/>
    <n v="6261853"/>
    <n v="9218"/>
    <n v="48991322"/>
    <n v="20518"/>
    <n v="15897803"/>
    <n v="10088"/>
    <n v="776741"/>
    <n v="576"/>
  </r>
  <r>
    <x v="1"/>
    <n v="807179"/>
    <n v="3618"/>
    <s v="                                         -"/>
    <n v="0"/>
    <m/>
    <m/>
    <m/>
    <m/>
  </r>
  <r>
    <x v="2"/>
    <m/>
    <m/>
    <m/>
    <m/>
    <m/>
    <m/>
    <m/>
    <m/>
  </r>
  <r>
    <x v="3"/>
    <n v="686986"/>
    <n v="1868"/>
    <n v="85926"/>
    <n v="1583"/>
    <n v="434020"/>
    <n v="2641"/>
    <n v="74607"/>
    <n v="1541"/>
  </r>
  <r>
    <x v="4"/>
    <n v="89250"/>
    <n v="635"/>
    <n v="442531"/>
    <n v="1246"/>
    <n v="594229"/>
    <n v="845"/>
    <m/>
    <m/>
  </r>
  <r>
    <x v="5"/>
    <m/>
    <m/>
    <m/>
    <m/>
    <m/>
    <m/>
    <m/>
    <m/>
  </r>
  <r>
    <x v="6"/>
    <s v="                                       -"/>
    <s v="                                      -"/>
    <n v="8681859"/>
    <m/>
    <n v="3391234"/>
    <n v="2158"/>
    <m/>
    <m/>
  </r>
  <r>
    <x v="7"/>
    <m/>
    <m/>
    <m/>
    <m/>
    <m/>
    <m/>
    <m/>
    <m/>
  </r>
  <r>
    <x v="8"/>
    <m/>
    <m/>
    <m/>
    <m/>
    <m/>
    <m/>
    <m/>
    <m/>
  </r>
  <r>
    <x v="9"/>
    <m/>
    <m/>
    <m/>
    <m/>
    <m/>
    <m/>
    <m/>
    <m/>
  </r>
  <r>
    <x v="10"/>
    <n v="418028"/>
    <m/>
    <n v="1379911"/>
    <m/>
    <n v="176174"/>
    <m/>
    <m/>
    <m/>
  </r>
  <r>
    <x v="11"/>
    <n v="416972"/>
    <m/>
    <n v="2120078"/>
    <m/>
    <n v="5227625"/>
    <m/>
    <n v="481577"/>
    <m/>
  </r>
  <r>
    <x v="12"/>
    <n v="181591"/>
    <m/>
    <n v="57387"/>
    <m/>
    <m/>
    <m/>
    <n v="117080"/>
    <m/>
  </r>
  <r>
    <x v="13"/>
    <n v="24249"/>
    <m/>
    <n v="13301"/>
    <m/>
    <m/>
    <m/>
    <m/>
    <m/>
  </r>
  <r>
    <x v="14"/>
    <n v="69035"/>
    <m/>
    <n v="9223"/>
    <m/>
    <n v="323201"/>
    <m/>
    <n v="1230364"/>
    <m/>
  </r>
  <r>
    <x v="15"/>
    <m/>
    <m/>
    <m/>
    <m/>
    <m/>
    <m/>
    <m/>
    <m/>
  </r>
  <r>
    <x v="16"/>
    <m/>
    <m/>
    <n v="11759566"/>
    <m/>
    <m/>
    <m/>
    <m/>
    <m/>
  </r>
  <r>
    <x v="17"/>
    <m/>
    <m/>
    <n v="4741521"/>
    <m/>
    <m/>
    <m/>
    <n v="4270987"/>
    <m/>
  </r>
  <r>
    <x v="18"/>
    <m/>
    <m/>
    <m/>
    <m/>
    <m/>
    <m/>
    <m/>
    <m/>
  </r>
  <r>
    <x v="19"/>
    <m/>
    <m/>
    <n v="935623"/>
    <m/>
    <n v="326239"/>
    <m/>
    <n v="20247"/>
    <m/>
  </r>
  <r>
    <x v="20"/>
    <m/>
    <m/>
    <m/>
    <m/>
    <m/>
    <m/>
    <m/>
    <m/>
  </r>
  <r>
    <x v="21"/>
    <n v="698747"/>
    <m/>
    <n v="2978847"/>
    <m/>
    <n v="6476493"/>
    <m/>
    <n v="2801971"/>
    <m/>
  </r>
  <r>
    <x v="22"/>
    <m/>
    <m/>
    <n v="2261704"/>
    <n v="1004"/>
    <m/>
    <m/>
    <m/>
    <m/>
  </r>
  <r>
    <x v="23"/>
    <m/>
    <m/>
    <n v="2188124"/>
    <n v="2059"/>
    <m/>
    <m/>
    <m/>
    <m/>
  </r>
  <r>
    <x v="24"/>
    <m/>
    <m/>
    <n v="222450"/>
    <n v="108"/>
    <n v="276709"/>
    <n v="216"/>
    <m/>
    <m/>
  </r>
  <r>
    <x v="25"/>
    <m/>
    <m/>
    <m/>
    <m/>
    <n v="1240"/>
    <n v="2"/>
    <m/>
    <m/>
  </r>
  <r>
    <x v="26"/>
    <m/>
    <m/>
    <m/>
    <m/>
    <n v="180151"/>
    <m/>
    <m/>
    <m/>
  </r>
  <r>
    <x v="27"/>
    <m/>
    <m/>
    <m/>
    <m/>
    <m/>
    <m/>
    <m/>
    <m/>
  </r>
  <r>
    <x v="0"/>
    <n v="12609959"/>
    <n v="19745"/>
    <n v="42954209"/>
    <n v="32739"/>
    <n v="40355244"/>
    <n v="30869"/>
    <m/>
    <m/>
  </r>
  <r>
    <x v="1"/>
    <n v="1528242"/>
    <n v="15299"/>
    <m/>
    <m/>
    <m/>
    <m/>
    <m/>
    <m/>
  </r>
  <r>
    <x v="2"/>
    <m/>
    <m/>
    <m/>
    <m/>
    <m/>
    <m/>
    <m/>
    <m/>
  </r>
  <r>
    <x v="3"/>
    <m/>
    <m/>
    <m/>
    <m/>
    <m/>
    <m/>
    <m/>
    <m/>
  </r>
  <r>
    <x v="4"/>
    <m/>
    <m/>
    <m/>
    <m/>
    <m/>
    <m/>
    <m/>
    <m/>
  </r>
  <r>
    <x v="5"/>
    <n v="237969"/>
    <n v="489"/>
    <m/>
    <m/>
    <m/>
    <m/>
    <m/>
    <m/>
  </r>
  <r>
    <x v="6"/>
    <m/>
    <m/>
    <n v="9102406"/>
    <n v="8876"/>
    <m/>
    <m/>
    <m/>
    <m/>
  </r>
  <r>
    <x v="7"/>
    <m/>
    <m/>
    <m/>
    <m/>
    <m/>
    <m/>
    <m/>
    <m/>
  </r>
  <r>
    <x v="8"/>
    <n v="797287"/>
    <m/>
    <n v="1730978"/>
    <m/>
    <n v="494030"/>
    <m/>
    <n v="-15151"/>
    <m/>
  </r>
  <r>
    <x v="9"/>
    <m/>
    <m/>
    <m/>
    <m/>
    <m/>
    <m/>
    <m/>
    <m/>
  </r>
  <r>
    <x v="10"/>
    <n v="484126"/>
    <m/>
    <n v="469628"/>
    <m/>
    <m/>
    <m/>
    <m/>
    <m/>
  </r>
  <r>
    <x v="11"/>
    <n v="1567913"/>
    <m/>
    <n v="1564974"/>
    <m/>
    <n v="4263503"/>
    <m/>
    <m/>
    <m/>
  </r>
  <r>
    <x v="12"/>
    <n v="475220"/>
    <m/>
    <n v="-6173"/>
    <m/>
    <n v="247771"/>
    <m/>
    <n v="72210"/>
    <m/>
  </r>
  <r>
    <x v="13"/>
    <n v="435720"/>
    <m/>
    <n v="3293002"/>
    <m/>
    <n v="1720528"/>
    <m/>
    <m/>
    <m/>
  </r>
  <r>
    <x v="14"/>
    <n v="1967839"/>
    <m/>
    <n v="2952752"/>
    <m/>
    <n v="3038489"/>
    <m/>
    <m/>
    <m/>
  </r>
  <r>
    <x v="15"/>
    <m/>
    <m/>
    <m/>
    <m/>
    <m/>
    <m/>
    <m/>
    <m/>
  </r>
  <r>
    <x v="16"/>
    <m/>
    <m/>
    <n v="7907998"/>
    <m/>
    <n v="4597589"/>
    <m/>
    <m/>
    <m/>
  </r>
  <r>
    <x v="17"/>
    <n v="86559"/>
    <m/>
    <n v="8262491"/>
    <m/>
    <n v="1998664"/>
    <m/>
    <m/>
    <m/>
  </r>
  <r>
    <x v="18"/>
    <m/>
    <m/>
    <m/>
    <m/>
    <m/>
    <m/>
    <m/>
    <m/>
  </r>
  <r>
    <x v="19"/>
    <m/>
    <m/>
    <m/>
    <m/>
    <m/>
    <m/>
    <m/>
    <m/>
  </r>
  <r>
    <x v="20"/>
    <m/>
    <m/>
    <m/>
    <m/>
    <m/>
    <m/>
    <m/>
    <m/>
  </r>
  <r>
    <x v="21"/>
    <n v="1684449"/>
    <m/>
    <n v="33414417"/>
    <m/>
    <n v="15009806"/>
    <m/>
    <n v="-5749"/>
    <m/>
  </r>
  <r>
    <x v="22"/>
    <m/>
    <m/>
    <n v="3793245"/>
    <n v="951"/>
    <m/>
    <m/>
    <n v="4858212"/>
    <n v="1639"/>
  </r>
  <r>
    <x v="23"/>
    <m/>
    <m/>
    <n v="3896371"/>
    <n v="2268"/>
    <m/>
    <m/>
    <m/>
    <m/>
  </r>
  <r>
    <x v="24"/>
    <m/>
    <m/>
    <n v="8751"/>
    <n v="10"/>
    <n v="181499"/>
    <n v="190"/>
    <n v="222250"/>
    <n v="170"/>
  </r>
  <r>
    <x v="25"/>
    <m/>
    <m/>
    <m/>
    <m/>
    <n v="103078"/>
    <n v="297"/>
    <n v="146922"/>
    <n v="164"/>
  </r>
  <r>
    <x v="26"/>
    <m/>
    <m/>
    <m/>
    <m/>
    <n v="729613"/>
    <m/>
    <n v="2286936"/>
    <n v="310"/>
  </r>
  <r>
    <x v="27"/>
    <m/>
    <m/>
    <m/>
    <m/>
    <n v="2028592"/>
    <n v="1601"/>
    <m/>
    <m/>
  </r>
  <r>
    <x v="0"/>
    <n v="488900"/>
    <n v="524"/>
    <n v="959108"/>
    <n v="697"/>
    <n v="4429191"/>
    <n v="3691"/>
    <n v="-600"/>
    <n v="4388"/>
  </r>
  <r>
    <x v="1"/>
    <m/>
    <m/>
    <m/>
    <m/>
    <m/>
    <m/>
    <m/>
    <m/>
  </r>
  <r>
    <x v="2"/>
    <m/>
    <m/>
    <m/>
    <m/>
    <m/>
    <m/>
    <m/>
    <m/>
  </r>
  <r>
    <x v="3"/>
    <m/>
    <m/>
    <m/>
    <m/>
    <m/>
    <m/>
    <m/>
    <m/>
  </r>
  <r>
    <x v="4"/>
    <m/>
    <m/>
    <m/>
    <m/>
    <m/>
    <m/>
    <m/>
    <m/>
  </r>
  <r>
    <x v="5"/>
    <m/>
    <m/>
    <m/>
    <m/>
    <m/>
    <m/>
    <m/>
    <m/>
  </r>
  <r>
    <x v="6"/>
    <m/>
    <m/>
    <m/>
    <m/>
    <m/>
    <m/>
    <m/>
    <m/>
  </r>
  <r>
    <x v="7"/>
    <m/>
    <m/>
    <n v="192068"/>
    <m/>
    <n v="63378"/>
    <m/>
    <n v="197"/>
    <m/>
  </r>
  <r>
    <x v="8"/>
    <n v="1368"/>
    <m/>
    <n v="188911"/>
    <m/>
    <n v="202022"/>
    <m/>
    <n v="96195"/>
    <m/>
  </r>
  <r>
    <x v="9"/>
    <n v="12596"/>
    <m/>
    <n v="802609"/>
    <m/>
    <n v="69532"/>
    <m/>
    <n v="20466"/>
    <m/>
  </r>
  <r>
    <x v="10"/>
    <m/>
    <m/>
    <n v="9250"/>
    <m/>
    <n v="6107"/>
    <m/>
    <m/>
    <m/>
  </r>
  <r>
    <x v="11"/>
    <n v="24250"/>
    <m/>
    <n v="37045"/>
    <m/>
    <n v="285762"/>
    <m/>
    <m/>
    <m/>
  </r>
  <r>
    <x v="12"/>
    <n v="3244"/>
    <m/>
    <n v="2844"/>
    <m/>
    <n v="3142"/>
    <m/>
    <m/>
    <m/>
  </r>
  <r>
    <x v="13"/>
    <n v="3424"/>
    <m/>
    <n v="1008"/>
    <m/>
    <m/>
    <m/>
    <m/>
    <m/>
  </r>
  <r>
    <x v="14"/>
    <n v="50074"/>
    <m/>
    <n v="23811"/>
    <m/>
    <n v="800524"/>
    <m/>
    <n v="73999"/>
    <m/>
  </r>
  <r>
    <x v="15"/>
    <m/>
    <m/>
    <m/>
    <m/>
    <m/>
    <m/>
    <m/>
    <m/>
  </r>
  <r>
    <x v="16"/>
    <m/>
    <m/>
    <m/>
    <m/>
    <m/>
    <m/>
    <m/>
    <m/>
  </r>
  <r>
    <x v="17"/>
    <m/>
    <m/>
    <m/>
    <m/>
    <m/>
    <m/>
    <m/>
    <m/>
  </r>
  <r>
    <x v="18"/>
    <m/>
    <m/>
    <n v="1748388"/>
    <m/>
    <n v="694522"/>
    <m/>
    <m/>
    <m/>
  </r>
  <r>
    <x v="19"/>
    <m/>
    <m/>
    <m/>
    <m/>
    <m/>
    <m/>
    <m/>
    <m/>
  </r>
  <r>
    <x v="20"/>
    <m/>
    <m/>
    <m/>
    <m/>
    <m/>
    <m/>
    <m/>
    <m/>
  </r>
  <r>
    <x v="21"/>
    <m/>
    <m/>
    <n v="1329020"/>
    <m/>
    <n v="331282"/>
    <m/>
    <n v="234232"/>
    <m/>
  </r>
  <r>
    <x v="22"/>
    <m/>
    <m/>
    <n v="275293"/>
    <n v="45"/>
    <m/>
    <m/>
    <m/>
    <m/>
  </r>
  <r>
    <x v="23"/>
    <m/>
    <m/>
    <n v="269482"/>
    <n v="147"/>
    <m/>
    <m/>
    <m/>
    <m/>
  </r>
  <r>
    <x v="24"/>
    <m/>
    <m/>
    <n v="8229"/>
    <n v="4"/>
    <m/>
    <m/>
    <m/>
    <m/>
  </r>
  <r>
    <x v="25"/>
    <m/>
    <m/>
    <m/>
    <m/>
    <m/>
    <m/>
    <m/>
    <m/>
  </r>
  <r>
    <x v="26"/>
    <m/>
    <m/>
    <m/>
    <m/>
    <m/>
    <m/>
    <m/>
    <m/>
  </r>
  <r>
    <x v="27"/>
    <m/>
    <m/>
    <m/>
    <m/>
    <m/>
    <m/>
    <m/>
    <m/>
  </r>
  <r>
    <x v="0"/>
    <n v="5716296"/>
    <n v="5554"/>
    <n v="31878328"/>
    <n v="9129"/>
    <n v="26657748"/>
    <n v="8730"/>
    <n v="10241623"/>
    <n v="6570"/>
  </r>
  <r>
    <x v="1"/>
    <n v="1636959"/>
    <n v="4376"/>
    <n v="1461051"/>
    <n v="6940"/>
    <n v="713989"/>
    <m/>
    <m/>
    <m/>
  </r>
  <r>
    <x v="2"/>
    <m/>
    <m/>
    <m/>
    <m/>
    <m/>
    <m/>
    <m/>
    <m/>
  </r>
  <r>
    <x v="3"/>
    <n v="533019"/>
    <n v="172"/>
    <n v="632017"/>
    <n v="184"/>
    <n v="76815"/>
    <n v="579"/>
    <m/>
    <m/>
  </r>
  <r>
    <x v="4"/>
    <m/>
    <m/>
    <m/>
    <m/>
    <m/>
    <m/>
    <m/>
    <m/>
  </r>
  <r>
    <x v="5"/>
    <m/>
    <m/>
    <m/>
    <m/>
    <m/>
    <m/>
    <m/>
    <m/>
  </r>
  <r>
    <x v="6"/>
    <m/>
    <m/>
    <n v="4857542"/>
    <n v="2518"/>
    <n v="9171076"/>
    <n v="4445"/>
    <n v="3371204"/>
    <n v="2184"/>
  </r>
  <r>
    <x v="7"/>
    <m/>
    <m/>
    <m/>
    <m/>
    <m/>
    <m/>
    <m/>
    <m/>
  </r>
  <r>
    <x v="8"/>
    <n v="2919"/>
    <m/>
    <n v="2051795"/>
    <m/>
    <n v="2892958"/>
    <m/>
    <n v="1071958"/>
    <m/>
  </r>
  <r>
    <x v="9"/>
    <n v="55682"/>
    <m/>
    <n v="42538"/>
    <m/>
    <m/>
    <m/>
    <m/>
    <m/>
  </r>
  <r>
    <x v="10"/>
    <n v="0"/>
    <m/>
    <n v="0"/>
    <m/>
    <m/>
    <m/>
    <m/>
    <m/>
  </r>
  <r>
    <x v="11"/>
    <n v="1590943"/>
    <m/>
    <n v="587713"/>
    <m/>
    <n v="2298606"/>
    <m/>
    <n v="442932"/>
    <m/>
  </r>
  <r>
    <x v="12"/>
    <m/>
    <m/>
    <n v="1812521"/>
    <m/>
    <n v="1567230"/>
    <m/>
    <n v="1114565"/>
    <m/>
  </r>
  <r>
    <x v="13"/>
    <m/>
    <m/>
    <m/>
    <m/>
    <m/>
    <m/>
    <m/>
    <m/>
  </r>
  <r>
    <x v="14"/>
    <m/>
    <m/>
    <m/>
    <m/>
    <m/>
    <m/>
    <m/>
    <m/>
  </r>
  <r>
    <x v="15"/>
    <m/>
    <m/>
    <n v="279992"/>
    <m/>
    <m/>
    <m/>
    <m/>
    <m/>
  </r>
  <r>
    <x v="16"/>
    <n v="772882"/>
    <m/>
    <n v="3084040"/>
    <m/>
    <n v="4154133"/>
    <m/>
    <m/>
    <m/>
  </r>
  <r>
    <x v="17"/>
    <m/>
    <m/>
    <m/>
    <m/>
    <m/>
    <m/>
    <m/>
    <m/>
  </r>
  <r>
    <x v="18"/>
    <m/>
    <m/>
    <m/>
    <m/>
    <m/>
    <m/>
    <m/>
    <m/>
  </r>
  <r>
    <x v="19"/>
    <m/>
    <m/>
    <m/>
    <m/>
    <m/>
    <m/>
    <m/>
    <m/>
  </r>
  <r>
    <x v="20"/>
    <m/>
    <m/>
    <m/>
    <m/>
    <m/>
    <m/>
    <m/>
    <m/>
  </r>
  <r>
    <x v="21"/>
    <m/>
    <m/>
    <n v="358026"/>
    <m/>
    <n v="469580"/>
    <m/>
    <m/>
    <m/>
  </r>
  <r>
    <x v="22"/>
    <m/>
    <m/>
    <n v="1388212"/>
    <m/>
    <m/>
    <m/>
    <m/>
    <m/>
  </r>
  <r>
    <x v="23"/>
    <m/>
    <m/>
    <n v="697018"/>
    <m/>
    <m/>
    <m/>
    <m/>
    <m/>
  </r>
  <r>
    <x v="24"/>
    <m/>
    <m/>
    <n v="10340"/>
    <m/>
    <n v="192328"/>
    <m/>
    <m/>
    <m/>
  </r>
  <r>
    <x v="25"/>
    <m/>
    <m/>
    <m/>
    <m/>
    <m/>
    <m/>
    <n v="322215"/>
    <m/>
  </r>
  <r>
    <x v="26"/>
    <m/>
    <m/>
    <n v="15000"/>
    <m/>
    <n v="122096"/>
    <m/>
    <m/>
    <m/>
  </r>
  <r>
    <x v="27"/>
    <m/>
    <m/>
    <m/>
    <m/>
    <m/>
    <m/>
    <m/>
    <m/>
  </r>
  <r>
    <x v="0"/>
    <n v="2990925"/>
    <n v="2465"/>
    <n v="15440178"/>
    <n v="6277"/>
    <n v="12191999"/>
    <n v="7412"/>
    <n v="0"/>
    <n v="0"/>
  </r>
  <r>
    <x v="1"/>
    <n v="4873432"/>
    <n v="2839"/>
    <n v="2884"/>
    <n v="2"/>
    <n v="12900"/>
    <n v="0"/>
    <m/>
    <m/>
  </r>
  <r>
    <x v="2"/>
    <n v="0"/>
    <n v="0"/>
    <n v="0"/>
    <n v="0"/>
    <n v="0"/>
    <n v="0"/>
    <m/>
    <m/>
  </r>
  <r>
    <x v="3"/>
    <n v="0"/>
    <n v="0"/>
    <n v="137874"/>
    <n v="0"/>
    <n v="0"/>
    <n v="0"/>
    <m/>
    <m/>
  </r>
  <r>
    <x v="4"/>
    <n v="0"/>
    <n v="0"/>
    <n v="0"/>
    <n v="0"/>
    <n v="0"/>
    <n v="0"/>
    <m/>
    <m/>
  </r>
  <r>
    <x v="5"/>
    <n v="0"/>
    <n v="0"/>
    <n v="161981"/>
    <n v="0"/>
    <n v="281"/>
    <n v="0"/>
    <m/>
    <m/>
  </r>
  <r>
    <x v="6"/>
    <n v="0"/>
    <n v="0"/>
    <n v="0"/>
    <n v="0"/>
    <n v="0"/>
    <n v="0"/>
    <m/>
    <m/>
  </r>
  <r>
    <x v="7"/>
    <n v="0"/>
    <n v="0"/>
    <n v="0"/>
    <m/>
    <n v="0"/>
    <n v="0"/>
    <m/>
    <m/>
  </r>
  <r>
    <x v="8"/>
    <n v="0"/>
    <m/>
    <n v="0"/>
    <m/>
    <n v="0"/>
    <m/>
    <m/>
    <m/>
  </r>
  <r>
    <x v="9"/>
    <n v="0"/>
    <m/>
    <n v="0"/>
    <m/>
    <n v="3695393"/>
    <m/>
    <n v="287027"/>
    <m/>
  </r>
  <r>
    <x v="10"/>
    <n v="0"/>
    <m/>
    <n v="18826"/>
    <m/>
    <n v="159783"/>
    <m/>
    <n v="15073"/>
    <m/>
  </r>
  <r>
    <x v="11"/>
    <n v="48917"/>
    <m/>
    <n v="272036"/>
    <m/>
    <n v="0"/>
    <m/>
    <m/>
    <m/>
  </r>
  <r>
    <x v="12"/>
    <n v="0"/>
    <m/>
    <n v="151419"/>
    <m/>
    <n v="1942651"/>
    <m/>
    <m/>
    <m/>
  </r>
  <r>
    <x v="13"/>
    <n v="66581"/>
    <m/>
    <n v="0"/>
    <m/>
    <n v="0"/>
    <m/>
    <m/>
    <m/>
  </r>
  <r>
    <x v="14"/>
    <n v="0"/>
    <m/>
    <n v="0"/>
    <m/>
    <n v="0"/>
    <m/>
    <m/>
    <m/>
  </r>
  <r>
    <x v="15"/>
    <n v="0"/>
    <m/>
    <n v="0"/>
    <m/>
    <n v="0"/>
    <m/>
    <m/>
    <m/>
  </r>
  <r>
    <x v="16"/>
    <n v="359600"/>
    <m/>
    <n v="248750"/>
    <m/>
    <n v="785111"/>
    <m/>
    <n v="2571"/>
    <m/>
  </r>
  <r>
    <x v="17"/>
    <n v="0"/>
    <m/>
    <n v="109106"/>
    <m/>
    <n v="52720"/>
    <m/>
    <m/>
    <m/>
  </r>
  <r>
    <x v="18"/>
    <n v="0"/>
    <m/>
    <n v="0"/>
    <m/>
    <n v="0"/>
    <m/>
    <m/>
    <m/>
  </r>
  <r>
    <x v="19"/>
    <n v="0"/>
    <m/>
    <n v="0"/>
    <m/>
    <n v="0"/>
    <m/>
    <m/>
    <m/>
  </r>
  <r>
    <x v="20"/>
    <n v="0"/>
    <n v="0"/>
    <n v="0"/>
    <n v="0"/>
    <n v="0"/>
    <n v="0"/>
    <m/>
    <m/>
  </r>
  <r>
    <x v="21"/>
    <n v="109673"/>
    <n v="0"/>
    <n v="4616846"/>
    <n v="0"/>
    <n v="7801369"/>
    <n v="0"/>
    <n v="1511890"/>
    <m/>
  </r>
  <r>
    <x v="22"/>
    <n v="0"/>
    <n v="0"/>
    <n v="1097048"/>
    <n v="231"/>
    <n v="0"/>
    <n v="0"/>
    <m/>
    <m/>
  </r>
  <r>
    <x v="23"/>
    <n v="0"/>
    <n v="0"/>
    <n v="1061357"/>
    <n v="1163"/>
    <n v="0"/>
    <n v="0"/>
    <m/>
    <m/>
  </r>
  <r>
    <x v="24"/>
    <n v="0"/>
    <n v="0"/>
    <n v="337588"/>
    <n v="156"/>
    <n v="586796"/>
    <n v="321"/>
    <n v="1270547"/>
    <n v="609"/>
  </r>
  <r>
    <x v="25"/>
    <n v="0"/>
    <n v="0"/>
    <n v="0"/>
    <n v="0"/>
    <n v="125000"/>
    <n v="178"/>
    <n v="14504"/>
    <n v="29"/>
  </r>
  <r>
    <x v="26"/>
    <n v="0"/>
    <n v="0"/>
    <n v="0"/>
    <n v="0"/>
    <n v="471423"/>
    <n v="33"/>
    <n v="1370081"/>
    <n v="1091"/>
  </r>
  <r>
    <x v="27"/>
    <m/>
    <m/>
    <m/>
    <m/>
    <m/>
    <n v="0"/>
    <m/>
    <m/>
  </r>
  <r>
    <x v="0"/>
    <n v="2301850"/>
    <n v="660"/>
    <n v="4781389"/>
    <n v="4235"/>
    <n v="8867528"/>
    <n v="5229"/>
    <n v="4965915"/>
    <n v="4683"/>
  </r>
  <r>
    <x v="1"/>
    <n v="1696099"/>
    <n v="1039"/>
    <m/>
    <m/>
    <m/>
    <m/>
    <m/>
    <m/>
  </r>
  <r>
    <x v="2"/>
    <m/>
    <m/>
    <m/>
    <m/>
    <m/>
    <m/>
    <m/>
    <m/>
  </r>
  <r>
    <x v="3"/>
    <m/>
    <m/>
    <m/>
    <m/>
    <m/>
    <m/>
    <m/>
    <m/>
  </r>
  <r>
    <x v="4"/>
    <m/>
    <m/>
    <m/>
    <m/>
    <m/>
    <m/>
    <m/>
    <m/>
  </r>
  <r>
    <x v="5"/>
    <m/>
    <m/>
    <n v="288017"/>
    <m/>
    <n v="5356"/>
    <m/>
    <m/>
    <m/>
  </r>
  <r>
    <x v="6"/>
    <m/>
    <m/>
    <n v="1278722"/>
    <n v="659"/>
    <m/>
    <m/>
    <m/>
    <m/>
  </r>
  <r>
    <x v="7"/>
    <m/>
    <m/>
    <m/>
    <m/>
    <m/>
    <m/>
    <m/>
    <m/>
  </r>
  <r>
    <x v="8"/>
    <m/>
    <m/>
    <m/>
    <m/>
    <m/>
    <m/>
    <m/>
    <m/>
  </r>
  <r>
    <x v="9"/>
    <m/>
    <m/>
    <m/>
    <m/>
    <m/>
    <m/>
    <m/>
    <m/>
  </r>
  <r>
    <x v="10"/>
    <m/>
    <m/>
    <n v="23366"/>
    <m/>
    <m/>
    <m/>
    <m/>
    <m/>
  </r>
  <r>
    <x v="11"/>
    <n v="2996"/>
    <m/>
    <n v="947103"/>
    <m/>
    <n v="194049"/>
    <m/>
    <m/>
    <m/>
  </r>
  <r>
    <x v="12"/>
    <m/>
    <m/>
    <n v="171605"/>
    <m/>
    <n v="106977"/>
    <m/>
    <m/>
    <m/>
  </r>
  <r>
    <x v="13"/>
    <m/>
    <m/>
    <m/>
    <m/>
    <n v="33087"/>
    <m/>
    <m/>
    <m/>
  </r>
  <r>
    <x v="14"/>
    <m/>
    <m/>
    <n v="177976"/>
    <m/>
    <n v="1083696"/>
    <m/>
    <n v="558614"/>
    <m/>
  </r>
  <r>
    <x v="15"/>
    <m/>
    <m/>
    <n v="73550"/>
    <m/>
    <n v="15647"/>
    <m/>
    <m/>
    <m/>
  </r>
  <r>
    <x v="16"/>
    <m/>
    <m/>
    <n v="2307947"/>
    <m/>
    <n v="2451669"/>
    <m/>
    <m/>
    <m/>
  </r>
  <r>
    <x v="17"/>
    <m/>
    <m/>
    <n v="2435787"/>
    <m/>
    <n v="1532957"/>
    <m/>
    <m/>
    <m/>
  </r>
  <r>
    <x v="18"/>
    <m/>
    <m/>
    <m/>
    <m/>
    <m/>
    <m/>
    <m/>
    <m/>
  </r>
  <r>
    <x v="19"/>
    <m/>
    <m/>
    <m/>
    <m/>
    <m/>
    <m/>
    <m/>
    <m/>
  </r>
  <r>
    <x v="20"/>
    <m/>
    <m/>
    <m/>
    <m/>
    <m/>
    <m/>
    <m/>
    <m/>
  </r>
  <r>
    <x v="21"/>
    <m/>
    <m/>
    <n v="3737533"/>
    <m/>
    <n v="152712"/>
    <m/>
    <n v="5979"/>
    <m/>
  </r>
  <r>
    <x v="22"/>
    <m/>
    <m/>
    <n v="826617"/>
    <n v="333"/>
    <m/>
    <m/>
    <m/>
    <m/>
  </r>
  <r>
    <x v="23"/>
    <m/>
    <m/>
    <n v="799618"/>
    <n v="469"/>
    <m/>
    <m/>
    <m/>
    <m/>
  </r>
  <r>
    <x v="24"/>
    <m/>
    <m/>
    <n v="9475"/>
    <n v="9"/>
    <n v="330209"/>
    <n v="151"/>
    <n v="185316"/>
    <n v="83"/>
  </r>
  <r>
    <x v="25"/>
    <m/>
    <m/>
    <m/>
    <m/>
    <n v="52812"/>
    <n v="76"/>
    <m/>
    <m/>
  </r>
  <r>
    <x v="26"/>
    <m/>
    <m/>
    <m/>
    <m/>
    <n v="223748"/>
    <m/>
    <n v="211038"/>
    <m/>
  </r>
  <r>
    <x v="27"/>
    <m/>
    <m/>
    <m/>
    <m/>
    <m/>
    <m/>
    <m/>
    <m/>
  </r>
  <r>
    <x v="0"/>
    <n v="1246006"/>
    <n v="6739"/>
    <n v="6118668"/>
    <n v="7439"/>
    <n v="12390604"/>
    <m/>
    <m/>
    <m/>
  </r>
  <r>
    <x v="1"/>
    <m/>
    <m/>
    <m/>
    <m/>
    <m/>
    <m/>
    <m/>
    <m/>
  </r>
  <r>
    <x v="2"/>
    <m/>
    <m/>
    <m/>
    <m/>
    <m/>
    <m/>
    <m/>
    <m/>
  </r>
  <r>
    <x v="3"/>
    <m/>
    <m/>
    <m/>
    <m/>
    <m/>
    <m/>
    <m/>
    <m/>
  </r>
  <r>
    <x v="4"/>
    <m/>
    <m/>
    <m/>
    <m/>
    <m/>
    <m/>
    <m/>
    <m/>
  </r>
  <r>
    <x v="5"/>
    <m/>
    <m/>
    <m/>
    <m/>
    <m/>
    <m/>
    <m/>
    <m/>
  </r>
  <r>
    <x v="6"/>
    <m/>
    <m/>
    <n v="1924972"/>
    <n v="591"/>
    <m/>
    <m/>
    <m/>
    <m/>
  </r>
  <r>
    <x v="7"/>
    <m/>
    <m/>
    <m/>
    <m/>
    <m/>
    <m/>
    <m/>
    <m/>
  </r>
  <r>
    <x v="8"/>
    <n v="34328"/>
    <m/>
    <n v="207804"/>
    <m/>
    <m/>
    <m/>
    <m/>
    <m/>
  </r>
  <r>
    <x v="9"/>
    <m/>
    <m/>
    <n v="359535"/>
    <m/>
    <n v="44146"/>
    <m/>
    <m/>
    <m/>
  </r>
  <r>
    <x v="10"/>
    <m/>
    <m/>
    <n v="1848"/>
    <m/>
    <n v="7569"/>
    <m/>
    <m/>
    <m/>
  </r>
  <r>
    <x v="11"/>
    <n v="84159"/>
    <m/>
    <n v="726001"/>
    <m/>
    <n v="3477173"/>
    <m/>
    <n v="10588"/>
    <m/>
  </r>
  <r>
    <x v="12"/>
    <n v="6272"/>
    <m/>
    <n v="371168"/>
    <m/>
    <n v="20798"/>
    <m/>
    <m/>
    <m/>
  </r>
  <r>
    <x v="13"/>
    <n v="4618"/>
    <m/>
    <n v="247068"/>
    <m/>
    <m/>
    <m/>
    <m/>
    <m/>
  </r>
  <r>
    <x v="14"/>
    <m/>
    <m/>
    <n v="482330"/>
    <m/>
    <n v="132635"/>
    <m/>
    <n v="12203"/>
    <m/>
  </r>
  <r>
    <x v="15"/>
    <m/>
    <m/>
    <n v="44592"/>
    <m/>
    <n v="5625"/>
    <m/>
    <m/>
    <m/>
  </r>
  <r>
    <x v="16"/>
    <m/>
    <m/>
    <n v="6811961"/>
    <m/>
    <n v="152876"/>
    <m/>
    <m/>
    <m/>
  </r>
  <r>
    <x v="17"/>
    <n v="793763"/>
    <m/>
    <n v="5631016"/>
    <m/>
    <m/>
    <m/>
    <m/>
    <m/>
  </r>
  <r>
    <x v="18"/>
    <m/>
    <m/>
    <m/>
    <m/>
    <m/>
    <m/>
    <m/>
    <m/>
  </r>
  <r>
    <x v="19"/>
    <m/>
    <m/>
    <m/>
    <m/>
    <m/>
    <m/>
    <m/>
    <m/>
  </r>
  <r>
    <x v="20"/>
    <m/>
    <m/>
    <m/>
    <m/>
    <m/>
    <m/>
    <m/>
    <m/>
  </r>
  <r>
    <x v="21"/>
    <n v="47978"/>
    <m/>
    <n v="412987"/>
    <m/>
    <n v="1148540"/>
    <m/>
    <n v="3812"/>
    <m/>
  </r>
  <r>
    <x v="22"/>
    <m/>
    <m/>
    <n v="829321"/>
    <n v="476"/>
    <m/>
    <m/>
    <m/>
    <m/>
  </r>
  <r>
    <x v="23"/>
    <m/>
    <m/>
    <n v="802341"/>
    <n v="394"/>
    <m/>
    <m/>
    <m/>
    <m/>
  </r>
  <r>
    <x v="24"/>
    <m/>
    <m/>
    <m/>
    <m/>
    <m/>
    <m/>
    <m/>
    <m/>
  </r>
  <r>
    <x v="25"/>
    <m/>
    <m/>
    <m/>
    <m/>
    <m/>
    <m/>
    <m/>
    <m/>
  </r>
  <r>
    <x v="26"/>
    <m/>
    <m/>
    <m/>
    <m/>
    <m/>
    <m/>
    <m/>
    <m/>
  </r>
  <r>
    <x v="27"/>
    <m/>
    <m/>
    <m/>
    <m/>
    <m/>
    <m/>
    <m/>
    <m/>
  </r>
  <r>
    <x v="0"/>
    <n v="2062213"/>
    <n v="2407"/>
    <n v="7698750"/>
    <n v="3866"/>
    <n v="4970301"/>
    <n v="2511"/>
    <n v="50334"/>
    <m/>
  </r>
  <r>
    <x v="1"/>
    <n v="290683"/>
    <n v="370"/>
    <n v="383684"/>
    <n v="54"/>
    <m/>
    <m/>
    <m/>
    <m/>
  </r>
  <r>
    <x v="2"/>
    <m/>
    <m/>
    <m/>
    <m/>
    <m/>
    <m/>
    <m/>
    <m/>
  </r>
  <r>
    <x v="3"/>
    <m/>
    <m/>
    <n v="1232791"/>
    <n v="1703"/>
    <n v="52668"/>
    <n v="65"/>
    <m/>
    <m/>
  </r>
  <r>
    <x v="4"/>
    <n v="147864"/>
    <n v="172"/>
    <n v="334696"/>
    <n v="172"/>
    <n v="69209"/>
    <n v="10"/>
    <m/>
    <m/>
  </r>
  <r>
    <x v="5"/>
    <m/>
    <m/>
    <m/>
    <m/>
    <n v="161705"/>
    <n v="12"/>
    <m/>
    <m/>
  </r>
  <r>
    <x v="6"/>
    <m/>
    <m/>
    <m/>
    <m/>
    <m/>
    <m/>
    <m/>
    <m/>
  </r>
  <r>
    <x v="7"/>
    <m/>
    <m/>
    <m/>
    <m/>
    <m/>
    <m/>
    <m/>
    <m/>
  </r>
  <r>
    <x v="8"/>
    <n v="6086"/>
    <m/>
    <n v="21559"/>
    <m/>
    <n v="1899585"/>
    <m/>
    <n v="23006"/>
    <m/>
  </r>
  <r>
    <x v="9"/>
    <n v="10077"/>
    <m/>
    <n v="46912"/>
    <m/>
    <m/>
    <m/>
    <m/>
    <m/>
  </r>
  <r>
    <x v="10"/>
    <n v="62699"/>
    <m/>
    <n v="57509"/>
    <m/>
    <n v="34089"/>
    <m/>
    <m/>
    <m/>
  </r>
  <r>
    <x v="11"/>
    <n v="820488"/>
    <m/>
    <n v="986500"/>
    <m/>
    <n v="2073091"/>
    <m/>
    <n v="233593"/>
    <m/>
  </r>
  <r>
    <x v="12"/>
    <n v="306245"/>
    <m/>
    <n v="1210093"/>
    <m/>
    <n v="-373484"/>
    <m/>
    <n v="102023"/>
    <m/>
  </r>
  <r>
    <x v="13"/>
    <n v="17231"/>
    <m/>
    <n v="47070"/>
    <m/>
    <n v="28051"/>
    <m/>
    <m/>
    <m/>
  </r>
  <r>
    <x v="14"/>
    <n v="94157"/>
    <m/>
    <n v="99252"/>
    <m/>
    <n v="438098"/>
    <m/>
    <m/>
    <m/>
  </r>
  <r>
    <x v="15"/>
    <n v="252"/>
    <m/>
    <n v="347"/>
    <m/>
    <m/>
    <m/>
    <m/>
    <m/>
  </r>
  <r>
    <x v="16"/>
    <n v="130000"/>
    <m/>
    <n v="3182441"/>
    <m/>
    <m/>
    <m/>
    <n v="512958"/>
    <m/>
  </r>
  <r>
    <x v="17"/>
    <n v="35000"/>
    <m/>
    <n v="389499"/>
    <m/>
    <n v="171591"/>
    <m/>
    <n v="35617"/>
    <m/>
  </r>
  <r>
    <x v="18"/>
    <m/>
    <m/>
    <m/>
    <m/>
    <m/>
    <m/>
    <m/>
    <m/>
  </r>
  <r>
    <x v="19"/>
    <m/>
    <m/>
    <m/>
    <m/>
    <m/>
    <m/>
    <m/>
    <m/>
  </r>
  <r>
    <x v="20"/>
    <m/>
    <m/>
    <m/>
    <m/>
    <m/>
    <m/>
    <m/>
    <m/>
  </r>
  <r>
    <x v="21"/>
    <n v="3642"/>
    <m/>
    <n v="1778217"/>
    <m/>
    <n v="3836707"/>
    <m/>
    <n v="653885"/>
    <m/>
  </r>
  <r>
    <x v="22"/>
    <m/>
    <m/>
    <m/>
    <m/>
    <m/>
    <m/>
    <m/>
    <m/>
  </r>
  <r>
    <x v="23"/>
    <m/>
    <m/>
    <m/>
    <m/>
    <m/>
    <m/>
    <m/>
    <m/>
  </r>
  <r>
    <x v="24"/>
    <m/>
    <m/>
    <m/>
    <m/>
    <m/>
    <m/>
    <m/>
    <m/>
  </r>
  <r>
    <x v="25"/>
    <m/>
    <m/>
    <m/>
    <m/>
    <m/>
    <m/>
    <m/>
    <m/>
  </r>
  <r>
    <x v="26"/>
    <m/>
    <m/>
    <m/>
    <m/>
    <m/>
    <m/>
    <m/>
    <m/>
  </r>
  <r>
    <x v="27"/>
    <m/>
    <m/>
    <m/>
    <m/>
    <m/>
    <m/>
    <m/>
    <m/>
  </r>
  <r>
    <x v="0"/>
    <n v="1750425"/>
    <n v="3570"/>
    <n v="8277241"/>
    <n v="3719"/>
    <n v="6732344"/>
    <n v="8908"/>
    <m/>
    <m/>
  </r>
  <r>
    <x v="1"/>
    <n v="1101093"/>
    <n v="19215"/>
    <n v="183375"/>
    <n v="9003"/>
    <n v="0"/>
    <n v="0"/>
    <m/>
    <m/>
  </r>
  <r>
    <x v="2"/>
    <m/>
    <m/>
    <m/>
    <m/>
    <m/>
    <m/>
    <m/>
    <m/>
  </r>
  <r>
    <x v="3"/>
    <n v="902"/>
    <n v="23"/>
    <m/>
    <m/>
    <m/>
    <m/>
    <m/>
    <m/>
  </r>
  <r>
    <x v="4"/>
    <m/>
    <m/>
    <m/>
    <m/>
    <m/>
    <m/>
    <m/>
    <m/>
  </r>
  <r>
    <x v="5"/>
    <m/>
    <m/>
    <m/>
    <m/>
    <m/>
    <m/>
    <m/>
    <m/>
  </r>
  <r>
    <x v="6"/>
    <m/>
    <m/>
    <m/>
    <m/>
    <m/>
    <m/>
    <m/>
    <m/>
  </r>
  <r>
    <x v="7"/>
    <m/>
    <m/>
    <m/>
    <m/>
    <m/>
    <m/>
    <m/>
    <m/>
  </r>
  <r>
    <x v="8"/>
    <m/>
    <m/>
    <m/>
    <m/>
    <m/>
    <m/>
    <m/>
    <m/>
  </r>
  <r>
    <x v="9"/>
    <m/>
    <m/>
    <n v="705670"/>
    <m/>
    <n v="3171898"/>
    <m/>
    <n v="336287"/>
    <m/>
  </r>
  <r>
    <x v="10"/>
    <m/>
    <m/>
    <n v="40665"/>
    <m/>
    <n v="268569"/>
    <m/>
    <m/>
    <m/>
  </r>
  <r>
    <x v="11"/>
    <n v="550413"/>
    <m/>
    <n v="348762"/>
    <m/>
    <n v="474407"/>
    <m/>
    <n v="55374"/>
    <m/>
  </r>
  <r>
    <x v="12"/>
    <m/>
    <m/>
    <n v="334552"/>
    <m/>
    <n v="166789"/>
    <m/>
    <m/>
    <m/>
  </r>
  <r>
    <x v="13"/>
    <m/>
    <m/>
    <n v="250936"/>
    <m/>
    <n v="3331"/>
    <m/>
    <m/>
    <m/>
  </r>
  <r>
    <x v="14"/>
    <m/>
    <m/>
    <n v="94443"/>
    <m/>
    <n v="1040177"/>
    <m/>
    <n v="63806"/>
    <m/>
  </r>
  <r>
    <x v="15"/>
    <m/>
    <m/>
    <m/>
    <m/>
    <m/>
    <m/>
    <m/>
    <m/>
  </r>
  <r>
    <x v="16"/>
    <m/>
    <m/>
    <n v="2971871"/>
    <m/>
    <m/>
    <m/>
    <m/>
    <m/>
  </r>
  <r>
    <x v="17"/>
    <m/>
    <m/>
    <n v="3442798"/>
    <m/>
    <m/>
    <m/>
    <m/>
    <m/>
  </r>
  <r>
    <x v="18"/>
    <m/>
    <m/>
    <m/>
    <m/>
    <m/>
    <m/>
    <m/>
    <m/>
  </r>
  <r>
    <x v="19"/>
    <m/>
    <m/>
    <m/>
    <m/>
    <m/>
    <m/>
    <m/>
    <m/>
  </r>
  <r>
    <x v="20"/>
    <m/>
    <m/>
    <m/>
    <m/>
    <m/>
    <m/>
    <m/>
    <m/>
  </r>
  <r>
    <x v="21"/>
    <m/>
    <m/>
    <m/>
    <m/>
    <n v="190834"/>
    <n v="2039"/>
    <m/>
    <m/>
  </r>
  <r>
    <x v="22"/>
    <m/>
    <m/>
    <n v="645428"/>
    <n v="122"/>
    <m/>
    <m/>
    <m/>
    <m/>
  </r>
  <r>
    <x v="23"/>
    <m/>
    <m/>
    <n v="624431"/>
    <n v="918"/>
    <m/>
    <m/>
    <m/>
    <m/>
  </r>
  <r>
    <x v="24"/>
    <m/>
    <m/>
    <m/>
    <m/>
    <n v="225000"/>
    <n v="89"/>
    <n v="186043"/>
    <n v="74"/>
  </r>
  <r>
    <x v="25"/>
    <m/>
    <m/>
    <m/>
    <m/>
    <m/>
    <m/>
    <m/>
    <m/>
  </r>
  <r>
    <x v="26"/>
    <m/>
    <m/>
    <m/>
    <m/>
    <n v="472136"/>
    <n v="98"/>
    <n v="247251"/>
    <n v="166"/>
  </r>
  <r>
    <x v="27"/>
    <m/>
    <m/>
    <m/>
    <m/>
    <m/>
    <m/>
    <m/>
    <m/>
  </r>
  <r>
    <x v="0"/>
    <n v="808173"/>
    <n v="748"/>
    <n v="1881758"/>
    <n v="1459"/>
    <n v="3211510"/>
    <n v="1522"/>
    <n v="0"/>
    <n v="0"/>
  </r>
  <r>
    <x v="1"/>
    <n v="442909"/>
    <n v="380"/>
    <n v="0"/>
    <n v="0"/>
    <n v="0"/>
    <n v="0"/>
    <n v="0"/>
    <n v="0"/>
  </r>
  <r>
    <x v="2"/>
    <n v="0"/>
    <n v="0"/>
    <n v="0"/>
    <n v="0"/>
    <n v="0"/>
    <n v="0"/>
    <n v="0"/>
    <n v="0"/>
  </r>
  <r>
    <x v="3"/>
    <n v="0"/>
    <n v="0"/>
    <n v="0"/>
    <n v="0"/>
    <n v="0"/>
    <n v="0"/>
    <n v="0"/>
    <n v="0"/>
  </r>
  <r>
    <x v="4"/>
    <n v="0"/>
    <n v="0"/>
    <n v="0"/>
    <n v="0"/>
    <n v="0"/>
    <n v="0"/>
    <n v="0"/>
    <n v="0"/>
  </r>
  <r>
    <x v="5"/>
    <n v="0"/>
    <n v="0"/>
    <n v="0"/>
    <n v="0"/>
    <n v="0"/>
    <n v="0"/>
    <n v="0"/>
    <n v="0"/>
  </r>
  <r>
    <x v="6"/>
    <n v="0"/>
    <n v="0"/>
    <n v="0"/>
    <n v="0"/>
    <n v="121543"/>
    <n v="85"/>
    <n v="0"/>
    <n v="0"/>
  </r>
  <r>
    <x v="7"/>
    <n v="0"/>
    <m/>
    <n v="0"/>
    <m/>
    <n v="0"/>
    <m/>
    <n v="0"/>
    <n v="0"/>
  </r>
  <r>
    <x v="8"/>
    <n v="641"/>
    <m/>
    <n v="0"/>
    <m/>
    <n v="0"/>
    <m/>
    <n v="0"/>
    <n v="0"/>
  </r>
  <r>
    <x v="9"/>
    <n v="76864"/>
    <m/>
    <n v="27786"/>
    <m/>
    <n v="0"/>
    <m/>
    <n v="0"/>
    <n v="0"/>
  </r>
  <r>
    <x v="10"/>
    <n v="0"/>
    <m/>
    <n v="0"/>
    <m/>
    <n v="0"/>
    <m/>
    <n v="0"/>
    <n v="0"/>
  </r>
  <r>
    <x v="11"/>
    <n v="0"/>
    <m/>
    <n v="0"/>
    <m/>
    <n v="0"/>
    <m/>
    <n v="0"/>
    <n v="0"/>
  </r>
  <r>
    <x v="12"/>
    <n v="23919"/>
    <m/>
    <n v="-4042"/>
    <m/>
    <n v="-8922"/>
    <m/>
    <n v="0"/>
    <n v="0"/>
  </r>
  <r>
    <x v="13"/>
    <n v="26380"/>
    <m/>
    <n v="-33625"/>
    <m/>
    <n v="0"/>
    <m/>
    <n v="0"/>
    <n v="0"/>
  </r>
  <r>
    <x v="14"/>
    <n v="0"/>
    <m/>
    <n v="0"/>
    <m/>
    <n v="0"/>
    <m/>
    <n v="0"/>
    <n v="0"/>
  </r>
  <r>
    <x v="15"/>
    <n v="0"/>
    <m/>
    <n v="0"/>
    <m/>
    <n v="0"/>
    <m/>
    <n v="0"/>
    <n v="0"/>
  </r>
  <r>
    <x v="16"/>
    <n v="0"/>
    <m/>
    <n v="0"/>
    <m/>
    <n v="304299"/>
    <m/>
    <n v="0"/>
    <n v="0"/>
  </r>
  <r>
    <x v="17"/>
    <n v="0"/>
    <m/>
    <n v="3550306"/>
    <m/>
    <n v="1151951"/>
    <m/>
    <n v="0"/>
    <n v="0"/>
  </r>
  <r>
    <x v="18"/>
    <n v="0"/>
    <m/>
    <n v="0"/>
    <m/>
    <n v="0"/>
    <m/>
    <n v="0"/>
    <n v="0"/>
  </r>
  <r>
    <x v="19"/>
    <n v="0"/>
    <m/>
    <n v="0"/>
    <m/>
    <n v="0"/>
    <m/>
    <n v="0"/>
    <n v="0"/>
  </r>
  <r>
    <x v="20"/>
    <n v="0"/>
    <n v="0"/>
    <n v="0"/>
    <n v="0"/>
    <n v="0"/>
    <n v="0"/>
    <n v="0"/>
    <n v="0"/>
  </r>
  <r>
    <x v="21"/>
    <n v="657690"/>
    <n v="0"/>
    <n v="836147"/>
    <n v="0"/>
    <n v="754779"/>
    <n v="0"/>
    <n v="0"/>
    <n v="0"/>
  </r>
  <r>
    <x v="22"/>
    <n v="0"/>
    <n v="0"/>
    <n v="590591"/>
    <n v="417"/>
    <n v="0"/>
    <n v="0"/>
    <n v="0"/>
    <n v="0"/>
  </r>
  <r>
    <x v="23"/>
    <n v="0"/>
    <n v="0"/>
    <n v="0"/>
    <n v="0"/>
    <n v="0"/>
    <n v="0"/>
    <n v="0"/>
    <n v="0"/>
  </r>
  <r>
    <x v="24"/>
    <n v="0"/>
    <n v="0"/>
    <n v="0"/>
    <n v="0"/>
    <n v="0"/>
    <n v="0"/>
    <n v="0"/>
    <n v="0"/>
  </r>
  <r>
    <x v="25"/>
    <n v="0"/>
    <n v="0"/>
    <n v="0"/>
    <n v="0"/>
    <n v="0"/>
    <n v="0"/>
    <n v="0"/>
    <n v="0"/>
  </r>
  <r>
    <x v="26"/>
    <n v="0"/>
    <n v="0"/>
    <n v="0"/>
    <n v="0"/>
    <n v="118532"/>
    <n v="26"/>
    <n v="85490"/>
    <n v="13"/>
  </r>
  <r>
    <x v="27"/>
    <n v="0"/>
    <n v="0"/>
    <n v="0"/>
    <n v="0"/>
    <n v="0"/>
    <n v="0"/>
    <n v="0"/>
    <n v="0"/>
  </r>
  <r>
    <x v="0"/>
    <n v="13331049"/>
    <n v="14716"/>
    <n v="12284716"/>
    <n v="18166"/>
    <n v="42116200"/>
    <m/>
    <n v="1500"/>
    <n v="1"/>
  </r>
  <r>
    <x v="1"/>
    <n v="12109149"/>
    <n v="20940"/>
    <n v="2421202"/>
    <n v="36953"/>
    <n v="1789"/>
    <m/>
    <m/>
    <m/>
  </r>
  <r>
    <x v="2"/>
    <m/>
    <m/>
    <m/>
    <m/>
    <m/>
    <m/>
    <m/>
    <m/>
  </r>
  <r>
    <x v="3"/>
    <n v="149100"/>
    <n v="375"/>
    <s v="                                       -  "/>
    <m/>
    <m/>
    <m/>
    <m/>
    <m/>
  </r>
  <r>
    <x v="4"/>
    <m/>
    <m/>
    <m/>
    <m/>
    <n v="67462"/>
    <m/>
    <m/>
    <m/>
  </r>
  <r>
    <x v="5"/>
    <n v="238146"/>
    <s v="                                    -  "/>
    <n v="3625432"/>
    <n v="996"/>
    <n v="274979"/>
    <n v="123"/>
    <m/>
    <m/>
  </r>
  <r>
    <x v="6"/>
    <s v="                                     -  "/>
    <s v="                                    -  "/>
    <m/>
    <m/>
    <m/>
    <m/>
    <m/>
    <m/>
  </r>
  <r>
    <x v="7"/>
    <m/>
    <m/>
    <m/>
    <m/>
    <m/>
    <m/>
    <n v="235818"/>
    <m/>
  </r>
  <r>
    <x v="8"/>
    <m/>
    <m/>
    <m/>
    <m/>
    <m/>
    <m/>
    <m/>
    <m/>
  </r>
  <r>
    <x v="9"/>
    <m/>
    <m/>
    <m/>
    <m/>
    <n v="409222"/>
    <m/>
    <n v="392"/>
    <m/>
  </r>
  <r>
    <x v="10"/>
    <m/>
    <m/>
    <m/>
    <m/>
    <n v="2914"/>
    <m/>
    <m/>
    <m/>
  </r>
  <r>
    <x v="11"/>
    <n v="238485"/>
    <m/>
    <n v="409978"/>
    <m/>
    <n v="4666343"/>
    <m/>
    <n v="255097"/>
    <m/>
  </r>
  <r>
    <x v="12"/>
    <m/>
    <m/>
    <n v="83227"/>
    <m/>
    <m/>
    <m/>
    <n v="13958"/>
    <m/>
  </r>
  <r>
    <x v="13"/>
    <m/>
    <m/>
    <n v="1598816"/>
    <m/>
    <m/>
    <m/>
    <m/>
    <m/>
  </r>
  <r>
    <x v="14"/>
    <m/>
    <m/>
    <n v="271530"/>
    <m/>
    <n v="1700339"/>
    <m/>
    <n v="2420532"/>
    <m/>
  </r>
  <r>
    <x v="15"/>
    <m/>
    <m/>
    <n v="160561"/>
    <m/>
    <n v="301"/>
    <m/>
    <m/>
    <m/>
  </r>
  <r>
    <x v="16"/>
    <n v="956224"/>
    <m/>
    <n v="2854506"/>
    <m/>
    <m/>
    <m/>
    <m/>
    <m/>
  </r>
  <r>
    <x v="17"/>
    <m/>
    <m/>
    <n v="11181079"/>
    <m/>
    <m/>
    <m/>
    <m/>
    <m/>
  </r>
  <r>
    <x v="18"/>
    <m/>
    <m/>
    <m/>
    <m/>
    <m/>
    <m/>
    <m/>
    <m/>
  </r>
  <r>
    <x v="19"/>
    <n v="22632"/>
    <m/>
    <n v="2229873"/>
    <m/>
    <n v="99902"/>
    <m/>
    <n v="8888"/>
    <m/>
  </r>
  <r>
    <x v="20"/>
    <m/>
    <m/>
    <m/>
    <m/>
    <m/>
    <m/>
    <m/>
    <m/>
  </r>
  <r>
    <x v="21"/>
    <n v="173139"/>
    <m/>
    <n v="20875072"/>
    <m/>
    <n v="2638169"/>
    <m/>
    <n v="380427"/>
    <m/>
  </r>
  <r>
    <x v="22"/>
    <m/>
    <m/>
    <n v="1571204"/>
    <n v="315"/>
    <m/>
    <m/>
    <m/>
    <m/>
  </r>
  <r>
    <x v="23"/>
    <m/>
    <m/>
    <n v="1457588"/>
    <n v="584"/>
    <m/>
    <m/>
    <m/>
    <m/>
  </r>
  <r>
    <x v="24"/>
    <m/>
    <m/>
    <n v="3400"/>
    <n v="2"/>
    <n v="389567"/>
    <n v="164"/>
    <n v="171952"/>
    <n v="87"/>
  </r>
  <r>
    <x v="25"/>
    <m/>
    <m/>
    <m/>
    <m/>
    <m/>
    <n v="1"/>
    <m/>
    <m/>
  </r>
  <r>
    <x v="26"/>
    <m/>
    <m/>
    <m/>
    <m/>
    <n v="55284"/>
    <m/>
    <n v="325256"/>
    <n v="69"/>
  </r>
  <r>
    <x v="27"/>
    <m/>
    <m/>
    <m/>
    <m/>
    <n v="6841119"/>
    <m/>
    <n v="14313412"/>
    <n v="1533"/>
  </r>
  <r>
    <x v="0"/>
    <n v="11716309"/>
    <n v="11618"/>
    <n v="36095945"/>
    <n v="35099"/>
    <n v="25816336"/>
    <n v="37516"/>
    <n v="124059"/>
    <n v="221"/>
  </r>
  <r>
    <x v="1"/>
    <n v="9126937"/>
    <n v="5633"/>
    <n v="-4305"/>
    <n v="0"/>
    <n v="0"/>
    <n v="0"/>
    <n v="0"/>
    <n v="0"/>
  </r>
  <r>
    <x v="2"/>
    <n v="0"/>
    <n v="0"/>
    <n v="0"/>
    <n v="0"/>
    <n v="0"/>
    <n v="0"/>
    <n v="0"/>
    <n v="0"/>
  </r>
  <r>
    <x v="3"/>
    <n v="0"/>
    <n v="0"/>
    <n v="0"/>
    <n v="0"/>
    <n v="0"/>
    <n v="0"/>
    <n v="0"/>
    <n v="0"/>
  </r>
  <r>
    <x v="4"/>
    <n v="0"/>
    <n v="0"/>
    <n v="0"/>
    <n v="0"/>
    <n v="0"/>
    <n v="0"/>
    <n v="0"/>
    <n v="0"/>
  </r>
  <r>
    <x v="5"/>
    <n v="0"/>
    <n v="0"/>
    <n v="80622"/>
    <n v="87"/>
    <n v="111085"/>
    <n v="73"/>
    <n v="0"/>
    <n v="0"/>
  </r>
  <r>
    <x v="6"/>
    <n v="0"/>
    <n v="0"/>
    <n v="8237302"/>
    <n v="4370"/>
    <n v="-7478"/>
    <m/>
    <n v="0"/>
    <n v="0"/>
  </r>
  <r>
    <x v="7"/>
    <n v="0"/>
    <m/>
    <n v="0"/>
    <m/>
    <n v="0"/>
    <m/>
    <n v="0"/>
    <m/>
  </r>
  <r>
    <x v="8"/>
    <n v="0"/>
    <m/>
    <n v="3615663"/>
    <m/>
    <n v="0"/>
    <m/>
    <n v="0"/>
    <m/>
  </r>
  <r>
    <x v="9"/>
    <n v="0"/>
    <m/>
    <n v="486760"/>
    <m/>
    <n v="3259306"/>
    <m/>
    <n v="123858"/>
    <m/>
  </r>
  <r>
    <x v="10"/>
    <n v="0"/>
    <m/>
    <n v="0"/>
    <m/>
    <n v="42475"/>
    <m/>
    <n v="0"/>
    <m/>
  </r>
  <r>
    <x v="11"/>
    <n v="150089"/>
    <m/>
    <n v="1410413"/>
    <m/>
    <n v="6113818"/>
    <m/>
    <n v="1917322"/>
    <m/>
  </r>
  <r>
    <x v="12"/>
    <n v="0"/>
    <m/>
    <n v="19961"/>
    <m/>
    <n v="3560"/>
    <m/>
    <n v="0"/>
    <m/>
  </r>
  <r>
    <x v="13"/>
    <n v="1073829"/>
    <m/>
    <n v="4394907"/>
    <m/>
    <n v="241640"/>
    <m/>
    <n v="0"/>
    <m/>
  </r>
  <r>
    <x v="14"/>
    <n v="0"/>
    <m/>
    <n v="0"/>
    <m/>
    <n v="0"/>
    <m/>
    <n v="0"/>
    <m/>
  </r>
  <r>
    <x v="15"/>
    <n v="0"/>
    <m/>
    <n v="0"/>
    <m/>
    <n v="0"/>
    <m/>
    <n v="0"/>
    <m/>
  </r>
  <r>
    <x v="16"/>
    <n v="0"/>
    <m/>
    <n v="11215608"/>
    <m/>
    <n v="23304841"/>
    <m/>
    <n v="0"/>
    <m/>
  </r>
  <r>
    <x v="17"/>
    <n v="0"/>
    <m/>
    <n v="9694216"/>
    <m/>
    <n v="3613818"/>
    <m/>
    <n v="0"/>
    <m/>
  </r>
  <r>
    <x v="18"/>
    <n v="0"/>
    <m/>
    <n v="0"/>
    <m/>
    <n v="0"/>
    <m/>
    <n v="0"/>
    <m/>
  </r>
  <r>
    <x v="19"/>
    <n v="0"/>
    <m/>
    <n v="0"/>
    <m/>
    <n v="0"/>
    <m/>
    <n v="0"/>
    <m/>
  </r>
  <r>
    <x v="20"/>
    <n v="0"/>
    <m/>
    <n v="0"/>
    <n v="0"/>
    <n v="0"/>
    <n v="0"/>
    <n v="0"/>
    <n v="0"/>
  </r>
  <r>
    <x v="21"/>
    <n v="19767"/>
    <m/>
    <n v="581558"/>
    <n v="0"/>
    <n v="4131354"/>
    <n v="0"/>
    <n v="415132"/>
    <n v="0"/>
  </r>
  <r>
    <x v="22"/>
    <n v="0"/>
    <m/>
    <n v="2343725"/>
    <n v="884"/>
    <n v="0"/>
    <n v="0"/>
    <n v="0"/>
    <n v="0"/>
  </r>
  <r>
    <x v="23"/>
    <n v="0"/>
    <m/>
    <n v="2407463"/>
    <n v="1243"/>
    <n v="0"/>
    <n v="0"/>
    <n v="0"/>
    <n v="0"/>
  </r>
  <r>
    <x v="24"/>
    <n v="0"/>
    <m/>
    <n v="23632"/>
    <n v="27"/>
    <n v="556550"/>
    <n v="631"/>
    <n v="278829"/>
    <n v="294"/>
  </r>
  <r>
    <x v="25"/>
    <n v="0"/>
    <m/>
    <n v="0"/>
    <n v="0"/>
    <n v="0"/>
    <n v="0"/>
    <n v="0"/>
    <n v="0"/>
  </r>
  <r>
    <x v="26"/>
    <s v=" $                                  -  "/>
    <m/>
    <n v="0"/>
    <n v="0"/>
    <n v="781551"/>
    <n v="122"/>
    <n v="2244882"/>
    <n v="329"/>
  </r>
  <r>
    <x v="27"/>
    <m/>
    <m/>
    <m/>
    <m/>
    <m/>
    <m/>
    <m/>
    <m/>
  </r>
  <r>
    <x v="0"/>
    <n v="627621"/>
    <n v="883"/>
    <n v="2139216"/>
    <n v="4541"/>
    <n v="5256914"/>
    <n v="4127"/>
    <n v="3848"/>
    <n v="4"/>
  </r>
  <r>
    <x v="1"/>
    <m/>
    <m/>
    <m/>
    <m/>
    <m/>
    <m/>
    <m/>
    <m/>
  </r>
  <r>
    <x v="2"/>
    <m/>
    <m/>
    <m/>
    <m/>
    <m/>
    <m/>
    <m/>
    <m/>
  </r>
  <r>
    <x v="3"/>
    <m/>
    <m/>
    <n v="206600"/>
    <n v="81"/>
    <n v="62857"/>
    <n v="26"/>
    <m/>
    <m/>
  </r>
  <r>
    <x v="4"/>
    <m/>
    <m/>
    <n v="8752"/>
    <n v="48"/>
    <n v="48780"/>
    <n v="33"/>
    <n v="10882"/>
    <n v="7"/>
  </r>
  <r>
    <x v="5"/>
    <m/>
    <m/>
    <n v="16483"/>
    <n v="12"/>
    <m/>
    <m/>
    <m/>
    <m/>
  </r>
  <r>
    <x v="6"/>
    <m/>
    <m/>
    <n v="1984496"/>
    <n v="747"/>
    <n v="141370"/>
    <n v="116"/>
    <m/>
    <m/>
  </r>
  <r>
    <x v="7"/>
    <m/>
    <m/>
    <n v="912"/>
    <m/>
    <m/>
    <m/>
    <m/>
    <m/>
  </r>
  <r>
    <x v="8"/>
    <m/>
    <m/>
    <m/>
    <m/>
    <n v="468"/>
    <m/>
    <m/>
    <m/>
  </r>
  <r>
    <x v="9"/>
    <m/>
    <m/>
    <n v="420"/>
    <m/>
    <n v="270267"/>
    <m/>
    <n v="3445"/>
    <m/>
  </r>
  <r>
    <x v="10"/>
    <m/>
    <m/>
    <m/>
    <m/>
    <m/>
    <m/>
    <m/>
    <m/>
  </r>
  <r>
    <x v="11"/>
    <m/>
    <m/>
    <n v="659444"/>
    <m/>
    <n v="8873"/>
    <m/>
    <m/>
    <m/>
  </r>
  <r>
    <x v="12"/>
    <m/>
    <m/>
    <n v="186577"/>
    <m/>
    <n v="158066"/>
    <m/>
    <m/>
    <m/>
  </r>
  <r>
    <x v="13"/>
    <m/>
    <m/>
    <n v="183188"/>
    <m/>
    <n v="26762"/>
    <m/>
    <m/>
    <m/>
  </r>
  <r>
    <x v="14"/>
    <m/>
    <m/>
    <n v="243922"/>
    <m/>
    <n v="489287"/>
    <m/>
    <m/>
    <m/>
  </r>
  <r>
    <x v="15"/>
    <m/>
    <m/>
    <m/>
    <m/>
    <m/>
    <m/>
    <m/>
    <m/>
  </r>
  <r>
    <x v="16"/>
    <m/>
    <m/>
    <n v="4310026"/>
    <m/>
    <n v="500000"/>
    <m/>
    <m/>
    <m/>
  </r>
  <r>
    <x v="17"/>
    <m/>
    <m/>
    <n v="745024"/>
    <m/>
    <n v="70944"/>
    <m/>
    <m/>
    <m/>
  </r>
  <r>
    <x v="18"/>
    <m/>
    <m/>
    <m/>
    <m/>
    <m/>
    <m/>
    <m/>
    <m/>
  </r>
  <r>
    <x v="19"/>
    <m/>
    <m/>
    <m/>
    <m/>
    <m/>
    <m/>
    <m/>
    <m/>
  </r>
  <r>
    <x v="20"/>
    <m/>
    <m/>
    <m/>
    <m/>
    <m/>
    <m/>
    <m/>
    <m/>
  </r>
  <r>
    <x v="21"/>
    <m/>
    <m/>
    <n v="609165"/>
    <m/>
    <n v="274585"/>
    <m/>
    <m/>
    <m/>
  </r>
  <r>
    <x v="22"/>
    <m/>
    <m/>
    <n v="450718"/>
    <n v="91"/>
    <m/>
    <m/>
    <m/>
    <m/>
  </r>
  <r>
    <x v="23"/>
    <m/>
    <m/>
    <n v="436055"/>
    <n v="256"/>
    <m/>
    <m/>
    <m/>
    <m/>
  </r>
  <r>
    <x v="24"/>
    <m/>
    <m/>
    <n v="14113"/>
    <n v="5"/>
    <n v="163514"/>
    <n v="68"/>
    <n v="136487"/>
    <n v="80"/>
  </r>
  <r>
    <x v="25"/>
    <m/>
    <m/>
    <m/>
    <m/>
    <m/>
    <m/>
    <m/>
    <m/>
  </r>
  <r>
    <x v="26"/>
    <m/>
    <m/>
    <m/>
    <m/>
    <m/>
    <m/>
    <m/>
    <m/>
  </r>
  <r>
    <x v="27"/>
    <m/>
    <m/>
    <m/>
    <m/>
    <m/>
    <m/>
    <m/>
    <m/>
  </r>
  <r>
    <x v="0"/>
    <n v="2203658"/>
    <n v="3382"/>
    <n v="3531725"/>
    <n v="7165"/>
    <n v="6973975"/>
    <n v="12689"/>
    <m/>
    <m/>
  </r>
  <r>
    <x v="1"/>
    <n v="1727099"/>
    <n v="1306"/>
    <m/>
    <m/>
    <m/>
    <m/>
    <m/>
    <m/>
  </r>
  <r>
    <x v="2"/>
    <m/>
    <m/>
    <m/>
    <m/>
    <m/>
    <m/>
    <m/>
    <m/>
  </r>
  <r>
    <x v="3"/>
    <m/>
    <m/>
    <n v="9150"/>
    <m/>
    <m/>
    <m/>
    <m/>
    <m/>
  </r>
  <r>
    <x v="4"/>
    <m/>
    <m/>
    <m/>
    <m/>
    <m/>
    <m/>
    <m/>
    <m/>
  </r>
  <r>
    <x v="5"/>
    <m/>
    <m/>
    <m/>
    <m/>
    <m/>
    <m/>
    <m/>
    <m/>
  </r>
  <r>
    <x v="6"/>
    <m/>
    <m/>
    <n v="1220137"/>
    <n v="661"/>
    <m/>
    <m/>
    <m/>
    <m/>
  </r>
  <r>
    <x v="7"/>
    <m/>
    <m/>
    <m/>
    <m/>
    <m/>
    <m/>
    <m/>
    <m/>
  </r>
  <r>
    <x v="8"/>
    <n v="12125"/>
    <m/>
    <n v="53442"/>
    <m/>
    <n v="54768"/>
    <m/>
    <n v="22901"/>
    <m/>
  </r>
  <r>
    <x v="9"/>
    <m/>
    <m/>
    <n v="277976"/>
    <m/>
    <m/>
    <m/>
    <m/>
    <m/>
  </r>
  <r>
    <x v="10"/>
    <m/>
    <m/>
    <n v="1167"/>
    <m/>
    <m/>
    <m/>
    <m/>
    <m/>
  </r>
  <r>
    <x v="11"/>
    <n v="82144"/>
    <m/>
    <n v="419275"/>
    <m/>
    <n v="939626"/>
    <m/>
    <n v="130716"/>
    <m/>
  </r>
  <r>
    <x v="12"/>
    <n v="4814"/>
    <m/>
    <n v="96910"/>
    <m/>
    <n v="67186"/>
    <m/>
    <n v="11000"/>
    <m/>
  </r>
  <r>
    <x v="13"/>
    <n v="4103"/>
    <m/>
    <n v="94559"/>
    <m/>
    <n v="6142"/>
    <m/>
    <m/>
    <m/>
  </r>
  <r>
    <x v="14"/>
    <n v="9650"/>
    <m/>
    <n v="44412"/>
    <m/>
    <n v="33765"/>
    <m/>
    <n v="1545"/>
    <m/>
  </r>
  <r>
    <x v="15"/>
    <m/>
    <m/>
    <m/>
    <m/>
    <m/>
    <m/>
    <m/>
    <m/>
  </r>
  <r>
    <x v="16"/>
    <n v="124752"/>
    <m/>
    <n v="1612483"/>
    <m/>
    <n v="2586592"/>
    <m/>
    <n v="688241"/>
    <m/>
  </r>
  <r>
    <x v="17"/>
    <n v="82195"/>
    <m/>
    <n v="2147545"/>
    <m/>
    <n v="1084459"/>
    <m/>
    <m/>
    <m/>
  </r>
  <r>
    <x v="18"/>
    <m/>
    <m/>
    <m/>
    <m/>
    <m/>
    <m/>
    <m/>
    <m/>
  </r>
  <r>
    <x v="19"/>
    <m/>
    <m/>
    <m/>
    <m/>
    <m/>
    <m/>
    <m/>
    <m/>
  </r>
  <r>
    <x v="20"/>
    <m/>
    <m/>
    <m/>
    <m/>
    <m/>
    <m/>
    <m/>
    <m/>
  </r>
  <r>
    <x v="21"/>
    <m/>
    <m/>
    <n v="33869"/>
    <m/>
    <n v="141025"/>
    <m/>
    <n v="80650"/>
    <m/>
  </r>
  <r>
    <x v="22"/>
    <m/>
    <m/>
    <n v="520128"/>
    <n v="116"/>
    <m/>
    <m/>
    <n v="25000"/>
    <n v="5"/>
  </r>
  <r>
    <x v="23"/>
    <m/>
    <m/>
    <n v="503207"/>
    <n v="1088"/>
    <m/>
    <m/>
    <m/>
    <m/>
  </r>
  <r>
    <x v="24"/>
    <m/>
    <m/>
    <n v="17250"/>
    <n v="12"/>
    <n v="364750"/>
    <n v="288"/>
    <m/>
    <m/>
  </r>
  <r>
    <x v="25"/>
    <m/>
    <m/>
    <m/>
    <m/>
    <m/>
    <m/>
    <m/>
    <m/>
  </r>
  <r>
    <x v="26"/>
    <m/>
    <m/>
    <m/>
    <m/>
    <n v="4495"/>
    <m/>
    <m/>
    <m/>
  </r>
  <r>
    <x v="27"/>
    <m/>
    <m/>
    <m/>
    <m/>
    <m/>
    <m/>
    <m/>
    <m/>
  </r>
  <r>
    <x v="0"/>
    <n v="970736"/>
    <n v="1156"/>
    <n v="1026191"/>
    <n v="1265"/>
    <n v="2529086"/>
    <n v="3658"/>
    <m/>
    <m/>
  </r>
  <r>
    <x v="1"/>
    <m/>
    <m/>
    <m/>
    <m/>
    <m/>
    <m/>
    <m/>
    <m/>
  </r>
  <r>
    <x v="2"/>
    <m/>
    <m/>
    <m/>
    <m/>
    <m/>
    <m/>
    <m/>
    <m/>
  </r>
  <r>
    <x v="3"/>
    <m/>
    <m/>
    <m/>
    <m/>
    <m/>
    <m/>
    <m/>
    <m/>
  </r>
  <r>
    <x v="4"/>
    <m/>
    <m/>
    <m/>
    <m/>
    <m/>
    <m/>
    <m/>
    <m/>
  </r>
  <r>
    <x v="5"/>
    <m/>
    <m/>
    <m/>
    <m/>
    <m/>
    <m/>
    <m/>
    <m/>
  </r>
  <r>
    <x v="6"/>
    <m/>
    <m/>
    <m/>
    <m/>
    <m/>
    <m/>
    <m/>
    <m/>
  </r>
  <r>
    <x v="7"/>
    <m/>
    <m/>
    <m/>
    <m/>
    <m/>
    <m/>
    <m/>
    <m/>
  </r>
  <r>
    <x v="8"/>
    <m/>
    <m/>
    <m/>
    <m/>
    <m/>
    <m/>
    <m/>
    <m/>
  </r>
  <r>
    <x v="9"/>
    <m/>
    <m/>
    <m/>
    <m/>
    <m/>
    <m/>
    <m/>
    <m/>
  </r>
  <r>
    <x v="10"/>
    <m/>
    <m/>
    <m/>
    <m/>
    <m/>
    <m/>
    <m/>
    <m/>
  </r>
  <r>
    <x v="11"/>
    <n v="977271"/>
    <m/>
    <n v="1563464"/>
    <m/>
    <m/>
    <m/>
    <m/>
    <m/>
  </r>
  <r>
    <x v="12"/>
    <n v="69296"/>
    <m/>
    <n v="152010"/>
    <m/>
    <m/>
    <m/>
    <m/>
    <m/>
  </r>
  <r>
    <x v="13"/>
    <n v="3439873"/>
    <m/>
    <n v="845240"/>
    <m/>
    <n v="1403645"/>
    <m/>
    <m/>
    <m/>
  </r>
  <r>
    <x v="14"/>
    <n v="39620"/>
    <m/>
    <m/>
    <m/>
    <m/>
    <m/>
    <m/>
    <m/>
  </r>
  <r>
    <x v="15"/>
    <m/>
    <m/>
    <m/>
    <m/>
    <m/>
    <m/>
    <m/>
    <m/>
  </r>
  <r>
    <x v="16"/>
    <m/>
    <m/>
    <m/>
    <m/>
    <m/>
    <m/>
    <m/>
    <m/>
  </r>
  <r>
    <x v="17"/>
    <m/>
    <m/>
    <m/>
    <m/>
    <m/>
    <m/>
    <m/>
    <m/>
  </r>
  <r>
    <x v="18"/>
    <m/>
    <m/>
    <m/>
    <m/>
    <m/>
    <m/>
    <m/>
    <m/>
  </r>
  <r>
    <x v="19"/>
    <n v="337997"/>
    <m/>
    <n v="3328201"/>
    <m/>
    <n v="864307"/>
    <m/>
    <n v="2421536"/>
    <m/>
  </r>
  <r>
    <x v="20"/>
    <m/>
    <m/>
    <m/>
    <m/>
    <m/>
    <m/>
    <m/>
    <m/>
  </r>
  <r>
    <x v="21"/>
    <n v="4504032"/>
    <m/>
    <n v="109508"/>
    <m/>
    <n v="1316399"/>
    <m/>
    <m/>
    <m/>
  </r>
  <r>
    <x v="22"/>
    <m/>
    <m/>
    <m/>
    <m/>
    <m/>
    <m/>
    <m/>
    <m/>
  </r>
  <r>
    <x v="23"/>
    <m/>
    <m/>
    <m/>
    <m/>
    <m/>
    <m/>
    <m/>
    <m/>
  </r>
  <r>
    <x v="24"/>
    <m/>
    <m/>
    <m/>
    <m/>
    <m/>
    <m/>
    <m/>
    <m/>
  </r>
  <r>
    <x v="25"/>
    <m/>
    <m/>
    <m/>
    <m/>
    <m/>
    <m/>
    <m/>
    <m/>
  </r>
  <r>
    <x v="26"/>
    <m/>
    <m/>
    <m/>
    <m/>
    <m/>
    <m/>
    <m/>
    <m/>
  </r>
  <r>
    <x v="27"/>
    <m/>
    <m/>
    <m/>
    <m/>
    <n v="938922"/>
    <m/>
    <n v="2525319"/>
    <m/>
  </r>
  <r>
    <x v="0"/>
    <n v="4656"/>
    <n v="10"/>
    <n v="5553"/>
    <n v="11"/>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n v="28537"/>
    <m/>
    <n v="55405"/>
    <m/>
    <m/>
    <m/>
    <m/>
    <m/>
  </r>
  <r>
    <x v="13"/>
    <n v="42906"/>
    <m/>
    <n v="313573"/>
    <m/>
    <m/>
    <m/>
    <m/>
    <m/>
  </r>
  <r>
    <x v="14"/>
    <n v="209417"/>
    <m/>
    <n v="650564"/>
    <m/>
    <m/>
    <m/>
    <m/>
    <m/>
  </r>
  <r>
    <x v="15"/>
    <m/>
    <m/>
    <m/>
    <m/>
    <m/>
    <m/>
    <m/>
    <m/>
  </r>
  <r>
    <x v="16"/>
    <m/>
    <m/>
    <m/>
    <m/>
    <m/>
    <m/>
    <m/>
    <m/>
  </r>
  <r>
    <x v="17"/>
    <m/>
    <m/>
    <m/>
    <m/>
    <m/>
    <m/>
    <m/>
    <m/>
  </r>
  <r>
    <x v="18"/>
    <m/>
    <m/>
    <m/>
    <m/>
    <m/>
    <m/>
    <m/>
    <m/>
  </r>
  <r>
    <x v="19"/>
    <m/>
    <m/>
    <m/>
    <m/>
    <m/>
    <m/>
    <m/>
    <m/>
  </r>
  <r>
    <x v="20"/>
    <m/>
    <m/>
    <m/>
    <m/>
    <m/>
    <m/>
    <m/>
    <m/>
  </r>
  <r>
    <x v="21"/>
    <n v="2511434"/>
    <m/>
    <n v="2106228"/>
    <m/>
    <n v="4785551"/>
    <m/>
    <n v="227696"/>
    <m/>
  </r>
  <r>
    <x v="22"/>
    <m/>
    <m/>
    <m/>
    <m/>
    <m/>
    <m/>
    <m/>
    <m/>
  </r>
  <r>
    <x v="23"/>
    <m/>
    <m/>
    <m/>
    <m/>
    <m/>
    <m/>
    <m/>
    <m/>
  </r>
  <r>
    <x v="24"/>
    <m/>
    <m/>
    <m/>
    <m/>
    <m/>
    <m/>
    <m/>
    <m/>
  </r>
  <r>
    <x v="25"/>
    <m/>
    <m/>
    <m/>
    <m/>
    <m/>
    <m/>
    <m/>
    <m/>
  </r>
  <r>
    <x v="26"/>
    <m/>
    <m/>
    <m/>
    <m/>
    <m/>
    <m/>
    <m/>
    <m/>
  </r>
  <r>
    <x v="27"/>
    <m/>
    <m/>
    <m/>
    <m/>
    <m/>
    <m/>
    <m/>
    <m/>
  </r>
  <r>
    <x v="0"/>
    <m/>
    <m/>
    <m/>
    <m/>
    <m/>
    <m/>
    <m/>
    <m/>
  </r>
  <r>
    <x v="1"/>
    <m/>
    <m/>
    <m/>
    <m/>
    <m/>
    <m/>
    <m/>
    <m/>
  </r>
  <r>
    <x v="2"/>
    <m/>
    <m/>
    <m/>
    <m/>
    <m/>
    <m/>
    <m/>
    <m/>
  </r>
  <r>
    <x v="3"/>
    <m/>
    <m/>
    <m/>
    <m/>
    <m/>
    <m/>
    <m/>
    <m/>
  </r>
  <r>
    <x v="4"/>
    <m/>
    <m/>
    <m/>
    <m/>
    <m/>
    <m/>
    <m/>
    <m/>
  </r>
  <r>
    <x v="5"/>
    <m/>
    <m/>
    <m/>
    <m/>
    <m/>
    <m/>
    <m/>
    <m/>
  </r>
  <r>
    <x v="6"/>
    <m/>
    <m/>
    <m/>
    <m/>
    <m/>
    <m/>
    <m/>
    <m/>
  </r>
  <r>
    <x v="7"/>
    <m/>
    <m/>
    <m/>
    <m/>
    <m/>
    <m/>
    <m/>
    <m/>
  </r>
  <r>
    <x v="8"/>
    <m/>
    <m/>
    <m/>
    <m/>
    <m/>
    <m/>
    <m/>
    <m/>
  </r>
  <r>
    <x v="9"/>
    <m/>
    <m/>
    <m/>
    <m/>
    <m/>
    <m/>
    <m/>
    <m/>
  </r>
  <r>
    <x v="10"/>
    <n v="33426"/>
    <m/>
    <n v="108139"/>
    <m/>
    <n v="0"/>
    <m/>
    <m/>
    <m/>
  </r>
  <r>
    <x v="11"/>
    <m/>
    <m/>
    <m/>
    <m/>
    <m/>
    <m/>
    <m/>
    <m/>
  </r>
  <r>
    <x v="12"/>
    <m/>
    <m/>
    <n v="12719"/>
    <m/>
    <n v="0"/>
    <m/>
    <m/>
    <m/>
  </r>
  <r>
    <x v="13"/>
    <m/>
    <m/>
    <m/>
    <m/>
    <m/>
    <m/>
    <m/>
    <m/>
  </r>
  <r>
    <x v="14"/>
    <m/>
    <m/>
    <m/>
    <m/>
    <m/>
    <m/>
    <m/>
    <m/>
  </r>
  <r>
    <x v="15"/>
    <m/>
    <m/>
    <m/>
    <m/>
    <m/>
    <m/>
    <m/>
    <m/>
  </r>
  <r>
    <x v="16"/>
    <m/>
    <m/>
    <m/>
    <m/>
    <m/>
    <m/>
    <m/>
    <m/>
  </r>
  <r>
    <x v="17"/>
    <m/>
    <m/>
    <m/>
    <m/>
    <m/>
    <m/>
    <m/>
    <m/>
  </r>
  <r>
    <x v="18"/>
    <m/>
    <m/>
    <n v="499499"/>
    <m/>
    <m/>
    <m/>
    <m/>
    <m/>
  </r>
  <r>
    <x v="19"/>
    <m/>
    <m/>
    <m/>
    <m/>
    <m/>
    <m/>
    <m/>
    <m/>
  </r>
  <r>
    <x v="20"/>
    <n v="138678647"/>
    <m/>
    <n v="108547312"/>
    <m/>
    <n v="25210309"/>
    <m/>
    <m/>
    <m/>
  </r>
  <r>
    <x v="21"/>
    <m/>
    <m/>
    <m/>
    <m/>
    <m/>
    <m/>
    <m/>
    <m/>
  </r>
  <r>
    <x v="22"/>
    <m/>
    <m/>
    <n v="27043"/>
    <n v="14"/>
    <m/>
    <m/>
    <m/>
    <m/>
  </r>
  <r>
    <x v="23"/>
    <m/>
    <m/>
    <n v="27778"/>
    <n v="19"/>
    <m/>
    <m/>
    <m/>
    <m/>
  </r>
  <r>
    <x v="24"/>
    <m/>
    <m/>
    <m/>
    <m/>
    <m/>
    <m/>
    <m/>
    <m/>
  </r>
  <r>
    <x v="25"/>
    <m/>
    <m/>
    <m/>
    <m/>
    <m/>
    <m/>
    <m/>
    <m/>
  </r>
  <r>
    <x v="26"/>
    <m/>
    <m/>
    <m/>
    <m/>
    <n v="20000"/>
    <n v="4"/>
    <n v="151016"/>
    <m/>
  </r>
  <r>
    <x v="27"/>
    <m/>
    <m/>
    <m/>
    <m/>
    <m/>
    <m/>
    <m/>
    <m/>
  </r>
  <r>
    <x v="0"/>
    <n v="343849"/>
    <n v="267"/>
    <n v="431400"/>
    <n v="346"/>
    <n v="926410"/>
    <n v="555"/>
    <s v="                                          -  "/>
    <n v="0"/>
  </r>
  <r>
    <x v="1"/>
    <m/>
    <m/>
    <m/>
    <m/>
    <m/>
    <m/>
    <m/>
    <m/>
  </r>
  <r>
    <x v="2"/>
    <m/>
    <m/>
    <m/>
    <m/>
    <m/>
    <m/>
    <m/>
    <m/>
  </r>
  <r>
    <x v="3"/>
    <m/>
    <m/>
    <m/>
    <m/>
    <m/>
    <m/>
    <m/>
    <m/>
  </r>
  <r>
    <x v="4"/>
    <m/>
    <m/>
    <m/>
    <m/>
    <m/>
    <m/>
    <m/>
    <m/>
  </r>
  <r>
    <x v="5"/>
    <m/>
    <m/>
    <m/>
    <m/>
    <m/>
    <m/>
    <m/>
    <m/>
  </r>
  <r>
    <x v="6"/>
    <m/>
    <m/>
    <n v="1350"/>
    <n v="1"/>
    <n v="168500"/>
    <n v="87"/>
    <m/>
    <m/>
  </r>
  <r>
    <x v="7"/>
    <m/>
    <m/>
    <m/>
    <m/>
    <m/>
    <m/>
    <m/>
    <m/>
  </r>
  <r>
    <x v="8"/>
    <m/>
    <m/>
    <m/>
    <m/>
    <m/>
    <m/>
    <m/>
    <m/>
  </r>
  <r>
    <x v="9"/>
    <m/>
    <m/>
    <m/>
    <m/>
    <m/>
    <m/>
    <m/>
    <m/>
  </r>
  <r>
    <x v="10"/>
    <m/>
    <m/>
    <n v="100000"/>
    <m/>
    <n v="140818"/>
    <m/>
    <m/>
    <m/>
  </r>
  <r>
    <x v="11"/>
    <n v="320849"/>
    <m/>
    <n v="150000"/>
    <m/>
    <m/>
    <m/>
    <m/>
    <m/>
  </r>
  <r>
    <x v="12"/>
    <m/>
    <m/>
    <m/>
    <m/>
    <m/>
    <m/>
    <m/>
    <m/>
  </r>
  <r>
    <x v="13"/>
    <m/>
    <m/>
    <n v="129346"/>
    <m/>
    <m/>
    <m/>
    <m/>
    <m/>
  </r>
  <r>
    <x v="14"/>
    <m/>
    <m/>
    <m/>
    <m/>
    <m/>
    <m/>
    <m/>
    <m/>
  </r>
  <r>
    <x v="15"/>
    <m/>
    <m/>
    <m/>
    <m/>
    <m/>
    <m/>
    <m/>
    <m/>
  </r>
  <r>
    <x v="16"/>
    <m/>
    <m/>
    <m/>
    <m/>
    <m/>
    <m/>
    <m/>
    <m/>
  </r>
  <r>
    <x v="17"/>
    <m/>
    <m/>
    <n v="392000"/>
    <m/>
    <m/>
    <m/>
    <m/>
    <m/>
  </r>
  <r>
    <x v="18"/>
    <m/>
    <m/>
    <n v="410908"/>
    <m/>
    <m/>
    <m/>
    <m/>
    <m/>
  </r>
  <r>
    <x v="19"/>
    <m/>
    <m/>
    <m/>
    <m/>
    <m/>
    <m/>
    <m/>
    <m/>
  </r>
  <r>
    <x v="20"/>
    <m/>
    <m/>
    <m/>
    <m/>
    <n v="1200000"/>
    <m/>
    <n v="1671369"/>
    <m/>
  </r>
  <r>
    <x v="21"/>
    <n v="198408"/>
    <m/>
    <n v="2273109"/>
    <m/>
    <n v="709952"/>
    <m/>
    <m/>
    <m/>
  </r>
  <r>
    <x v="22"/>
    <m/>
    <m/>
    <m/>
    <m/>
    <m/>
    <m/>
    <m/>
    <m/>
  </r>
  <r>
    <x v="23"/>
    <m/>
    <m/>
    <m/>
    <m/>
    <m/>
    <m/>
    <m/>
    <m/>
  </r>
  <r>
    <x v="24"/>
    <m/>
    <m/>
    <m/>
    <m/>
    <m/>
    <m/>
    <m/>
    <m/>
  </r>
  <r>
    <x v="25"/>
    <m/>
    <m/>
    <m/>
    <m/>
    <m/>
    <m/>
    <m/>
    <m/>
  </r>
  <r>
    <x v="26"/>
    <m/>
    <m/>
    <m/>
    <m/>
    <n v="146727"/>
    <m/>
    <n v="125543"/>
    <m/>
  </r>
  <r>
    <x v="27"/>
    <m/>
    <m/>
    <m/>
    <m/>
    <m/>
    <m/>
    <m/>
    <m/>
  </r>
  <r>
    <x v="0"/>
    <n v="918116"/>
    <n v="991"/>
    <n v="1574704"/>
    <n v="1566"/>
    <n v="2373543"/>
    <n v="1933"/>
    <n v="0"/>
    <n v="0"/>
  </r>
  <r>
    <x v="1"/>
    <n v="62550"/>
    <n v="135"/>
    <n v="138275"/>
    <n v="572"/>
    <n v="0"/>
    <n v="0"/>
    <n v="0"/>
    <n v="0"/>
  </r>
  <r>
    <x v="2"/>
    <m/>
    <m/>
    <m/>
    <m/>
    <m/>
    <m/>
    <m/>
    <m/>
  </r>
  <r>
    <x v="3"/>
    <m/>
    <m/>
    <m/>
    <m/>
    <m/>
    <m/>
    <m/>
    <m/>
  </r>
  <r>
    <x v="4"/>
    <m/>
    <m/>
    <m/>
    <m/>
    <m/>
    <m/>
    <m/>
    <m/>
  </r>
  <r>
    <x v="5"/>
    <m/>
    <m/>
    <m/>
    <m/>
    <m/>
    <m/>
    <m/>
    <m/>
  </r>
  <r>
    <x v="6"/>
    <m/>
    <m/>
    <m/>
    <m/>
    <m/>
    <m/>
    <m/>
    <m/>
  </r>
  <r>
    <x v="7"/>
    <m/>
    <m/>
    <m/>
    <m/>
    <m/>
    <m/>
    <m/>
    <m/>
  </r>
  <r>
    <x v="8"/>
    <m/>
    <m/>
    <m/>
    <m/>
    <m/>
    <m/>
    <m/>
    <m/>
  </r>
  <r>
    <x v="9"/>
    <m/>
    <m/>
    <n v="492931"/>
    <m/>
    <m/>
    <m/>
    <m/>
    <m/>
  </r>
  <r>
    <x v="10"/>
    <m/>
    <m/>
    <m/>
    <m/>
    <m/>
    <m/>
    <m/>
    <m/>
  </r>
  <r>
    <x v="11"/>
    <n v="430153"/>
    <m/>
    <n v="498984"/>
    <m/>
    <m/>
    <m/>
    <m/>
    <m/>
  </r>
  <r>
    <x v="12"/>
    <n v="18805"/>
    <m/>
    <n v="50682"/>
    <m/>
    <m/>
    <m/>
    <m/>
    <m/>
  </r>
  <r>
    <x v="13"/>
    <m/>
    <m/>
    <n v="67177"/>
    <m/>
    <m/>
    <m/>
    <m/>
    <m/>
  </r>
  <r>
    <x v="14"/>
    <m/>
    <m/>
    <n v="336215"/>
    <m/>
    <n v="120095"/>
    <m/>
    <m/>
    <m/>
  </r>
  <r>
    <x v="15"/>
    <m/>
    <m/>
    <m/>
    <m/>
    <m/>
    <m/>
    <m/>
    <m/>
  </r>
  <r>
    <x v="16"/>
    <m/>
    <m/>
    <m/>
    <m/>
    <n v="3238714"/>
    <m/>
    <m/>
    <m/>
  </r>
  <r>
    <x v="17"/>
    <m/>
    <m/>
    <n v="67500"/>
    <m/>
    <m/>
    <m/>
    <m/>
    <m/>
  </r>
  <r>
    <x v="18"/>
    <m/>
    <m/>
    <m/>
    <m/>
    <m/>
    <m/>
    <m/>
    <m/>
  </r>
  <r>
    <x v="19"/>
    <m/>
    <m/>
    <m/>
    <m/>
    <n v="83753"/>
    <m/>
    <m/>
    <m/>
  </r>
  <r>
    <x v="20"/>
    <m/>
    <m/>
    <m/>
    <m/>
    <n v="34694"/>
    <m/>
    <m/>
    <m/>
  </r>
  <r>
    <x v="21"/>
    <n v="2428597"/>
    <m/>
    <n v="5242656"/>
    <m/>
    <n v="1196648"/>
    <m/>
    <n v="1683359"/>
    <m/>
  </r>
  <r>
    <x v="22"/>
    <m/>
    <m/>
    <n v="901"/>
    <n v="1"/>
    <m/>
    <m/>
    <m/>
    <m/>
  </r>
  <r>
    <x v="23"/>
    <m/>
    <m/>
    <n v="872"/>
    <n v="1"/>
    <m/>
    <m/>
    <m/>
    <m/>
  </r>
  <r>
    <x v="24"/>
    <m/>
    <m/>
    <m/>
    <m/>
    <m/>
    <m/>
    <m/>
    <m/>
  </r>
  <r>
    <x v="25"/>
    <m/>
    <m/>
    <m/>
    <m/>
    <m/>
    <m/>
    <m/>
    <m/>
  </r>
  <r>
    <x v="26"/>
    <m/>
    <m/>
    <m/>
    <m/>
    <n v="58693"/>
    <m/>
    <n v="136054"/>
    <n v="0"/>
  </r>
  <r>
    <x v="27"/>
    <m/>
    <m/>
    <m/>
    <m/>
    <m/>
    <m/>
    <n v="7637993"/>
    <m/>
  </r>
  <r>
    <x v="0"/>
    <m/>
    <m/>
    <m/>
    <m/>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n v="6224"/>
    <m/>
    <n v="78342"/>
    <m/>
    <n v="1999763"/>
    <m/>
    <m/>
    <m/>
  </r>
  <r>
    <x v="14"/>
    <m/>
    <m/>
    <m/>
    <m/>
    <m/>
    <m/>
    <m/>
    <m/>
  </r>
  <r>
    <x v="15"/>
    <m/>
    <m/>
    <m/>
    <m/>
    <m/>
    <m/>
    <m/>
    <m/>
  </r>
  <r>
    <x v="16"/>
    <m/>
    <m/>
    <m/>
    <m/>
    <m/>
    <m/>
    <m/>
    <m/>
  </r>
  <r>
    <x v="17"/>
    <m/>
    <m/>
    <m/>
    <m/>
    <m/>
    <m/>
    <m/>
    <m/>
  </r>
  <r>
    <x v="18"/>
    <m/>
    <m/>
    <m/>
    <m/>
    <m/>
    <m/>
    <m/>
    <m/>
  </r>
  <r>
    <x v="19"/>
    <m/>
    <m/>
    <n v="29165"/>
    <m/>
    <n v="43258"/>
    <m/>
    <n v="15743"/>
    <m/>
  </r>
  <r>
    <x v="20"/>
    <m/>
    <m/>
    <m/>
    <m/>
    <m/>
    <m/>
    <m/>
    <m/>
  </r>
  <r>
    <x v="21"/>
    <n v="1073065"/>
    <m/>
    <n v="2176358"/>
    <m/>
    <n v="471464"/>
    <m/>
    <n v="247343"/>
    <m/>
  </r>
  <r>
    <x v="22"/>
    <m/>
    <m/>
    <m/>
    <m/>
    <m/>
    <m/>
    <m/>
    <m/>
  </r>
  <r>
    <x v="23"/>
    <m/>
    <m/>
    <m/>
    <m/>
    <m/>
    <m/>
    <m/>
    <m/>
  </r>
  <r>
    <x v="24"/>
    <m/>
    <m/>
    <m/>
    <m/>
    <m/>
    <m/>
    <m/>
    <m/>
  </r>
  <r>
    <x v="25"/>
    <m/>
    <m/>
    <m/>
    <m/>
    <m/>
    <m/>
    <m/>
    <m/>
  </r>
  <r>
    <x v="26"/>
    <m/>
    <m/>
    <m/>
    <m/>
    <m/>
    <m/>
    <m/>
    <m/>
  </r>
  <r>
    <x v="27"/>
    <m/>
    <m/>
    <m/>
    <m/>
    <m/>
    <m/>
    <n v="356072"/>
    <m/>
  </r>
  <r>
    <x v="0"/>
    <m/>
    <m/>
    <m/>
    <m/>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n v="62554"/>
    <m/>
    <m/>
    <m/>
    <m/>
    <m/>
    <m/>
    <m/>
  </r>
  <r>
    <x v="13"/>
    <m/>
    <m/>
    <m/>
    <m/>
    <m/>
    <m/>
    <m/>
    <m/>
  </r>
  <r>
    <x v="14"/>
    <m/>
    <m/>
    <m/>
    <m/>
    <m/>
    <m/>
    <m/>
    <m/>
  </r>
  <r>
    <x v="15"/>
    <m/>
    <m/>
    <m/>
    <m/>
    <m/>
    <m/>
    <m/>
    <m/>
  </r>
  <r>
    <x v="16"/>
    <m/>
    <m/>
    <m/>
    <m/>
    <m/>
    <m/>
    <m/>
    <m/>
  </r>
  <r>
    <x v="17"/>
    <m/>
    <m/>
    <m/>
    <m/>
    <m/>
    <m/>
    <m/>
    <m/>
  </r>
  <r>
    <x v="18"/>
    <m/>
    <m/>
    <m/>
    <m/>
    <m/>
    <m/>
    <m/>
    <m/>
  </r>
  <r>
    <x v="19"/>
    <m/>
    <m/>
    <m/>
    <m/>
    <m/>
    <m/>
    <m/>
    <m/>
  </r>
  <r>
    <x v="20"/>
    <m/>
    <m/>
    <m/>
    <m/>
    <m/>
    <m/>
    <m/>
    <m/>
  </r>
  <r>
    <x v="21"/>
    <m/>
    <m/>
    <m/>
    <m/>
    <m/>
    <m/>
    <m/>
    <m/>
  </r>
  <r>
    <x v="22"/>
    <m/>
    <m/>
    <m/>
    <m/>
    <m/>
    <m/>
    <m/>
    <m/>
  </r>
  <r>
    <x v="23"/>
    <m/>
    <m/>
    <m/>
    <m/>
    <m/>
    <m/>
    <m/>
    <m/>
  </r>
  <r>
    <x v="24"/>
    <m/>
    <m/>
    <m/>
    <m/>
    <m/>
    <m/>
    <m/>
    <m/>
  </r>
  <r>
    <x v="25"/>
    <m/>
    <m/>
    <m/>
    <m/>
    <m/>
    <m/>
    <m/>
    <m/>
  </r>
  <r>
    <x v="26"/>
    <m/>
    <m/>
    <m/>
    <m/>
    <m/>
    <m/>
    <m/>
    <m/>
  </r>
  <r>
    <x v="27"/>
    <m/>
    <m/>
    <m/>
    <m/>
    <m/>
    <m/>
    <m/>
    <m/>
  </r>
  <r>
    <x v="0"/>
    <m/>
    <m/>
    <n v="1009004"/>
    <n v="569"/>
    <n v="393000"/>
    <n v="179"/>
    <m/>
    <m/>
  </r>
  <r>
    <x v="1"/>
    <m/>
    <m/>
    <m/>
    <m/>
    <m/>
    <m/>
    <m/>
    <m/>
  </r>
  <r>
    <x v="2"/>
    <m/>
    <m/>
    <m/>
    <m/>
    <m/>
    <m/>
    <m/>
    <m/>
  </r>
  <r>
    <x v="3"/>
    <n v="39833"/>
    <m/>
    <m/>
    <m/>
    <m/>
    <m/>
    <m/>
    <m/>
  </r>
  <r>
    <x v="4"/>
    <m/>
    <m/>
    <m/>
    <m/>
    <m/>
    <m/>
    <m/>
    <m/>
  </r>
  <r>
    <x v="5"/>
    <m/>
    <m/>
    <m/>
    <m/>
    <m/>
    <m/>
    <m/>
    <m/>
  </r>
  <r>
    <x v="6"/>
    <m/>
    <m/>
    <m/>
    <m/>
    <m/>
    <m/>
    <m/>
    <m/>
  </r>
  <r>
    <x v="7"/>
    <m/>
    <m/>
    <m/>
    <m/>
    <m/>
    <m/>
    <m/>
    <m/>
  </r>
  <r>
    <x v="8"/>
    <m/>
    <m/>
    <n v="14331"/>
    <m/>
    <m/>
    <m/>
    <m/>
    <m/>
  </r>
  <r>
    <x v="9"/>
    <m/>
    <m/>
    <m/>
    <m/>
    <m/>
    <m/>
    <m/>
    <m/>
  </r>
  <r>
    <x v="10"/>
    <m/>
    <m/>
    <n v="46208"/>
    <m/>
    <m/>
    <m/>
    <m/>
    <m/>
  </r>
  <r>
    <x v="11"/>
    <m/>
    <m/>
    <m/>
    <m/>
    <m/>
    <m/>
    <m/>
    <m/>
  </r>
  <r>
    <x v="12"/>
    <n v="53535"/>
    <m/>
    <m/>
    <m/>
    <n v="13654"/>
    <m/>
    <m/>
    <m/>
  </r>
  <r>
    <x v="13"/>
    <m/>
    <m/>
    <m/>
    <m/>
    <m/>
    <m/>
    <m/>
    <m/>
  </r>
  <r>
    <x v="14"/>
    <m/>
    <m/>
    <m/>
    <m/>
    <m/>
    <m/>
    <m/>
    <m/>
  </r>
  <r>
    <x v="15"/>
    <m/>
    <m/>
    <m/>
    <m/>
    <m/>
    <m/>
    <m/>
    <m/>
  </r>
  <r>
    <x v="16"/>
    <m/>
    <m/>
    <m/>
    <m/>
    <n v="208616"/>
    <m/>
    <m/>
    <m/>
  </r>
  <r>
    <x v="17"/>
    <m/>
    <m/>
    <m/>
    <m/>
    <m/>
    <m/>
    <m/>
    <m/>
  </r>
  <r>
    <x v="18"/>
    <n v="3249814"/>
    <m/>
    <n v="1351057"/>
    <m/>
    <n v="1075176"/>
    <m/>
    <m/>
    <m/>
  </r>
  <r>
    <x v="19"/>
    <m/>
    <m/>
    <m/>
    <m/>
    <m/>
    <m/>
    <m/>
    <m/>
  </r>
  <r>
    <x v="20"/>
    <m/>
    <m/>
    <m/>
    <m/>
    <m/>
    <m/>
    <m/>
    <m/>
  </r>
  <r>
    <x v="21"/>
    <n v="25912921"/>
    <m/>
    <n v="4883029"/>
    <m/>
    <n v="830629"/>
    <m/>
    <m/>
    <m/>
  </r>
  <r>
    <x v="22"/>
    <m/>
    <m/>
    <m/>
    <m/>
    <m/>
    <m/>
    <m/>
    <m/>
  </r>
  <r>
    <x v="23"/>
    <m/>
    <m/>
    <m/>
    <m/>
    <m/>
    <m/>
    <m/>
    <m/>
  </r>
  <r>
    <x v="24"/>
    <m/>
    <m/>
    <m/>
    <m/>
    <m/>
    <m/>
    <m/>
    <m/>
  </r>
  <r>
    <x v="25"/>
    <m/>
    <m/>
    <m/>
    <m/>
    <m/>
    <m/>
    <m/>
    <m/>
  </r>
  <r>
    <x v="26"/>
    <m/>
    <m/>
    <m/>
    <m/>
    <m/>
    <m/>
    <m/>
    <m/>
  </r>
  <r>
    <x v="27"/>
    <m/>
    <m/>
    <m/>
    <m/>
    <m/>
    <m/>
    <m/>
    <m/>
  </r>
  <r>
    <x v="0"/>
    <n v="860510"/>
    <n v="857"/>
    <n v="1473017"/>
    <n v="1364"/>
    <n v="2522498.4900000002"/>
    <n v="2068"/>
    <m/>
    <m/>
  </r>
  <r>
    <x v="1"/>
    <m/>
    <m/>
    <m/>
    <m/>
    <m/>
    <m/>
    <m/>
    <m/>
  </r>
  <r>
    <x v="2"/>
    <n v="144083"/>
    <n v="473"/>
    <m/>
    <m/>
    <n v="16220"/>
    <m/>
    <n v="5968.51"/>
    <n v="10"/>
  </r>
  <r>
    <x v="3"/>
    <n v="38726"/>
    <m/>
    <m/>
    <m/>
    <n v="2287"/>
    <m/>
    <n v="23121.3"/>
    <m/>
  </r>
  <r>
    <x v="4"/>
    <m/>
    <m/>
    <m/>
    <m/>
    <m/>
    <m/>
    <m/>
    <m/>
  </r>
  <r>
    <x v="5"/>
    <m/>
    <m/>
    <m/>
    <m/>
    <m/>
    <m/>
    <m/>
    <m/>
  </r>
  <r>
    <x v="6"/>
    <m/>
    <m/>
    <n v="32442"/>
    <n v="32"/>
    <n v="155132.82999999999"/>
    <n v="145"/>
    <m/>
    <m/>
  </r>
  <r>
    <x v="7"/>
    <m/>
    <m/>
    <m/>
    <m/>
    <m/>
    <m/>
    <m/>
    <m/>
  </r>
  <r>
    <x v="8"/>
    <m/>
    <m/>
    <m/>
    <m/>
    <m/>
    <m/>
    <m/>
    <m/>
  </r>
  <r>
    <x v="9"/>
    <m/>
    <m/>
    <m/>
    <m/>
    <m/>
    <m/>
    <m/>
    <m/>
  </r>
  <r>
    <x v="10"/>
    <m/>
    <m/>
    <n v="7458"/>
    <m/>
    <n v="5725.57"/>
    <m/>
    <m/>
    <m/>
  </r>
  <r>
    <x v="11"/>
    <m/>
    <m/>
    <n v="77656"/>
    <m/>
    <n v="1114593.7"/>
    <m/>
    <m/>
    <m/>
  </r>
  <r>
    <x v="12"/>
    <m/>
    <m/>
    <m/>
    <m/>
    <m/>
    <m/>
    <m/>
    <m/>
  </r>
  <r>
    <x v="13"/>
    <m/>
    <m/>
    <n v="1449"/>
    <m/>
    <n v="12062.91"/>
    <m/>
    <m/>
    <m/>
  </r>
  <r>
    <x v="14"/>
    <m/>
    <m/>
    <m/>
    <m/>
    <n v="168653.35"/>
    <m/>
    <n v="217304.95999999999"/>
    <m/>
  </r>
  <r>
    <x v="15"/>
    <m/>
    <m/>
    <m/>
    <m/>
    <m/>
    <m/>
    <m/>
    <m/>
  </r>
  <r>
    <x v="16"/>
    <m/>
    <m/>
    <m/>
    <m/>
    <m/>
    <m/>
    <m/>
    <m/>
  </r>
  <r>
    <x v="17"/>
    <m/>
    <m/>
    <m/>
    <m/>
    <m/>
    <m/>
    <m/>
    <m/>
  </r>
  <r>
    <x v="18"/>
    <m/>
    <m/>
    <m/>
    <m/>
    <m/>
    <m/>
    <m/>
    <m/>
  </r>
  <r>
    <x v="19"/>
    <m/>
    <m/>
    <m/>
    <m/>
    <m/>
    <m/>
    <m/>
    <m/>
  </r>
  <r>
    <x v="20"/>
    <m/>
    <m/>
    <m/>
    <m/>
    <m/>
    <m/>
    <m/>
    <m/>
  </r>
  <r>
    <x v="21"/>
    <m/>
    <m/>
    <m/>
    <m/>
    <n v="44434.85"/>
    <m/>
    <n v="129325.72"/>
    <m/>
  </r>
  <r>
    <x v="22"/>
    <m/>
    <m/>
    <n v="29462"/>
    <m/>
    <m/>
    <m/>
    <m/>
    <m/>
  </r>
  <r>
    <x v="23"/>
    <m/>
    <m/>
    <n v="28469"/>
    <n v="5"/>
    <m/>
    <m/>
    <m/>
    <m/>
  </r>
  <r>
    <x v="24"/>
    <m/>
    <m/>
    <n v="25016"/>
    <n v="6"/>
    <n v="190799"/>
    <n v="66"/>
    <m/>
    <m/>
  </r>
  <r>
    <x v="25"/>
    <m/>
    <m/>
    <m/>
    <m/>
    <n v="117448.14"/>
    <n v="117"/>
    <m/>
    <m/>
  </r>
  <r>
    <x v="26"/>
    <m/>
    <m/>
    <m/>
    <m/>
    <m/>
    <m/>
    <n v="2015174.61"/>
    <n v="14"/>
  </r>
  <r>
    <x v="27"/>
    <m/>
    <m/>
    <m/>
    <m/>
    <m/>
    <m/>
    <m/>
    <m/>
  </r>
  <r>
    <x v="0"/>
    <n v="3784650"/>
    <n v="2401"/>
    <n v="11796064"/>
    <n v="11007"/>
    <n v="16293473"/>
    <n v="14245"/>
    <m/>
    <m/>
  </r>
  <r>
    <x v="1"/>
    <m/>
    <m/>
    <m/>
    <m/>
    <n v="170221"/>
    <n v="144"/>
    <n v="186824"/>
    <n v="106"/>
  </r>
  <r>
    <x v="2"/>
    <n v="1900"/>
    <n v="3"/>
    <n v="2365961"/>
    <n v="4577"/>
    <n v="1434378"/>
    <n v="1217"/>
    <n v="1027007"/>
    <n v="1931"/>
  </r>
  <r>
    <x v="3"/>
    <n v="1483198"/>
    <n v="1035"/>
    <n v="128178"/>
    <n v="90"/>
    <n v="859560"/>
    <n v="1252"/>
    <n v="87590"/>
    <n v="1491"/>
  </r>
  <r>
    <x v="4"/>
    <n v="24117"/>
    <n v="15499"/>
    <n v="68359"/>
    <n v="40927"/>
    <n v="77041"/>
    <n v="78"/>
    <n v="17761"/>
    <n v="136"/>
  </r>
  <r>
    <x v="5"/>
    <m/>
    <m/>
    <m/>
    <m/>
    <m/>
    <m/>
    <m/>
    <m/>
  </r>
  <r>
    <x v="6"/>
    <m/>
    <m/>
    <m/>
    <m/>
    <m/>
    <m/>
    <n v="1561721"/>
    <n v="3161"/>
  </r>
  <r>
    <x v="7"/>
    <m/>
    <m/>
    <m/>
    <m/>
    <m/>
    <m/>
    <m/>
    <m/>
  </r>
  <r>
    <x v="8"/>
    <n v="239323"/>
    <m/>
    <n v="104104"/>
    <m/>
    <m/>
    <m/>
    <m/>
    <m/>
  </r>
  <r>
    <x v="9"/>
    <m/>
    <m/>
    <m/>
    <m/>
    <n v="1380537"/>
    <m/>
    <n v="476816"/>
    <m/>
  </r>
  <r>
    <x v="10"/>
    <n v="20285"/>
    <m/>
    <n v="47802"/>
    <m/>
    <n v="37315"/>
    <m/>
    <m/>
    <m/>
  </r>
  <r>
    <x v="11"/>
    <n v="963466"/>
    <m/>
    <n v="235577"/>
    <m/>
    <n v="4979916"/>
    <m/>
    <n v="9975"/>
    <m/>
  </r>
  <r>
    <x v="12"/>
    <n v="644045"/>
    <m/>
    <n v="-73732"/>
    <m/>
    <n v="52524"/>
    <m/>
    <n v="78348"/>
    <m/>
  </r>
  <r>
    <x v="13"/>
    <n v="107390"/>
    <m/>
    <n v="12937"/>
    <m/>
    <n v="62599"/>
    <m/>
    <n v="35746"/>
    <m/>
  </r>
  <r>
    <x v="14"/>
    <m/>
    <m/>
    <m/>
    <m/>
    <n v="123785"/>
    <m/>
    <n v="7700"/>
    <m/>
  </r>
  <r>
    <x v="15"/>
    <m/>
    <m/>
    <m/>
    <m/>
    <n v="95651"/>
    <m/>
    <n v="64973"/>
    <m/>
  </r>
  <r>
    <x v="16"/>
    <m/>
    <m/>
    <m/>
    <m/>
    <n v="5273188"/>
    <m/>
    <n v="5927523"/>
    <m/>
  </r>
  <r>
    <x v="17"/>
    <m/>
    <m/>
    <n v="1780246"/>
    <m/>
    <n v="2386484"/>
    <m/>
    <m/>
    <m/>
  </r>
  <r>
    <x v="18"/>
    <m/>
    <m/>
    <m/>
    <m/>
    <m/>
    <m/>
    <m/>
    <m/>
  </r>
  <r>
    <x v="19"/>
    <m/>
    <m/>
    <m/>
    <m/>
    <m/>
    <m/>
    <m/>
    <m/>
  </r>
  <r>
    <x v="20"/>
    <m/>
    <m/>
    <m/>
    <m/>
    <m/>
    <m/>
    <m/>
    <m/>
  </r>
  <r>
    <x v="21"/>
    <m/>
    <m/>
    <n v="125076"/>
    <m/>
    <n v="4325019"/>
    <m/>
    <n v="2473017"/>
    <m/>
  </r>
  <r>
    <x v="22"/>
    <m/>
    <m/>
    <n v="168768"/>
    <n v="58"/>
    <m/>
    <m/>
    <m/>
    <m/>
  </r>
  <r>
    <x v="23"/>
    <m/>
    <m/>
    <n v="163080"/>
    <n v="221"/>
    <m/>
    <m/>
    <m/>
    <m/>
  </r>
  <r>
    <x v="24"/>
    <m/>
    <m/>
    <n v="43363"/>
    <n v="23"/>
    <n v="783281"/>
    <n v="1062"/>
    <n v="435197"/>
    <s v=" "/>
  </r>
  <r>
    <x v="25"/>
    <m/>
    <m/>
    <m/>
    <m/>
    <m/>
    <m/>
    <m/>
    <m/>
  </r>
  <r>
    <x v="26"/>
    <m/>
    <m/>
    <m/>
    <m/>
    <n v="343822"/>
    <m/>
    <n v="127191"/>
    <m/>
  </r>
  <r>
    <x v="27"/>
    <m/>
    <m/>
    <m/>
    <m/>
    <m/>
    <m/>
    <m/>
    <m/>
  </r>
  <r>
    <x v="0"/>
    <m/>
    <m/>
    <m/>
    <m/>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m/>
    <m/>
    <m/>
    <m/>
    <m/>
    <m/>
    <m/>
    <m/>
  </r>
  <r>
    <x v="14"/>
    <m/>
    <m/>
    <m/>
    <m/>
    <m/>
    <m/>
    <m/>
    <m/>
  </r>
  <r>
    <x v="15"/>
    <m/>
    <m/>
    <m/>
    <m/>
    <m/>
    <m/>
    <m/>
    <m/>
  </r>
  <r>
    <x v="16"/>
    <m/>
    <m/>
    <m/>
    <m/>
    <m/>
    <m/>
    <m/>
    <m/>
  </r>
  <r>
    <x v="17"/>
    <m/>
    <m/>
    <m/>
    <m/>
    <m/>
    <m/>
    <m/>
    <m/>
  </r>
  <r>
    <x v="18"/>
    <m/>
    <m/>
    <m/>
    <m/>
    <m/>
    <m/>
    <m/>
    <m/>
  </r>
  <r>
    <x v="19"/>
    <m/>
    <m/>
    <m/>
    <m/>
    <m/>
    <m/>
    <m/>
    <m/>
  </r>
  <r>
    <x v="20"/>
    <m/>
    <m/>
    <m/>
    <m/>
    <m/>
    <m/>
    <m/>
    <m/>
  </r>
  <r>
    <x v="21"/>
    <m/>
    <m/>
    <n v="670290"/>
    <m/>
    <n v="496490"/>
    <m/>
    <m/>
    <m/>
  </r>
  <r>
    <x v="22"/>
    <m/>
    <m/>
    <m/>
    <m/>
    <m/>
    <m/>
    <m/>
    <m/>
  </r>
  <r>
    <x v="23"/>
    <m/>
    <m/>
    <m/>
    <m/>
    <m/>
    <m/>
    <m/>
    <m/>
  </r>
  <r>
    <x v="24"/>
    <m/>
    <m/>
    <m/>
    <m/>
    <m/>
    <m/>
    <m/>
    <m/>
  </r>
  <r>
    <x v="25"/>
    <m/>
    <m/>
    <m/>
    <m/>
    <m/>
    <m/>
    <m/>
    <m/>
  </r>
  <r>
    <x v="26"/>
    <m/>
    <m/>
    <m/>
    <m/>
    <n v="30000"/>
    <m/>
    <n v="69994"/>
    <m/>
  </r>
  <r>
    <x v="27"/>
    <m/>
    <m/>
    <m/>
    <m/>
    <n v="142401"/>
    <m/>
    <n v="266163"/>
    <m/>
  </r>
  <r>
    <x v="0"/>
    <n v="500450"/>
    <m/>
    <n v="1004546"/>
    <m/>
    <n v="3209790"/>
    <m/>
    <n v="677372"/>
    <m/>
  </r>
  <r>
    <x v="1"/>
    <m/>
    <m/>
    <m/>
    <m/>
    <m/>
    <m/>
    <m/>
    <m/>
  </r>
  <r>
    <x v="2"/>
    <m/>
    <m/>
    <m/>
    <m/>
    <m/>
    <m/>
    <m/>
    <m/>
  </r>
  <r>
    <x v="3"/>
    <m/>
    <m/>
    <m/>
    <m/>
    <m/>
    <m/>
    <m/>
    <m/>
  </r>
  <r>
    <x v="4"/>
    <m/>
    <m/>
    <m/>
    <m/>
    <m/>
    <m/>
    <m/>
    <m/>
  </r>
  <r>
    <x v="5"/>
    <m/>
    <m/>
    <m/>
    <m/>
    <m/>
    <m/>
    <m/>
    <m/>
  </r>
  <r>
    <x v="6"/>
    <m/>
    <m/>
    <m/>
    <m/>
    <m/>
    <m/>
    <n v="19893"/>
    <m/>
  </r>
  <r>
    <x v="7"/>
    <s v="                                                                                                                                                                                                 "/>
    <m/>
    <m/>
    <m/>
    <m/>
    <m/>
    <m/>
    <m/>
  </r>
  <r>
    <x v="8"/>
    <m/>
    <m/>
    <m/>
    <m/>
    <m/>
    <m/>
    <m/>
    <m/>
  </r>
  <r>
    <x v="9"/>
    <m/>
    <m/>
    <m/>
    <m/>
    <m/>
    <m/>
    <m/>
    <m/>
  </r>
  <r>
    <x v="10"/>
    <m/>
    <m/>
    <m/>
    <m/>
    <m/>
    <m/>
    <m/>
    <m/>
  </r>
  <r>
    <x v="11"/>
    <n v="82007"/>
    <m/>
    <n v="139046"/>
    <m/>
    <n v="265601"/>
    <m/>
    <m/>
    <m/>
  </r>
  <r>
    <x v="12"/>
    <n v="243165"/>
    <m/>
    <m/>
    <m/>
    <m/>
    <m/>
    <m/>
    <m/>
  </r>
  <r>
    <x v="13"/>
    <m/>
    <m/>
    <m/>
    <m/>
    <m/>
    <m/>
    <m/>
    <m/>
  </r>
  <r>
    <x v="14"/>
    <m/>
    <m/>
    <m/>
    <m/>
    <m/>
    <m/>
    <m/>
    <m/>
  </r>
  <r>
    <x v="15"/>
    <m/>
    <m/>
    <m/>
    <m/>
    <m/>
    <m/>
    <m/>
    <m/>
  </r>
  <r>
    <x v="16"/>
    <m/>
    <m/>
    <m/>
    <m/>
    <m/>
    <m/>
    <m/>
    <m/>
  </r>
  <r>
    <x v="17"/>
    <m/>
    <m/>
    <m/>
    <m/>
    <m/>
    <m/>
    <m/>
    <m/>
  </r>
  <r>
    <x v="18"/>
    <m/>
    <m/>
    <m/>
    <m/>
    <m/>
    <m/>
    <m/>
    <m/>
  </r>
  <r>
    <x v="19"/>
    <m/>
    <m/>
    <m/>
    <m/>
    <m/>
    <m/>
    <m/>
    <m/>
  </r>
  <r>
    <x v="20"/>
    <m/>
    <m/>
    <m/>
    <m/>
    <m/>
    <m/>
    <m/>
    <m/>
  </r>
  <r>
    <x v="21"/>
    <n v="640777"/>
    <m/>
    <n v="4145779"/>
    <m/>
    <n v="1994297"/>
    <m/>
    <n v="462014"/>
    <m/>
  </r>
  <r>
    <x v="22"/>
    <m/>
    <m/>
    <n v="24923"/>
    <m/>
    <m/>
    <m/>
    <m/>
    <m/>
  </r>
  <r>
    <x v="23"/>
    <m/>
    <m/>
    <n v="24083"/>
    <m/>
    <m/>
    <m/>
    <m/>
    <m/>
  </r>
  <r>
    <x v="24"/>
    <m/>
    <m/>
    <n v="55799"/>
    <m/>
    <n v="588177"/>
    <m/>
    <n v="176545"/>
    <m/>
  </r>
  <r>
    <x v="25"/>
    <m/>
    <m/>
    <m/>
    <m/>
    <n v="125000"/>
    <m/>
    <m/>
    <m/>
  </r>
  <r>
    <x v="26"/>
    <m/>
    <m/>
    <m/>
    <m/>
    <n v="16000"/>
    <m/>
    <n v="69863"/>
    <m/>
  </r>
  <r>
    <x v="27"/>
    <m/>
    <m/>
    <m/>
    <m/>
    <m/>
    <m/>
    <m/>
    <m/>
  </r>
  <r>
    <x v="0"/>
    <n v="709000"/>
    <n v="1247"/>
    <n v="1617422"/>
    <n v="2078"/>
    <n v="3557837"/>
    <n v="2475"/>
    <n v="112396"/>
    <n v="301"/>
  </r>
  <r>
    <x v="1"/>
    <n v="1771"/>
    <n v="71"/>
    <n v="345805"/>
    <n v="329"/>
    <n v="106887"/>
    <m/>
    <n v="91250"/>
    <m/>
  </r>
  <r>
    <x v="2"/>
    <m/>
    <m/>
    <n v="25634"/>
    <m/>
    <n v="265083"/>
    <m/>
    <m/>
    <m/>
  </r>
  <r>
    <x v="3"/>
    <m/>
    <m/>
    <m/>
    <m/>
    <n v="8220"/>
    <m/>
    <n v="84368"/>
    <m/>
  </r>
  <r>
    <x v="4"/>
    <m/>
    <m/>
    <m/>
    <m/>
    <m/>
    <m/>
    <n v="35309"/>
    <m/>
  </r>
  <r>
    <x v="5"/>
    <m/>
    <m/>
    <m/>
    <m/>
    <m/>
    <m/>
    <m/>
    <m/>
  </r>
  <r>
    <x v="6"/>
    <m/>
    <m/>
    <m/>
    <m/>
    <n v="104365"/>
    <n v="154"/>
    <m/>
    <m/>
  </r>
  <r>
    <x v="7"/>
    <n v="2232"/>
    <m/>
    <n v="70220"/>
    <m/>
    <n v="4559"/>
    <m/>
    <n v="264320"/>
    <m/>
  </r>
  <r>
    <x v="8"/>
    <n v="18746"/>
    <m/>
    <n v="34"/>
    <m/>
    <n v="1172776"/>
    <m/>
    <n v="118885"/>
    <m/>
  </r>
  <r>
    <x v="9"/>
    <m/>
    <m/>
    <n v="24366"/>
    <m/>
    <m/>
    <m/>
    <m/>
    <m/>
  </r>
  <r>
    <x v="10"/>
    <n v="63421"/>
    <m/>
    <n v="22909"/>
    <m/>
    <n v="123731"/>
    <m/>
    <n v="32080"/>
    <m/>
  </r>
  <r>
    <x v="11"/>
    <n v="225467"/>
    <m/>
    <n v="971453"/>
    <m/>
    <n v="499110"/>
    <m/>
    <n v="401114"/>
    <m/>
  </r>
  <r>
    <x v="12"/>
    <n v="129784"/>
    <m/>
    <n v="299993"/>
    <m/>
    <n v="100134"/>
    <m/>
    <n v="18073"/>
    <m/>
  </r>
  <r>
    <x v="13"/>
    <n v="25422"/>
    <m/>
    <n v="33786"/>
    <m/>
    <n v="5633"/>
    <m/>
    <m/>
    <m/>
  </r>
  <r>
    <x v="14"/>
    <n v="3435"/>
    <m/>
    <n v="78840"/>
    <m/>
    <n v="1368748"/>
    <m/>
    <n v="1000"/>
    <m/>
  </r>
  <r>
    <x v="15"/>
    <m/>
    <m/>
    <m/>
    <m/>
    <m/>
    <m/>
    <m/>
    <m/>
  </r>
  <r>
    <x v="16"/>
    <m/>
    <m/>
    <n v="1707573"/>
    <m/>
    <n v="645743"/>
    <m/>
    <m/>
    <m/>
  </r>
  <r>
    <x v="17"/>
    <n v="20475"/>
    <m/>
    <m/>
    <m/>
    <m/>
    <m/>
    <m/>
    <m/>
  </r>
  <r>
    <x v="18"/>
    <m/>
    <m/>
    <m/>
    <m/>
    <m/>
    <m/>
    <m/>
    <m/>
  </r>
  <r>
    <x v="19"/>
    <m/>
    <m/>
    <m/>
    <m/>
    <m/>
    <m/>
    <m/>
    <m/>
  </r>
  <r>
    <x v="20"/>
    <m/>
    <m/>
    <m/>
    <m/>
    <m/>
    <m/>
    <m/>
    <m/>
  </r>
  <r>
    <x v="21"/>
    <n v="89166"/>
    <m/>
    <n v="159583"/>
    <m/>
    <n v="244478"/>
    <m/>
    <m/>
    <m/>
  </r>
  <r>
    <x v="22"/>
    <m/>
    <m/>
    <n v="23331"/>
    <n v="15"/>
    <m/>
    <m/>
    <m/>
    <m/>
  </r>
  <r>
    <x v="23"/>
    <m/>
    <m/>
    <n v="22545"/>
    <n v="30"/>
    <m/>
    <m/>
    <m/>
    <m/>
  </r>
  <r>
    <x v="24"/>
    <m/>
    <m/>
    <n v="7901"/>
    <n v="7"/>
    <n v="435680"/>
    <n v="253"/>
    <n v="489145"/>
    <m/>
  </r>
  <r>
    <x v="25"/>
    <m/>
    <m/>
    <m/>
    <m/>
    <m/>
    <m/>
    <m/>
    <m/>
  </r>
  <r>
    <x v="26"/>
    <m/>
    <m/>
    <m/>
    <m/>
    <n v="2147640"/>
    <n v="750"/>
    <n v="178578"/>
    <n v="171"/>
  </r>
  <r>
    <x v="27"/>
    <m/>
    <m/>
    <m/>
    <m/>
    <m/>
    <m/>
    <m/>
    <m/>
  </r>
  <r>
    <x v="0"/>
    <n v="19777275"/>
    <n v="23004"/>
    <n v="15494435"/>
    <n v="18048"/>
    <n v="47290070"/>
    <n v="26480"/>
    <m/>
    <m/>
  </r>
  <r>
    <x v="1"/>
    <n v="8564925"/>
    <n v="8291"/>
    <m/>
    <m/>
    <m/>
    <m/>
    <m/>
    <m/>
  </r>
  <r>
    <x v="2"/>
    <m/>
    <m/>
    <m/>
    <m/>
    <m/>
    <m/>
    <m/>
    <m/>
  </r>
  <r>
    <x v="3"/>
    <m/>
    <m/>
    <m/>
    <m/>
    <m/>
    <m/>
    <m/>
    <m/>
  </r>
  <r>
    <x v="4"/>
    <m/>
    <m/>
    <m/>
    <m/>
    <m/>
    <m/>
    <m/>
    <m/>
  </r>
  <r>
    <x v="5"/>
    <m/>
    <m/>
    <m/>
    <m/>
    <m/>
    <m/>
    <m/>
    <m/>
  </r>
  <r>
    <x v="6"/>
    <m/>
    <m/>
    <m/>
    <m/>
    <m/>
    <m/>
    <m/>
    <m/>
  </r>
  <r>
    <x v="7"/>
    <m/>
    <m/>
    <m/>
    <m/>
    <m/>
    <m/>
    <m/>
    <m/>
  </r>
  <r>
    <x v="8"/>
    <n v="3328934"/>
    <m/>
    <m/>
    <m/>
    <m/>
    <m/>
    <m/>
    <m/>
  </r>
  <r>
    <x v="9"/>
    <m/>
    <m/>
    <m/>
    <m/>
    <m/>
    <m/>
    <m/>
    <m/>
  </r>
  <r>
    <x v="10"/>
    <m/>
    <m/>
    <m/>
    <m/>
    <n v="1700"/>
    <m/>
    <m/>
    <m/>
  </r>
  <r>
    <x v="11"/>
    <n v="120345"/>
    <m/>
    <m/>
    <m/>
    <n v="51224"/>
    <m/>
    <m/>
    <m/>
  </r>
  <r>
    <x v="12"/>
    <m/>
    <m/>
    <m/>
    <m/>
    <n v="251052"/>
    <m/>
    <m/>
    <m/>
  </r>
  <r>
    <x v="13"/>
    <m/>
    <m/>
    <m/>
    <m/>
    <n v="332340"/>
    <m/>
    <m/>
    <m/>
  </r>
  <r>
    <x v="14"/>
    <m/>
    <m/>
    <n v="5034560"/>
    <m/>
    <n v="12712631"/>
    <m/>
    <m/>
    <m/>
  </r>
  <r>
    <x v="15"/>
    <m/>
    <m/>
    <m/>
    <m/>
    <m/>
    <m/>
    <m/>
    <m/>
  </r>
  <r>
    <x v="16"/>
    <m/>
    <m/>
    <n v="12757798"/>
    <m/>
    <n v="3016783"/>
    <m/>
    <m/>
    <m/>
  </r>
  <r>
    <x v="17"/>
    <m/>
    <m/>
    <n v="3042092"/>
    <m/>
    <n v="28832194"/>
    <m/>
    <m/>
    <m/>
  </r>
  <r>
    <x v="18"/>
    <m/>
    <m/>
    <m/>
    <m/>
    <n v="2046215"/>
    <m/>
    <m/>
    <m/>
  </r>
  <r>
    <x v="19"/>
    <m/>
    <m/>
    <m/>
    <m/>
    <m/>
    <m/>
    <m/>
    <m/>
  </r>
  <r>
    <x v="20"/>
    <m/>
    <m/>
    <m/>
    <m/>
    <m/>
    <m/>
    <m/>
    <m/>
  </r>
  <r>
    <x v="21"/>
    <m/>
    <m/>
    <n v="1662847"/>
    <m/>
    <n v="23386865"/>
    <m/>
    <n v="186656"/>
    <m/>
  </r>
  <r>
    <x v="22"/>
    <m/>
    <m/>
    <n v="2812482"/>
    <n v="672"/>
    <m/>
    <m/>
    <m/>
    <m/>
  </r>
  <r>
    <x v="23"/>
    <m/>
    <m/>
    <n v="2888944"/>
    <n v="3000"/>
    <m/>
    <m/>
    <m/>
    <m/>
  </r>
  <r>
    <x v="24"/>
    <m/>
    <m/>
    <n v="71052"/>
    <n v="35"/>
    <n v="2329296"/>
    <n v="577"/>
    <n v="598026"/>
    <n v="360"/>
  </r>
  <r>
    <x v="25"/>
    <m/>
    <m/>
    <m/>
    <m/>
    <n v="241624"/>
    <n v="252"/>
    <n v="8376"/>
    <n v="21"/>
  </r>
  <r>
    <x v="26"/>
    <m/>
    <m/>
    <m/>
    <m/>
    <n v="1202706"/>
    <m/>
    <n v="131561"/>
    <m/>
  </r>
  <r>
    <x v="27"/>
    <m/>
    <m/>
    <m/>
    <m/>
    <m/>
    <m/>
    <m/>
    <m/>
  </r>
  <r>
    <x v="0"/>
    <n v="12408352"/>
    <n v="16396"/>
    <n v="32116360"/>
    <n v="17384"/>
    <n v="43064955"/>
    <n v="25046"/>
    <n v="457291"/>
    <n v="804"/>
  </r>
  <r>
    <x v="1"/>
    <n v="4142478"/>
    <m/>
    <s v=" $                                    -  "/>
    <s v="                                    -  "/>
    <s v="                                       -  "/>
    <s v="                                               -  "/>
    <s v="                                          -  "/>
    <n v="0"/>
  </r>
  <r>
    <x v="2"/>
    <s v=" $                                  -  "/>
    <s v="                                    -  "/>
    <s v=" $                                    -  "/>
    <s v="                                    -  "/>
    <s v="                                       -  "/>
    <s v="                                               -  "/>
    <s v="                                          -  "/>
    <n v="0"/>
  </r>
  <r>
    <x v="3"/>
    <n v="3033500"/>
    <n v="6067"/>
    <n v="1604400"/>
    <n v="2201"/>
    <n v="0"/>
    <n v="0"/>
    <s v="                                          -  "/>
    <n v="0"/>
  </r>
  <r>
    <x v="4"/>
    <s v=" $                                  -  "/>
    <s v="                                    -  "/>
    <s v=" $                                    -  "/>
    <s v="                                    -  "/>
    <s v="                                       -  "/>
    <n v="0"/>
    <s v="                                          -  "/>
    <n v="0"/>
  </r>
  <r>
    <x v="5"/>
    <s v=" $                                  -  "/>
    <s v="                                    -  "/>
    <s v=" $                                    -  "/>
    <s v="                                    -  "/>
    <s v="                                       -  "/>
    <n v="0"/>
    <s v="                                          -  "/>
    <n v="0"/>
  </r>
  <r>
    <x v="6"/>
    <s v=" $                                  -  "/>
    <s v="                                    -  "/>
    <n v="891934"/>
    <n v="269"/>
    <n v="747960"/>
    <n v="581"/>
    <s v="                                          -  "/>
    <n v="0"/>
  </r>
  <r>
    <x v="7"/>
    <m/>
    <m/>
    <m/>
    <m/>
    <s v="                                       -  "/>
    <m/>
    <s v="                                          -  "/>
    <m/>
  </r>
  <r>
    <x v="8"/>
    <m/>
    <m/>
    <m/>
    <m/>
    <s v="                                       -  "/>
    <m/>
    <s v="                                          -  "/>
    <m/>
  </r>
  <r>
    <x v="9"/>
    <m/>
    <m/>
    <m/>
    <m/>
    <s v="                                       -  "/>
    <m/>
    <s v="                                          -  "/>
    <m/>
  </r>
  <r>
    <x v="10"/>
    <s v=" $                                  -  "/>
    <m/>
    <n v="63151"/>
    <m/>
    <n v="518760"/>
    <m/>
    <n v="119304"/>
    <m/>
  </r>
  <r>
    <x v="11"/>
    <n v="802758"/>
    <m/>
    <n v="4853078"/>
    <m/>
    <n v="9443174"/>
    <m/>
    <n v="7960295"/>
    <m/>
  </r>
  <r>
    <x v="12"/>
    <s v=" $                                  -  "/>
    <m/>
    <s v=" $                                    -  "/>
    <m/>
    <s v="                                       -  "/>
    <m/>
    <s v="                                          -  "/>
    <m/>
  </r>
  <r>
    <x v="13"/>
    <s v=" $                                  -  "/>
    <m/>
    <n v="369234"/>
    <m/>
    <s v="                                       -  "/>
    <m/>
    <s v="                                          -  "/>
    <m/>
  </r>
  <r>
    <x v="14"/>
    <s v=" $                                  -  "/>
    <m/>
    <n v="267436"/>
    <m/>
    <n v="1671150"/>
    <m/>
    <n v="764472"/>
    <m/>
  </r>
  <r>
    <x v="15"/>
    <s v=" $                                  -  "/>
    <m/>
    <s v=" $                                    -  "/>
    <m/>
    <s v="                                       -  "/>
    <m/>
    <s v="                                          -  "/>
    <m/>
  </r>
  <r>
    <x v="16"/>
    <s v=" $                                  -  "/>
    <m/>
    <s v=" $                                    -  "/>
    <m/>
    <s v="                                       -  "/>
    <m/>
    <s v="                                          -  "/>
    <m/>
  </r>
  <r>
    <x v="17"/>
    <s v=" $                                  -  "/>
    <m/>
    <n v="27668856"/>
    <m/>
    <s v="                                       -  "/>
    <m/>
    <s v="                                          -  "/>
    <m/>
  </r>
  <r>
    <x v="18"/>
    <s v=" $                                  -  "/>
    <m/>
    <s v=" $                                    -  "/>
    <m/>
    <s v="                                       -  "/>
    <m/>
    <s v="                                          -  "/>
    <m/>
  </r>
  <r>
    <x v="19"/>
    <n v="2137372"/>
    <m/>
    <n v="2333481"/>
    <m/>
    <n v="851049"/>
    <m/>
    <n v="97579"/>
    <m/>
  </r>
  <r>
    <x v="20"/>
    <m/>
    <m/>
    <m/>
    <m/>
    <s v="                                       -  "/>
    <m/>
    <s v="                                          -  "/>
    <m/>
  </r>
  <r>
    <x v="21"/>
    <m/>
    <m/>
    <n v="2112237"/>
    <m/>
    <n v="4571572"/>
    <m/>
    <n v="2135207"/>
    <m/>
  </r>
  <r>
    <x v="22"/>
    <m/>
    <s v=" $                                 -  "/>
    <n v="2518614"/>
    <n v="513"/>
    <s v="                                       -  "/>
    <s v=" $                                            -  "/>
    <s v="                                          -  "/>
    <m/>
  </r>
  <r>
    <x v="23"/>
    <m/>
    <s v=" $                                 -  "/>
    <n v="2436675"/>
    <n v="1535"/>
    <s v="                                       -  "/>
    <m/>
    <s v="                                          -  "/>
    <m/>
  </r>
  <r>
    <x v="24"/>
    <m/>
    <s v=" $                                 -  "/>
    <s v="                                       -  "/>
    <s v=" $                                 -  "/>
    <n v="364668"/>
    <n v="172"/>
    <n v="81438"/>
    <n v="21"/>
  </r>
  <r>
    <x v="25"/>
    <m/>
    <s v=" $                                 -  "/>
    <s v="                                       -  "/>
    <s v=" $                                 -  "/>
    <n v="16243"/>
    <n v="17"/>
    <n v="233757"/>
    <n v="300"/>
  </r>
  <r>
    <x v="26"/>
    <m/>
    <s v=" $                                 -  "/>
    <s v="                                       -  "/>
    <s v=" $                                 -  "/>
    <n v="221273"/>
    <n v="61"/>
    <n v="214885"/>
    <n v="22"/>
  </r>
  <r>
    <x v="27"/>
    <m/>
    <m/>
    <m/>
    <m/>
    <m/>
    <m/>
    <m/>
    <m/>
  </r>
  <r>
    <x v="0"/>
    <n v="947082"/>
    <n v="1320"/>
    <n v="791160"/>
    <n v="1616"/>
    <n v="3782083"/>
    <n v="2330"/>
    <m/>
    <m/>
  </r>
  <r>
    <x v="1"/>
    <m/>
    <m/>
    <m/>
    <m/>
    <m/>
    <m/>
    <m/>
    <m/>
  </r>
  <r>
    <x v="2"/>
    <m/>
    <m/>
    <m/>
    <m/>
    <m/>
    <m/>
    <m/>
    <m/>
  </r>
  <r>
    <x v="3"/>
    <m/>
    <m/>
    <m/>
    <m/>
    <m/>
    <m/>
    <m/>
    <m/>
  </r>
  <r>
    <x v="4"/>
    <m/>
    <m/>
    <m/>
    <m/>
    <m/>
    <m/>
    <m/>
    <m/>
  </r>
  <r>
    <x v="5"/>
    <m/>
    <m/>
    <m/>
    <m/>
    <m/>
    <m/>
    <m/>
    <m/>
  </r>
  <r>
    <x v="6"/>
    <m/>
    <m/>
    <m/>
    <m/>
    <m/>
    <m/>
    <m/>
    <m/>
  </r>
  <r>
    <x v="7"/>
    <n v="1148"/>
    <m/>
    <n v="86"/>
    <m/>
    <n v="7160"/>
    <m/>
    <m/>
    <m/>
  </r>
  <r>
    <x v="8"/>
    <m/>
    <m/>
    <m/>
    <m/>
    <m/>
    <m/>
    <m/>
    <m/>
  </r>
  <r>
    <x v="9"/>
    <m/>
    <m/>
    <m/>
    <m/>
    <m/>
    <m/>
    <m/>
    <m/>
  </r>
  <r>
    <x v="10"/>
    <m/>
    <m/>
    <m/>
    <m/>
    <m/>
    <m/>
    <m/>
    <m/>
  </r>
  <r>
    <x v="11"/>
    <m/>
    <m/>
    <m/>
    <m/>
    <m/>
    <m/>
    <m/>
    <m/>
  </r>
  <r>
    <x v="12"/>
    <n v="9044"/>
    <m/>
    <n v="9878"/>
    <m/>
    <n v="5268"/>
    <m/>
    <m/>
    <m/>
  </r>
  <r>
    <x v="13"/>
    <m/>
    <m/>
    <m/>
    <m/>
    <m/>
    <m/>
    <m/>
    <m/>
  </r>
  <r>
    <x v="14"/>
    <n v="13136"/>
    <m/>
    <n v="157798"/>
    <m/>
    <m/>
    <m/>
    <m/>
    <m/>
  </r>
  <r>
    <x v="15"/>
    <m/>
    <m/>
    <m/>
    <m/>
    <m/>
    <m/>
    <m/>
    <m/>
  </r>
  <r>
    <x v="16"/>
    <m/>
    <m/>
    <n v="1263600"/>
    <m/>
    <n v="573784"/>
    <m/>
    <n v="1736554"/>
    <m/>
  </r>
  <r>
    <x v="17"/>
    <m/>
    <m/>
    <m/>
    <m/>
    <m/>
    <m/>
    <m/>
    <m/>
  </r>
  <r>
    <x v="18"/>
    <m/>
    <m/>
    <m/>
    <m/>
    <m/>
    <m/>
    <m/>
    <m/>
  </r>
  <r>
    <x v="19"/>
    <m/>
    <m/>
    <m/>
    <m/>
    <m/>
    <m/>
    <m/>
    <m/>
  </r>
  <r>
    <x v="20"/>
    <m/>
    <m/>
    <m/>
    <m/>
    <m/>
    <m/>
    <m/>
    <m/>
  </r>
  <r>
    <x v="21"/>
    <n v="51000"/>
    <m/>
    <m/>
    <m/>
    <m/>
    <m/>
    <m/>
    <m/>
  </r>
  <r>
    <x v="22"/>
    <m/>
    <m/>
    <n v="37809"/>
    <n v="18"/>
    <m/>
    <m/>
    <m/>
    <m/>
  </r>
  <r>
    <x v="23"/>
    <m/>
    <m/>
    <n v="36535"/>
    <n v="34"/>
    <m/>
    <m/>
    <m/>
    <m/>
  </r>
  <r>
    <x v="24"/>
    <m/>
    <m/>
    <s v=" "/>
    <n v="13"/>
    <n v="370464"/>
    <n v="247"/>
    <n v="72826"/>
    <m/>
  </r>
  <r>
    <x v="25"/>
    <m/>
    <m/>
    <m/>
    <m/>
    <n v="24748"/>
    <n v="0"/>
    <n v="0"/>
    <m/>
  </r>
  <r>
    <x v="26"/>
    <m/>
    <m/>
    <m/>
    <m/>
    <s v=" "/>
    <m/>
    <m/>
    <m/>
  </r>
  <r>
    <x v="27"/>
    <m/>
    <m/>
    <m/>
    <m/>
    <m/>
    <m/>
    <m/>
    <m/>
  </r>
  <r>
    <x v="0"/>
    <n v="374100"/>
    <n v="296"/>
    <n v="673907"/>
    <n v="522"/>
    <n v="2063260"/>
    <n v="551"/>
    <m/>
    <m/>
  </r>
  <r>
    <x v="1"/>
    <m/>
    <m/>
    <m/>
    <m/>
    <m/>
    <m/>
    <m/>
    <m/>
  </r>
  <r>
    <x v="2"/>
    <m/>
    <m/>
    <m/>
    <m/>
    <m/>
    <m/>
    <m/>
    <m/>
  </r>
  <r>
    <x v="3"/>
    <m/>
    <m/>
    <m/>
    <m/>
    <m/>
    <m/>
    <m/>
    <m/>
  </r>
  <r>
    <x v="4"/>
    <m/>
    <m/>
    <m/>
    <m/>
    <m/>
    <m/>
    <m/>
    <m/>
  </r>
  <r>
    <x v="5"/>
    <m/>
    <m/>
    <m/>
    <m/>
    <m/>
    <m/>
    <m/>
    <m/>
  </r>
  <r>
    <x v="6"/>
    <m/>
    <m/>
    <m/>
    <m/>
    <m/>
    <m/>
    <m/>
    <m/>
  </r>
  <r>
    <x v="7"/>
    <m/>
    <m/>
    <m/>
    <m/>
    <m/>
    <m/>
    <m/>
    <m/>
  </r>
  <r>
    <x v="8"/>
    <m/>
    <m/>
    <n v="140184"/>
    <m/>
    <m/>
    <m/>
    <m/>
    <m/>
  </r>
  <r>
    <x v="9"/>
    <n v="12321"/>
    <m/>
    <n v="133179"/>
    <m/>
    <m/>
    <m/>
    <m/>
    <m/>
  </r>
  <r>
    <x v="10"/>
    <n v="26500"/>
    <m/>
    <n v="186488"/>
    <m/>
    <n v="9120"/>
    <m/>
    <m/>
    <m/>
  </r>
  <r>
    <x v="11"/>
    <n v="85671"/>
    <m/>
    <n v="144365"/>
    <m/>
    <n v="176165"/>
    <m/>
    <n v="18072"/>
    <m/>
  </r>
  <r>
    <x v="12"/>
    <m/>
    <m/>
    <n v="2148"/>
    <m/>
    <m/>
    <m/>
    <m/>
    <m/>
  </r>
  <r>
    <x v="13"/>
    <m/>
    <m/>
    <n v="15984"/>
    <m/>
    <n v="1200"/>
    <m/>
    <m/>
    <m/>
  </r>
  <r>
    <x v="14"/>
    <n v="19056"/>
    <m/>
    <n v="409870"/>
    <m/>
    <n v="122388"/>
    <m/>
    <m/>
    <m/>
  </r>
  <r>
    <x v="15"/>
    <m/>
    <m/>
    <m/>
    <m/>
    <m/>
    <m/>
    <m/>
    <m/>
  </r>
  <r>
    <x v="16"/>
    <m/>
    <m/>
    <n v="415425"/>
    <m/>
    <n v="1227130"/>
    <m/>
    <m/>
    <m/>
  </r>
  <r>
    <x v="17"/>
    <m/>
    <m/>
    <n v="203214"/>
    <m/>
    <n v="440089"/>
    <m/>
    <m/>
    <m/>
  </r>
  <r>
    <x v="18"/>
    <m/>
    <m/>
    <m/>
    <m/>
    <m/>
    <m/>
    <m/>
    <m/>
  </r>
  <r>
    <x v="19"/>
    <m/>
    <m/>
    <m/>
    <m/>
    <m/>
    <m/>
    <m/>
    <m/>
  </r>
  <r>
    <x v="20"/>
    <m/>
    <m/>
    <m/>
    <m/>
    <m/>
    <m/>
    <m/>
    <m/>
  </r>
  <r>
    <x v="21"/>
    <m/>
    <m/>
    <n v="93293"/>
    <m/>
    <n v="211752"/>
    <m/>
    <m/>
    <m/>
  </r>
  <r>
    <x v="22"/>
    <m/>
    <m/>
    <n v="13417"/>
    <n v="9"/>
    <m/>
    <m/>
    <m/>
    <m/>
  </r>
  <r>
    <x v="23"/>
    <m/>
    <m/>
    <n v="12965"/>
    <n v="15"/>
    <m/>
    <m/>
    <m/>
    <m/>
  </r>
  <r>
    <x v="24"/>
    <m/>
    <m/>
    <n v="39700"/>
    <n v="9"/>
    <n v="76925"/>
    <n v="23"/>
    <n v="8528"/>
    <n v="5"/>
  </r>
  <r>
    <x v="25"/>
    <m/>
    <m/>
    <m/>
    <m/>
    <m/>
    <m/>
    <m/>
    <m/>
  </r>
  <r>
    <x v="26"/>
    <m/>
    <m/>
    <m/>
    <m/>
    <m/>
    <m/>
    <n v="50000"/>
    <m/>
  </r>
  <r>
    <x v="27"/>
    <m/>
    <m/>
    <m/>
    <m/>
    <m/>
    <m/>
    <m/>
    <m/>
  </r>
  <r>
    <x v="0"/>
    <n v="285840"/>
    <n v="143"/>
    <n v="693064"/>
    <n v="216"/>
    <n v="836227"/>
    <n v="169"/>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m/>
    <m/>
    <m/>
    <m/>
    <m/>
    <m/>
    <m/>
    <m/>
  </r>
  <r>
    <x v="14"/>
    <m/>
    <m/>
    <m/>
    <m/>
    <m/>
    <m/>
    <m/>
    <m/>
  </r>
  <r>
    <x v="15"/>
    <m/>
    <m/>
    <m/>
    <m/>
    <m/>
    <m/>
    <m/>
    <m/>
  </r>
  <r>
    <x v="16"/>
    <m/>
    <m/>
    <m/>
    <m/>
    <m/>
    <m/>
    <m/>
    <m/>
  </r>
  <r>
    <x v="17"/>
    <m/>
    <m/>
    <m/>
    <m/>
    <m/>
    <m/>
    <m/>
    <m/>
  </r>
  <r>
    <x v="18"/>
    <n v="83459708"/>
    <m/>
    <n v="122105859"/>
    <m/>
    <n v="36797585"/>
    <m/>
    <m/>
    <m/>
  </r>
  <r>
    <x v="19"/>
    <m/>
    <m/>
    <m/>
    <m/>
    <m/>
    <m/>
    <m/>
    <m/>
  </r>
  <r>
    <x v="20"/>
    <m/>
    <m/>
    <m/>
    <m/>
    <m/>
    <m/>
    <m/>
    <m/>
  </r>
  <r>
    <x v="21"/>
    <n v="18527"/>
    <m/>
    <m/>
    <m/>
    <m/>
    <m/>
    <m/>
    <s v="THAF grant"/>
  </r>
  <r>
    <x v="29"/>
    <m/>
    <m/>
    <n v="4507"/>
    <n v="15"/>
    <m/>
    <m/>
    <m/>
    <m/>
  </r>
  <r>
    <x v="23"/>
    <m/>
    <m/>
    <m/>
    <m/>
    <m/>
    <m/>
    <m/>
    <m/>
  </r>
  <r>
    <x v="24"/>
    <m/>
    <m/>
    <m/>
    <m/>
    <m/>
    <m/>
    <m/>
    <m/>
  </r>
  <r>
    <x v="25"/>
    <m/>
    <m/>
    <m/>
    <m/>
    <m/>
    <m/>
    <m/>
    <m/>
  </r>
  <r>
    <x v="26"/>
    <m/>
    <m/>
    <m/>
    <m/>
    <m/>
    <m/>
    <m/>
    <m/>
  </r>
  <r>
    <x v="27"/>
    <m/>
    <m/>
    <m/>
    <m/>
    <m/>
    <m/>
    <m/>
    <m/>
  </r>
  <r>
    <x v="0"/>
    <n v="5395400"/>
    <n v="6791"/>
    <n v="7743612"/>
    <n v="14868"/>
    <n v="19059985"/>
    <n v="12820"/>
    <n v="8417"/>
    <n v="32"/>
  </r>
  <r>
    <x v="1"/>
    <n v="123870"/>
    <n v="385"/>
    <n v="349251"/>
    <n v="4271"/>
    <n v="1058076"/>
    <n v="3985"/>
    <m/>
    <m/>
  </r>
  <r>
    <x v="2"/>
    <m/>
    <m/>
    <n v="80402"/>
    <n v="682"/>
    <m/>
    <m/>
    <m/>
    <m/>
  </r>
  <r>
    <x v="3"/>
    <m/>
    <m/>
    <n v="807404"/>
    <n v="1078"/>
    <m/>
    <m/>
    <m/>
    <m/>
  </r>
  <r>
    <x v="4"/>
    <n v="606"/>
    <m/>
    <n v="1078"/>
    <m/>
    <m/>
    <m/>
    <m/>
    <m/>
  </r>
  <r>
    <x v="5"/>
    <m/>
    <m/>
    <n v="187551"/>
    <n v="142"/>
    <m/>
    <m/>
    <m/>
    <m/>
  </r>
  <r>
    <x v="6"/>
    <m/>
    <m/>
    <n v="255873"/>
    <n v="785"/>
    <n v="441154"/>
    <n v="1087"/>
    <n v="-3659"/>
    <m/>
  </r>
  <r>
    <x v="7"/>
    <m/>
    <m/>
    <m/>
    <m/>
    <m/>
    <m/>
    <m/>
    <m/>
  </r>
  <r>
    <x v="8"/>
    <m/>
    <m/>
    <n v="67764"/>
    <m/>
    <n v="4999"/>
    <m/>
    <m/>
    <m/>
  </r>
  <r>
    <x v="9"/>
    <n v="84913"/>
    <m/>
    <n v="2680"/>
    <m/>
    <n v="854303"/>
    <m/>
    <n v="1125237"/>
    <m/>
  </r>
  <r>
    <x v="10"/>
    <n v="167101"/>
    <m/>
    <n v="238009"/>
    <m/>
    <n v="111788"/>
    <m/>
    <n v="57037"/>
    <m/>
  </r>
  <r>
    <x v="11"/>
    <n v="196829"/>
    <m/>
    <n v="1039774"/>
    <m/>
    <n v="1808845"/>
    <m/>
    <n v="480507"/>
    <m/>
  </r>
  <r>
    <x v="12"/>
    <n v="193196"/>
    <m/>
    <n v="672948"/>
    <m/>
    <n v="235183"/>
    <m/>
    <m/>
    <m/>
  </r>
  <r>
    <x v="13"/>
    <m/>
    <m/>
    <n v="5954"/>
    <m/>
    <m/>
    <m/>
    <m/>
    <m/>
  </r>
  <r>
    <x v="14"/>
    <m/>
    <m/>
    <n v="2193170"/>
    <m/>
    <n v="1775395"/>
    <m/>
    <n v="7271600"/>
    <m/>
  </r>
  <r>
    <x v="15"/>
    <m/>
    <m/>
    <m/>
    <m/>
    <m/>
    <m/>
    <m/>
    <m/>
  </r>
  <r>
    <x v="16"/>
    <m/>
    <m/>
    <n v="2964213"/>
    <m/>
    <n v="854082"/>
    <m/>
    <m/>
    <m/>
  </r>
  <r>
    <x v="17"/>
    <m/>
    <m/>
    <n v="1189291"/>
    <m/>
    <m/>
    <m/>
    <m/>
    <m/>
  </r>
  <r>
    <x v="18"/>
    <m/>
    <m/>
    <m/>
    <m/>
    <m/>
    <m/>
    <m/>
    <m/>
  </r>
  <r>
    <x v="19"/>
    <m/>
    <m/>
    <m/>
    <m/>
    <m/>
    <m/>
    <m/>
    <m/>
  </r>
  <r>
    <x v="20"/>
    <m/>
    <m/>
    <n v="212655"/>
    <m/>
    <m/>
    <m/>
    <m/>
    <m/>
  </r>
  <r>
    <x v="21"/>
    <n v="1936696"/>
    <m/>
    <n v="2101919"/>
    <m/>
    <n v="4464592"/>
    <m/>
    <m/>
    <m/>
  </r>
  <r>
    <x v="22"/>
    <m/>
    <m/>
    <n v="115199"/>
    <m/>
    <m/>
    <m/>
    <m/>
    <m/>
  </r>
  <r>
    <x v="23"/>
    <m/>
    <m/>
    <n v="111317"/>
    <m/>
    <m/>
    <m/>
    <m/>
    <m/>
  </r>
  <r>
    <x v="24"/>
    <m/>
    <m/>
    <n v="197377"/>
    <m/>
    <n v="3231414"/>
    <n v="651"/>
    <n v="475392"/>
    <m/>
  </r>
  <r>
    <x v="25"/>
    <m/>
    <m/>
    <m/>
    <m/>
    <m/>
    <m/>
    <m/>
    <m/>
  </r>
  <r>
    <x v="26"/>
    <m/>
    <m/>
    <m/>
    <m/>
    <m/>
    <m/>
    <m/>
    <m/>
  </r>
  <r>
    <x v="27"/>
    <m/>
    <m/>
    <m/>
    <m/>
    <m/>
    <m/>
    <m/>
    <m/>
  </r>
  <r>
    <x v="0"/>
    <n v="623500"/>
    <n v="799"/>
    <n v="5022128"/>
    <n v="5904"/>
    <n v="2256027"/>
    <n v="9272"/>
    <n v="20334"/>
    <n v="81"/>
  </r>
  <r>
    <x v="1"/>
    <n v="3727"/>
    <n v="3"/>
    <m/>
    <s v="                                   -  "/>
    <m/>
    <m/>
    <m/>
    <m/>
  </r>
  <r>
    <x v="2"/>
    <m/>
    <m/>
    <m/>
    <m/>
    <m/>
    <m/>
    <m/>
    <m/>
  </r>
  <r>
    <x v="3"/>
    <m/>
    <m/>
    <m/>
    <m/>
    <m/>
    <m/>
    <m/>
    <m/>
  </r>
  <r>
    <x v="4"/>
    <m/>
    <m/>
    <m/>
    <m/>
    <m/>
    <m/>
    <m/>
    <m/>
  </r>
  <r>
    <x v="5"/>
    <m/>
    <m/>
    <m/>
    <m/>
    <m/>
    <m/>
    <m/>
    <m/>
  </r>
  <r>
    <x v="6"/>
    <m/>
    <m/>
    <m/>
    <m/>
    <n v="677757"/>
    <n v="2117"/>
    <n v="511"/>
    <n v="1"/>
  </r>
  <r>
    <x v="7"/>
    <m/>
    <m/>
    <m/>
    <m/>
    <m/>
    <m/>
    <m/>
    <m/>
  </r>
  <r>
    <x v="8"/>
    <n v="12492"/>
    <m/>
    <n v="89755"/>
    <m/>
    <n v="94526"/>
    <m/>
    <n v="12172"/>
    <m/>
  </r>
  <r>
    <x v="9"/>
    <n v="1770"/>
    <m/>
    <n v="284290"/>
    <m/>
    <n v="963323"/>
    <m/>
    <n v="2791"/>
    <m/>
  </r>
  <r>
    <x v="10"/>
    <n v="320"/>
    <m/>
    <m/>
    <m/>
    <m/>
    <m/>
    <m/>
    <m/>
  </r>
  <r>
    <x v="11"/>
    <n v="193773"/>
    <m/>
    <n v="1065012"/>
    <m/>
    <n v="1088190"/>
    <m/>
    <n v="1061917"/>
    <m/>
  </r>
  <r>
    <x v="12"/>
    <n v="170423"/>
    <m/>
    <n v="93241"/>
    <m/>
    <n v="217901"/>
    <m/>
    <m/>
    <m/>
  </r>
  <r>
    <x v="13"/>
    <m/>
    <m/>
    <m/>
    <m/>
    <m/>
    <m/>
    <m/>
    <m/>
  </r>
  <r>
    <x v="14"/>
    <m/>
    <m/>
    <m/>
    <m/>
    <m/>
    <m/>
    <m/>
    <m/>
  </r>
  <r>
    <x v="15"/>
    <n v="10850"/>
    <m/>
    <n v="18358"/>
    <m/>
    <n v="9202"/>
    <m/>
    <m/>
    <m/>
  </r>
  <r>
    <x v="16"/>
    <m/>
    <m/>
    <m/>
    <m/>
    <m/>
    <m/>
    <m/>
    <m/>
  </r>
  <r>
    <x v="17"/>
    <m/>
    <m/>
    <n v="1142544"/>
    <m/>
    <m/>
    <m/>
    <m/>
    <m/>
  </r>
  <r>
    <x v="18"/>
    <m/>
    <m/>
    <m/>
    <m/>
    <m/>
    <m/>
    <m/>
    <m/>
  </r>
  <r>
    <x v="19"/>
    <m/>
    <m/>
    <m/>
    <m/>
    <m/>
    <m/>
    <m/>
    <m/>
  </r>
  <r>
    <x v="20"/>
    <m/>
    <m/>
    <m/>
    <m/>
    <m/>
    <m/>
    <m/>
    <m/>
  </r>
  <r>
    <x v="21"/>
    <n v="93095"/>
    <m/>
    <n v="30154"/>
    <m/>
    <m/>
    <m/>
    <m/>
    <m/>
  </r>
  <r>
    <x v="22"/>
    <m/>
    <m/>
    <n v="37175"/>
    <n v="26"/>
    <n v="87995"/>
    <n v="78"/>
    <m/>
    <m/>
  </r>
  <r>
    <x v="23"/>
    <m/>
    <m/>
    <n v="35922"/>
    <n v="36"/>
    <m/>
    <m/>
    <m/>
    <m/>
  </r>
  <r>
    <x v="24"/>
    <m/>
    <m/>
    <n v="48661"/>
    <n v="31"/>
    <n v="789711"/>
    <n v="687"/>
    <n v="161628"/>
    <n v="95"/>
  </r>
  <r>
    <x v="25"/>
    <m/>
    <m/>
    <m/>
    <m/>
    <n v="30062"/>
    <n v="20"/>
    <n v="33749"/>
    <n v="64"/>
  </r>
  <r>
    <x v="26"/>
    <m/>
    <m/>
    <m/>
    <m/>
    <n v="81546"/>
    <n v="0"/>
    <n v="116261"/>
    <n v="0"/>
  </r>
  <r>
    <x v="27"/>
    <m/>
    <m/>
    <m/>
    <m/>
    <m/>
    <m/>
    <m/>
    <m/>
  </r>
  <r>
    <x v="0"/>
    <m/>
    <m/>
    <m/>
    <m/>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m/>
    <m/>
    <m/>
    <m/>
    <m/>
    <m/>
    <m/>
    <m/>
  </r>
  <r>
    <x v="14"/>
    <m/>
    <m/>
    <m/>
    <m/>
    <m/>
    <m/>
    <m/>
    <m/>
  </r>
  <r>
    <x v="15"/>
    <m/>
    <m/>
    <m/>
    <m/>
    <m/>
    <m/>
    <m/>
    <m/>
  </r>
  <r>
    <x v="16"/>
    <m/>
    <m/>
    <m/>
    <m/>
    <m/>
    <m/>
    <m/>
    <m/>
  </r>
  <r>
    <x v="17"/>
    <m/>
    <m/>
    <m/>
    <m/>
    <m/>
    <m/>
    <m/>
    <m/>
  </r>
  <r>
    <x v="18"/>
    <m/>
    <m/>
    <m/>
    <m/>
    <m/>
    <m/>
    <m/>
    <m/>
  </r>
  <r>
    <x v="19"/>
    <m/>
    <m/>
    <m/>
    <m/>
    <m/>
    <m/>
    <m/>
    <m/>
  </r>
  <r>
    <x v="20"/>
    <m/>
    <m/>
    <m/>
    <m/>
    <n v="355"/>
    <n v="0"/>
    <n v="1145"/>
    <n v="0"/>
  </r>
  <r>
    <x v="21"/>
    <m/>
    <m/>
    <m/>
    <m/>
    <m/>
    <m/>
    <n v="51202"/>
    <n v="0"/>
  </r>
  <r>
    <x v="22"/>
    <n v="0"/>
    <n v="0"/>
    <n v="100960"/>
    <n v="19"/>
    <n v="0"/>
    <n v="0"/>
    <n v="0"/>
    <n v="0"/>
  </r>
  <r>
    <x v="23"/>
    <n v="0"/>
    <n v="0"/>
    <n v="97676"/>
    <n v="61"/>
    <n v="0"/>
    <n v="0"/>
    <n v="0"/>
    <n v="0"/>
  </r>
  <r>
    <x v="24"/>
    <m/>
    <m/>
    <m/>
    <m/>
    <m/>
    <m/>
    <m/>
    <m/>
  </r>
  <r>
    <x v="25"/>
    <m/>
    <m/>
    <m/>
    <m/>
    <m/>
    <m/>
    <m/>
    <m/>
  </r>
  <r>
    <x v="26"/>
    <n v="0"/>
    <n v="0"/>
    <n v="0"/>
    <n v="0"/>
    <n v="5000"/>
    <n v="1"/>
    <n v="0"/>
    <n v="0"/>
  </r>
  <r>
    <x v="27"/>
    <n v="0"/>
    <n v="0"/>
    <n v="0"/>
    <n v="0"/>
    <n v="64880"/>
    <s v="N/A"/>
    <n v="292113"/>
    <n v="0"/>
  </r>
  <r>
    <x v="0"/>
    <n v="1355430"/>
    <n v="4328"/>
    <n v="6645269"/>
    <n v="12883"/>
    <n v="9067060"/>
    <n v="7093"/>
    <n v="260000"/>
    <n v="262"/>
  </r>
  <r>
    <x v="1"/>
    <s v="                                    -  "/>
    <s v="                                   -  "/>
    <s v="                                      -  "/>
    <s v="                                   -  "/>
    <s v="                                     -  "/>
    <s v="                                             -  "/>
    <s v="                                         -  "/>
    <s v="                                         -  "/>
  </r>
  <r>
    <x v="2"/>
    <s v="                                    -  "/>
    <s v="                                   -  "/>
    <s v="                                      -  "/>
    <s v="                                   -  "/>
    <s v="                                     -  "/>
    <s v="                                             -  "/>
    <s v="                                         -  "/>
    <s v="                                         -  "/>
  </r>
  <r>
    <x v="3"/>
    <s v="                                    -  "/>
    <s v="                                   -  "/>
    <s v="                                      -  "/>
    <s v="                                   -  "/>
    <s v="                                     -  "/>
    <s v="                                             -  "/>
    <s v="                                         -  "/>
    <s v="                                         -  "/>
  </r>
  <r>
    <x v="4"/>
    <s v="                                    -  "/>
    <s v="                                   -  "/>
    <s v="                                      -  "/>
    <s v="                                   -  "/>
    <s v="                                     -  "/>
    <s v="                                             -  "/>
    <s v="                                         -  "/>
    <s v="                                         -  "/>
  </r>
  <r>
    <x v="5"/>
    <s v="                                    -  "/>
    <s v="                                   -  "/>
    <s v="                                      -  "/>
    <s v="                                   -  "/>
    <s v="                                     -  "/>
    <s v="                                             -  "/>
    <s v="                                         -  "/>
    <s v="                                         -  "/>
  </r>
  <r>
    <x v="6"/>
    <s v="                                    -  "/>
    <s v="                                   -  "/>
    <s v="                                      -  "/>
    <s v="                                   -  "/>
    <s v="                                     -  "/>
    <s v="                                             -  "/>
    <s v="                                         -  "/>
    <s v="                                         -  "/>
  </r>
  <r>
    <x v="7"/>
    <s v="                                    -  "/>
    <m/>
    <s v="                                      -  "/>
    <m/>
    <s v="                                     -  "/>
    <m/>
    <s v="                                         -  "/>
    <m/>
  </r>
  <r>
    <x v="8"/>
    <s v="                                    -  "/>
    <m/>
    <s v="                                      -  "/>
    <m/>
    <s v="                                     -  "/>
    <m/>
    <s v="                                         -  "/>
    <m/>
  </r>
  <r>
    <x v="9"/>
    <n v="252510"/>
    <m/>
    <s v="                                      -  "/>
    <m/>
    <s v="                                     -  "/>
    <m/>
    <s v="                                         -  "/>
    <m/>
  </r>
  <r>
    <x v="10"/>
    <s v="                                    -  "/>
    <m/>
    <n v="312470"/>
    <m/>
    <n v="190608.7"/>
    <m/>
    <n v="26192.3"/>
    <m/>
  </r>
  <r>
    <x v="11"/>
    <s v="                                    -  "/>
    <m/>
    <s v="                                      -  "/>
    <m/>
    <s v="                                     -  "/>
    <m/>
    <s v="                                         -  "/>
    <m/>
  </r>
  <r>
    <x v="12"/>
    <s v="                                    -  "/>
    <m/>
    <n v="68465"/>
    <m/>
    <n v="5292.03"/>
    <m/>
    <s v="                                         -  "/>
    <m/>
  </r>
  <r>
    <x v="13"/>
    <s v="                                    -  "/>
    <m/>
    <n v="2311294"/>
    <m/>
    <n v="1170259.18"/>
    <m/>
    <n v="32757.439999999999"/>
    <m/>
  </r>
  <r>
    <x v="14"/>
    <s v="                                    -  "/>
    <m/>
    <n v="144292"/>
    <m/>
    <n v="864155.69"/>
    <m/>
    <n v="6809.99"/>
    <m/>
  </r>
  <r>
    <x v="15"/>
    <s v="                                    -  "/>
    <m/>
    <s v="                                      -  "/>
    <m/>
    <s v="                                     -  "/>
    <m/>
    <s v="                                         -  "/>
    <m/>
  </r>
  <r>
    <x v="16"/>
    <s v="                                    -  "/>
    <m/>
    <n v="2893528"/>
    <m/>
    <n v="3925651.01"/>
    <m/>
    <s v="                                         -  "/>
    <m/>
  </r>
  <r>
    <x v="17"/>
    <n v="1733509"/>
    <m/>
    <n v="2755689"/>
    <m/>
    <n v="1737577.69"/>
    <m/>
    <n v="16089.13"/>
    <m/>
  </r>
  <r>
    <x v="18"/>
    <s v="                                    -  "/>
    <m/>
    <s v="                                      -  "/>
    <m/>
    <s v="                                     -  "/>
    <m/>
    <s v="                                         -  "/>
    <m/>
  </r>
  <r>
    <x v="19"/>
    <s v="                                    -  "/>
    <m/>
    <s v="                                      -  "/>
    <m/>
    <s v="                                     -  "/>
    <m/>
    <s v="                                         -  "/>
    <m/>
  </r>
  <r>
    <x v="20"/>
    <s v="                                    -  "/>
    <s v="                                   -  "/>
    <s v="                                      -  "/>
    <s v="                                   -  "/>
    <s v="                                     -  "/>
    <s v="                                             -  "/>
    <s v="                                         -  "/>
    <s v="                                         -  "/>
  </r>
  <r>
    <x v="21"/>
    <s v="                                    -  "/>
    <s v="                                   -  "/>
    <s v="                                      -  "/>
    <s v="                                   -  "/>
    <s v="                                     -  "/>
    <s v="                                             -  "/>
    <s v="                                         -  "/>
    <s v="                                         -  "/>
  </r>
  <r>
    <x v="22"/>
    <s v="                                    -  "/>
    <s v="                                   -  "/>
    <n v="575000"/>
    <n v="231"/>
    <s v="                                     -  "/>
    <s v="                                             -  "/>
    <s v="                                         -  "/>
    <s v="                                         -  "/>
  </r>
  <r>
    <x v="23"/>
    <s v="                                    -  "/>
    <s v="                                   -  "/>
    <n v="556406"/>
    <n v="231"/>
    <s v="                                     -  "/>
    <s v="                                             -  "/>
    <s v="                                         -  "/>
    <s v="                                         -  "/>
  </r>
  <r>
    <x v="24"/>
    <s v="                                    -  "/>
    <s v="                                   -  "/>
    <s v="                                      -  "/>
    <s v="                                   -  "/>
    <s v="                                     -  "/>
    <s v="                                             -  "/>
    <s v="                                         -  "/>
    <s v="                                         -  "/>
  </r>
  <r>
    <x v="25"/>
    <s v="                                    -  "/>
    <s v="                                   -  "/>
    <s v="                                      -  "/>
    <s v="                                   -  "/>
    <s v="                                     -  "/>
    <s v="                                             -  "/>
    <s v="                                         -  "/>
    <s v="                                         -  "/>
  </r>
  <r>
    <x v="26"/>
    <s v="                                    -  "/>
    <s v="                                   -  "/>
    <s v="                                      -  "/>
    <s v="                                   -  "/>
    <n v="52330.29"/>
    <s v="                                             -  "/>
    <n v="127062.53"/>
    <s v="                                         -  "/>
  </r>
  <r>
    <x v="27"/>
    <s v="                                    -  "/>
    <s v="                                   -  "/>
    <s v="                                      -  "/>
    <s v="                                   -  "/>
    <s v="                                     -  "/>
    <s v="                                             -  "/>
    <s v="                                         -  "/>
    <s v="                                         -  "/>
  </r>
  <r>
    <x v="0"/>
    <n v="8845539"/>
    <n v="7294"/>
    <n v="12674832"/>
    <n v="4013"/>
    <n v="22571935"/>
    <n v="8337"/>
    <m/>
    <m/>
  </r>
  <r>
    <x v="1"/>
    <n v="5475566"/>
    <n v="7294"/>
    <m/>
    <m/>
    <m/>
    <m/>
    <m/>
    <m/>
  </r>
  <r>
    <x v="2"/>
    <m/>
    <m/>
    <m/>
    <m/>
    <m/>
    <m/>
    <m/>
    <m/>
  </r>
  <r>
    <x v="3"/>
    <m/>
    <m/>
    <m/>
    <m/>
    <m/>
    <m/>
    <m/>
    <m/>
  </r>
  <r>
    <x v="4"/>
    <m/>
    <m/>
    <m/>
    <m/>
    <m/>
    <m/>
    <m/>
    <m/>
  </r>
  <r>
    <x v="5"/>
    <m/>
    <m/>
    <m/>
    <m/>
    <m/>
    <m/>
    <m/>
    <m/>
  </r>
  <r>
    <x v="6"/>
    <m/>
    <m/>
    <n v="5692066"/>
    <m/>
    <n v="-8152"/>
    <m/>
    <m/>
    <m/>
  </r>
  <r>
    <x v="7"/>
    <m/>
    <m/>
    <m/>
    <m/>
    <m/>
    <m/>
    <m/>
    <m/>
  </r>
  <r>
    <x v="8"/>
    <n v="50688"/>
    <m/>
    <n v="324909"/>
    <m/>
    <n v="824569"/>
    <m/>
    <n v="298154"/>
    <m/>
  </r>
  <r>
    <x v="9"/>
    <m/>
    <m/>
    <m/>
    <m/>
    <m/>
    <m/>
    <n v="1133648"/>
    <m/>
  </r>
  <r>
    <x v="10"/>
    <m/>
    <m/>
    <m/>
    <m/>
    <m/>
    <m/>
    <m/>
    <m/>
  </r>
  <r>
    <x v="11"/>
    <n v="120100"/>
    <m/>
    <n v="1218280"/>
    <m/>
    <n v="2522105"/>
    <m/>
    <m/>
    <m/>
  </r>
  <r>
    <x v="12"/>
    <n v="80552"/>
    <m/>
    <n v="245522"/>
    <m/>
    <m/>
    <m/>
    <m/>
    <m/>
  </r>
  <r>
    <x v="13"/>
    <n v="405973"/>
    <m/>
    <n v="128076"/>
    <m/>
    <n v="177913"/>
    <m/>
    <m/>
    <m/>
  </r>
  <r>
    <x v="14"/>
    <n v="108947"/>
    <m/>
    <n v="121429"/>
    <m/>
    <m/>
    <m/>
    <m/>
    <m/>
  </r>
  <r>
    <x v="15"/>
    <n v="309164"/>
    <m/>
    <n v="240068"/>
    <m/>
    <m/>
    <m/>
    <m/>
    <m/>
  </r>
  <r>
    <x v="16"/>
    <m/>
    <m/>
    <m/>
    <m/>
    <n v="10577790"/>
    <m/>
    <n v="790978"/>
    <m/>
  </r>
  <r>
    <x v="17"/>
    <n v="850956"/>
    <m/>
    <m/>
    <m/>
    <n v="9952346"/>
    <m/>
    <m/>
    <m/>
  </r>
  <r>
    <x v="18"/>
    <m/>
    <m/>
    <m/>
    <m/>
    <m/>
    <m/>
    <m/>
    <m/>
  </r>
  <r>
    <x v="19"/>
    <m/>
    <m/>
    <n v="454"/>
    <m/>
    <n v="65584"/>
    <m/>
    <n v="20600"/>
    <m/>
  </r>
  <r>
    <x v="20"/>
    <m/>
    <m/>
    <m/>
    <m/>
    <m/>
    <m/>
    <m/>
    <m/>
  </r>
  <r>
    <x v="21"/>
    <m/>
    <m/>
    <n v="1692818"/>
    <m/>
    <n v="6785853"/>
    <m/>
    <n v="129119"/>
    <m/>
  </r>
  <r>
    <x v="22"/>
    <m/>
    <m/>
    <n v="1557682"/>
    <n v="1309"/>
    <m/>
    <m/>
    <m/>
    <m/>
  </r>
  <r>
    <x v="23"/>
    <m/>
    <m/>
    <n v="1507006"/>
    <n v="1816"/>
    <m/>
    <m/>
    <m/>
    <m/>
  </r>
  <r>
    <x v="24"/>
    <m/>
    <m/>
    <n v="300000"/>
    <n v="34"/>
    <m/>
    <m/>
    <m/>
    <m/>
  </r>
  <r>
    <x v="25"/>
    <m/>
    <m/>
    <m/>
    <m/>
    <m/>
    <m/>
    <m/>
    <m/>
  </r>
  <r>
    <x v="26"/>
    <m/>
    <m/>
    <m/>
    <m/>
    <m/>
    <m/>
    <m/>
    <m/>
  </r>
  <r>
    <x v="27"/>
    <m/>
    <m/>
    <m/>
    <m/>
    <m/>
    <m/>
    <m/>
    <m/>
  </r>
  <r>
    <x v="0"/>
    <n v="889996"/>
    <n v="711"/>
    <n v="919512"/>
    <n v="1095"/>
    <n v="3663870"/>
    <n v="1250"/>
    <n v="0"/>
    <n v="0"/>
  </r>
  <r>
    <x v="1"/>
    <n v="613286"/>
    <m/>
    <n v="395345"/>
    <m/>
    <m/>
    <m/>
    <m/>
    <m/>
  </r>
  <r>
    <x v="2"/>
    <m/>
    <m/>
    <m/>
    <m/>
    <m/>
    <m/>
    <m/>
    <m/>
  </r>
  <r>
    <x v="3"/>
    <m/>
    <m/>
    <m/>
    <m/>
    <m/>
    <m/>
    <m/>
    <m/>
  </r>
  <r>
    <x v="4"/>
    <m/>
    <m/>
    <m/>
    <m/>
    <m/>
    <m/>
    <m/>
    <m/>
  </r>
  <r>
    <x v="5"/>
    <m/>
    <m/>
    <m/>
    <m/>
    <m/>
    <m/>
    <m/>
    <m/>
  </r>
  <r>
    <x v="6"/>
    <m/>
    <m/>
    <m/>
    <m/>
    <m/>
    <m/>
    <m/>
    <m/>
  </r>
  <r>
    <x v="7"/>
    <m/>
    <m/>
    <n v="669163"/>
    <m/>
    <m/>
    <m/>
    <m/>
    <m/>
  </r>
  <r>
    <x v="8"/>
    <m/>
    <m/>
    <m/>
    <m/>
    <m/>
    <m/>
    <m/>
    <m/>
  </r>
  <r>
    <x v="9"/>
    <m/>
    <m/>
    <m/>
    <m/>
    <n v="797868"/>
    <m/>
    <m/>
    <m/>
  </r>
  <r>
    <x v="10"/>
    <m/>
    <m/>
    <m/>
    <m/>
    <m/>
    <m/>
    <m/>
    <m/>
  </r>
  <r>
    <x v="11"/>
    <m/>
    <m/>
    <m/>
    <m/>
    <m/>
    <m/>
    <n v="118524"/>
    <m/>
  </r>
  <r>
    <x v="12"/>
    <m/>
    <m/>
    <n v="243457"/>
    <m/>
    <n v="760656"/>
    <m/>
    <n v="143"/>
    <m/>
  </r>
  <r>
    <x v="13"/>
    <m/>
    <m/>
    <m/>
    <m/>
    <m/>
    <m/>
    <m/>
    <m/>
  </r>
  <r>
    <x v="14"/>
    <m/>
    <m/>
    <m/>
    <m/>
    <m/>
    <m/>
    <n v="528000"/>
    <m/>
  </r>
  <r>
    <x v="15"/>
    <m/>
    <m/>
    <m/>
    <m/>
    <m/>
    <m/>
    <m/>
    <m/>
  </r>
  <r>
    <x v="16"/>
    <m/>
    <m/>
    <n v="1822741"/>
    <m/>
    <m/>
    <m/>
    <m/>
    <m/>
  </r>
  <r>
    <x v="17"/>
    <m/>
    <m/>
    <m/>
    <m/>
    <m/>
    <m/>
    <m/>
    <m/>
  </r>
  <r>
    <x v="18"/>
    <m/>
    <m/>
    <m/>
    <m/>
    <m/>
    <m/>
    <m/>
    <m/>
  </r>
  <r>
    <x v="19"/>
    <m/>
    <m/>
    <m/>
    <m/>
    <m/>
    <m/>
    <m/>
    <m/>
  </r>
  <r>
    <x v="20"/>
    <m/>
    <m/>
    <m/>
    <m/>
    <m/>
    <m/>
    <m/>
    <m/>
  </r>
  <r>
    <x v="21"/>
    <m/>
    <m/>
    <n v="400"/>
    <n v="70"/>
    <m/>
    <m/>
    <m/>
    <m/>
  </r>
  <r>
    <x v="22"/>
    <m/>
    <m/>
    <n v="191104"/>
    <n v="187"/>
    <m/>
    <m/>
    <m/>
    <m/>
  </r>
  <r>
    <x v="23"/>
    <m/>
    <m/>
    <n v="196300"/>
    <m/>
    <m/>
    <m/>
    <m/>
    <m/>
  </r>
  <r>
    <x v="24"/>
    <m/>
    <m/>
    <m/>
    <m/>
    <m/>
    <m/>
    <m/>
    <m/>
  </r>
  <r>
    <x v="25"/>
    <m/>
    <m/>
    <m/>
    <m/>
    <m/>
    <m/>
    <m/>
    <m/>
  </r>
  <r>
    <x v="26"/>
    <m/>
    <m/>
    <m/>
    <m/>
    <m/>
    <m/>
    <m/>
    <m/>
  </r>
  <r>
    <x v="27"/>
    <m/>
    <m/>
    <m/>
    <m/>
    <m/>
    <m/>
    <m/>
    <m/>
  </r>
  <r>
    <x v="0"/>
    <m/>
    <m/>
    <n v="69000"/>
    <n v="69"/>
    <n v="437600"/>
    <n v="135"/>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m/>
    <m/>
    <m/>
    <m/>
    <m/>
    <m/>
    <m/>
    <m/>
  </r>
  <r>
    <x v="14"/>
    <m/>
    <m/>
    <m/>
    <m/>
    <m/>
    <m/>
    <m/>
    <m/>
  </r>
  <r>
    <x v="15"/>
    <m/>
    <m/>
    <m/>
    <m/>
    <m/>
    <m/>
    <m/>
    <m/>
  </r>
  <r>
    <x v="16"/>
    <m/>
    <m/>
    <m/>
    <m/>
    <m/>
    <m/>
    <m/>
    <m/>
  </r>
  <r>
    <x v="17"/>
    <m/>
    <m/>
    <m/>
    <m/>
    <m/>
    <m/>
    <m/>
    <m/>
  </r>
  <r>
    <x v="18"/>
    <m/>
    <m/>
    <m/>
    <m/>
    <m/>
    <m/>
    <m/>
    <m/>
  </r>
  <r>
    <x v="19"/>
    <m/>
    <m/>
    <m/>
    <m/>
    <m/>
    <m/>
    <m/>
    <m/>
  </r>
  <r>
    <x v="20"/>
    <m/>
    <m/>
    <m/>
    <m/>
    <m/>
    <m/>
    <m/>
    <m/>
  </r>
  <r>
    <x v="21"/>
    <m/>
    <m/>
    <m/>
    <m/>
    <m/>
    <m/>
    <m/>
    <m/>
  </r>
  <r>
    <x v="22"/>
    <m/>
    <m/>
    <m/>
    <m/>
    <m/>
    <m/>
    <m/>
    <m/>
  </r>
  <r>
    <x v="23"/>
    <m/>
    <m/>
    <m/>
    <m/>
    <m/>
    <m/>
    <m/>
    <m/>
  </r>
  <r>
    <x v="24"/>
    <m/>
    <m/>
    <m/>
    <m/>
    <m/>
    <m/>
    <m/>
    <m/>
  </r>
  <r>
    <x v="25"/>
    <m/>
    <m/>
    <m/>
    <m/>
    <m/>
    <m/>
    <m/>
    <m/>
  </r>
  <r>
    <x v="26"/>
    <m/>
    <m/>
    <m/>
    <m/>
    <m/>
    <m/>
    <m/>
    <m/>
  </r>
  <r>
    <x v="27"/>
    <m/>
    <m/>
    <m/>
    <m/>
    <m/>
    <m/>
    <m/>
    <m/>
  </r>
  <r>
    <x v="0"/>
    <m/>
    <m/>
    <m/>
    <m/>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m/>
    <m/>
    <m/>
    <m/>
    <m/>
    <m/>
    <m/>
    <m/>
  </r>
  <r>
    <x v="14"/>
    <m/>
    <m/>
    <m/>
    <m/>
    <m/>
    <m/>
    <m/>
    <m/>
  </r>
  <r>
    <x v="15"/>
    <m/>
    <m/>
    <m/>
    <m/>
    <m/>
    <m/>
    <m/>
    <m/>
  </r>
  <r>
    <x v="16"/>
    <m/>
    <m/>
    <m/>
    <m/>
    <m/>
    <m/>
    <m/>
    <m/>
  </r>
  <r>
    <x v="17"/>
    <m/>
    <m/>
    <m/>
    <m/>
    <m/>
    <m/>
    <m/>
    <m/>
  </r>
  <r>
    <x v="18"/>
    <m/>
    <m/>
    <m/>
    <m/>
    <m/>
    <m/>
    <m/>
    <m/>
  </r>
  <r>
    <x v="19"/>
    <m/>
    <m/>
    <m/>
    <m/>
    <m/>
    <m/>
    <m/>
    <m/>
  </r>
  <r>
    <x v="20"/>
    <m/>
    <m/>
    <m/>
    <m/>
    <m/>
    <m/>
    <m/>
    <m/>
  </r>
  <r>
    <x v="21"/>
    <m/>
    <m/>
    <m/>
    <m/>
    <m/>
    <m/>
    <m/>
    <m/>
  </r>
  <r>
    <x v="22"/>
    <m/>
    <m/>
    <m/>
    <m/>
    <m/>
    <m/>
    <m/>
    <m/>
  </r>
  <r>
    <x v="23"/>
    <m/>
    <m/>
    <m/>
    <m/>
    <m/>
    <m/>
    <m/>
    <m/>
  </r>
  <r>
    <x v="24"/>
    <m/>
    <m/>
    <m/>
    <m/>
    <m/>
    <m/>
    <m/>
    <m/>
  </r>
  <r>
    <x v="25"/>
    <m/>
    <m/>
    <m/>
    <m/>
    <m/>
    <m/>
    <m/>
    <m/>
  </r>
  <r>
    <x v="26"/>
    <m/>
    <m/>
    <m/>
    <m/>
    <m/>
    <m/>
    <m/>
    <m/>
  </r>
  <r>
    <x v="27"/>
    <m/>
    <m/>
    <m/>
    <m/>
    <m/>
    <m/>
    <m/>
    <m/>
  </r>
  <r>
    <x v="0"/>
    <n v="17255530"/>
    <n v="27012"/>
    <n v="21151733"/>
    <n v="23806"/>
    <n v="55347728"/>
    <n v="7103"/>
    <m/>
    <m/>
  </r>
  <r>
    <x v="1"/>
    <n v="7496006"/>
    <n v="922"/>
    <n v="2778684"/>
    <n v="3700"/>
    <m/>
    <m/>
    <m/>
    <m/>
  </r>
  <r>
    <x v="2"/>
    <n v="6202149"/>
    <n v="22266"/>
    <m/>
    <m/>
    <m/>
    <m/>
    <m/>
    <m/>
  </r>
  <r>
    <x v="3"/>
    <m/>
    <m/>
    <m/>
    <m/>
    <m/>
    <m/>
    <m/>
    <m/>
  </r>
  <r>
    <x v="4"/>
    <m/>
    <m/>
    <m/>
    <m/>
    <m/>
    <m/>
    <m/>
    <m/>
  </r>
  <r>
    <x v="5"/>
    <m/>
    <m/>
    <m/>
    <m/>
    <m/>
    <m/>
    <m/>
    <m/>
  </r>
  <r>
    <x v="6"/>
    <m/>
    <m/>
    <n v="7434088"/>
    <n v="2698"/>
    <n v="401159"/>
    <n v="480"/>
    <m/>
    <m/>
  </r>
  <r>
    <x v="7"/>
    <m/>
    <m/>
    <m/>
    <m/>
    <m/>
    <m/>
    <m/>
    <m/>
  </r>
  <r>
    <x v="8"/>
    <m/>
    <m/>
    <m/>
    <m/>
    <m/>
    <m/>
    <m/>
    <m/>
  </r>
  <r>
    <x v="9"/>
    <n v="53298"/>
    <m/>
    <n v="-5575"/>
    <m/>
    <m/>
    <m/>
    <m/>
    <m/>
  </r>
  <r>
    <x v="10"/>
    <m/>
    <m/>
    <m/>
    <m/>
    <m/>
    <m/>
    <m/>
    <m/>
  </r>
  <r>
    <x v="11"/>
    <n v="101035"/>
    <m/>
    <n v="661605"/>
    <m/>
    <n v="2915705"/>
    <m/>
    <m/>
    <m/>
  </r>
  <r>
    <x v="12"/>
    <m/>
    <m/>
    <m/>
    <m/>
    <m/>
    <m/>
    <m/>
    <m/>
  </r>
  <r>
    <x v="13"/>
    <m/>
    <m/>
    <m/>
    <m/>
    <m/>
    <m/>
    <m/>
    <m/>
  </r>
  <r>
    <x v="14"/>
    <m/>
    <m/>
    <m/>
    <m/>
    <n v="6105859"/>
    <m/>
    <m/>
    <m/>
  </r>
  <r>
    <x v="15"/>
    <m/>
    <m/>
    <m/>
    <m/>
    <m/>
    <m/>
    <m/>
    <m/>
  </r>
  <r>
    <x v="16"/>
    <s v="                                    -  "/>
    <m/>
    <n v="12791467"/>
    <m/>
    <n v="7784589"/>
    <m/>
    <m/>
    <m/>
  </r>
  <r>
    <x v="17"/>
    <n v="3074517"/>
    <m/>
    <n v="39062498"/>
    <m/>
    <n v="25103448"/>
    <m/>
    <m/>
    <m/>
  </r>
  <r>
    <x v="18"/>
    <m/>
    <m/>
    <m/>
    <m/>
    <m/>
    <m/>
    <m/>
    <m/>
  </r>
  <r>
    <x v="19"/>
    <n v="673951"/>
    <m/>
    <n v="1000927"/>
    <m/>
    <n v="1178133"/>
    <m/>
    <n v="749571"/>
    <m/>
  </r>
  <r>
    <x v="20"/>
    <m/>
    <m/>
    <n v="95753"/>
    <m/>
    <n v="42315"/>
    <m/>
    <n v="117230"/>
    <m/>
  </r>
  <r>
    <x v="21"/>
    <n v="1440661"/>
    <m/>
    <n v="3269330"/>
    <m/>
    <n v="2099190"/>
    <m/>
    <m/>
    <m/>
  </r>
  <r>
    <x v="22"/>
    <m/>
    <m/>
    <n v="3094632"/>
    <n v="450"/>
    <m/>
    <m/>
    <m/>
    <m/>
  </r>
  <r>
    <x v="23"/>
    <m/>
    <m/>
    <n v="3178456"/>
    <n v="2017"/>
    <m/>
    <m/>
    <m/>
    <m/>
  </r>
  <r>
    <x v="24"/>
    <m/>
    <m/>
    <m/>
    <m/>
    <m/>
    <m/>
    <m/>
    <m/>
  </r>
  <r>
    <x v="25"/>
    <m/>
    <m/>
    <m/>
    <m/>
    <m/>
    <m/>
    <m/>
    <m/>
  </r>
  <r>
    <x v="26"/>
    <m/>
    <m/>
    <m/>
    <m/>
    <n v="555901"/>
    <m/>
    <n v="405751"/>
    <m/>
  </r>
  <r>
    <x v="27"/>
    <m/>
    <m/>
    <m/>
    <m/>
    <n v="27387286"/>
    <m/>
    <n v="5549146"/>
    <m/>
  </r>
  <r>
    <x v="0"/>
    <n v="211288"/>
    <n v="197"/>
    <n v="497852"/>
    <n v="1051"/>
    <n v="146699"/>
    <n v="408"/>
    <n v="54957"/>
    <n v="41"/>
  </r>
  <r>
    <x v="1"/>
    <m/>
    <m/>
    <m/>
    <m/>
    <m/>
    <m/>
    <m/>
    <m/>
  </r>
  <r>
    <x v="2"/>
    <m/>
    <m/>
    <m/>
    <m/>
    <m/>
    <m/>
    <m/>
    <m/>
  </r>
  <r>
    <x v="3"/>
    <m/>
    <m/>
    <m/>
    <m/>
    <m/>
    <m/>
    <m/>
    <m/>
  </r>
  <r>
    <x v="4"/>
    <m/>
    <m/>
    <m/>
    <m/>
    <m/>
    <m/>
    <m/>
    <m/>
  </r>
  <r>
    <x v="5"/>
    <m/>
    <m/>
    <m/>
    <m/>
    <m/>
    <m/>
    <m/>
    <m/>
  </r>
  <r>
    <x v="6"/>
    <m/>
    <m/>
    <n v="37020"/>
    <n v="14"/>
    <m/>
    <m/>
    <m/>
    <m/>
  </r>
  <r>
    <x v="7"/>
    <m/>
    <m/>
    <m/>
    <m/>
    <m/>
    <m/>
    <m/>
    <m/>
  </r>
  <r>
    <x v="8"/>
    <m/>
    <m/>
    <n v="6804"/>
    <m/>
    <m/>
    <m/>
    <m/>
    <m/>
  </r>
  <r>
    <x v="9"/>
    <m/>
    <m/>
    <m/>
    <m/>
    <m/>
    <m/>
    <m/>
    <m/>
  </r>
  <r>
    <x v="10"/>
    <n v="4550"/>
    <m/>
    <n v="5437"/>
    <m/>
    <m/>
    <m/>
    <m/>
    <m/>
  </r>
  <r>
    <x v="11"/>
    <n v="206171"/>
    <m/>
    <n v="33670"/>
    <m/>
    <n v="126652"/>
    <m/>
    <m/>
    <m/>
  </r>
  <r>
    <x v="12"/>
    <n v="16632"/>
    <m/>
    <n v="345578"/>
    <m/>
    <m/>
    <m/>
    <m/>
    <m/>
  </r>
  <r>
    <x v="13"/>
    <n v="332439"/>
    <m/>
    <n v="26177"/>
    <m/>
    <m/>
    <m/>
    <n v="103"/>
    <m/>
  </r>
  <r>
    <x v="14"/>
    <n v="3801"/>
    <m/>
    <n v="1360"/>
    <m/>
    <m/>
    <m/>
    <m/>
    <m/>
  </r>
  <r>
    <x v="15"/>
    <m/>
    <m/>
    <m/>
    <m/>
    <n v="1999"/>
    <m/>
    <m/>
    <m/>
  </r>
  <r>
    <x v="16"/>
    <m/>
    <m/>
    <n v="37020"/>
    <m/>
    <n v="20080"/>
    <m/>
    <m/>
    <m/>
  </r>
  <r>
    <x v="17"/>
    <m/>
    <m/>
    <m/>
    <m/>
    <n v="780"/>
    <m/>
    <m/>
    <m/>
  </r>
  <r>
    <x v="18"/>
    <m/>
    <m/>
    <m/>
    <m/>
    <m/>
    <m/>
    <m/>
    <m/>
  </r>
  <r>
    <x v="19"/>
    <n v="12350"/>
    <m/>
    <m/>
    <m/>
    <m/>
    <m/>
    <m/>
    <m/>
  </r>
  <r>
    <x v="20"/>
    <m/>
    <m/>
    <m/>
    <m/>
    <m/>
    <m/>
    <m/>
    <m/>
  </r>
  <r>
    <x v="21"/>
    <n v="339708"/>
    <m/>
    <n v="514777"/>
    <m/>
    <n v="80844"/>
    <m/>
    <n v="468"/>
    <m/>
  </r>
  <r>
    <x v="22"/>
    <m/>
    <m/>
    <n v="1802"/>
    <n v="3"/>
    <m/>
    <m/>
    <n v="55000"/>
    <n v="8"/>
  </r>
  <r>
    <x v="23"/>
    <m/>
    <m/>
    <n v="1852"/>
    <n v="2"/>
    <m/>
    <m/>
    <m/>
    <m/>
  </r>
  <r>
    <x v="24"/>
    <m/>
    <m/>
    <m/>
    <m/>
    <m/>
    <m/>
    <m/>
    <m/>
  </r>
  <r>
    <x v="25"/>
    <m/>
    <m/>
    <m/>
    <m/>
    <m/>
    <m/>
    <m/>
    <m/>
  </r>
  <r>
    <x v="26"/>
    <m/>
    <m/>
    <m/>
    <m/>
    <n v="126788"/>
    <m/>
    <n v="30907"/>
    <m/>
  </r>
  <r>
    <x v="27"/>
    <m/>
    <m/>
    <m/>
    <m/>
    <m/>
    <m/>
    <m/>
    <m/>
  </r>
  <r>
    <x v="0"/>
    <n v="2597305"/>
    <n v="1401"/>
    <n v="5255637"/>
    <n v="1388"/>
    <n v="16500733"/>
    <n v="15476"/>
    <n v="2008441"/>
    <n v="598"/>
  </r>
  <r>
    <x v="1"/>
    <n v="1403764"/>
    <n v="1574"/>
    <n v="58947"/>
    <n v="136"/>
    <m/>
    <m/>
    <m/>
    <n v="0"/>
  </r>
  <r>
    <x v="2"/>
    <m/>
    <m/>
    <m/>
    <m/>
    <m/>
    <m/>
    <m/>
    <n v="0"/>
  </r>
  <r>
    <x v="3"/>
    <m/>
    <m/>
    <m/>
    <m/>
    <m/>
    <m/>
    <m/>
    <n v="0"/>
  </r>
  <r>
    <x v="4"/>
    <m/>
    <m/>
    <m/>
    <m/>
    <m/>
    <m/>
    <m/>
    <n v="0"/>
  </r>
  <r>
    <x v="5"/>
    <m/>
    <m/>
    <n v="101995"/>
    <n v="104"/>
    <n v="22501"/>
    <n v="17"/>
    <n v="0"/>
    <n v="0"/>
  </r>
  <r>
    <x v="6"/>
    <m/>
    <m/>
    <m/>
    <m/>
    <m/>
    <m/>
    <m/>
    <n v="0"/>
  </r>
  <r>
    <x v="7"/>
    <m/>
    <m/>
    <m/>
    <m/>
    <m/>
    <m/>
    <m/>
    <n v="0"/>
  </r>
  <r>
    <x v="8"/>
    <m/>
    <m/>
    <n v="8227"/>
    <m/>
    <n v="89061"/>
    <m/>
    <n v="5362"/>
    <m/>
  </r>
  <r>
    <x v="9"/>
    <m/>
    <m/>
    <m/>
    <m/>
    <m/>
    <m/>
    <m/>
    <n v="0"/>
  </r>
  <r>
    <x v="10"/>
    <m/>
    <m/>
    <m/>
    <m/>
    <m/>
    <m/>
    <m/>
    <n v="0"/>
  </r>
  <r>
    <x v="11"/>
    <n v="120619"/>
    <m/>
    <n v="16105"/>
    <m/>
    <n v="34657"/>
    <m/>
    <n v="1612"/>
    <n v="0"/>
  </r>
  <r>
    <x v="12"/>
    <m/>
    <m/>
    <m/>
    <m/>
    <m/>
    <m/>
    <m/>
    <n v="0"/>
  </r>
  <r>
    <x v="13"/>
    <m/>
    <m/>
    <m/>
    <m/>
    <m/>
    <m/>
    <m/>
    <n v="0"/>
  </r>
  <r>
    <x v="14"/>
    <m/>
    <m/>
    <m/>
    <m/>
    <n v="743567"/>
    <m/>
    <n v="0"/>
    <n v="0"/>
  </r>
  <r>
    <x v="15"/>
    <m/>
    <m/>
    <m/>
    <m/>
    <m/>
    <m/>
    <m/>
    <n v="0"/>
  </r>
  <r>
    <x v="16"/>
    <m/>
    <m/>
    <m/>
    <m/>
    <m/>
    <m/>
    <m/>
    <n v="0"/>
  </r>
  <r>
    <x v="17"/>
    <m/>
    <m/>
    <m/>
    <m/>
    <n v="425000"/>
    <m/>
    <n v="0"/>
    <n v="0"/>
  </r>
  <r>
    <x v="18"/>
    <m/>
    <m/>
    <m/>
    <m/>
    <m/>
    <m/>
    <m/>
    <n v="0"/>
  </r>
  <r>
    <x v="19"/>
    <m/>
    <m/>
    <m/>
    <m/>
    <m/>
    <m/>
    <m/>
    <n v="0"/>
  </r>
  <r>
    <x v="20"/>
    <m/>
    <m/>
    <m/>
    <m/>
    <m/>
    <m/>
    <m/>
    <n v="0"/>
  </r>
  <r>
    <x v="21"/>
    <m/>
    <m/>
    <n v="1031933"/>
    <m/>
    <n v="1645747"/>
    <m/>
    <n v="83435"/>
    <n v="0"/>
  </r>
  <r>
    <x v="22"/>
    <m/>
    <m/>
    <m/>
    <m/>
    <m/>
    <m/>
    <m/>
    <n v="0"/>
  </r>
  <r>
    <x v="23"/>
    <m/>
    <m/>
    <n v="1076543"/>
    <n v="352"/>
    <m/>
    <m/>
    <m/>
    <n v="0"/>
  </r>
  <r>
    <x v="24"/>
    <m/>
    <m/>
    <n v="74727"/>
    <n v="49"/>
    <n v="396072"/>
    <n v="170"/>
    <n v="77148"/>
    <n v="0"/>
  </r>
  <r>
    <x v="25"/>
    <m/>
    <m/>
    <m/>
    <m/>
    <m/>
    <m/>
    <m/>
    <n v="0"/>
  </r>
  <r>
    <x v="26"/>
    <m/>
    <m/>
    <m/>
    <m/>
    <m/>
    <m/>
    <m/>
    <n v="0"/>
  </r>
  <r>
    <x v="27"/>
    <m/>
    <m/>
    <m/>
    <m/>
    <m/>
    <m/>
    <m/>
    <n v="0"/>
  </r>
  <r>
    <x v="0"/>
    <m/>
    <m/>
    <m/>
    <m/>
    <n v="17153777"/>
    <n v="17018"/>
    <m/>
    <m/>
  </r>
  <r>
    <x v="1"/>
    <m/>
    <m/>
    <m/>
    <m/>
    <m/>
    <m/>
    <m/>
    <m/>
  </r>
  <r>
    <x v="2"/>
    <m/>
    <m/>
    <m/>
    <m/>
    <m/>
    <m/>
    <m/>
    <m/>
  </r>
  <r>
    <x v="3"/>
    <m/>
    <m/>
    <m/>
    <m/>
    <m/>
    <m/>
    <m/>
    <m/>
  </r>
  <r>
    <x v="4"/>
    <m/>
    <m/>
    <m/>
    <m/>
    <m/>
    <m/>
    <m/>
    <m/>
  </r>
  <r>
    <x v="5"/>
    <m/>
    <m/>
    <m/>
    <m/>
    <m/>
    <m/>
    <m/>
    <m/>
  </r>
  <r>
    <x v="6"/>
    <m/>
    <m/>
    <m/>
    <m/>
    <m/>
    <m/>
    <m/>
    <m/>
  </r>
  <r>
    <x v="7"/>
    <m/>
    <m/>
    <m/>
    <m/>
    <m/>
    <m/>
    <m/>
    <m/>
  </r>
  <r>
    <x v="8"/>
    <m/>
    <m/>
    <m/>
    <m/>
    <m/>
    <m/>
    <m/>
    <m/>
  </r>
  <r>
    <x v="9"/>
    <m/>
    <m/>
    <m/>
    <m/>
    <m/>
    <m/>
    <m/>
    <m/>
  </r>
  <r>
    <x v="10"/>
    <m/>
    <m/>
    <m/>
    <m/>
    <m/>
    <m/>
    <m/>
    <m/>
  </r>
  <r>
    <x v="11"/>
    <m/>
    <m/>
    <m/>
    <m/>
    <n v="505186"/>
    <m/>
    <m/>
    <m/>
  </r>
  <r>
    <x v="12"/>
    <m/>
    <m/>
    <m/>
    <m/>
    <m/>
    <m/>
    <m/>
    <m/>
  </r>
  <r>
    <x v="13"/>
    <m/>
    <m/>
    <m/>
    <m/>
    <m/>
    <m/>
    <m/>
    <m/>
  </r>
  <r>
    <x v="14"/>
    <m/>
    <m/>
    <m/>
    <m/>
    <n v="1346233"/>
    <m/>
    <m/>
    <m/>
  </r>
  <r>
    <x v="15"/>
    <m/>
    <m/>
    <m/>
    <m/>
    <m/>
    <m/>
    <m/>
    <m/>
  </r>
  <r>
    <x v="16"/>
    <m/>
    <m/>
    <m/>
    <m/>
    <n v="11053154"/>
    <m/>
    <m/>
    <m/>
  </r>
  <r>
    <x v="17"/>
    <m/>
    <m/>
    <m/>
    <m/>
    <n v="3903143"/>
    <m/>
    <m/>
    <m/>
  </r>
  <r>
    <x v="18"/>
    <m/>
    <m/>
    <m/>
    <m/>
    <m/>
    <m/>
    <m/>
    <m/>
  </r>
  <r>
    <x v="19"/>
    <m/>
    <m/>
    <m/>
    <m/>
    <m/>
    <m/>
    <m/>
    <m/>
  </r>
  <r>
    <x v="20"/>
    <m/>
    <m/>
    <m/>
    <m/>
    <m/>
    <m/>
    <m/>
    <m/>
  </r>
  <r>
    <x v="21"/>
    <m/>
    <m/>
    <m/>
    <m/>
    <m/>
    <m/>
    <m/>
    <m/>
  </r>
  <r>
    <x v="22"/>
    <m/>
    <m/>
    <m/>
    <m/>
    <m/>
    <m/>
    <m/>
    <m/>
  </r>
  <r>
    <x v="23"/>
    <m/>
    <m/>
    <m/>
    <m/>
    <m/>
    <m/>
    <m/>
    <m/>
  </r>
  <r>
    <x v="24"/>
    <m/>
    <m/>
    <m/>
    <m/>
    <n v="31377"/>
    <m/>
    <n v="691.92"/>
    <m/>
  </r>
  <r>
    <x v="25"/>
    <m/>
    <m/>
    <m/>
    <m/>
    <m/>
    <m/>
    <m/>
    <m/>
  </r>
  <r>
    <x v="26"/>
    <m/>
    <m/>
    <m/>
    <m/>
    <n v="55634"/>
    <m/>
    <n v="139319.07999999999"/>
    <m/>
  </r>
  <r>
    <x v="27"/>
    <m/>
    <m/>
    <m/>
    <m/>
    <m/>
    <m/>
    <m/>
    <m/>
  </r>
  <r>
    <x v="0"/>
    <n v="442844"/>
    <n v="241"/>
    <n v="443678"/>
    <n v="320"/>
    <n v="1721540"/>
    <n v="1220"/>
    <n v="323037"/>
    <n v="601"/>
  </r>
  <r>
    <x v="1"/>
    <n v="177151"/>
    <n v="287"/>
    <m/>
    <m/>
    <m/>
    <m/>
    <m/>
    <m/>
  </r>
  <r>
    <x v="2"/>
    <m/>
    <m/>
    <m/>
    <m/>
    <m/>
    <m/>
    <m/>
    <m/>
  </r>
  <r>
    <x v="3"/>
    <m/>
    <m/>
    <m/>
    <m/>
    <m/>
    <m/>
    <m/>
    <m/>
  </r>
  <r>
    <x v="4"/>
    <m/>
    <m/>
    <m/>
    <m/>
    <m/>
    <m/>
    <m/>
    <m/>
  </r>
  <r>
    <x v="5"/>
    <m/>
    <m/>
    <m/>
    <m/>
    <m/>
    <m/>
    <m/>
    <m/>
  </r>
  <r>
    <x v="6"/>
    <m/>
    <m/>
    <m/>
    <m/>
    <m/>
    <m/>
    <m/>
    <m/>
  </r>
  <r>
    <x v="7"/>
    <m/>
    <m/>
    <m/>
    <m/>
    <m/>
    <m/>
    <m/>
    <m/>
  </r>
  <r>
    <x v="8"/>
    <m/>
    <m/>
    <m/>
    <m/>
    <m/>
    <m/>
    <m/>
    <m/>
  </r>
  <r>
    <x v="9"/>
    <m/>
    <m/>
    <m/>
    <m/>
    <m/>
    <m/>
    <m/>
    <m/>
  </r>
  <r>
    <x v="10"/>
    <m/>
    <m/>
    <m/>
    <m/>
    <m/>
    <m/>
    <m/>
    <m/>
  </r>
  <r>
    <x v="11"/>
    <n v="52135"/>
    <m/>
    <n v="437090"/>
    <m/>
    <m/>
    <m/>
    <m/>
    <m/>
  </r>
  <r>
    <x v="12"/>
    <n v="5933"/>
    <m/>
    <n v="11690"/>
    <m/>
    <n v="276117"/>
    <m/>
    <m/>
    <m/>
  </r>
  <r>
    <x v="13"/>
    <n v="2319"/>
    <m/>
    <n v="17821"/>
    <m/>
    <m/>
    <m/>
    <m/>
    <m/>
  </r>
  <r>
    <x v="14"/>
    <n v="1338"/>
    <m/>
    <n v="45"/>
    <m/>
    <m/>
    <m/>
    <n v="200155"/>
    <m/>
  </r>
  <r>
    <x v="15"/>
    <m/>
    <m/>
    <m/>
    <m/>
    <m/>
    <m/>
    <m/>
    <m/>
  </r>
  <r>
    <x v="16"/>
    <m/>
    <m/>
    <n v="281550"/>
    <m/>
    <m/>
    <m/>
    <m/>
    <m/>
  </r>
  <r>
    <x v="17"/>
    <m/>
    <m/>
    <n v="164175"/>
    <m/>
    <m/>
    <m/>
    <m/>
    <m/>
  </r>
  <r>
    <x v="18"/>
    <m/>
    <m/>
    <m/>
    <m/>
    <m/>
    <m/>
    <m/>
    <m/>
  </r>
  <r>
    <x v="19"/>
    <m/>
    <m/>
    <m/>
    <m/>
    <m/>
    <m/>
    <m/>
    <m/>
  </r>
  <r>
    <x v="20"/>
    <m/>
    <m/>
    <m/>
    <m/>
    <m/>
    <m/>
    <m/>
    <m/>
  </r>
  <r>
    <x v="21"/>
    <m/>
    <m/>
    <n v="861904"/>
    <m/>
    <n v="904"/>
    <m/>
    <n v="14443"/>
    <m/>
  </r>
  <r>
    <x v="22"/>
    <m/>
    <m/>
    <n v="10758"/>
    <n v="4"/>
    <m/>
    <m/>
    <m/>
    <m/>
  </r>
  <r>
    <x v="23"/>
    <m/>
    <m/>
    <n v="10827"/>
    <n v="20"/>
    <m/>
    <m/>
    <m/>
    <m/>
  </r>
  <r>
    <x v="24"/>
    <m/>
    <m/>
    <m/>
    <m/>
    <m/>
    <m/>
    <m/>
    <m/>
  </r>
  <r>
    <x v="25"/>
    <m/>
    <m/>
    <m/>
    <m/>
    <m/>
    <m/>
    <m/>
    <m/>
  </r>
  <r>
    <x v="26"/>
    <m/>
    <m/>
    <m/>
    <m/>
    <m/>
    <m/>
    <m/>
    <m/>
  </r>
  <r>
    <x v="27"/>
    <m/>
    <m/>
    <m/>
    <m/>
    <m/>
    <m/>
    <m/>
    <m/>
  </r>
  <r>
    <x v="0"/>
    <n v="685300"/>
    <n v="1726"/>
    <n v="1462536"/>
    <n v="2369"/>
    <n v="3458800"/>
    <n v="2544"/>
    <n v="963617"/>
    <n v="1619"/>
  </r>
  <r>
    <x v="1"/>
    <m/>
    <m/>
    <m/>
    <m/>
    <m/>
    <m/>
    <n v="479640"/>
    <n v="2491"/>
  </r>
  <r>
    <x v="2"/>
    <m/>
    <m/>
    <m/>
    <m/>
    <m/>
    <m/>
    <m/>
    <m/>
  </r>
  <r>
    <x v="3"/>
    <n v="0"/>
    <m/>
    <n v="127688"/>
    <m/>
    <m/>
    <m/>
    <m/>
    <m/>
  </r>
  <r>
    <x v="4"/>
    <n v="0"/>
    <m/>
    <m/>
    <m/>
    <m/>
    <m/>
    <m/>
    <m/>
  </r>
  <r>
    <x v="5"/>
    <n v="0"/>
    <m/>
    <m/>
    <m/>
    <m/>
    <m/>
    <m/>
    <m/>
  </r>
  <r>
    <x v="6"/>
    <n v="0"/>
    <m/>
    <m/>
    <m/>
    <m/>
    <m/>
    <m/>
    <m/>
  </r>
  <r>
    <x v="7"/>
    <n v="0"/>
    <n v="1726"/>
    <m/>
    <m/>
    <m/>
    <m/>
    <m/>
    <m/>
  </r>
  <r>
    <x v="8"/>
    <n v="0"/>
    <n v="1726"/>
    <m/>
    <m/>
    <m/>
    <m/>
    <m/>
    <m/>
  </r>
  <r>
    <x v="9"/>
    <n v="21596"/>
    <n v="1726"/>
    <m/>
    <m/>
    <n v="220181"/>
    <m/>
    <m/>
    <m/>
  </r>
  <r>
    <x v="10"/>
    <n v="0"/>
    <n v="1726"/>
    <m/>
    <m/>
    <m/>
    <m/>
    <m/>
    <m/>
  </r>
  <r>
    <x v="11"/>
    <n v="4737"/>
    <n v="1726"/>
    <m/>
    <m/>
    <m/>
    <m/>
    <m/>
    <m/>
  </r>
  <r>
    <x v="12"/>
    <n v="3567"/>
    <n v="1726"/>
    <n v="58105"/>
    <m/>
    <n v="43317"/>
    <m/>
    <m/>
    <m/>
  </r>
  <r>
    <x v="13"/>
    <n v="0"/>
    <n v="1726"/>
    <m/>
    <m/>
    <m/>
    <m/>
    <m/>
    <m/>
  </r>
  <r>
    <x v="14"/>
    <n v="0"/>
    <n v="1726"/>
    <m/>
    <m/>
    <m/>
    <m/>
    <m/>
    <m/>
  </r>
  <r>
    <x v="15"/>
    <n v="25412"/>
    <n v="1726"/>
    <m/>
    <m/>
    <m/>
    <m/>
    <m/>
    <m/>
  </r>
  <r>
    <x v="16"/>
    <n v="0"/>
    <n v="1726"/>
    <m/>
    <m/>
    <n v="2798676"/>
    <m/>
    <m/>
    <m/>
  </r>
  <r>
    <x v="17"/>
    <n v="0"/>
    <n v="1726"/>
    <m/>
    <m/>
    <m/>
    <m/>
    <m/>
    <m/>
  </r>
  <r>
    <x v="18"/>
    <n v="0"/>
    <n v="1726"/>
    <m/>
    <m/>
    <m/>
    <m/>
    <m/>
    <m/>
  </r>
  <r>
    <x v="19"/>
    <n v="0"/>
    <n v="1726"/>
    <m/>
    <m/>
    <m/>
    <m/>
    <m/>
    <m/>
  </r>
  <r>
    <x v="20"/>
    <n v="0"/>
    <m/>
    <m/>
    <m/>
    <m/>
    <m/>
    <m/>
    <m/>
  </r>
  <r>
    <x v="21"/>
    <n v="80220"/>
    <m/>
    <n v="152904"/>
    <m/>
    <n v="50715"/>
    <m/>
    <n v="348603"/>
    <m/>
  </r>
  <r>
    <x v="22"/>
    <n v="0"/>
    <m/>
    <m/>
    <m/>
    <m/>
    <m/>
    <m/>
    <m/>
  </r>
  <r>
    <x v="23"/>
    <n v="0"/>
    <m/>
    <m/>
    <m/>
    <m/>
    <m/>
    <m/>
    <m/>
  </r>
  <r>
    <x v="24"/>
    <n v="0"/>
    <m/>
    <m/>
    <m/>
    <m/>
    <m/>
    <m/>
    <m/>
  </r>
  <r>
    <x v="25"/>
    <n v="0"/>
    <m/>
    <m/>
    <m/>
    <m/>
    <m/>
    <m/>
    <m/>
  </r>
  <r>
    <x v="26"/>
    <n v="0"/>
    <m/>
    <m/>
    <m/>
    <m/>
    <m/>
    <m/>
    <m/>
  </r>
  <r>
    <x v="27"/>
    <n v="0"/>
    <m/>
    <m/>
    <m/>
    <m/>
    <m/>
    <m/>
    <m/>
  </r>
  <r>
    <x v="0"/>
    <n v="9752932"/>
    <n v="4405"/>
    <n v="36428663"/>
    <n v="32427"/>
    <n v="63122492"/>
    <n v="42004"/>
    <n v="1010000"/>
    <m/>
  </r>
  <r>
    <x v="1"/>
    <n v="4290624"/>
    <n v="12610"/>
    <n v="0"/>
    <n v="0"/>
    <n v="0"/>
    <n v="0"/>
    <n v="0"/>
    <n v="0"/>
  </r>
  <r>
    <x v="2"/>
    <n v="0"/>
    <n v="0"/>
    <n v="0"/>
    <n v="0"/>
    <n v="0"/>
    <n v="0"/>
    <n v="0"/>
    <n v="0"/>
  </r>
  <r>
    <x v="3"/>
    <n v="1433497"/>
    <n v="0"/>
    <n v="455555"/>
    <n v="1290"/>
    <n v="0"/>
    <n v="0"/>
    <n v="2200000"/>
    <n v="2000"/>
  </r>
  <r>
    <x v="4"/>
    <n v="0"/>
    <n v="0"/>
    <n v="347303"/>
    <n v="1489"/>
    <n v="0"/>
    <n v="0"/>
    <n v="0"/>
    <n v="0"/>
  </r>
  <r>
    <x v="5"/>
    <n v="0"/>
    <n v="0"/>
    <n v="0"/>
    <n v="0"/>
    <n v="0"/>
    <n v="0"/>
    <n v="0"/>
    <n v="0"/>
  </r>
  <r>
    <x v="6"/>
    <n v="0"/>
    <n v="0"/>
    <n v="7738607"/>
    <n v="18236"/>
    <n v="0"/>
    <n v="0"/>
    <n v="0"/>
    <n v="0"/>
  </r>
  <r>
    <x v="7"/>
    <n v="0"/>
    <m/>
    <n v="0"/>
    <m/>
    <n v="0"/>
    <m/>
    <n v="0"/>
    <n v="0"/>
  </r>
  <r>
    <x v="8"/>
    <n v="0"/>
    <m/>
    <n v="0"/>
    <m/>
    <n v="0"/>
    <m/>
    <n v="0"/>
    <n v="0"/>
  </r>
  <r>
    <x v="9"/>
    <n v="0"/>
    <m/>
    <n v="0"/>
    <m/>
    <n v="0"/>
    <m/>
    <n v="9078091"/>
    <n v="0"/>
  </r>
  <r>
    <x v="10"/>
    <n v="0"/>
    <m/>
    <n v="0"/>
    <m/>
    <n v="0"/>
    <m/>
    <n v="0"/>
    <n v="0"/>
  </r>
  <r>
    <x v="11"/>
    <n v="0"/>
    <m/>
    <n v="0"/>
    <m/>
    <n v="852453"/>
    <m/>
    <n v="0"/>
    <n v="0"/>
  </r>
  <r>
    <x v="12"/>
    <n v="0"/>
    <m/>
    <n v="4415822"/>
    <m/>
    <n v="0"/>
    <m/>
    <n v="0"/>
    <n v="0"/>
  </r>
  <r>
    <x v="13"/>
    <n v="102359"/>
    <m/>
    <n v="135688"/>
    <m/>
    <n v="299975"/>
    <m/>
    <n v="0"/>
    <n v="0"/>
  </r>
  <r>
    <x v="14"/>
    <n v="0"/>
    <m/>
    <n v="0"/>
    <m/>
    <n v="0"/>
    <m/>
    <n v="0"/>
    <n v="0"/>
  </r>
  <r>
    <x v="15"/>
    <n v="0"/>
    <m/>
    <n v="0"/>
    <m/>
    <n v="0"/>
    <m/>
    <n v="0"/>
    <n v="0"/>
  </r>
  <r>
    <x v="16"/>
    <n v="0"/>
    <m/>
    <n v="0"/>
    <m/>
    <n v="1857600"/>
    <m/>
    <n v="0"/>
    <n v="0"/>
  </r>
  <r>
    <x v="17"/>
    <n v="0"/>
    <m/>
    <n v="442892"/>
    <m/>
    <n v="3398951"/>
    <m/>
    <n v="0"/>
    <n v="0"/>
  </r>
  <r>
    <x v="18"/>
    <n v="0"/>
    <m/>
    <n v="0"/>
    <m/>
    <n v="0"/>
    <m/>
    <n v="0"/>
    <n v="0"/>
  </r>
  <r>
    <x v="19"/>
    <n v="0"/>
    <m/>
    <n v="0"/>
    <m/>
    <n v="0"/>
    <m/>
    <n v="0"/>
    <n v="0"/>
  </r>
  <r>
    <x v="20"/>
    <n v="0"/>
    <n v="0"/>
    <n v="0"/>
    <n v="0"/>
    <n v="0"/>
    <n v="0"/>
    <n v="0"/>
    <n v="0"/>
  </r>
  <r>
    <x v="21"/>
    <n v="709886"/>
    <n v="0"/>
    <n v="6013553"/>
    <n v="0"/>
    <n v="691284"/>
    <n v="0"/>
    <n v="0"/>
    <n v="0"/>
  </r>
  <r>
    <x v="22"/>
    <n v="0"/>
    <n v="0"/>
    <n v="365972"/>
    <n v="222"/>
    <n v="0"/>
    <n v="0"/>
    <n v="0"/>
    <n v="0"/>
  </r>
  <r>
    <x v="23"/>
    <n v="0"/>
    <n v="0"/>
    <n v="353637"/>
    <n v="542"/>
    <n v="0"/>
    <n v="0"/>
    <n v="0"/>
    <n v="0"/>
  </r>
  <r>
    <x v="24"/>
    <n v="0"/>
    <n v="0"/>
    <n v="72631"/>
    <n v="64"/>
    <n v="1316785"/>
    <n v="977"/>
    <m/>
    <n v="0"/>
  </r>
  <r>
    <x v="25"/>
    <n v="0"/>
    <n v="0"/>
    <n v="0"/>
    <n v="0"/>
    <n v="0"/>
    <n v="0"/>
    <n v="0"/>
    <n v="0"/>
  </r>
  <r>
    <x v="26"/>
    <n v="0"/>
    <n v="0"/>
    <n v="0"/>
    <n v="0"/>
    <n v="181254"/>
    <n v="670"/>
    <m/>
    <n v="0"/>
  </r>
  <r>
    <x v="27"/>
    <n v="0"/>
    <n v="0"/>
    <n v="0"/>
    <n v="0"/>
    <n v="0"/>
    <n v="0"/>
    <n v="0"/>
    <n v="0"/>
  </r>
  <r>
    <x v="0"/>
    <n v="2062800"/>
    <n v="2742"/>
    <n v="18346600"/>
    <n v="16920"/>
    <n v="7667890"/>
    <n v="9239"/>
    <n v="0"/>
    <n v="0"/>
  </r>
  <r>
    <x v="1"/>
    <n v="0"/>
    <n v="0"/>
    <n v="0"/>
    <n v="0"/>
    <n v="0"/>
    <n v="0"/>
    <n v="0"/>
    <n v="0"/>
  </r>
  <r>
    <x v="2"/>
    <n v="0"/>
    <n v="0"/>
    <n v="0"/>
    <n v="0"/>
    <n v="0"/>
    <n v="0"/>
    <n v="0"/>
    <n v="0"/>
  </r>
  <r>
    <x v="3"/>
    <n v="909281"/>
    <n v="0"/>
    <n v="750825"/>
    <n v="0"/>
    <n v="0"/>
    <n v="0"/>
    <n v="0"/>
    <n v="0"/>
  </r>
  <r>
    <x v="4"/>
    <n v="547"/>
    <n v="0"/>
    <n v="154247"/>
    <n v="0"/>
    <n v="180688"/>
    <n v="0"/>
    <n v="0"/>
    <n v="0"/>
  </r>
  <r>
    <x v="5"/>
    <n v="0"/>
    <n v="0"/>
    <n v="0"/>
    <n v="0"/>
    <n v="0"/>
    <n v="0"/>
    <n v="0"/>
    <n v="0"/>
  </r>
  <r>
    <x v="6"/>
    <n v="0"/>
    <n v="0"/>
    <n v="322519"/>
    <n v="819"/>
    <n v="1475"/>
    <n v="18"/>
    <n v="0"/>
    <n v="0"/>
  </r>
  <r>
    <x v="7"/>
    <n v="0"/>
    <m/>
    <n v="0"/>
    <m/>
    <n v="0"/>
    <m/>
    <n v="0"/>
    <n v="0"/>
  </r>
  <r>
    <x v="8"/>
    <n v="0"/>
    <m/>
    <n v="0"/>
    <m/>
    <n v="0"/>
    <m/>
    <n v="0"/>
    <n v="0"/>
  </r>
  <r>
    <x v="9"/>
    <n v="11011"/>
    <m/>
    <n v="540015"/>
    <m/>
    <n v="23995"/>
    <m/>
    <n v="0"/>
    <n v="0"/>
  </r>
  <r>
    <x v="10"/>
    <n v="0"/>
    <m/>
    <n v="6598"/>
    <m/>
    <n v="33729"/>
    <m/>
    <n v="0"/>
    <n v="0"/>
  </r>
  <r>
    <x v="11"/>
    <n v="8867"/>
    <m/>
    <n v="312665"/>
    <m/>
    <n v="795373"/>
    <m/>
    <n v="0"/>
    <n v="0"/>
  </r>
  <r>
    <x v="12"/>
    <n v="0"/>
    <m/>
    <n v="59925"/>
    <m/>
    <n v="520220"/>
    <m/>
    <n v="0"/>
    <n v="0"/>
  </r>
  <r>
    <x v="13"/>
    <n v="0"/>
    <m/>
    <n v="186845"/>
    <m/>
    <n v="106385"/>
    <m/>
    <n v="0"/>
    <n v="0"/>
  </r>
  <r>
    <x v="14"/>
    <n v="0"/>
    <m/>
    <n v="35316"/>
    <m/>
    <n v="52522"/>
    <m/>
    <n v="0"/>
    <n v="0"/>
  </r>
  <r>
    <x v="15"/>
    <n v="0"/>
    <m/>
    <n v="0"/>
    <m/>
    <n v="0"/>
    <m/>
    <n v="0"/>
    <n v="0"/>
  </r>
  <r>
    <x v="16"/>
    <n v="0"/>
    <m/>
    <n v="6448715"/>
    <m/>
    <n v="7147158"/>
    <m/>
    <n v="0"/>
    <n v="0"/>
  </r>
  <r>
    <x v="17"/>
    <n v="0"/>
    <m/>
    <n v="580906"/>
    <m/>
    <n v="0"/>
    <m/>
    <n v="0"/>
    <n v="0"/>
  </r>
  <r>
    <x v="18"/>
    <n v="0"/>
    <m/>
    <n v="0"/>
    <m/>
    <n v="0"/>
    <m/>
    <n v="0"/>
    <n v="0"/>
  </r>
  <r>
    <x v="19"/>
    <n v="0"/>
    <m/>
    <n v="0"/>
    <m/>
    <m/>
    <m/>
    <n v="0"/>
    <n v="0"/>
  </r>
  <r>
    <x v="20"/>
    <n v="0"/>
    <n v="0"/>
    <n v="0"/>
    <n v="0"/>
    <n v="0"/>
    <n v="0"/>
    <n v="0"/>
    <n v="0"/>
  </r>
  <r>
    <x v="21"/>
    <n v="4731"/>
    <n v="0"/>
    <n v="427885"/>
    <n v="0"/>
    <n v="3225816"/>
    <n v="0"/>
    <n v="252697"/>
    <n v="0"/>
  </r>
  <r>
    <x v="22"/>
    <n v="0"/>
    <n v="0"/>
    <n v="88476"/>
    <n v="55"/>
    <n v="0"/>
    <n v="0"/>
    <n v="0"/>
    <n v="0"/>
  </r>
  <r>
    <x v="23"/>
    <n v="0"/>
    <n v="0"/>
    <n v="42510"/>
    <n v="46"/>
    <n v="0"/>
    <n v="0"/>
    <n v="0"/>
    <n v="0"/>
  </r>
  <r>
    <x v="24"/>
    <n v="0"/>
    <n v="0"/>
    <n v="0"/>
    <n v="0"/>
    <n v="245390"/>
    <n v="96"/>
    <n v="2239"/>
    <n v="0"/>
  </r>
  <r>
    <x v="25"/>
    <n v="0"/>
    <n v="0"/>
    <n v="0"/>
    <n v="0"/>
    <n v="0"/>
    <n v="0"/>
    <n v="0"/>
    <n v="0"/>
  </r>
  <r>
    <x v="26"/>
    <n v="0"/>
    <n v="0"/>
    <n v="0"/>
    <n v="0"/>
    <n v="50000"/>
    <n v="0"/>
    <n v="74210"/>
    <n v="0"/>
  </r>
  <r>
    <x v="27"/>
    <n v="0"/>
    <n v="0"/>
    <n v="0"/>
    <n v="0"/>
    <n v="0"/>
    <n v="0"/>
    <n v="0"/>
    <n v="0"/>
  </r>
  <r>
    <x v="0"/>
    <n v="435825"/>
    <n v="299"/>
    <n v="847534"/>
    <n v="870"/>
    <n v="1667721"/>
    <n v="1498"/>
    <n v="785000"/>
    <n v="790"/>
  </r>
  <r>
    <x v="1"/>
    <m/>
    <m/>
    <m/>
    <m/>
    <m/>
    <m/>
    <m/>
    <m/>
  </r>
  <r>
    <x v="2"/>
    <m/>
    <m/>
    <n v="100"/>
    <n v="1"/>
    <n v="1543115"/>
    <n v="6658"/>
    <m/>
    <m/>
  </r>
  <r>
    <x v="3"/>
    <m/>
    <m/>
    <m/>
    <m/>
    <m/>
    <m/>
    <m/>
    <m/>
  </r>
  <r>
    <x v="4"/>
    <m/>
    <m/>
    <m/>
    <m/>
    <m/>
    <m/>
    <m/>
    <m/>
  </r>
  <r>
    <x v="5"/>
    <m/>
    <m/>
    <m/>
    <m/>
    <m/>
    <m/>
    <m/>
    <m/>
  </r>
  <r>
    <x v="6"/>
    <m/>
    <m/>
    <n v="269981"/>
    <m/>
    <n v="-1293"/>
    <n v="6"/>
    <m/>
    <m/>
  </r>
  <r>
    <x v="7"/>
    <m/>
    <m/>
    <m/>
    <m/>
    <m/>
    <m/>
    <m/>
    <m/>
  </r>
  <r>
    <x v="8"/>
    <n v="129647"/>
    <m/>
    <n v="565187"/>
    <m/>
    <n v="20250"/>
    <m/>
    <m/>
    <m/>
  </r>
  <r>
    <x v="9"/>
    <m/>
    <m/>
    <n v="259831"/>
    <m/>
    <n v="430245"/>
    <m/>
    <m/>
    <m/>
  </r>
  <r>
    <x v="10"/>
    <m/>
    <m/>
    <m/>
    <m/>
    <m/>
    <m/>
    <m/>
    <m/>
  </r>
  <r>
    <x v="11"/>
    <n v="12788"/>
    <m/>
    <n v="850383"/>
    <m/>
    <n v="1018363"/>
    <m/>
    <m/>
    <m/>
  </r>
  <r>
    <x v="12"/>
    <n v="22277"/>
    <m/>
    <n v="195207"/>
    <m/>
    <n v="139916"/>
    <m/>
    <m/>
    <m/>
  </r>
  <r>
    <x v="13"/>
    <m/>
    <m/>
    <m/>
    <m/>
    <m/>
    <m/>
    <m/>
    <m/>
  </r>
  <r>
    <x v="14"/>
    <m/>
    <m/>
    <n v="63120"/>
    <m/>
    <n v="456645"/>
    <m/>
    <m/>
    <m/>
  </r>
  <r>
    <x v="15"/>
    <m/>
    <m/>
    <m/>
    <m/>
    <m/>
    <m/>
    <m/>
    <m/>
  </r>
  <r>
    <x v="16"/>
    <m/>
    <m/>
    <m/>
    <m/>
    <n v="1105229"/>
    <m/>
    <m/>
    <m/>
  </r>
  <r>
    <x v="17"/>
    <m/>
    <m/>
    <m/>
    <m/>
    <m/>
    <m/>
    <m/>
    <m/>
  </r>
  <r>
    <x v="18"/>
    <m/>
    <m/>
    <m/>
    <m/>
    <m/>
    <m/>
    <m/>
    <m/>
  </r>
  <r>
    <x v="19"/>
    <m/>
    <m/>
    <m/>
    <m/>
    <m/>
    <m/>
    <m/>
    <m/>
  </r>
  <r>
    <x v="20"/>
    <m/>
    <m/>
    <m/>
    <m/>
    <m/>
    <m/>
    <m/>
    <m/>
  </r>
  <r>
    <x v="21"/>
    <m/>
    <m/>
    <m/>
    <m/>
    <n v="326664"/>
    <m/>
    <m/>
    <m/>
  </r>
  <r>
    <x v="22"/>
    <m/>
    <m/>
    <n v="21062"/>
    <m/>
    <m/>
    <m/>
    <m/>
    <m/>
  </r>
  <r>
    <x v="23"/>
    <m/>
    <m/>
    <n v="20352"/>
    <m/>
    <m/>
    <m/>
    <m/>
    <m/>
  </r>
  <r>
    <x v="24"/>
    <m/>
    <m/>
    <m/>
    <m/>
    <m/>
    <m/>
    <m/>
    <m/>
  </r>
  <r>
    <x v="25"/>
    <m/>
    <m/>
    <m/>
    <m/>
    <m/>
    <m/>
    <m/>
    <m/>
  </r>
  <r>
    <x v="26"/>
    <m/>
    <m/>
    <m/>
    <m/>
    <n v="15600"/>
    <m/>
    <m/>
    <m/>
  </r>
  <r>
    <x v="27"/>
    <m/>
    <m/>
    <m/>
    <m/>
    <m/>
    <m/>
    <m/>
    <m/>
  </r>
  <r>
    <x v="0"/>
    <n v="885100"/>
    <n v="4668"/>
    <n v="5102910"/>
    <n v="3182"/>
    <n v="4860039"/>
    <n v="4784"/>
    <n v="833819"/>
    <n v="3208"/>
  </r>
  <r>
    <x v="1"/>
    <n v="65441"/>
    <n v="105"/>
    <s v="                                      -  "/>
    <m/>
    <m/>
    <m/>
    <m/>
    <m/>
  </r>
  <r>
    <x v="2"/>
    <s v=" $                                 -  "/>
    <s v="                                   -  "/>
    <n v="379158"/>
    <n v="14950"/>
    <n v="13425"/>
    <m/>
    <m/>
    <m/>
  </r>
  <r>
    <x v="3"/>
    <n v="156608"/>
    <m/>
    <n v="1651098"/>
    <m/>
    <n v="6800"/>
    <m/>
    <m/>
    <m/>
  </r>
  <r>
    <x v="4"/>
    <n v="48868"/>
    <n v="9334"/>
    <s v="                                      -  "/>
    <m/>
    <m/>
    <m/>
    <m/>
    <m/>
  </r>
  <r>
    <x v="5"/>
    <s v=" $                                 -  "/>
    <s v="                                   -  "/>
    <s v="                                      -  "/>
    <m/>
    <m/>
    <m/>
    <m/>
    <m/>
  </r>
  <r>
    <x v="6"/>
    <n v="235734"/>
    <n v="700"/>
    <n v="379158"/>
    <n v="4272"/>
    <n v="4002"/>
    <m/>
    <m/>
    <m/>
  </r>
  <r>
    <x v="7"/>
    <s v=" $                                 -  "/>
    <m/>
    <n v="4125"/>
    <m/>
    <n v="880"/>
    <m/>
    <m/>
    <m/>
  </r>
  <r>
    <x v="8"/>
    <s v=" $                                 -  "/>
    <m/>
    <s v="                                      -  "/>
    <m/>
    <m/>
    <m/>
    <m/>
    <m/>
  </r>
  <r>
    <x v="9"/>
    <n v="64317"/>
    <m/>
    <n v="2009495"/>
    <m/>
    <n v="201800"/>
    <m/>
    <m/>
    <m/>
  </r>
  <r>
    <x v="10"/>
    <n v="8126"/>
    <m/>
    <n v="10355"/>
    <m/>
    <m/>
    <m/>
    <m/>
    <m/>
  </r>
  <r>
    <x v="11"/>
    <n v="179232"/>
    <m/>
    <n v="1160237"/>
    <m/>
    <n v="486430"/>
    <m/>
    <m/>
    <m/>
  </r>
  <r>
    <x v="12"/>
    <n v="72325"/>
    <m/>
    <n v="68131"/>
    <m/>
    <n v="38536"/>
    <m/>
    <m/>
    <m/>
  </r>
  <r>
    <x v="13"/>
    <n v="28712"/>
    <m/>
    <n v="673074"/>
    <m/>
    <m/>
    <m/>
    <m/>
    <m/>
  </r>
  <r>
    <x v="14"/>
    <m/>
    <m/>
    <s v="                                      -  "/>
    <m/>
    <n v="480469"/>
    <m/>
    <n v="1068828"/>
    <m/>
  </r>
  <r>
    <x v="15"/>
    <m/>
    <m/>
    <s v="                                      -  "/>
    <m/>
    <n v="3115714"/>
    <m/>
    <m/>
    <m/>
  </r>
  <r>
    <x v="16"/>
    <m/>
    <m/>
    <n v="1726358"/>
    <m/>
    <m/>
    <m/>
    <m/>
    <m/>
  </r>
  <r>
    <x v="17"/>
    <m/>
    <m/>
    <n v="1313435"/>
    <m/>
    <m/>
    <m/>
    <m/>
    <m/>
  </r>
  <r>
    <x v="18"/>
    <m/>
    <m/>
    <s v="                                      -  "/>
    <m/>
    <m/>
    <m/>
    <m/>
    <m/>
  </r>
  <r>
    <x v="19"/>
    <m/>
    <m/>
    <s v="                                      -  "/>
    <m/>
    <m/>
    <m/>
    <m/>
    <m/>
  </r>
  <r>
    <x v="20"/>
    <m/>
    <m/>
    <s v="                                      -  "/>
    <m/>
    <m/>
    <m/>
    <m/>
    <m/>
  </r>
  <r>
    <x v="21"/>
    <m/>
    <m/>
    <s v="                                      -  "/>
    <m/>
    <n v="129029"/>
    <m/>
    <n v="106883"/>
    <m/>
  </r>
  <r>
    <x v="22"/>
    <m/>
    <m/>
    <n v="56705"/>
    <n v="38"/>
    <n v="25425"/>
    <m/>
    <n v="22959"/>
    <m/>
  </r>
  <r>
    <x v="23"/>
    <m/>
    <m/>
    <n v="98165"/>
    <n v="155"/>
    <m/>
    <m/>
    <m/>
    <m/>
  </r>
  <r>
    <x v="24"/>
    <m/>
    <m/>
    <m/>
    <m/>
    <n v="198559"/>
    <m/>
    <n v="42632"/>
    <m/>
  </r>
  <r>
    <x v="25"/>
    <m/>
    <m/>
    <m/>
    <m/>
    <m/>
    <m/>
    <m/>
    <m/>
  </r>
  <r>
    <x v="26"/>
    <m/>
    <m/>
    <m/>
    <m/>
    <m/>
    <m/>
    <m/>
    <m/>
  </r>
  <r>
    <x v="27"/>
    <m/>
    <m/>
    <m/>
    <m/>
    <m/>
    <m/>
    <m/>
    <m/>
  </r>
  <r>
    <x v="0"/>
    <n v="1246800"/>
    <n v="3117"/>
    <n v="2351764"/>
    <n v="3628"/>
    <n v="6155796"/>
    <n v="4390"/>
    <n v="1563780"/>
    <n v="1544"/>
  </r>
  <r>
    <x v="1"/>
    <m/>
    <m/>
    <m/>
    <m/>
    <m/>
    <m/>
    <m/>
    <m/>
  </r>
  <r>
    <x v="2"/>
    <m/>
    <m/>
    <m/>
    <m/>
    <m/>
    <m/>
    <m/>
    <m/>
  </r>
  <r>
    <x v="3"/>
    <m/>
    <m/>
    <m/>
    <m/>
    <m/>
    <m/>
    <m/>
    <m/>
  </r>
  <r>
    <x v="4"/>
    <m/>
    <m/>
    <m/>
    <m/>
    <m/>
    <m/>
    <m/>
    <m/>
  </r>
  <r>
    <x v="5"/>
    <m/>
    <m/>
    <m/>
    <m/>
    <m/>
    <m/>
    <m/>
    <m/>
  </r>
  <r>
    <x v="6"/>
    <m/>
    <m/>
    <n v="427915"/>
    <n v="775"/>
    <m/>
    <m/>
    <m/>
    <m/>
  </r>
  <r>
    <x v="7"/>
    <m/>
    <m/>
    <m/>
    <m/>
    <m/>
    <m/>
    <m/>
    <m/>
  </r>
  <r>
    <x v="8"/>
    <m/>
    <m/>
    <m/>
    <m/>
    <m/>
    <m/>
    <m/>
    <m/>
  </r>
  <r>
    <x v="9"/>
    <m/>
    <m/>
    <n v="898677"/>
    <m/>
    <n v="1251888"/>
    <m/>
    <m/>
    <m/>
  </r>
  <r>
    <x v="10"/>
    <m/>
    <m/>
    <m/>
    <m/>
    <n v="7651"/>
    <m/>
    <m/>
    <m/>
  </r>
  <r>
    <x v="11"/>
    <m/>
    <m/>
    <n v="2145908"/>
    <m/>
    <n v="1153084"/>
    <m/>
    <n v="797572"/>
    <m/>
  </r>
  <r>
    <x v="12"/>
    <m/>
    <m/>
    <n v="26620"/>
    <m/>
    <n v="161497"/>
    <m/>
    <n v="93002"/>
    <m/>
  </r>
  <r>
    <x v="13"/>
    <m/>
    <m/>
    <n v="61127"/>
    <m/>
    <n v="45760"/>
    <m/>
    <m/>
    <m/>
  </r>
  <r>
    <x v="14"/>
    <m/>
    <m/>
    <n v="716648"/>
    <m/>
    <n v="753603"/>
    <m/>
    <n v="295464"/>
    <m/>
  </r>
  <r>
    <x v="15"/>
    <m/>
    <m/>
    <m/>
    <m/>
    <m/>
    <m/>
    <m/>
    <m/>
  </r>
  <r>
    <x v="16"/>
    <m/>
    <m/>
    <n v="2132863"/>
    <m/>
    <n v="1489566"/>
    <m/>
    <m/>
    <m/>
  </r>
  <r>
    <x v="17"/>
    <m/>
    <m/>
    <n v="346601"/>
    <m/>
    <m/>
    <m/>
    <m/>
    <m/>
  </r>
  <r>
    <x v="18"/>
    <m/>
    <m/>
    <m/>
    <m/>
    <m/>
    <m/>
    <m/>
    <m/>
  </r>
  <r>
    <x v="19"/>
    <m/>
    <m/>
    <m/>
    <m/>
    <m/>
    <m/>
    <m/>
    <m/>
  </r>
  <r>
    <x v="20"/>
    <m/>
    <m/>
    <m/>
    <m/>
    <m/>
    <m/>
    <m/>
    <m/>
  </r>
  <r>
    <x v="21"/>
    <m/>
    <m/>
    <n v="386783"/>
    <m/>
    <n v="366942"/>
    <m/>
    <n v="356857"/>
    <m/>
  </r>
  <r>
    <x v="22"/>
    <m/>
    <m/>
    <n v="56685"/>
    <m/>
    <m/>
    <m/>
    <m/>
    <m/>
  </r>
  <r>
    <x v="23"/>
    <m/>
    <m/>
    <n v="53810"/>
    <m/>
    <m/>
    <m/>
    <m/>
    <m/>
  </r>
  <r>
    <x v="24"/>
    <m/>
    <m/>
    <m/>
    <m/>
    <m/>
    <m/>
    <m/>
    <m/>
  </r>
  <r>
    <x v="25"/>
    <m/>
    <m/>
    <m/>
    <m/>
    <m/>
    <m/>
    <m/>
    <m/>
  </r>
  <r>
    <x v="26"/>
    <m/>
    <m/>
    <m/>
    <m/>
    <m/>
    <m/>
    <m/>
    <m/>
  </r>
  <r>
    <x v="27"/>
    <m/>
    <m/>
    <m/>
    <m/>
    <m/>
    <m/>
    <m/>
    <m/>
  </r>
  <r>
    <x v="0"/>
    <n v="278058"/>
    <n v="144"/>
    <n v="231848"/>
    <n v="129"/>
    <n v="218992"/>
    <n v="91"/>
    <n v="28248"/>
    <n v="34"/>
  </r>
  <r>
    <x v="1"/>
    <n v="151350"/>
    <n v="154"/>
    <n v="49492"/>
    <n v="29"/>
    <n v="0"/>
    <n v="20"/>
    <n v="404"/>
    <n v="2"/>
  </r>
  <r>
    <x v="2"/>
    <n v="0"/>
    <n v="0"/>
    <n v="0"/>
    <n v="0"/>
    <n v="0"/>
    <n v="0"/>
    <n v="0"/>
    <n v="0"/>
  </r>
  <r>
    <x v="3"/>
    <n v="0"/>
    <n v="0"/>
    <n v="96672"/>
    <n v="354"/>
    <n v="0"/>
    <n v="0"/>
    <n v="0"/>
    <m/>
  </r>
  <r>
    <x v="4"/>
    <n v="0"/>
    <n v="0"/>
    <n v="0"/>
    <m/>
    <n v="0"/>
    <n v="0"/>
    <n v="0"/>
    <n v="0"/>
  </r>
  <r>
    <x v="5"/>
    <n v="0"/>
    <n v="0"/>
    <n v="0"/>
    <m/>
    <n v="0"/>
    <n v="0"/>
    <n v="0"/>
    <n v="0"/>
  </r>
  <r>
    <x v="6"/>
    <n v="0"/>
    <n v="0"/>
    <n v="0"/>
    <m/>
    <n v="25208"/>
    <n v="0"/>
    <n v="0"/>
    <n v="0"/>
  </r>
  <r>
    <x v="7"/>
    <n v="0"/>
    <m/>
    <n v="0"/>
    <m/>
    <n v="0"/>
    <m/>
    <n v="0"/>
    <n v="0"/>
  </r>
  <r>
    <x v="8"/>
    <n v="0"/>
    <m/>
    <n v="0"/>
    <m/>
    <n v="0"/>
    <m/>
    <n v="0"/>
    <n v="0"/>
  </r>
  <r>
    <x v="9"/>
    <n v="0"/>
    <m/>
    <n v="0"/>
    <m/>
    <n v="0"/>
    <m/>
    <n v="0"/>
    <n v="0"/>
  </r>
  <r>
    <x v="10"/>
    <n v="0"/>
    <m/>
    <n v="0"/>
    <m/>
    <n v="0"/>
    <m/>
    <n v="0"/>
    <n v="0"/>
  </r>
  <r>
    <x v="11"/>
    <n v="0"/>
    <m/>
    <n v="66921"/>
    <m/>
    <n v="0"/>
    <m/>
    <n v="0"/>
    <n v="0"/>
  </r>
  <r>
    <x v="12"/>
    <n v="14722"/>
    <m/>
    <n v="20838"/>
    <m/>
    <n v="18661"/>
    <m/>
    <n v="30120"/>
    <n v="0"/>
  </r>
  <r>
    <x v="13"/>
    <n v="0"/>
    <m/>
    <n v="0"/>
    <m/>
    <n v="0"/>
    <m/>
    <n v="0"/>
    <n v="0"/>
  </r>
  <r>
    <x v="14"/>
    <n v="0"/>
    <m/>
    <n v="0"/>
    <m/>
    <n v="0"/>
    <m/>
    <n v="0"/>
    <n v="0"/>
  </r>
  <r>
    <x v="15"/>
    <n v="1035"/>
    <m/>
    <n v="0"/>
    <m/>
    <n v="0"/>
    <m/>
    <n v="0"/>
    <n v="0"/>
  </r>
  <r>
    <x v="16"/>
    <n v="0"/>
    <m/>
    <n v="926494"/>
    <m/>
    <n v="917058"/>
    <m/>
    <n v="0"/>
    <n v="0"/>
  </r>
  <r>
    <x v="17"/>
    <n v="0"/>
    <m/>
    <n v="292079"/>
    <m/>
    <n v="174270"/>
    <m/>
    <n v="0"/>
    <n v="0"/>
  </r>
  <r>
    <x v="18"/>
    <n v="0"/>
    <m/>
    <n v="0"/>
    <m/>
    <n v="0"/>
    <m/>
    <n v="0"/>
    <n v="0"/>
  </r>
  <r>
    <x v="19"/>
    <n v="0"/>
    <m/>
    <n v="0"/>
    <m/>
    <n v="0"/>
    <m/>
    <n v="0"/>
    <n v="0"/>
  </r>
  <r>
    <x v="20"/>
    <n v="0"/>
    <n v="0"/>
    <n v="0"/>
    <n v="0"/>
    <n v="0"/>
    <n v="0"/>
    <n v="0"/>
    <n v="0"/>
  </r>
  <r>
    <x v="21"/>
    <n v="0"/>
    <n v="0"/>
    <n v="0"/>
    <n v="0"/>
    <n v="0"/>
    <n v="0"/>
    <n v="0"/>
    <n v="0"/>
  </r>
  <r>
    <x v="22"/>
    <n v="0"/>
    <n v="0"/>
    <n v="6860"/>
    <n v="12"/>
    <n v="0"/>
    <n v="0"/>
    <n v="0"/>
    <n v="0"/>
  </r>
  <r>
    <x v="23"/>
    <n v="0"/>
    <n v="0"/>
    <n v="6629"/>
    <n v="11"/>
    <n v="0"/>
    <n v="0"/>
    <n v="0"/>
    <n v="0"/>
  </r>
  <r>
    <x v="24"/>
    <n v="0"/>
    <n v="0"/>
    <n v="0"/>
    <n v="0"/>
    <n v="0"/>
    <n v="0"/>
    <n v="0"/>
    <n v="0"/>
  </r>
  <r>
    <x v="25"/>
    <n v="0"/>
    <n v="0"/>
    <n v="0"/>
    <n v="0"/>
    <n v="0"/>
    <n v="0"/>
    <n v="0"/>
    <n v="0"/>
  </r>
  <r>
    <x v="26"/>
    <m/>
    <m/>
    <m/>
    <m/>
    <m/>
    <m/>
    <m/>
    <n v="0"/>
  </r>
  <r>
    <x v="27"/>
    <m/>
    <m/>
    <m/>
    <m/>
    <m/>
    <m/>
    <m/>
    <m/>
  </r>
  <r>
    <x v="0"/>
    <n v="19859141"/>
    <n v="16106"/>
    <n v="30171603"/>
    <n v="26312"/>
    <n v="43777653"/>
    <n v="30533"/>
    <n v="0"/>
    <n v="0"/>
  </r>
  <r>
    <x v="1"/>
    <n v="0"/>
    <n v="0"/>
    <n v="14908184"/>
    <n v="48188"/>
    <n v="0"/>
    <n v="0"/>
    <m/>
    <m/>
  </r>
  <r>
    <x v="2"/>
    <m/>
    <m/>
    <m/>
    <m/>
    <n v="0"/>
    <n v="0"/>
    <m/>
    <m/>
  </r>
  <r>
    <x v="3"/>
    <m/>
    <m/>
    <m/>
    <m/>
    <n v="0"/>
    <n v="0"/>
    <m/>
    <m/>
  </r>
  <r>
    <x v="4"/>
    <m/>
    <m/>
    <m/>
    <m/>
    <n v="0"/>
    <n v="0"/>
    <m/>
    <m/>
  </r>
  <r>
    <x v="5"/>
    <n v="0"/>
    <n v="0"/>
    <n v="338351"/>
    <n v="66"/>
    <n v="795404"/>
    <n v="0"/>
    <m/>
    <m/>
  </r>
  <r>
    <x v="6"/>
    <m/>
    <m/>
    <m/>
    <m/>
    <n v="0"/>
    <m/>
    <m/>
    <m/>
  </r>
  <r>
    <x v="7"/>
    <m/>
    <m/>
    <m/>
    <m/>
    <n v="0"/>
    <m/>
    <m/>
    <m/>
  </r>
  <r>
    <x v="8"/>
    <n v="367261"/>
    <m/>
    <n v="1102556"/>
    <m/>
    <n v="527108"/>
    <m/>
    <m/>
    <m/>
  </r>
  <r>
    <x v="9"/>
    <m/>
    <m/>
    <m/>
    <m/>
    <n v="0"/>
    <m/>
    <m/>
    <m/>
  </r>
  <r>
    <x v="10"/>
    <m/>
    <m/>
    <m/>
    <m/>
    <n v="0"/>
    <m/>
    <m/>
    <m/>
  </r>
  <r>
    <x v="11"/>
    <n v="2399739"/>
    <m/>
    <n v="4280476"/>
    <m/>
    <n v="806486"/>
    <m/>
    <m/>
    <m/>
  </r>
  <r>
    <x v="12"/>
    <n v="0"/>
    <m/>
    <n v="2267470"/>
    <m/>
    <n v="1502953"/>
    <m/>
    <m/>
    <m/>
  </r>
  <r>
    <x v="13"/>
    <n v="0"/>
    <m/>
    <n v="92938"/>
    <m/>
    <m/>
    <m/>
    <m/>
    <m/>
  </r>
  <r>
    <x v="14"/>
    <n v="412604"/>
    <m/>
    <n v="1876907"/>
    <m/>
    <n v="366161"/>
    <m/>
    <n v="129049"/>
    <m/>
  </r>
  <r>
    <x v="15"/>
    <m/>
    <m/>
    <m/>
    <m/>
    <m/>
    <m/>
    <m/>
    <m/>
  </r>
  <r>
    <x v="16"/>
    <n v="0"/>
    <m/>
    <n v="34754459"/>
    <m/>
    <n v="2304964"/>
    <m/>
    <m/>
    <m/>
  </r>
  <r>
    <x v="17"/>
    <n v="0"/>
    <m/>
    <n v="361674"/>
    <m/>
    <n v="33642635"/>
    <m/>
    <n v="-1785"/>
    <m/>
  </r>
  <r>
    <x v="18"/>
    <n v="0"/>
    <m/>
    <n v="2396181"/>
    <m/>
    <m/>
    <m/>
    <m/>
    <m/>
  </r>
  <r>
    <x v="19"/>
    <m/>
    <m/>
    <m/>
    <m/>
    <m/>
    <m/>
    <m/>
    <m/>
  </r>
  <r>
    <x v="20"/>
    <m/>
    <m/>
    <m/>
    <m/>
    <m/>
    <m/>
    <m/>
    <m/>
  </r>
  <r>
    <x v="21"/>
    <n v="0"/>
    <m/>
    <n v="4679353"/>
    <m/>
    <n v="4340378"/>
    <m/>
    <n v="38715"/>
    <m/>
  </r>
  <r>
    <x v="22"/>
    <n v="0"/>
    <n v="0"/>
    <n v="2441992"/>
    <n v="541"/>
    <n v="0"/>
    <n v="0"/>
    <n v="0"/>
    <n v="0"/>
  </r>
  <r>
    <x v="23"/>
    <n v="0"/>
    <n v="0"/>
    <n v="2508381"/>
    <n v="1653"/>
    <n v="0"/>
    <n v="0"/>
    <n v="0"/>
    <n v="0"/>
  </r>
  <r>
    <x v="24"/>
    <m/>
    <m/>
    <m/>
    <m/>
    <m/>
    <m/>
    <m/>
    <m/>
  </r>
  <r>
    <x v="25"/>
    <m/>
    <m/>
    <m/>
    <m/>
    <m/>
    <m/>
    <m/>
    <m/>
  </r>
  <r>
    <x v="26"/>
    <m/>
    <m/>
    <m/>
    <m/>
    <n v="528316"/>
    <n v="39"/>
    <n v="1293451"/>
    <n v="406"/>
  </r>
  <r>
    <x v="27"/>
    <m/>
    <m/>
    <m/>
    <m/>
    <m/>
    <m/>
    <m/>
    <m/>
  </r>
  <r>
    <x v="0"/>
    <n v="142220"/>
    <n v="157"/>
    <n v="335129"/>
    <n v="478"/>
    <n v="8742911"/>
    <n v="4256"/>
    <n v="373754"/>
    <n v="254"/>
  </r>
  <r>
    <x v="1"/>
    <n v="3538493"/>
    <n v="5189"/>
    <n v="17933453"/>
    <n v="14703"/>
    <n v="1036700"/>
    <n v="1354"/>
    <n v="-1500"/>
    <n v="2"/>
  </r>
  <r>
    <x v="2"/>
    <m/>
    <m/>
    <m/>
    <m/>
    <m/>
    <m/>
    <m/>
    <m/>
  </r>
  <r>
    <x v="3"/>
    <n v="277245"/>
    <n v="344"/>
    <n v="318000"/>
    <n v="443"/>
    <m/>
    <m/>
    <m/>
    <m/>
  </r>
  <r>
    <x v="4"/>
    <m/>
    <m/>
    <m/>
    <m/>
    <m/>
    <m/>
    <m/>
    <m/>
  </r>
  <r>
    <x v="5"/>
    <m/>
    <m/>
    <m/>
    <m/>
    <m/>
    <m/>
    <m/>
    <m/>
  </r>
  <r>
    <x v="6"/>
    <m/>
    <m/>
    <m/>
    <m/>
    <m/>
    <m/>
    <m/>
    <m/>
  </r>
  <r>
    <x v="7"/>
    <m/>
    <m/>
    <m/>
    <m/>
    <m/>
    <m/>
    <m/>
    <m/>
  </r>
  <r>
    <x v="8"/>
    <m/>
    <m/>
    <m/>
    <m/>
    <n v="7500"/>
    <m/>
    <m/>
    <m/>
  </r>
  <r>
    <x v="9"/>
    <m/>
    <m/>
    <n v="210195"/>
    <m/>
    <n v="316913"/>
    <m/>
    <m/>
    <m/>
  </r>
  <r>
    <x v="10"/>
    <m/>
    <m/>
    <n v="10482"/>
    <m/>
    <m/>
    <m/>
    <m/>
    <m/>
  </r>
  <r>
    <x v="11"/>
    <m/>
    <m/>
    <n v="1863055"/>
    <m/>
    <n v="3224113"/>
    <m/>
    <n v="68041"/>
    <m/>
  </r>
  <r>
    <x v="12"/>
    <m/>
    <m/>
    <n v="664814"/>
    <m/>
    <n v="75727"/>
    <m/>
    <n v="144605"/>
    <m/>
  </r>
  <r>
    <x v="13"/>
    <n v="90678"/>
    <m/>
    <n v="424852"/>
    <m/>
    <m/>
    <m/>
    <m/>
    <m/>
  </r>
  <r>
    <x v="14"/>
    <m/>
    <m/>
    <n v="1100767"/>
    <m/>
    <n v="6519127"/>
    <m/>
    <n v="29738"/>
    <m/>
  </r>
  <r>
    <x v="15"/>
    <m/>
    <m/>
    <m/>
    <m/>
    <m/>
    <m/>
    <m/>
    <m/>
  </r>
  <r>
    <x v="16"/>
    <m/>
    <m/>
    <n v="238372"/>
    <m/>
    <m/>
    <m/>
    <m/>
    <m/>
  </r>
  <r>
    <x v="17"/>
    <m/>
    <m/>
    <n v="6605661"/>
    <m/>
    <n v="129958"/>
    <m/>
    <m/>
    <m/>
  </r>
  <r>
    <x v="18"/>
    <m/>
    <m/>
    <m/>
    <m/>
    <m/>
    <m/>
    <m/>
    <m/>
  </r>
  <r>
    <x v="19"/>
    <m/>
    <m/>
    <m/>
    <m/>
    <m/>
    <m/>
    <m/>
    <m/>
  </r>
  <r>
    <x v="20"/>
    <m/>
    <m/>
    <m/>
    <m/>
    <m/>
    <m/>
    <m/>
    <m/>
  </r>
  <r>
    <x v="21"/>
    <m/>
    <m/>
    <n v="1163227"/>
    <m/>
    <n v="3297632"/>
    <m/>
    <n v="33053"/>
    <m/>
  </r>
  <r>
    <x v="22"/>
    <m/>
    <m/>
    <n v="954621"/>
    <n v="147"/>
    <m/>
    <m/>
    <m/>
    <m/>
  </r>
  <r>
    <x v="23"/>
    <m/>
    <m/>
    <n v="980574"/>
    <n v="599"/>
    <m/>
    <m/>
    <m/>
    <m/>
  </r>
  <r>
    <x v="24"/>
    <m/>
    <m/>
    <n v="130727"/>
    <m/>
    <n v="302314"/>
    <n v="101"/>
    <m/>
    <m/>
  </r>
  <r>
    <x v="25"/>
    <m/>
    <m/>
    <m/>
    <m/>
    <m/>
    <m/>
    <n v="156147"/>
    <n v="64"/>
  </r>
  <r>
    <x v="26"/>
    <m/>
    <m/>
    <m/>
    <m/>
    <n v="49999"/>
    <m/>
    <m/>
    <m/>
  </r>
  <r>
    <x v="27"/>
    <m/>
    <m/>
    <m/>
    <m/>
    <m/>
    <m/>
    <m/>
    <m/>
  </r>
  <r>
    <x v="0"/>
    <n v="2458890"/>
    <n v="1768"/>
    <n v="8020310"/>
    <n v="4435"/>
    <n v="15223834"/>
    <n v="6746"/>
    <m/>
    <m/>
  </r>
  <r>
    <x v="1"/>
    <n v="588007"/>
    <n v="525"/>
    <n v="3936"/>
    <n v="1"/>
    <n v="-13345"/>
    <n v="-76"/>
    <m/>
    <m/>
  </r>
  <r>
    <x v="2"/>
    <s v="                                    -  "/>
    <s v="                                   -  "/>
    <s v="                                      -  "/>
    <s v="                                   -  "/>
    <s v="                                     -  "/>
    <s v="                                             -  "/>
    <s v="                                         -  "/>
    <m/>
  </r>
  <r>
    <x v="3"/>
    <n v="397390"/>
    <s v="                                   -  "/>
    <s v="                                      -  "/>
    <n v="387"/>
    <n v="913"/>
    <s v="                                             -  "/>
    <s v="                                         -  "/>
    <m/>
  </r>
  <r>
    <x v="4"/>
    <s v="                                    -  "/>
    <s v="                                   -  "/>
    <s v="                                      -  "/>
    <s v="                                   -  "/>
    <s v="                                     -  "/>
    <s v="                                             -  "/>
    <s v="                                         -  "/>
    <m/>
  </r>
  <r>
    <x v="5"/>
    <s v="                                    -  "/>
    <s v="                                   -  "/>
    <n v="12694"/>
    <n v="30"/>
    <s v="                                     -  "/>
    <s v="                                             -  "/>
    <s v="                                         -  "/>
    <m/>
  </r>
  <r>
    <x v="6"/>
    <s v="                                    -  "/>
    <s v="                                   -  "/>
    <n v="1134471"/>
    <n v="743"/>
    <n v="328569"/>
    <n v="249"/>
    <s v="                                         -  "/>
    <m/>
  </r>
  <r>
    <x v="7"/>
    <s v="                                    -  "/>
    <m/>
    <s v="                                      -  "/>
    <m/>
    <s v="                                     -  "/>
    <m/>
    <s v="                                         -  "/>
    <m/>
  </r>
  <r>
    <x v="8"/>
    <s v="                                    -  "/>
    <m/>
    <n v="63829"/>
    <m/>
    <n v="499236"/>
    <m/>
    <m/>
    <m/>
  </r>
  <r>
    <x v="9"/>
    <n v="6609"/>
    <m/>
    <n v="681706"/>
    <m/>
    <n v="254938"/>
    <m/>
    <s v="                                         -  "/>
    <m/>
  </r>
  <r>
    <x v="10"/>
    <n v="6600"/>
    <m/>
    <n v="27988"/>
    <m/>
    <s v=" - "/>
    <m/>
    <s v="                                         -  "/>
    <m/>
  </r>
  <r>
    <x v="11"/>
    <n v="226219"/>
    <m/>
    <n v="727245"/>
    <m/>
    <n v="195714"/>
    <m/>
    <n v="137377"/>
    <m/>
  </r>
  <r>
    <x v="12"/>
    <n v="108711"/>
    <m/>
    <n v="217961"/>
    <m/>
    <n v="211483"/>
    <m/>
    <n v="9384"/>
    <m/>
  </r>
  <r>
    <x v="13"/>
    <n v="51354"/>
    <m/>
    <n v="58435"/>
    <m/>
    <n v="319589"/>
    <m/>
    <s v="                                         -  "/>
    <m/>
  </r>
  <r>
    <x v="14"/>
    <n v="1550"/>
    <m/>
    <n v="3113087"/>
    <m/>
    <n v="854907"/>
    <m/>
    <n v="32039"/>
    <m/>
  </r>
  <r>
    <x v="15"/>
    <s v="                                    -  "/>
    <m/>
    <s v="                                      -  "/>
    <m/>
    <s v="                                     -  "/>
    <m/>
    <s v="                                         -  "/>
    <m/>
  </r>
  <r>
    <x v="16"/>
    <s v="                                    -  "/>
    <m/>
    <n v="2349611"/>
    <m/>
    <s v="                                     -  "/>
    <m/>
    <m/>
    <m/>
  </r>
  <r>
    <x v="17"/>
    <s v="                                    -  "/>
    <m/>
    <n v="428295"/>
    <m/>
    <n v="1610232"/>
    <m/>
    <m/>
    <m/>
  </r>
  <r>
    <x v="18"/>
    <s v="                                    -  "/>
    <m/>
    <s v="                                      -  "/>
    <m/>
    <s v="                                     -  "/>
    <m/>
    <m/>
    <m/>
  </r>
  <r>
    <x v="19"/>
    <s v="                                    -  "/>
    <m/>
    <s v="                                      -  "/>
    <m/>
    <s v="                                     -  "/>
    <m/>
    <m/>
    <m/>
  </r>
  <r>
    <x v="20"/>
    <s v="                                    -  "/>
    <s v="                                   -  "/>
    <s v="                                      -  "/>
    <s v="                                   -  "/>
    <s v="                                     -  "/>
    <s v="                                             -  "/>
    <m/>
    <m/>
  </r>
  <r>
    <x v="21"/>
    <n v="229267"/>
    <s v="                                   -  "/>
    <n v="3786523"/>
    <s v="                                   -  "/>
    <n v="12156958"/>
    <s v="                                             -  "/>
    <n v="942509"/>
    <m/>
  </r>
  <r>
    <x v="22"/>
    <s v="                                    -  "/>
    <s v="                                   -  "/>
    <n v="1122288"/>
    <n v="555"/>
    <s v="                                     -  "/>
    <s v="                                             -  "/>
    <m/>
    <m/>
  </r>
  <r>
    <x v="23"/>
    <s v="                                    -  "/>
    <s v="                                   -  "/>
    <n v="1152800"/>
    <n v="825"/>
    <s v="                                     -  "/>
    <s v="                                             -  "/>
    <m/>
    <m/>
  </r>
  <r>
    <x v="24"/>
    <s v="                                    -  "/>
    <s v="                                   -  "/>
    <n v="17034"/>
    <n v="15"/>
    <n v="456345"/>
    <n v="385"/>
    <n v="387861"/>
    <n v="445"/>
  </r>
  <r>
    <x v="25"/>
    <s v="                                    -  "/>
    <s v="                                   -  "/>
    <s v="                                      -  "/>
    <s v="                                   -  "/>
    <s v="                                     -  "/>
    <s v="                                             -  "/>
    <m/>
    <m/>
  </r>
  <r>
    <x v="26"/>
    <m/>
    <m/>
    <m/>
    <m/>
    <m/>
    <m/>
    <m/>
    <m/>
  </r>
  <r>
    <x v="27"/>
    <m/>
    <m/>
    <m/>
    <m/>
    <m/>
    <m/>
    <m/>
    <m/>
  </r>
  <r>
    <x v="0"/>
    <n v="376624"/>
    <n v="255"/>
    <n v="1005389"/>
    <n v="1026"/>
    <n v="3094962"/>
    <n v="1469"/>
    <m/>
    <m/>
  </r>
  <r>
    <x v="1"/>
    <n v="356574"/>
    <n v="166"/>
    <m/>
    <m/>
    <m/>
    <m/>
    <m/>
    <m/>
  </r>
  <r>
    <x v="2"/>
    <m/>
    <m/>
    <m/>
    <m/>
    <m/>
    <m/>
    <m/>
    <m/>
  </r>
  <r>
    <x v="3"/>
    <m/>
    <m/>
    <m/>
    <m/>
    <m/>
    <m/>
    <m/>
    <m/>
  </r>
  <r>
    <x v="4"/>
    <m/>
    <m/>
    <m/>
    <m/>
    <m/>
    <m/>
    <m/>
    <m/>
  </r>
  <r>
    <x v="5"/>
    <m/>
    <m/>
    <m/>
    <m/>
    <n v="810"/>
    <m/>
    <m/>
    <m/>
  </r>
  <r>
    <x v="6"/>
    <m/>
    <m/>
    <n v="660150"/>
    <n v="450"/>
    <n v="-568"/>
    <n v="3"/>
    <m/>
    <m/>
  </r>
  <r>
    <x v="7"/>
    <m/>
    <m/>
    <m/>
    <m/>
    <m/>
    <m/>
    <m/>
    <m/>
  </r>
  <r>
    <x v="8"/>
    <m/>
    <m/>
    <n v="1180"/>
    <m/>
    <n v="1910"/>
    <m/>
    <n v="120"/>
    <m/>
  </r>
  <r>
    <x v="9"/>
    <m/>
    <m/>
    <m/>
    <m/>
    <m/>
    <m/>
    <m/>
    <m/>
  </r>
  <r>
    <x v="10"/>
    <m/>
    <m/>
    <m/>
    <m/>
    <m/>
    <m/>
    <m/>
    <m/>
  </r>
  <r>
    <x v="11"/>
    <m/>
    <m/>
    <n v="169617"/>
    <m/>
    <n v="191416"/>
    <m/>
    <n v="31837"/>
    <m/>
  </r>
  <r>
    <x v="12"/>
    <m/>
    <m/>
    <n v="21181"/>
    <m/>
    <n v="191"/>
    <m/>
    <m/>
    <m/>
  </r>
  <r>
    <x v="13"/>
    <m/>
    <m/>
    <n v="46260"/>
    <m/>
    <n v="25797"/>
    <m/>
    <m/>
    <m/>
  </r>
  <r>
    <x v="14"/>
    <m/>
    <m/>
    <m/>
    <m/>
    <n v="62516"/>
    <m/>
    <m/>
    <m/>
  </r>
  <r>
    <x v="15"/>
    <m/>
    <m/>
    <m/>
    <m/>
    <m/>
    <m/>
    <m/>
    <m/>
  </r>
  <r>
    <x v="16"/>
    <m/>
    <m/>
    <n v="1500753"/>
    <m/>
    <m/>
    <m/>
    <m/>
    <m/>
  </r>
  <r>
    <x v="17"/>
    <m/>
    <m/>
    <m/>
    <m/>
    <m/>
    <m/>
    <m/>
    <m/>
  </r>
  <r>
    <x v="18"/>
    <m/>
    <m/>
    <m/>
    <m/>
    <m/>
    <m/>
    <m/>
    <m/>
  </r>
  <r>
    <x v="19"/>
    <m/>
    <m/>
    <m/>
    <m/>
    <m/>
    <m/>
    <m/>
    <m/>
  </r>
  <r>
    <x v="20"/>
    <m/>
    <m/>
    <m/>
    <m/>
    <m/>
    <m/>
    <m/>
    <m/>
  </r>
  <r>
    <x v="21"/>
    <m/>
    <m/>
    <n v="246169"/>
    <m/>
    <n v="89484"/>
    <m/>
    <n v="14061"/>
    <m/>
  </r>
  <r>
    <x v="22"/>
    <m/>
    <m/>
    <n v="168568"/>
    <n v="40"/>
    <m/>
    <m/>
    <m/>
    <m/>
  </r>
  <r>
    <x v="23"/>
    <m/>
    <m/>
    <n v="163085"/>
    <n v="159"/>
    <m/>
    <m/>
    <m/>
    <m/>
  </r>
  <r>
    <x v="24"/>
    <m/>
    <m/>
    <n v="3500"/>
    <m/>
    <n v="296500"/>
    <n v="79"/>
    <m/>
    <m/>
  </r>
  <r>
    <x v="25"/>
    <m/>
    <m/>
    <m/>
    <m/>
    <m/>
    <m/>
    <m/>
    <m/>
  </r>
  <r>
    <x v="26"/>
    <m/>
    <m/>
    <m/>
    <m/>
    <m/>
    <m/>
    <m/>
    <m/>
  </r>
  <r>
    <x v="27"/>
    <m/>
    <m/>
    <m/>
    <m/>
    <m/>
    <m/>
    <m/>
    <m/>
  </r>
  <r>
    <x v="0"/>
    <n v="2922320"/>
    <n v="2357"/>
    <n v="10941243"/>
    <n v="10854"/>
    <n v="4565608"/>
    <n v="11543"/>
    <n v="0"/>
    <n v="0"/>
  </r>
  <r>
    <x v="1"/>
    <m/>
    <m/>
    <m/>
    <m/>
    <m/>
    <m/>
    <m/>
    <m/>
  </r>
  <r>
    <x v="2"/>
    <m/>
    <m/>
    <m/>
    <m/>
    <m/>
    <m/>
    <m/>
    <m/>
  </r>
  <r>
    <x v="3"/>
    <m/>
    <m/>
    <m/>
    <m/>
    <m/>
    <m/>
    <m/>
    <m/>
  </r>
  <r>
    <x v="4"/>
    <m/>
    <m/>
    <m/>
    <m/>
    <m/>
    <m/>
    <m/>
    <m/>
  </r>
  <r>
    <x v="5"/>
    <m/>
    <m/>
    <m/>
    <m/>
    <m/>
    <m/>
    <m/>
    <m/>
  </r>
  <r>
    <x v="6"/>
    <n v="966332"/>
    <n v="3085"/>
    <n v="721720"/>
    <n v="822"/>
    <m/>
    <m/>
    <m/>
    <m/>
  </r>
  <r>
    <x v="7"/>
    <m/>
    <m/>
    <m/>
    <m/>
    <m/>
    <m/>
    <m/>
    <m/>
  </r>
  <r>
    <x v="8"/>
    <m/>
    <m/>
    <n v="30318"/>
    <m/>
    <m/>
    <m/>
    <m/>
    <m/>
  </r>
  <r>
    <x v="9"/>
    <n v="119622"/>
    <m/>
    <n v="326013"/>
    <m/>
    <n v="344936"/>
    <m/>
    <n v="0"/>
    <n v="0"/>
  </r>
  <r>
    <x v="10"/>
    <n v="0"/>
    <m/>
    <n v="3152"/>
    <m/>
    <m/>
    <m/>
    <m/>
    <m/>
  </r>
  <r>
    <x v="11"/>
    <n v="47207"/>
    <m/>
    <n v="1313738"/>
    <m/>
    <n v="646442"/>
    <m/>
    <m/>
    <m/>
  </r>
  <r>
    <x v="12"/>
    <n v="58040"/>
    <m/>
    <n v="71244"/>
    <m/>
    <n v="4132"/>
    <m/>
    <m/>
    <m/>
  </r>
  <r>
    <x v="13"/>
    <n v="98729"/>
    <m/>
    <n v="471416"/>
    <m/>
    <n v="32312"/>
    <m/>
    <m/>
    <m/>
  </r>
  <r>
    <x v="14"/>
    <n v="50253"/>
    <m/>
    <n v="640766"/>
    <m/>
    <n v="3073539"/>
    <m/>
    <m/>
    <m/>
  </r>
  <r>
    <x v="15"/>
    <m/>
    <m/>
    <m/>
    <m/>
    <m/>
    <m/>
    <m/>
    <m/>
  </r>
  <r>
    <x v="16"/>
    <m/>
    <m/>
    <n v="12631035"/>
    <m/>
    <n v="311643"/>
    <m/>
    <m/>
    <m/>
  </r>
  <r>
    <x v="17"/>
    <m/>
    <m/>
    <n v="375751"/>
    <m/>
    <n v="2401147"/>
    <m/>
    <m/>
    <m/>
  </r>
  <r>
    <x v="18"/>
    <m/>
    <m/>
    <m/>
    <m/>
    <m/>
    <m/>
    <m/>
    <m/>
  </r>
  <r>
    <x v="19"/>
    <m/>
    <m/>
    <m/>
    <m/>
    <m/>
    <m/>
    <m/>
    <m/>
  </r>
  <r>
    <x v="20"/>
    <m/>
    <m/>
    <m/>
    <m/>
    <m/>
    <m/>
    <m/>
    <m/>
  </r>
  <r>
    <x v="21"/>
    <m/>
    <m/>
    <m/>
    <m/>
    <m/>
    <m/>
    <m/>
    <m/>
  </r>
  <r>
    <x v="22"/>
    <m/>
    <m/>
    <n v="823913"/>
    <n v="199"/>
    <m/>
    <m/>
    <m/>
    <m/>
  </r>
  <r>
    <x v="23"/>
    <m/>
    <m/>
    <n v="797108"/>
    <n v="390"/>
    <m/>
    <m/>
    <m/>
    <m/>
  </r>
  <r>
    <x v="24"/>
    <m/>
    <m/>
    <n v="8792"/>
    <n v="5"/>
    <n v="368984"/>
    <m/>
    <m/>
    <m/>
  </r>
  <r>
    <x v="25"/>
    <m/>
    <m/>
    <m/>
    <m/>
    <m/>
    <m/>
    <m/>
    <m/>
  </r>
  <r>
    <x v="26"/>
    <m/>
    <m/>
    <m/>
    <m/>
    <n v="288974"/>
    <m/>
    <m/>
    <m/>
  </r>
  <r>
    <x v="27"/>
    <m/>
    <m/>
    <m/>
    <m/>
    <m/>
    <m/>
    <m/>
    <m/>
  </r>
  <r>
    <x v="0"/>
    <n v="3257500"/>
    <n v="3177"/>
    <n v="14258400"/>
    <n v="12942"/>
    <n v="5282501.3"/>
    <n v="3985"/>
    <n v="104280"/>
    <n v="2111"/>
  </r>
  <r>
    <x v="1"/>
    <n v="2177778"/>
    <m/>
    <n v="-1903"/>
    <m/>
    <m/>
    <m/>
    <m/>
    <m/>
  </r>
  <r>
    <x v="2"/>
    <m/>
    <m/>
    <m/>
    <m/>
    <m/>
    <m/>
    <m/>
    <m/>
  </r>
  <r>
    <x v="3"/>
    <n v="8004"/>
    <m/>
    <n v="362587"/>
    <m/>
    <n v="186523"/>
    <m/>
    <m/>
    <m/>
  </r>
  <r>
    <x v="4"/>
    <n v="36261"/>
    <m/>
    <n v="59658"/>
    <m/>
    <n v="21277"/>
    <m/>
    <m/>
    <m/>
  </r>
  <r>
    <x v="5"/>
    <m/>
    <m/>
    <m/>
    <m/>
    <m/>
    <m/>
    <m/>
    <m/>
  </r>
  <r>
    <x v="6"/>
    <m/>
    <m/>
    <m/>
    <m/>
    <n v="7601646.4100000001"/>
    <n v="5841"/>
    <m/>
    <m/>
  </r>
  <r>
    <x v="7"/>
    <m/>
    <m/>
    <m/>
    <m/>
    <n v="45901.79"/>
    <m/>
    <n v="1115"/>
    <n v="2"/>
  </r>
  <r>
    <x v="8"/>
    <m/>
    <m/>
    <n v="176687"/>
    <m/>
    <n v="1273487.27"/>
    <m/>
    <m/>
    <m/>
  </r>
  <r>
    <x v="9"/>
    <n v="13855"/>
    <m/>
    <n v="87064"/>
    <m/>
    <m/>
    <m/>
    <m/>
    <m/>
  </r>
  <r>
    <x v="10"/>
    <m/>
    <m/>
    <m/>
    <m/>
    <m/>
    <m/>
    <m/>
    <m/>
  </r>
  <r>
    <x v="11"/>
    <n v="155663"/>
    <m/>
    <n v="926327"/>
    <m/>
    <n v="5883661.7999999998"/>
    <m/>
    <n v="37068"/>
    <m/>
  </r>
  <r>
    <x v="12"/>
    <n v="22815"/>
    <m/>
    <n v="469530"/>
    <m/>
    <n v="328647.32"/>
    <m/>
    <n v="9663"/>
    <m/>
  </r>
  <r>
    <x v="13"/>
    <n v="123743"/>
    <m/>
    <n v="436879"/>
    <m/>
    <n v="41615.19"/>
    <m/>
    <n v="5244"/>
    <m/>
  </r>
  <r>
    <x v="14"/>
    <m/>
    <m/>
    <n v="270955"/>
    <m/>
    <n v="4699198.09"/>
    <m/>
    <n v="2284562"/>
    <m/>
  </r>
  <r>
    <x v="15"/>
    <m/>
    <m/>
    <n v="2056"/>
    <m/>
    <m/>
    <m/>
    <m/>
    <m/>
  </r>
  <r>
    <x v="16"/>
    <m/>
    <m/>
    <n v="1863861"/>
    <m/>
    <n v="130067"/>
    <m/>
    <m/>
    <m/>
  </r>
  <r>
    <x v="17"/>
    <m/>
    <m/>
    <n v="3807862"/>
    <m/>
    <n v="1624989"/>
    <m/>
    <n v="156719"/>
    <m/>
  </r>
  <r>
    <x v="18"/>
    <m/>
    <m/>
    <m/>
    <m/>
    <m/>
    <m/>
    <m/>
    <m/>
  </r>
  <r>
    <x v="19"/>
    <m/>
    <m/>
    <m/>
    <m/>
    <m/>
    <m/>
    <m/>
    <m/>
  </r>
  <r>
    <x v="20"/>
    <m/>
    <m/>
    <m/>
    <m/>
    <m/>
    <m/>
    <m/>
    <m/>
  </r>
  <r>
    <x v="21"/>
    <n v="317833"/>
    <m/>
    <n v="323476"/>
    <m/>
    <n v="592672.82999999996"/>
    <m/>
    <n v="411869"/>
    <m/>
  </r>
  <r>
    <x v="22"/>
    <m/>
    <m/>
    <n v="1131303"/>
    <n v="419"/>
    <m/>
    <m/>
    <m/>
    <m/>
  </r>
  <r>
    <x v="23"/>
    <m/>
    <m/>
    <n v="1094498"/>
    <n v="707"/>
    <m/>
    <m/>
    <m/>
    <m/>
  </r>
  <r>
    <x v="24"/>
    <m/>
    <m/>
    <m/>
    <m/>
    <n v="884051"/>
    <n v="182"/>
    <n v="654602"/>
    <m/>
  </r>
  <r>
    <x v="25"/>
    <m/>
    <m/>
    <m/>
    <m/>
    <n v="530000"/>
    <m/>
    <m/>
    <m/>
  </r>
  <r>
    <x v="26"/>
    <m/>
    <m/>
    <m/>
    <m/>
    <m/>
    <m/>
    <m/>
    <m/>
  </r>
  <r>
    <x v="27"/>
    <m/>
    <m/>
    <m/>
    <m/>
    <m/>
    <m/>
    <m/>
    <m/>
  </r>
  <r>
    <x v="0"/>
    <n v="5262539"/>
    <n v="4713"/>
    <n v="20472731"/>
    <n v="14927"/>
    <n v="134575"/>
    <n v="250"/>
    <m/>
    <m/>
  </r>
  <r>
    <x v="1"/>
    <n v="3613657"/>
    <n v="3952"/>
    <n v="5589262"/>
    <n v="6112"/>
    <m/>
    <m/>
    <m/>
    <m/>
  </r>
  <r>
    <x v="2"/>
    <m/>
    <m/>
    <m/>
    <m/>
    <m/>
    <m/>
    <m/>
    <m/>
  </r>
  <r>
    <x v="3"/>
    <m/>
    <m/>
    <m/>
    <m/>
    <m/>
    <m/>
    <m/>
    <m/>
  </r>
  <r>
    <x v="4"/>
    <m/>
    <m/>
    <m/>
    <m/>
    <m/>
    <m/>
    <m/>
    <m/>
  </r>
  <r>
    <x v="5"/>
    <m/>
    <m/>
    <m/>
    <m/>
    <m/>
    <m/>
    <m/>
    <m/>
  </r>
  <r>
    <x v="6"/>
    <m/>
    <m/>
    <m/>
    <m/>
    <m/>
    <m/>
    <m/>
    <m/>
  </r>
  <r>
    <x v="7"/>
    <m/>
    <m/>
    <m/>
    <m/>
    <m/>
    <m/>
    <m/>
    <m/>
  </r>
  <r>
    <x v="8"/>
    <m/>
    <m/>
    <m/>
    <m/>
    <m/>
    <m/>
    <m/>
    <m/>
  </r>
  <r>
    <x v="9"/>
    <m/>
    <m/>
    <m/>
    <m/>
    <m/>
    <m/>
    <m/>
    <m/>
  </r>
  <r>
    <x v="10"/>
    <m/>
    <m/>
    <m/>
    <m/>
    <m/>
    <m/>
    <m/>
    <m/>
  </r>
  <r>
    <x v="11"/>
    <n v="636753"/>
    <m/>
    <n v="1254560"/>
    <m/>
    <m/>
    <m/>
    <m/>
    <m/>
  </r>
  <r>
    <x v="12"/>
    <m/>
    <m/>
    <n v="123733"/>
    <m/>
    <m/>
    <m/>
    <m/>
    <m/>
  </r>
  <r>
    <x v="13"/>
    <m/>
    <m/>
    <m/>
    <m/>
    <m/>
    <m/>
    <m/>
    <m/>
  </r>
  <r>
    <x v="14"/>
    <m/>
    <m/>
    <m/>
    <m/>
    <m/>
    <m/>
    <m/>
    <m/>
  </r>
  <r>
    <x v="15"/>
    <m/>
    <m/>
    <m/>
    <m/>
    <m/>
    <m/>
    <m/>
    <m/>
  </r>
  <r>
    <x v="16"/>
    <m/>
    <m/>
    <m/>
    <m/>
    <m/>
    <m/>
    <m/>
    <m/>
  </r>
  <r>
    <x v="17"/>
    <m/>
    <m/>
    <n v="20493601"/>
    <m/>
    <n v="2295159"/>
    <m/>
    <m/>
    <m/>
  </r>
  <r>
    <x v="18"/>
    <m/>
    <m/>
    <m/>
    <m/>
    <m/>
    <m/>
    <m/>
    <m/>
  </r>
  <r>
    <x v="19"/>
    <m/>
    <m/>
    <m/>
    <m/>
    <m/>
    <m/>
    <m/>
    <m/>
  </r>
  <r>
    <x v="20"/>
    <m/>
    <m/>
    <m/>
    <m/>
    <m/>
    <m/>
    <m/>
    <m/>
  </r>
  <r>
    <x v="21"/>
    <m/>
    <m/>
    <n v="609136"/>
    <m/>
    <n v="176468"/>
    <m/>
    <n v="201958"/>
    <m/>
  </r>
  <r>
    <x v="22"/>
    <m/>
    <m/>
    <n v="978960"/>
    <n v="160"/>
    <n v="316649"/>
    <n v="126"/>
    <n v="153616"/>
    <n v="31"/>
  </r>
  <r>
    <x v="23"/>
    <m/>
    <m/>
    <n v="947111"/>
    <n v="477"/>
    <m/>
    <m/>
    <m/>
    <m/>
  </r>
  <r>
    <x v="24"/>
    <m/>
    <m/>
    <n v="0"/>
    <n v="0"/>
    <n v="83896"/>
    <n v="34"/>
    <n v="-2758"/>
    <m/>
  </r>
  <r>
    <x v="25"/>
    <m/>
    <m/>
    <m/>
    <m/>
    <m/>
    <m/>
    <m/>
    <m/>
  </r>
  <r>
    <x v="26"/>
    <m/>
    <m/>
    <m/>
    <m/>
    <n v="53527"/>
    <m/>
    <n v="4583"/>
    <m/>
  </r>
  <r>
    <x v="27"/>
    <m/>
    <m/>
    <m/>
    <m/>
    <m/>
    <m/>
    <n v="947833"/>
    <m/>
  </r>
  <r>
    <x v="0"/>
    <n v="362975"/>
    <n v="781"/>
    <n v="1018557"/>
    <n v="1243"/>
    <n v="1595886"/>
    <n v="3074"/>
    <n v="2010800"/>
    <n v="2474"/>
  </r>
  <r>
    <x v="1"/>
    <m/>
    <m/>
    <m/>
    <m/>
    <m/>
    <m/>
    <m/>
    <m/>
  </r>
  <r>
    <x v="2"/>
    <m/>
    <m/>
    <n v="57023"/>
    <n v="161"/>
    <n v="867331"/>
    <n v="1380"/>
    <n v="1431072"/>
    <n v="1522"/>
  </r>
  <r>
    <x v="3"/>
    <n v="99709"/>
    <n v="893"/>
    <m/>
    <m/>
    <m/>
    <m/>
    <m/>
    <m/>
  </r>
  <r>
    <x v="4"/>
    <m/>
    <m/>
    <m/>
    <m/>
    <m/>
    <m/>
    <m/>
    <m/>
  </r>
  <r>
    <x v="5"/>
    <m/>
    <m/>
    <m/>
    <m/>
    <m/>
    <m/>
    <m/>
    <m/>
  </r>
  <r>
    <x v="6"/>
    <m/>
    <m/>
    <m/>
    <m/>
    <n v="964654"/>
    <n v="1312"/>
    <m/>
    <m/>
  </r>
  <r>
    <x v="7"/>
    <m/>
    <m/>
    <m/>
    <m/>
    <m/>
    <m/>
    <m/>
    <m/>
  </r>
  <r>
    <x v="8"/>
    <m/>
    <m/>
    <m/>
    <m/>
    <m/>
    <m/>
    <m/>
    <m/>
  </r>
  <r>
    <x v="9"/>
    <m/>
    <m/>
    <m/>
    <m/>
    <m/>
    <m/>
    <m/>
    <m/>
  </r>
  <r>
    <x v="10"/>
    <m/>
    <m/>
    <m/>
    <m/>
    <n v="10024"/>
    <m/>
    <n v="1543"/>
    <m/>
  </r>
  <r>
    <x v="11"/>
    <n v="7658"/>
    <m/>
    <n v="240004"/>
    <m/>
    <n v="806797"/>
    <m/>
    <n v="583133"/>
    <m/>
  </r>
  <r>
    <x v="12"/>
    <n v="41936"/>
    <m/>
    <n v="140"/>
    <m/>
    <m/>
    <m/>
    <m/>
    <m/>
  </r>
  <r>
    <x v="13"/>
    <n v="31413"/>
    <m/>
    <n v="32666"/>
    <m/>
    <n v="6217"/>
    <m/>
    <m/>
    <m/>
  </r>
  <r>
    <x v="14"/>
    <m/>
    <m/>
    <m/>
    <m/>
    <n v="35938"/>
    <m/>
    <n v="487213"/>
    <m/>
  </r>
  <r>
    <x v="15"/>
    <m/>
    <m/>
    <m/>
    <m/>
    <m/>
    <m/>
    <m/>
    <m/>
  </r>
  <r>
    <x v="16"/>
    <m/>
    <m/>
    <n v="12111"/>
    <m/>
    <m/>
    <m/>
    <m/>
    <m/>
  </r>
  <r>
    <x v="17"/>
    <m/>
    <m/>
    <m/>
    <m/>
    <m/>
    <m/>
    <m/>
    <m/>
  </r>
  <r>
    <x v="18"/>
    <m/>
    <m/>
    <m/>
    <m/>
    <m/>
    <m/>
    <m/>
    <m/>
  </r>
  <r>
    <x v="19"/>
    <m/>
    <m/>
    <m/>
    <m/>
    <m/>
    <m/>
    <m/>
    <m/>
  </r>
  <r>
    <x v="20"/>
    <m/>
    <m/>
    <m/>
    <m/>
    <m/>
    <m/>
    <m/>
    <m/>
  </r>
  <r>
    <x v="21"/>
    <m/>
    <m/>
    <n v="217174"/>
    <m/>
    <n v="103994"/>
    <m/>
    <n v="1393"/>
    <m/>
  </r>
  <r>
    <x v="22"/>
    <m/>
    <m/>
    <n v="48045"/>
    <n v="17"/>
    <m/>
    <m/>
    <m/>
    <m/>
  </r>
  <r>
    <x v="23"/>
    <m/>
    <m/>
    <n v="46425"/>
    <n v="53"/>
    <m/>
    <m/>
    <m/>
    <m/>
  </r>
  <r>
    <x v="24"/>
    <m/>
    <m/>
    <n v="7588"/>
    <n v="6"/>
    <n v="243836"/>
    <n v="152"/>
    <m/>
    <m/>
  </r>
  <r>
    <x v="25"/>
    <m/>
    <m/>
    <m/>
    <m/>
    <m/>
    <m/>
    <m/>
    <m/>
  </r>
  <r>
    <x v="26"/>
    <m/>
    <m/>
    <m/>
    <m/>
    <n v="287458"/>
    <m/>
    <m/>
    <m/>
  </r>
  <r>
    <x v="27"/>
    <m/>
    <m/>
    <m/>
    <m/>
    <m/>
    <m/>
    <m/>
    <m/>
  </r>
  <r>
    <x v="0"/>
    <n v="550876"/>
    <n v="1747"/>
    <n v="914500"/>
    <n v="3130"/>
    <n v="1474715"/>
    <n v="2451"/>
    <m/>
    <m/>
  </r>
  <r>
    <x v="1"/>
    <m/>
    <m/>
    <m/>
    <m/>
    <m/>
    <m/>
    <m/>
    <m/>
  </r>
  <r>
    <x v="2"/>
    <m/>
    <m/>
    <m/>
    <m/>
    <m/>
    <m/>
    <m/>
    <m/>
  </r>
  <r>
    <x v="3"/>
    <m/>
    <m/>
    <m/>
    <m/>
    <m/>
    <m/>
    <m/>
    <m/>
  </r>
  <r>
    <x v="4"/>
    <m/>
    <m/>
    <m/>
    <m/>
    <m/>
    <m/>
    <m/>
    <m/>
  </r>
  <r>
    <x v="5"/>
    <m/>
    <m/>
    <m/>
    <m/>
    <m/>
    <m/>
    <m/>
    <m/>
  </r>
  <r>
    <x v="6"/>
    <m/>
    <m/>
    <m/>
    <m/>
    <m/>
    <m/>
    <m/>
    <m/>
  </r>
  <r>
    <x v="7"/>
    <m/>
    <m/>
    <m/>
    <m/>
    <m/>
    <m/>
    <m/>
    <m/>
  </r>
  <r>
    <x v="8"/>
    <m/>
    <m/>
    <m/>
    <m/>
    <n v="177803"/>
    <m/>
    <m/>
    <m/>
  </r>
  <r>
    <x v="9"/>
    <n v="320343"/>
    <m/>
    <n v="520525"/>
    <m/>
    <m/>
    <m/>
    <n v="639144"/>
    <m/>
  </r>
  <r>
    <x v="10"/>
    <m/>
    <m/>
    <m/>
    <m/>
    <m/>
    <m/>
    <m/>
    <m/>
  </r>
  <r>
    <x v="11"/>
    <m/>
    <m/>
    <m/>
    <m/>
    <n v="849125"/>
    <m/>
    <m/>
    <m/>
  </r>
  <r>
    <x v="12"/>
    <m/>
    <m/>
    <m/>
    <m/>
    <m/>
    <m/>
    <m/>
    <m/>
  </r>
  <r>
    <x v="13"/>
    <m/>
    <m/>
    <m/>
    <m/>
    <n v="7131752"/>
    <m/>
    <m/>
    <m/>
  </r>
  <r>
    <x v="14"/>
    <m/>
    <m/>
    <m/>
    <m/>
    <m/>
    <m/>
    <m/>
    <m/>
  </r>
  <r>
    <x v="15"/>
    <m/>
    <m/>
    <m/>
    <m/>
    <m/>
    <m/>
    <m/>
    <m/>
  </r>
  <r>
    <x v="16"/>
    <m/>
    <m/>
    <m/>
    <m/>
    <m/>
    <m/>
    <m/>
    <m/>
  </r>
  <r>
    <x v="17"/>
    <m/>
    <m/>
    <m/>
    <m/>
    <m/>
    <m/>
    <m/>
    <m/>
  </r>
  <r>
    <x v="18"/>
    <n v="62253271"/>
    <m/>
    <n v="23510880"/>
    <m/>
    <n v="8677957"/>
    <m/>
    <m/>
    <m/>
  </r>
  <r>
    <x v="19"/>
    <n v="1120000"/>
    <m/>
    <n v="4896458"/>
    <m/>
    <n v="4811734"/>
    <m/>
    <n v="7464782"/>
    <m/>
  </r>
  <r>
    <x v="20"/>
    <m/>
    <m/>
    <m/>
    <m/>
    <m/>
    <m/>
    <m/>
    <m/>
  </r>
  <r>
    <x v="21"/>
    <m/>
    <m/>
    <n v="79767"/>
    <m/>
    <n v="60615"/>
    <m/>
    <m/>
    <m/>
  </r>
  <r>
    <x v="22"/>
    <m/>
    <m/>
    <n v="7211"/>
    <n v="3"/>
    <m/>
    <m/>
    <m/>
    <m/>
  </r>
  <r>
    <x v="23"/>
    <m/>
    <m/>
    <n v="6977"/>
    <n v="6"/>
    <m/>
    <m/>
    <m/>
    <m/>
  </r>
  <r>
    <x v="24"/>
    <m/>
    <m/>
    <m/>
    <m/>
    <m/>
    <m/>
    <m/>
    <m/>
  </r>
  <r>
    <x v="25"/>
    <m/>
    <m/>
    <m/>
    <m/>
    <m/>
    <m/>
    <m/>
    <m/>
  </r>
  <r>
    <x v="26"/>
    <m/>
    <m/>
    <m/>
    <m/>
    <n v="305060"/>
    <m/>
    <n v="277"/>
    <m/>
  </r>
  <r>
    <x v="27"/>
    <m/>
    <m/>
    <m/>
    <m/>
    <m/>
    <m/>
    <m/>
    <m/>
  </r>
  <r>
    <x v="0"/>
    <n v="4306417"/>
    <n v="2975"/>
    <n v="6459707"/>
    <n v="2333"/>
    <n v="5942392"/>
    <n v="1588"/>
    <n v="1735932"/>
    <n v="1373"/>
  </r>
  <r>
    <x v="1"/>
    <n v="151837"/>
    <n v="454"/>
    <s v=" $                                     -"/>
    <m/>
    <m/>
    <m/>
    <m/>
    <m/>
  </r>
  <r>
    <x v="2"/>
    <m/>
    <m/>
    <m/>
    <m/>
    <m/>
    <m/>
    <m/>
    <m/>
  </r>
  <r>
    <x v="3"/>
    <m/>
    <m/>
    <m/>
    <m/>
    <m/>
    <m/>
    <m/>
    <m/>
  </r>
  <r>
    <x v="4"/>
    <m/>
    <m/>
    <m/>
    <m/>
    <m/>
    <m/>
    <m/>
    <m/>
  </r>
  <r>
    <x v="5"/>
    <m/>
    <m/>
    <m/>
    <m/>
    <m/>
    <m/>
    <m/>
    <m/>
  </r>
  <r>
    <x v="6"/>
    <m/>
    <m/>
    <n v="2648721"/>
    <n v="1430"/>
    <n v="7496526"/>
    <n v="2321"/>
    <n v="314201"/>
    <n v="198"/>
  </r>
  <r>
    <x v="7"/>
    <n v="22572"/>
    <m/>
    <n v="1871271"/>
    <m/>
    <n v="15716"/>
    <m/>
    <n v="13358"/>
    <m/>
  </r>
  <r>
    <x v="8"/>
    <n v="29538"/>
    <m/>
    <n v="709480"/>
    <m/>
    <n v="359357"/>
    <m/>
    <m/>
    <m/>
  </r>
  <r>
    <x v="9"/>
    <n v="316280"/>
    <m/>
    <n v="3622428"/>
    <m/>
    <n v="16870615"/>
    <m/>
    <n v="1985333"/>
    <m/>
  </r>
  <r>
    <x v="10"/>
    <m/>
    <m/>
    <m/>
    <m/>
    <m/>
    <m/>
    <m/>
    <m/>
  </r>
  <r>
    <x v="11"/>
    <n v="75137"/>
    <m/>
    <n v="1261843"/>
    <m/>
    <n v="4702943"/>
    <m/>
    <n v="28317"/>
    <m/>
  </r>
  <r>
    <x v="12"/>
    <n v="170021"/>
    <m/>
    <n v="48593"/>
    <m/>
    <n v="325639"/>
    <m/>
    <n v="3530"/>
    <m/>
  </r>
  <r>
    <x v="13"/>
    <n v="102013"/>
    <m/>
    <n v="72890"/>
    <m/>
    <n v="195384"/>
    <m/>
    <m/>
    <m/>
  </r>
  <r>
    <x v="14"/>
    <n v="68009"/>
    <m/>
    <n v="485932"/>
    <m/>
    <n v="130256"/>
    <m/>
    <m/>
    <m/>
  </r>
  <r>
    <x v="15"/>
    <m/>
    <m/>
    <n v="10183"/>
    <m/>
    <n v="39545"/>
    <m/>
    <m/>
    <m/>
  </r>
  <r>
    <x v="16"/>
    <m/>
    <m/>
    <m/>
    <m/>
    <m/>
    <m/>
    <m/>
    <m/>
  </r>
  <r>
    <x v="17"/>
    <m/>
    <m/>
    <n v="5869902"/>
    <m/>
    <m/>
    <m/>
    <m/>
    <m/>
  </r>
  <r>
    <x v="18"/>
    <m/>
    <m/>
    <m/>
    <m/>
    <m/>
    <m/>
    <m/>
    <m/>
  </r>
  <r>
    <x v="19"/>
    <m/>
    <m/>
    <m/>
    <m/>
    <m/>
    <m/>
    <m/>
    <m/>
  </r>
  <r>
    <x v="20"/>
    <m/>
    <m/>
    <m/>
    <m/>
    <m/>
    <m/>
    <m/>
    <m/>
  </r>
  <r>
    <x v="21"/>
    <m/>
    <m/>
    <n v="974858"/>
    <m/>
    <n v="2263853"/>
    <m/>
    <n v="146475"/>
    <m/>
  </r>
  <r>
    <x v="22"/>
    <m/>
    <m/>
    <n v="260651"/>
    <n v="96"/>
    <m/>
    <m/>
    <m/>
    <m/>
  </r>
  <r>
    <x v="23"/>
    <m/>
    <m/>
    <n v="251866"/>
    <n v="193"/>
    <m/>
    <m/>
    <m/>
    <m/>
  </r>
  <r>
    <x v="24"/>
    <m/>
    <m/>
    <n v="120480"/>
    <n v="24"/>
    <n v="789104"/>
    <n v="206"/>
    <n v="2916"/>
    <n v="15"/>
  </r>
  <r>
    <x v="25"/>
    <m/>
    <m/>
    <m/>
    <m/>
    <m/>
    <m/>
    <m/>
    <m/>
  </r>
  <r>
    <x v="26"/>
    <m/>
    <m/>
    <m/>
    <m/>
    <n v="523948"/>
    <m/>
    <n v="1632447"/>
    <m/>
  </r>
  <r>
    <x v="27"/>
    <m/>
    <m/>
    <m/>
    <m/>
    <m/>
    <m/>
    <m/>
    <m/>
  </r>
  <r>
    <x v="0"/>
    <m/>
    <m/>
    <m/>
    <m/>
    <m/>
    <m/>
    <m/>
    <m/>
  </r>
  <r>
    <x v="1"/>
    <m/>
    <m/>
    <m/>
    <m/>
    <m/>
    <m/>
    <m/>
    <m/>
  </r>
  <r>
    <x v="2"/>
    <m/>
    <m/>
    <m/>
    <m/>
    <m/>
    <m/>
    <m/>
    <m/>
  </r>
  <r>
    <x v="3"/>
    <m/>
    <m/>
    <m/>
    <m/>
    <m/>
    <m/>
    <m/>
    <m/>
  </r>
  <r>
    <x v="4"/>
    <m/>
    <m/>
    <m/>
    <m/>
    <m/>
    <m/>
    <m/>
    <m/>
  </r>
  <r>
    <x v="5"/>
    <m/>
    <m/>
    <m/>
    <m/>
    <m/>
    <m/>
    <m/>
    <m/>
  </r>
  <r>
    <x v="6"/>
    <m/>
    <m/>
    <m/>
    <m/>
    <m/>
    <m/>
    <m/>
    <m/>
  </r>
  <r>
    <x v="7"/>
    <m/>
    <m/>
    <m/>
    <m/>
    <m/>
    <m/>
    <m/>
    <m/>
  </r>
  <r>
    <x v="8"/>
    <m/>
    <m/>
    <m/>
    <m/>
    <m/>
    <m/>
    <m/>
    <m/>
  </r>
  <r>
    <x v="9"/>
    <m/>
    <m/>
    <m/>
    <m/>
    <m/>
    <m/>
    <m/>
    <m/>
  </r>
  <r>
    <x v="10"/>
    <m/>
    <m/>
    <m/>
    <m/>
    <m/>
    <m/>
    <m/>
    <m/>
  </r>
  <r>
    <x v="11"/>
    <m/>
    <m/>
    <m/>
    <m/>
    <m/>
    <m/>
    <m/>
    <m/>
  </r>
  <r>
    <x v="12"/>
    <m/>
    <m/>
    <m/>
    <m/>
    <m/>
    <m/>
    <m/>
    <m/>
  </r>
  <r>
    <x v="13"/>
    <m/>
    <m/>
    <m/>
    <m/>
    <m/>
    <m/>
    <m/>
    <m/>
  </r>
  <r>
    <x v="14"/>
    <m/>
    <m/>
    <m/>
    <m/>
    <m/>
    <m/>
    <m/>
    <m/>
  </r>
  <r>
    <x v="15"/>
    <m/>
    <m/>
    <m/>
    <m/>
    <m/>
    <m/>
    <m/>
    <m/>
  </r>
  <r>
    <x v="16"/>
    <m/>
    <m/>
    <m/>
    <m/>
    <m/>
    <m/>
    <m/>
    <m/>
  </r>
  <r>
    <x v="17"/>
    <m/>
    <m/>
    <m/>
    <m/>
    <m/>
    <m/>
    <m/>
    <m/>
  </r>
  <r>
    <x v="18"/>
    <m/>
    <m/>
    <m/>
    <m/>
    <m/>
    <m/>
    <m/>
    <m/>
  </r>
  <r>
    <x v="19"/>
    <m/>
    <m/>
    <m/>
    <m/>
    <m/>
    <m/>
    <m/>
    <m/>
  </r>
  <r>
    <x v="20"/>
    <m/>
    <m/>
    <m/>
    <m/>
    <m/>
    <m/>
    <m/>
    <m/>
  </r>
  <r>
    <x v="21"/>
    <n v="904840"/>
    <m/>
    <n v="1666627"/>
    <m/>
    <n v="1545033"/>
    <m/>
    <m/>
    <m/>
  </r>
  <r>
    <x v="22"/>
    <m/>
    <m/>
    <m/>
    <m/>
    <m/>
    <m/>
    <m/>
    <m/>
  </r>
  <r>
    <x v="23"/>
    <m/>
    <m/>
    <m/>
    <m/>
    <n v="248736"/>
    <m/>
    <n v="102141"/>
    <m/>
  </r>
  <r>
    <x v="24"/>
    <m/>
    <m/>
    <m/>
    <m/>
    <m/>
    <m/>
    <n v="99670"/>
    <m/>
  </r>
  <r>
    <x v="25"/>
    <m/>
    <m/>
    <m/>
    <m/>
    <n v="2624"/>
    <m/>
    <n v="16169"/>
    <m/>
  </r>
  <r>
    <x v="26"/>
    <m/>
    <m/>
    <m/>
    <m/>
    <m/>
    <m/>
    <n v="301578"/>
    <m/>
  </r>
  <r>
    <x v="27"/>
    <m/>
    <m/>
    <m/>
    <m/>
    <m/>
    <m/>
    <m/>
    <m/>
  </r>
  <r>
    <x v="0"/>
    <n v="1946316"/>
    <n v="3333"/>
    <m/>
    <m/>
    <n v="6043800"/>
    <n v="3943"/>
    <n v="1080917"/>
    <n v="6408"/>
  </r>
  <r>
    <x v="1"/>
    <n v="678689"/>
    <n v="397"/>
    <n v="5544"/>
    <n v="102"/>
    <m/>
    <m/>
    <m/>
    <m/>
  </r>
  <r>
    <x v="2"/>
    <m/>
    <m/>
    <m/>
    <m/>
    <m/>
    <m/>
    <m/>
    <m/>
  </r>
  <r>
    <x v="3"/>
    <m/>
    <m/>
    <m/>
    <m/>
    <m/>
    <m/>
    <m/>
    <m/>
  </r>
  <r>
    <x v="4"/>
    <m/>
    <m/>
    <n v="1285297"/>
    <n v="3211"/>
    <m/>
    <m/>
    <m/>
    <m/>
  </r>
  <r>
    <x v="5"/>
    <m/>
    <m/>
    <n v="36877"/>
    <n v="133"/>
    <m/>
    <m/>
    <m/>
    <m/>
  </r>
  <r>
    <x v="6"/>
    <m/>
    <m/>
    <m/>
    <m/>
    <m/>
    <m/>
    <m/>
    <m/>
  </r>
  <r>
    <x v="7"/>
    <m/>
    <m/>
    <m/>
    <m/>
    <m/>
    <m/>
    <m/>
    <m/>
  </r>
  <r>
    <x v="8"/>
    <m/>
    <m/>
    <m/>
    <m/>
    <m/>
    <m/>
    <m/>
    <m/>
  </r>
  <r>
    <x v="9"/>
    <m/>
    <m/>
    <m/>
    <m/>
    <m/>
    <m/>
    <m/>
    <m/>
  </r>
  <r>
    <x v="10"/>
    <m/>
    <m/>
    <m/>
    <m/>
    <m/>
    <m/>
    <m/>
    <m/>
  </r>
  <r>
    <x v="11"/>
    <n v="1065575"/>
    <m/>
    <n v="89280"/>
    <m/>
    <n v="1034485"/>
    <m/>
    <m/>
    <m/>
  </r>
  <r>
    <x v="12"/>
    <n v="186775"/>
    <m/>
    <n v="86442"/>
    <m/>
    <n v="19915"/>
    <m/>
    <m/>
    <m/>
  </r>
  <r>
    <x v="13"/>
    <n v="9252"/>
    <m/>
    <n v="7609"/>
    <m/>
    <m/>
    <m/>
    <m/>
    <m/>
  </r>
  <r>
    <x v="14"/>
    <m/>
    <m/>
    <m/>
    <m/>
    <m/>
    <m/>
    <m/>
    <m/>
  </r>
  <r>
    <x v="15"/>
    <m/>
    <m/>
    <m/>
    <m/>
    <m/>
    <m/>
    <m/>
    <m/>
  </r>
  <r>
    <x v="16"/>
    <m/>
    <m/>
    <m/>
    <m/>
    <m/>
    <m/>
    <m/>
    <m/>
  </r>
  <r>
    <x v="17"/>
    <m/>
    <m/>
    <m/>
    <m/>
    <n v="3636558"/>
    <m/>
    <n v="6683428"/>
    <m/>
  </r>
  <r>
    <x v="18"/>
    <m/>
    <m/>
    <m/>
    <m/>
    <m/>
    <m/>
    <m/>
    <m/>
  </r>
  <r>
    <x v="19"/>
    <m/>
    <m/>
    <m/>
    <m/>
    <m/>
    <m/>
    <m/>
    <m/>
  </r>
  <r>
    <x v="20"/>
    <m/>
    <m/>
    <m/>
    <m/>
    <m/>
    <n v="0"/>
    <n v="0"/>
    <n v="0"/>
  </r>
  <r>
    <x v="21"/>
    <n v="16130"/>
    <m/>
    <n v="383922"/>
    <m/>
    <n v="867638"/>
    <m/>
    <m/>
    <m/>
  </r>
  <r>
    <x v="22"/>
    <m/>
    <m/>
    <n v="51669"/>
    <n v="40"/>
    <m/>
    <m/>
    <m/>
    <m/>
  </r>
  <r>
    <x v="23"/>
    <m/>
    <m/>
    <n v="49927"/>
    <n v="20"/>
    <m/>
    <m/>
    <m/>
    <m/>
  </r>
  <r>
    <x v="24"/>
    <m/>
    <m/>
    <n v="16104"/>
    <n v="8"/>
    <n v="396264"/>
    <n v="181"/>
    <n v="115864"/>
    <n v="68"/>
  </r>
  <r>
    <x v="25"/>
    <m/>
    <m/>
    <m/>
    <m/>
    <m/>
    <m/>
    <m/>
    <m/>
  </r>
  <r>
    <x v="26"/>
    <m/>
    <m/>
    <m/>
    <m/>
    <m/>
    <m/>
    <n v="59030"/>
    <m/>
  </r>
  <r>
    <x v="27"/>
    <m/>
    <m/>
    <m/>
    <m/>
    <m/>
    <m/>
    <m/>
    <m/>
  </r>
  <r>
    <x v="0"/>
    <m/>
    <m/>
    <n v="5097982"/>
    <n v="5679"/>
    <n v="10157118.23"/>
    <n v="2264"/>
    <n v="0"/>
    <n v="0"/>
  </r>
  <r>
    <x v="1"/>
    <m/>
    <m/>
    <m/>
    <m/>
    <m/>
    <m/>
    <m/>
    <m/>
  </r>
  <r>
    <x v="2"/>
    <m/>
    <m/>
    <m/>
    <m/>
    <m/>
    <m/>
    <m/>
    <m/>
  </r>
  <r>
    <x v="3"/>
    <m/>
    <m/>
    <m/>
    <m/>
    <m/>
    <m/>
    <m/>
    <m/>
  </r>
  <r>
    <x v="4"/>
    <m/>
    <m/>
    <m/>
    <m/>
    <m/>
    <m/>
    <m/>
    <m/>
  </r>
  <r>
    <x v="5"/>
    <m/>
    <m/>
    <m/>
    <m/>
    <m/>
    <m/>
    <m/>
    <m/>
  </r>
  <r>
    <x v="6"/>
    <m/>
    <m/>
    <m/>
    <m/>
    <m/>
    <m/>
    <m/>
    <m/>
  </r>
  <r>
    <x v="7"/>
    <m/>
    <m/>
    <n v="5415173"/>
    <m/>
    <m/>
    <m/>
    <n v="0"/>
    <n v="0"/>
  </r>
  <r>
    <x v="8"/>
    <m/>
    <m/>
    <m/>
    <m/>
    <m/>
    <m/>
    <m/>
    <m/>
  </r>
  <r>
    <x v="9"/>
    <m/>
    <m/>
    <m/>
    <m/>
    <m/>
    <m/>
    <m/>
    <m/>
  </r>
  <r>
    <x v="10"/>
    <m/>
    <m/>
    <m/>
    <m/>
    <m/>
    <m/>
    <m/>
    <m/>
  </r>
  <r>
    <x v="11"/>
    <m/>
    <m/>
    <m/>
    <m/>
    <m/>
    <m/>
    <m/>
    <m/>
  </r>
  <r>
    <x v="12"/>
    <m/>
    <m/>
    <n v="142653"/>
    <m/>
    <m/>
    <m/>
    <n v="0"/>
    <m/>
  </r>
  <r>
    <x v="13"/>
    <m/>
    <m/>
    <m/>
    <m/>
    <m/>
    <m/>
    <m/>
    <m/>
  </r>
  <r>
    <x v="14"/>
    <m/>
    <m/>
    <m/>
    <m/>
    <m/>
    <m/>
    <m/>
    <m/>
  </r>
  <r>
    <x v="15"/>
    <m/>
    <m/>
    <m/>
    <m/>
    <m/>
    <m/>
    <m/>
    <m/>
  </r>
  <r>
    <x v="16"/>
    <m/>
    <m/>
    <n v="3297247"/>
    <m/>
    <m/>
    <m/>
    <m/>
    <m/>
  </r>
  <r>
    <x v="17"/>
    <m/>
    <m/>
    <n v="1253174"/>
    <m/>
    <m/>
    <m/>
    <m/>
    <m/>
  </r>
  <r>
    <x v="18"/>
    <m/>
    <m/>
    <m/>
    <m/>
    <m/>
    <m/>
    <m/>
    <m/>
  </r>
  <r>
    <x v="19"/>
    <m/>
    <m/>
    <m/>
    <m/>
    <m/>
    <m/>
    <m/>
    <m/>
  </r>
  <r>
    <x v="20"/>
    <m/>
    <m/>
    <m/>
    <m/>
    <m/>
    <m/>
    <m/>
    <m/>
  </r>
  <r>
    <x v="21"/>
    <m/>
    <m/>
    <n v="1325189"/>
    <m/>
    <n v="2939615"/>
    <m/>
    <n v="0"/>
    <m/>
  </r>
  <r>
    <x v="22"/>
    <m/>
    <m/>
    <n v="75564"/>
    <n v="56"/>
    <m/>
    <m/>
    <n v="0"/>
    <m/>
  </r>
  <r>
    <x v="23"/>
    <m/>
    <m/>
    <n v="73018"/>
    <n v="157"/>
    <m/>
    <m/>
    <n v="0"/>
    <m/>
  </r>
  <r>
    <x v="24"/>
    <m/>
    <m/>
    <m/>
    <m/>
    <m/>
    <m/>
    <m/>
    <m/>
  </r>
  <r>
    <x v="25"/>
    <m/>
    <m/>
    <m/>
    <m/>
    <m/>
    <m/>
    <m/>
    <m/>
  </r>
  <r>
    <x v="26"/>
    <m/>
    <m/>
    <m/>
    <m/>
    <m/>
    <m/>
    <m/>
    <m/>
  </r>
  <r>
    <x v="27"/>
    <m/>
    <m/>
    <m/>
    <m/>
    <m/>
    <m/>
    <m/>
    <m/>
  </r>
  <r>
    <x v="0"/>
    <n v="3366765"/>
    <n v="2664"/>
    <n v="8673538"/>
    <n v="4535"/>
    <n v="6732971"/>
    <n v="4115"/>
    <m/>
    <m/>
  </r>
  <r>
    <x v="1"/>
    <n v="2525791"/>
    <n v="1536"/>
    <n v="486700"/>
    <n v="2414"/>
    <m/>
    <m/>
    <m/>
    <m/>
  </r>
  <r>
    <x v="2"/>
    <m/>
    <m/>
    <m/>
    <m/>
    <m/>
    <m/>
    <m/>
    <m/>
  </r>
  <r>
    <x v="3"/>
    <m/>
    <m/>
    <m/>
    <m/>
    <n v="103751"/>
    <m/>
    <m/>
    <m/>
  </r>
  <r>
    <x v="4"/>
    <m/>
    <m/>
    <m/>
    <m/>
    <m/>
    <m/>
    <m/>
    <m/>
  </r>
  <r>
    <x v="5"/>
    <m/>
    <m/>
    <n v="7018"/>
    <n v="5"/>
    <n v="333826"/>
    <n v="59"/>
    <m/>
    <m/>
  </r>
  <r>
    <x v="6"/>
    <m/>
    <m/>
    <n v="143288"/>
    <n v="136"/>
    <n v="208303"/>
    <n v="111"/>
    <m/>
    <m/>
  </r>
  <r>
    <x v="7"/>
    <m/>
    <m/>
    <m/>
    <m/>
    <n v="9688"/>
    <m/>
    <m/>
    <m/>
  </r>
  <r>
    <x v="8"/>
    <m/>
    <m/>
    <m/>
    <m/>
    <m/>
    <m/>
    <n v="15302"/>
    <m/>
  </r>
  <r>
    <x v="9"/>
    <m/>
    <m/>
    <m/>
    <m/>
    <n v="27829"/>
    <m/>
    <n v="1100"/>
    <m/>
  </r>
  <r>
    <x v="10"/>
    <m/>
    <m/>
    <m/>
    <m/>
    <n v="404"/>
    <m/>
    <m/>
    <m/>
  </r>
  <r>
    <x v="11"/>
    <n v="138998"/>
    <m/>
    <n v="17893"/>
    <m/>
    <n v="2677910"/>
    <m/>
    <n v="2396416"/>
    <m/>
  </r>
  <r>
    <x v="12"/>
    <n v="19594"/>
    <m/>
    <n v="43602"/>
    <m/>
    <n v="27108"/>
    <m/>
    <m/>
    <m/>
  </r>
  <r>
    <x v="13"/>
    <n v="35742"/>
    <m/>
    <n v="214672"/>
    <m/>
    <n v="8640"/>
    <m/>
    <m/>
    <m/>
  </r>
  <r>
    <x v="14"/>
    <m/>
    <m/>
    <m/>
    <m/>
    <n v="103"/>
    <m/>
    <m/>
    <m/>
  </r>
  <r>
    <x v="15"/>
    <m/>
    <m/>
    <n v="19102"/>
    <m/>
    <n v="9965"/>
    <m/>
    <n v="27730"/>
    <m/>
  </r>
  <r>
    <x v="16"/>
    <m/>
    <m/>
    <n v="3578622"/>
    <m/>
    <n v="518510"/>
    <m/>
    <m/>
    <m/>
  </r>
  <r>
    <x v="17"/>
    <m/>
    <m/>
    <n v="2576283"/>
    <m/>
    <n v="967279"/>
    <m/>
    <m/>
    <m/>
  </r>
  <r>
    <x v="18"/>
    <m/>
    <m/>
    <m/>
    <m/>
    <m/>
    <m/>
    <m/>
    <m/>
  </r>
  <r>
    <x v="19"/>
    <m/>
    <m/>
    <m/>
    <m/>
    <m/>
    <m/>
    <m/>
    <m/>
  </r>
  <r>
    <x v="20"/>
    <m/>
    <m/>
    <m/>
    <m/>
    <m/>
    <m/>
    <m/>
    <m/>
  </r>
  <r>
    <x v="21"/>
    <n v="14924"/>
    <m/>
    <n v="532749"/>
    <m/>
    <n v="986078"/>
    <m/>
    <n v="506216"/>
    <m/>
  </r>
  <r>
    <x v="22"/>
    <m/>
    <m/>
    <n v="758108"/>
    <n v="224"/>
    <m/>
    <m/>
    <m/>
    <m/>
  </r>
  <r>
    <x v="23"/>
    <m/>
    <m/>
    <n v="733444"/>
    <n v="981"/>
    <m/>
    <m/>
    <m/>
    <m/>
  </r>
  <r>
    <x v="24"/>
    <m/>
    <m/>
    <m/>
    <m/>
    <m/>
    <m/>
    <m/>
    <m/>
  </r>
  <r>
    <x v="25"/>
    <m/>
    <m/>
    <m/>
    <m/>
    <n v="79754"/>
    <n v="29"/>
    <m/>
    <m/>
  </r>
  <r>
    <x v="26"/>
    <m/>
    <m/>
    <m/>
    <m/>
    <m/>
    <m/>
    <n v="61943"/>
    <n v="7"/>
  </r>
  <r>
    <x v="27"/>
    <m/>
    <m/>
    <m/>
    <m/>
    <m/>
    <m/>
    <m/>
    <m/>
  </r>
  <r>
    <x v="0"/>
    <n v="772901"/>
    <n v="741"/>
    <n v="772901"/>
    <n v="1376"/>
    <n v="2025000"/>
    <n v="2025"/>
    <m/>
    <m/>
  </r>
  <r>
    <x v="1"/>
    <m/>
    <m/>
    <m/>
    <m/>
    <m/>
    <m/>
    <m/>
    <m/>
  </r>
  <r>
    <x v="2"/>
    <m/>
    <m/>
    <m/>
    <m/>
    <m/>
    <m/>
    <m/>
    <m/>
  </r>
  <r>
    <x v="3"/>
    <m/>
    <m/>
    <m/>
    <m/>
    <m/>
    <m/>
    <m/>
    <m/>
  </r>
  <r>
    <x v="4"/>
    <m/>
    <m/>
    <m/>
    <m/>
    <m/>
    <m/>
    <m/>
    <m/>
  </r>
  <r>
    <x v="5"/>
    <m/>
    <m/>
    <m/>
    <m/>
    <m/>
    <m/>
    <m/>
    <m/>
  </r>
  <r>
    <x v="6"/>
    <m/>
    <m/>
    <m/>
    <m/>
    <m/>
    <m/>
    <m/>
    <m/>
  </r>
  <r>
    <x v="7"/>
    <m/>
    <m/>
    <m/>
    <m/>
    <m/>
    <m/>
    <m/>
    <m/>
  </r>
  <r>
    <x v="8"/>
    <m/>
    <m/>
    <m/>
    <m/>
    <m/>
    <m/>
    <m/>
    <m/>
  </r>
  <r>
    <x v="9"/>
    <m/>
    <m/>
    <m/>
    <m/>
    <m/>
    <m/>
    <m/>
    <m/>
  </r>
  <r>
    <x v="10"/>
    <n v="5404"/>
    <m/>
    <m/>
    <m/>
    <m/>
    <m/>
    <m/>
    <m/>
  </r>
  <r>
    <x v="11"/>
    <n v="163678"/>
    <m/>
    <n v="269613"/>
    <m/>
    <n v="300102"/>
    <m/>
    <n v="2795"/>
    <m/>
  </r>
  <r>
    <x v="12"/>
    <n v="602475"/>
    <m/>
    <n v="708897"/>
    <m/>
    <n v="4270"/>
    <m/>
    <m/>
    <m/>
  </r>
  <r>
    <x v="13"/>
    <m/>
    <m/>
    <m/>
    <m/>
    <m/>
    <m/>
    <m/>
    <m/>
  </r>
  <r>
    <x v="14"/>
    <m/>
    <m/>
    <m/>
    <m/>
    <m/>
    <m/>
    <m/>
    <m/>
  </r>
  <r>
    <x v="15"/>
    <m/>
    <m/>
    <m/>
    <m/>
    <m/>
    <m/>
    <m/>
    <m/>
  </r>
  <r>
    <x v="16"/>
    <n v="129833"/>
    <m/>
    <n v="85815"/>
    <m/>
    <n v="107442"/>
    <m/>
    <m/>
    <m/>
  </r>
  <r>
    <x v="17"/>
    <m/>
    <m/>
    <m/>
    <m/>
    <m/>
    <m/>
    <m/>
    <m/>
  </r>
  <r>
    <x v="18"/>
    <n v="4921409"/>
    <m/>
    <m/>
    <m/>
    <n v="16412762"/>
    <m/>
    <m/>
    <m/>
  </r>
  <r>
    <x v="19"/>
    <n v="497878"/>
    <m/>
    <n v="3668090"/>
    <m/>
    <n v="4736290"/>
    <m/>
    <n v="3960492"/>
    <m/>
  </r>
  <r>
    <x v="20"/>
    <m/>
    <m/>
    <n v="71157"/>
    <m/>
    <n v="150139"/>
    <m/>
    <n v="31500"/>
    <m/>
  </r>
  <r>
    <x v="21"/>
    <n v="39335"/>
    <m/>
    <n v="951282"/>
    <m/>
    <n v="12710301"/>
    <m/>
    <n v="20412982"/>
    <m/>
  </r>
  <r>
    <x v="22"/>
    <m/>
    <m/>
    <m/>
    <m/>
    <m/>
    <m/>
    <m/>
    <m/>
  </r>
  <r>
    <x v="23"/>
    <m/>
    <m/>
    <m/>
    <m/>
    <m/>
    <m/>
    <m/>
    <m/>
  </r>
  <r>
    <x v="24"/>
    <m/>
    <m/>
    <m/>
    <m/>
    <m/>
    <m/>
    <m/>
    <m/>
  </r>
  <r>
    <x v="25"/>
    <m/>
    <m/>
    <m/>
    <m/>
    <m/>
    <m/>
    <m/>
    <m/>
  </r>
  <r>
    <x v="26"/>
    <m/>
    <m/>
    <m/>
    <m/>
    <m/>
    <m/>
    <m/>
    <m/>
  </r>
  <r>
    <x v="27"/>
    <m/>
    <m/>
    <m/>
    <m/>
    <m/>
    <m/>
    <m/>
    <m/>
  </r>
  <r>
    <x v="0"/>
    <n v="162753"/>
    <n v="175"/>
    <n v="201138"/>
    <n v="199"/>
    <n v="1019928"/>
    <n v="1839"/>
    <m/>
    <m/>
  </r>
  <r>
    <x v="1"/>
    <s v="                                    -  "/>
    <s v="                                   -  "/>
    <s v="                                      -  "/>
    <s v="                                   -  "/>
    <s v="                                     -  "/>
    <s v="                                             -  "/>
    <m/>
    <m/>
  </r>
  <r>
    <x v="2"/>
    <s v="                                    -  "/>
    <s v="                                   -  "/>
    <s v="                                      -  "/>
    <s v="                                   -  "/>
    <s v="                                     -  "/>
    <s v="                                             -  "/>
    <m/>
    <m/>
  </r>
  <r>
    <x v="3"/>
    <s v="                                    -  "/>
    <s v="                                   -  "/>
    <s v="                                      -  "/>
    <s v="                                   -  "/>
    <s v="                                     -  "/>
    <s v="                                             -  "/>
    <m/>
    <m/>
  </r>
  <r>
    <x v="4"/>
    <s v="                                    -  "/>
    <s v="                                   -  "/>
    <s v="                                      -  "/>
    <s v="                                   -  "/>
    <s v="                                     -  "/>
    <s v="                                             -  "/>
    <m/>
    <m/>
  </r>
  <r>
    <x v="5"/>
    <s v="                                    -  "/>
    <s v="                                   -  "/>
    <s v="                                      -  "/>
    <s v="                                   -  "/>
    <s v="                                     -  "/>
    <s v="                                             -  "/>
    <m/>
    <m/>
  </r>
  <r>
    <x v="6"/>
    <s v="                                    -  "/>
    <s v="                                   -  "/>
    <s v="                                      -  "/>
    <s v="                                   -  "/>
    <s v="                                     -  "/>
    <s v="                                             -  "/>
    <m/>
    <m/>
  </r>
  <r>
    <x v="7"/>
    <s v="                                    -  "/>
    <m/>
    <s v="                                      -  "/>
    <m/>
    <s v="                                     -  "/>
    <m/>
    <m/>
    <m/>
  </r>
  <r>
    <x v="8"/>
    <s v="                                    -  "/>
    <m/>
    <s v="                                      -  "/>
    <m/>
    <s v="                                     -  "/>
    <m/>
    <m/>
    <m/>
  </r>
  <r>
    <x v="9"/>
    <s v="                                    -  "/>
    <m/>
    <s v="                                      -  "/>
    <m/>
    <s v="                                     -  "/>
    <m/>
    <m/>
    <m/>
  </r>
  <r>
    <x v="10"/>
    <s v="                                    -  "/>
    <m/>
    <s v="                                      -  "/>
    <m/>
    <s v="                                     -  "/>
    <m/>
    <m/>
    <m/>
  </r>
  <r>
    <x v="11"/>
    <n v="12201"/>
    <m/>
    <n v="291052"/>
    <m/>
    <n v="661175"/>
    <m/>
    <n v="96229"/>
    <m/>
  </r>
  <r>
    <x v="12"/>
    <s v="                                    -  "/>
    <m/>
    <n v="11472"/>
    <m/>
    <s v="                                     -  "/>
    <m/>
    <m/>
    <m/>
  </r>
  <r>
    <x v="13"/>
    <s v="                                    -  "/>
    <m/>
    <n v="10387"/>
    <m/>
    <s v="                                     -  "/>
    <m/>
    <m/>
    <m/>
  </r>
  <r>
    <x v="14"/>
    <s v="                                    -  "/>
    <m/>
    <s v="                                      -  "/>
    <m/>
    <s v="                                     -  "/>
    <m/>
    <m/>
    <m/>
  </r>
  <r>
    <x v="15"/>
    <s v="                                    -  "/>
    <m/>
    <s v="                                      -  "/>
    <m/>
    <s v="                                     -  "/>
    <m/>
    <m/>
    <m/>
  </r>
  <r>
    <x v="16"/>
    <s v="                                    -  "/>
    <m/>
    <n v="542348"/>
    <m/>
    <s v="                                     -  "/>
    <m/>
    <m/>
    <m/>
  </r>
  <r>
    <x v="17"/>
    <s v="                                    -  "/>
    <m/>
    <s v="                                      -  "/>
    <m/>
    <s v="                                     -  "/>
    <m/>
    <m/>
    <m/>
  </r>
  <r>
    <x v="18"/>
    <s v="                                    -  "/>
    <m/>
    <n v="34146115"/>
    <m/>
    <n v="21203862"/>
    <m/>
    <n v="0"/>
    <m/>
  </r>
  <r>
    <x v="19"/>
    <s v="                                    -  "/>
    <m/>
    <n v="3128997"/>
    <m/>
    <n v="-611475"/>
    <m/>
    <m/>
    <m/>
  </r>
  <r>
    <x v="20"/>
    <s v="                                    -  "/>
    <s v="                                   -  "/>
    <s v="                                      -  "/>
    <s v="                                   -  "/>
    <s v="                                     -  "/>
    <s v="                                             -  "/>
    <m/>
    <m/>
  </r>
  <r>
    <x v="21"/>
    <n v="42284684"/>
    <s v="                                   -  "/>
    <n v="59058187"/>
    <s v="                                   -  "/>
    <s v="                                     -  "/>
    <s v="                                             -  "/>
    <m/>
    <m/>
  </r>
  <r>
    <x v="22"/>
    <s v="                                    -  "/>
    <s v="                                   -  "/>
    <s v="                                      -  "/>
    <s v="                                   -  "/>
    <s v="                                     -  "/>
    <s v="                                             -  "/>
    <m/>
    <m/>
  </r>
  <r>
    <x v="23"/>
    <s v="                                    -  "/>
    <s v="                                   -  "/>
    <s v="                                      -  "/>
    <s v="                                   -  "/>
    <s v="                                     -  "/>
    <s v="                                             -  "/>
    <m/>
    <m/>
  </r>
  <r>
    <x v="24"/>
    <s v="                                    -  "/>
    <s v="                                   -  "/>
    <s v="                                      -  "/>
    <s v="                                   -  "/>
    <s v="                                     -  "/>
    <s v="                                             -  "/>
    <m/>
    <m/>
  </r>
  <r>
    <x v="25"/>
    <s v="                                    -  "/>
    <s v="                                   -  "/>
    <s v="                                      -  "/>
    <s v="                                   -  "/>
    <s v="                                     -  "/>
    <s v="                                             -  "/>
    <m/>
    <m/>
  </r>
  <r>
    <x v="26"/>
    <m/>
    <m/>
    <m/>
    <m/>
    <m/>
    <m/>
    <m/>
    <m/>
  </r>
  <r>
    <x v="27"/>
    <m/>
    <m/>
    <m/>
    <m/>
    <m/>
    <m/>
    <m/>
    <m/>
  </r>
  <r>
    <x v="0"/>
    <n v="4522850"/>
    <n v="5321"/>
    <n v="10549600"/>
    <n v="9168"/>
    <n v="13579125"/>
    <n v="6755"/>
    <s v=" $                                      -  "/>
    <n v="304"/>
  </r>
  <r>
    <x v="1"/>
    <n v="1472165"/>
    <n v="1400"/>
    <s v=" $                                   -  "/>
    <s v="                                   -  "/>
    <s v=" $                                  -  "/>
    <s v="                                             -  "/>
    <s v=" $                                      -  "/>
    <s v="                                         -  "/>
  </r>
  <r>
    <x v="2"/>
    <s v=" $                                 -  "/>
    <s v="                                   -  "/>
    <s v=" $                                   -  "/>
    <s v="                                   -  "/>
    <s v=" $                                  -  "/>
    <s v="                                             -  "/>
    <s v=" $                                      -  "/>
    <s v="                                         -  "/>
  </r>
  <r>
    <x v="3"/>
    <s v=" $                                 -  "/>
    <s v="                                   -  "/>
    <n v="603600"/>
    <s v="                                   -  "/>
    <s v=" $                                  -  "/>
    <s v="                                             -  "/>
    <s v=" $                                      -  "/>
    <s v="                                         -  "/>
  </r>
  <r>
    <x v="4"/>
    <n v="137042"/>
    <n v="545"/>
    <n v="223321"/>
    <n v="561"/>
    <n v="289462"/>
    <n v="700"/>
    <s v=" $                                      -  "/>
    <s v="                                         -  "/>
  </r>
  <r>
    <x v="5"/>
    <s v=" $                                 -  "/>
    <s v="                                   -  "/>
    <s v=" $                                   -  "/>
    <s v="                                   -  "/>
    <s v=" $                                  -  "/>
    <s v="                                             -  "/>
    <s v=" $                                      -  "/>
    <s v="                                         -  "/>
  </r>
  <r>
    <x v="6"/>
    <s v=" $                                 -  "/>
    <s v="                                   -  "/>
    <n v="2697959"/>
    <n v="1849"/>
    <n v="1480562"/>
    <n v="1126"/>
    <n v="763"/>
    <n v="69"/>
  </r>
  <r>
    <x v="7"/>
    <s v=" $                                 -  "/>
    <m/>
    <s v=" $                                   -  "/>
    <m/>
    <s v=" $                                  -  "/>
    <m/>
    <s v=" $                                      -  "/>
    <s v="                                         -  "/>
  </r>
  <r>
    <x v="8"/>
    <s v=" $                                 -  "/>
    <m/>
    <s v=" $                                   -  "/>
    <m/>
    <n v="29742"/>
    <m/>
    <s v=" $                                      -  "/>
    <s v="                                         -  "/>
  </r>
  <r>
    <x v="9"/>
    <n v="2838524"/>
    <m/>
    <s v=" $                                   -  "/>
    <m/>
    <n v="2420872"/>
    <m/>
    <n v="1101443"/>
    <m/>
  </r>
  <r>
    <x v="10"/>
    <s v=" $                                 -  "/>
    <m/>
    <n v="6218"/>
    <m/>
    <n v="2661604"/>
    <m/>
    <n v="1592281"/>
    <m/>
  </r>
  <r>
    <x v="11"/>
    <n v="167478"/>
    <m/>
    <n v="3529981"/>
    <m/>
    <n v="9686625"/>
    <m/>
    <n v="5074335"/>
    <m/>
  </r>
  <r>
    <x v="12"/>
    <n v="116086"/>
    <m/>
    <n v="448643"/>
    <m/>
    <n v="307810"/>
    <m/>
    <s v=" $                                      -  "/>
    <m/>
  </r>
  <r>
    <x v="13"/>
    <n v="216369"/>
    <m/>
    <n v="150911"/>
    <m/>
    <n v="96404"/>
    <m/>
    <s v=" $                                      -  "/>
    <m/>
  </r>
  <r>
    <x v="14"/>
    <n v="111724"/>
    <m/>
    <n v="129791"/>
    <m/>
    <s v=" $                                  -  "/>
    <m/>
    <n v="2392056"/>
    <m/>
  </r>
  <r>
    <x v="15"/>
    <s v=" $                                 -  "/>
    <m/>
    <s v=" $                                   -  "/>
    <m/>
    <s v=" $                                  -  "/>
    <m/>
    <s v=" $                                      -  "/>
    <m/>
  </r>
  <r>
    <x v="16"/>
    <s v=" $                                 -  "/>
    <m/>
    <n v="15971403"/>
    <m/>
    <n v="50397152"/>
    <m/>
    <n v="27920588"/>
    <m/>
  </r>
  <r>
    <x v="17"/>
    <n v="1098888"/>
    <m/>
    <n v="7577103"/>
    <m/>
    <s v=" $                                  -  "/>
    <m/>
    <s v=" $                                      -  "/>
    <m/>
  </r>
  <r>
    <x v="18"/>
    <s v=" $                                 -  "/>
    <m/>
    <s v=" $                                   -  "/>
    <m/>
    <s v=" $                                  -  "/>
    <m/>
    <s v=" $                                      -  "/>
    <m/>
  </r>
  <r>
    <x v="19"/>
    <s v=" $                                 -  "/>
    <m/>
    <s v=" $                                   -  "/>
    <m/>
    <s v=" $                                  -  "/>
    <m/>
    <s v=" $                                      -  "/>
    <m/>
  </r>
  <r>
    <x v="20"/>
    <s v=" $                                 -  "/>
    <m/>
    <s v=" $                                   -  "/>
    <s v="                                   -  "/>
    <s v=" $                                  -  "/>
    <s v="                                             -  "/>
    <s v=" $                                      -  "/>
    <m/>
  </r>
  <r>
    <x v="21"/>
    <s v=" $                                 -  "/>
    <m/>
    <n v="2461409"/>
    <s v="                                   -  "/>
    <n v="204882"/>
    <s v="                                             -  "/>
    <m/>
    <m/>
  </r>
  <r>
    <x v="22"/>
    <s v=" $                                 -  "/>
    <m/>
    <n v="1168261"/>
    <n v="594"/>
    <s v=" $                                  -  "/>
    <s v="                                             -  "/>
    <n v="5000"/>
    <n v="3"/>
  </r>
  <r>
    <x v="23"/>
    <s v=" $                                 -  "/>
    <m/>
    <n v="1126953"/>
    <n v="807"/>
    <n v="10411"/>
    <s v="                                             -  "/>
    <s v=" $                                      -  "/>
    <m/>
  </r>
  <r>
    <x v="24"/>
    <s v=" $                                 -  "/>
    <m/>
    <n v="127785"/>
    <n v="54"/>
    <n v="1015587"/>
    <n v="131"/>
    <m/>
    <m/>
  </r>
  <r>
    <x v="25"/>
    <s v=" $                                 -  "/>
    <m/>
    <s v=" $                                   -  "/>
    <m/>
    <s v=" $                                  -  "/>
    <s v="                                             -  "/>
    <s v=" $                                      -  "/>
    <m/>
  </r>
  <r>
    <x v="26"/>
    <s v=" $                                 -  "/>
    <m/>
    <s v=" $                                   -  "/>
    <m/>
    <s v=" $                                  -  "/>
    <s v="                                             -  "/>
    <s v=" $                                      -  "/>
    <m/>
  </r>
  <r>
    <x v="27"/>
    <s v=" $                                 -  "/>
    <m/>
    <s v=" $                                   -  "/>
    <m/>
    <s v=" $                                  -  "/>
    <s v="                                             -  "/>
    <s v=" $                                      -  "/>
    <m/>
  </r>
  <r>
    <x v="0"/>
    <n v="530433"/>
    <n v="288"/>
    <n v="238174"/>
    <n v="116"/>
    <n v="2994300"/>
    <n v="570"/>
    <n v="37250"/>
    <n v="22"/>
  </r>
  <r>
    <x v="1"/>
    <m/>
    <m/>
    <m/>
    <m/>
    <m/>
    <m/>
    <m/>
    <m/>
  </r>
  <r>
    <x v="2"/>
    <m/>
    <m/>
    <m/>
    <m/>
    <m/>
    <m/>
    <m/>
    <m/>
  </r>
  <r>
    <x v="3"/>
    <m/>
    <m/>
    <m/>
    <m/>
    <m/>
    <m/>
    <m/>
    <m/>
  </r>
  <r>
    <x v="4"/>
    <m/>
    <m/>
    <m/>
    <m/>
    <m/>
    <m/>
    <m/>
    <m/>
  </r>
  <r>
    <x v="5"/>
    <m/>
    <m/>
    <m/>
    <m/>
    <m/>
    <m/>
    <m/>
    <m/>
  </r>
  <r>
    <x v="6"/>
    <m/>
    <m/>
    <n v="317011"/>
    <m/>
    <m/>
    <m/>
    <m/>
    <m/>
  </r>
  <r>
    <x v="7"/>
    <n v="327"/>
    <m/>
    <n v="1080"/>
    <m/>
    <m/>
    <m/>
    <m/>
    <m/>
  </r>
  <r>
    <x v="8"/>
    <m/>
    <m/>
    <m/>
    <m/>
    <n v="856"/>
    <m/>
    <m/>
    <m/>
  </r>
  <r>
    <x v="9"/>
    <n v="285"/>
    <m/>
    <n v="5152"/>
    <m/>
    <m/>
    <m/>
    <m/>
    <m/>
  </r>
  <r>
    <x v="10"/>
    <m/>
    <m/>
    <m/>
    <m/>
    <n v="10403"/>
    <m/>
    <n v="4496"/>
    <m/>
  </r>
  <r>
    <x v="11"/>
    <n v="33750"/>
    <m/>
    <n v="789007"/>
    <m/>
    <n v="426878"/>
    <m/>
    <n v="550245"/>
    <m/>
  </r>
  <r>
    <x v="12"/>
    <n v="824"/>
    <m/>
    <n v="44689"/>
    <m/>
    <n v="5657"/>
    <m/>
    <n v="858"/>
    <m/>
  </r>
  <r>
    <x v="13"/>
    <m/>
    <m/>
    <n v="24000"/>
    <m/>
    <m/>
    <m/>
    <m/>
    <m/>
  </r>
  <r>
    <x v="14"/>
    <n v="71943"/>
    <m/>
    <n v="54057"/>
    <m/>
    <n v="32817"/>
    <m/>
    <m/>
    <m/>
  </r>
  <r>
    <x v="15"/>
    <m/>
    <m/>
    <n v="1277676"/>
    <m/>
    <m/>
    <m/>
    <m/>
    <m/>
  </r>
  <r>
    <x v="16"/>
    <m/>
    <m/>
    <m/>
    <m/>
    <n v="149625"/>
    <m/>
    <m/>
    <m/>
  </r>
  <r>
    <x v="17"/>
    <m/>
    <m/>
    <m/>
    <m/>
    <m/>
    <m/>
    <m/>
    <m/>
  </r>
  <r>
    <x v="18"/>
    <m/>
    <m/>
    <m/>
    <m/>
    <m/>
    <m/>
    <m/>
    <m/>
  </r>
  <r>
    <x v="19"/>
    <m/>
    <m/>
    <m/>
    <m/>
    <m/>
    <m/>
    <m/>
    <m/>
  </r>
  <r>
    <x v="20"/>
    <m/>
    <m/>
    <m/>
    <m/>
    <m/>
    <m/>
    <m/>
    <m/>
  </r>
  <r>
    <x v="21"/>
    <m/>
    <m/>
    <n v="12745"/>
    <m/>
    <n v="53292"/>
    <m/>
    <n v="3462"/>
    <m/>
  </r>
  <r>
    <x v="22"/>
    <m/>
    <m/>
    <m/>
    <m/>
    <m/>
    <m/>
    <m/>
    <m/>
  </r>
  <r>
    <x v="23"/>
    <m/>
    <m/>
    <n v="102909"/>
    <m/>
    <m/>
    <m/>
    <m/>
    <m/>
  </r>
  <r>
    <x v="24"/>
    <m/>
    <m/>
    <n v="3404"/>
    <m/>
    <m/>
    <m/>
    <m/>
    <m/>
  </r>
  <r>
    <x v="25"/>
    <m/>
    <m/>
    <m/>
    <m/>
    <m/>
    <m/>
    <m/>
    <m/>
  </r>
  <r>
    <x v="26"/>
    <m/>
    <m/>
    <m/>
    <m/>
    <m/>
    <m/>
    <n v="173913"/>
    <m/>
  </r>
  <r>
    <x v="27"/>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45">
  <r>
    <x v="0"/>
    <s v="Alamo Community College District"/>
    <x v="0"/>
    <s v="Student Portion"/>
    <n v="11293384"/>
    <n v="10426057"/>
    <m/>
    <n v="867326"/>
    <m/>
    <n v="41110287"/>
    <m/>
    <n v="2769624"/>
    <m/>
    <m/>
  </r>
  <r>
    <x v="0"/>
    <s v="Alamo Community College District"/>
    <x v="0"/>
    <s v="Institutional Portion"/>
    <n v="11293382"/>
    <n v="1617973"/>
    <m/>
    <n v="9150298"/>
    <m/>
    <n v="36681802"/>
    <m/>
    <m/>
    <m/>
    <m/>
  </r>
  <r>
    <x v="0"/>
    <s v="Alamo Community College District"/>
    <x v="0"/>
    <s v="Historically Black Colleges &amp; Universities"/>
    <n v="6284530"/>
    <n v="1100784"/>
    <m/>
    <m/>
    <m/>
    <m/>
    <m/>
    <n v="5215"/>
    <n v="88957"/>
    <m/>
  </r>
  <r>
    <x v="0"/>
    <s v="Alamo Community College District"/>
    <x v="0"/>
    <s v="Tribally Controlled Colleges and Universities"/>
    <m/>
    <m/>
    <m/>
    <n v="2406057"/>
    <m/>
    <m/>
    <m/>
    <m/>
    <m/>
    <m/>
  </r>
  <r>
    <x v="0"/>
    <s v="Alamo Community College District"/>
    <x v="0"/>
    <s v="Minority Serving Institutions"/>
    <n v="1162440"/>
    <n v="121304"/>
    <n v="6753"/>
    <n v="887852"/>
    <m/>
    <m/>
    <m/>
    <n v="0"/>
    <m/>
    <m/>
  </r>
  <r>
    <x v="0"/>
    <s v="Alamo Community College District"/>
    <x v="0"/>
    <s v="Strengthening Institutions Program"/>
    <m/>
    <m/>
    <m/>
    <m/>
    <m/>
    <m/>
    <m/>
    <m/>
    <m/>
    <m/>
  </r>
  <r>
    <x v="0"/>
    <s v="Alamo Community College District"/>
    <x v="0"/>
    <s v="Fund for the Improvement of Post-Secondary Education"/>
    <m/>
    <m/>
    <m/>
    <m/>
    <m/>
    <m/>
    <m/>
    <m/>
    <m/>
    <m/>
  </r>
  <r>
    <x v="0"/>
    <s v="Alamo Community College District"/>
    <x v="0"/>
    <s v="Institutional Resilience and Expanded Postsecondary Opportunity"/>
    <m/>
    <m/>
    <m/>
    <m/>
    <m/>
    <m/>
    <m/>
    <m/>
    <m/>
    <m/>
  </r>
  <r>
    <x v="0"/>
    <s v="Alamo Community College District"/>
    <x v="0"/>
    <s v="HHS Provider Relief Fund"/>
    <m/>
    <m/>
    <m/>
    <m/>
    <m/>
    <m/>
    <m/>
    <m/>
    <m/>
    <m/>
  </r>
  <r>
    <x v="0"/>
    <s v="Alamo Community College District"/>
    <x v="0"/>
    <s v="Enter any Other Subpart Funding Received"/>
    <m/>
    <m/>
    <m/>
    <m/>
    <m/>
    <m/>
    <m/>
    <m/>
    <m/>
    <m/>
  </r>
  <r>
    <x v="0"/>
    <s v="Alamo Community College District"/>
    <x v="1"/>
    <s v="Governor's Emergency Education Relief Fund I &amp; II"/>
    <m/>
    <m/>
    <n v="1021713"/>
    <n v="721713"/>
    <n v="1325000"/>
    <m/>
    <n v="393132"/>
    <n v="718186"/>
    <m/>
    <m/>
  </r>
  <r>
    <x v="0"/>
    <s v="Alamo Community College District"/>
    <x v="2"/>
    <s v="Student Aid Portion"/>
    <m/>
    <m/>
    <n v="11293384"/>
    <n v="11293384"/>
    <m/>
    <m/>
    <m/>
    <m/>
    <m/>
    <m/>
  </r>
  <r>
    <x v="0"/>
    <s v="Alamo Community College District"/>
    <x v="2"/>
    <s v="Institutional Portion"/>
    <m/>
    <m/>
    <n v="43576440"/>
    <n v="21555694"/>
    <m/>
    <m/>
    <m/>
    <n v="1453995"/>
    <n v="1185144"/>
    <m/>
  </r>
  <r>
    <x v="0"/>
    <s v="Alamo Community College District"/>
    <x v="2"/>
    <s v="Historically Black Colleges &amp; Universities"/>
    <m/>
    <m/>
    <n v="31665801"/>
    <n v="110016"/>
    <m/>
    <n v="20771561"/>
    <m/>
    <n v="1900771"/>
    <n v="6090528"/>
    <m/>
  </r>
  <r>
    <x v="0"/>
    <s v="Alamo Community College District"/>
    <x v="2"/>
    <s v="Tribally Controlled Colleges and Universities"/>
    <m/>
    <m/>
    <m/>
    <m/>
    <m/>
    <m/>
    <m/>
    <m/>
    <m/>
    <m/>
  </r>
  <r>
    <x v="0"/>
    <s v="Alamo Community College District"/>
    <x v="2"/>
    <s v="Minority Serving Institutions"/>
    <m/>
    <m/>
    <n v="1903459"/>
    <n v="50000"/>
    <m/>
    <n v="2430095"/>
    <m/>
    <n v="346058"/>
    <n v="28109"/>
    <m/>
  </r>
  <r>
    <x v="0"/>
    <s v="Alamo Community College District"/>
    <x v="2"/>
    <s v="Strengthening Institutions Program"/>
    <m/>
    <m/>
    <m/>
    <m/>
    <m/>
    <m/>
    <m/>
    <m/>
    <m/>
    <m/>
  </r>
  <r>
    <x v="0"/>
    <s v="Alamo Community College District"/>
    <x v="2"/>
    <s v="Proprietary Institutions Grant Funds for Students"/>
    <m/>
    <m/>
    <m/>
    <m/>
    <m/>
    <m/>
    <m/>
    <m/>
    <m/>
    <m/>
  </r>
  <r>
    <x v="0"/>
    <s v="Alamo Community College District"/>
    <x v="2"/>
    <s v="Supplemental Assistance to Institutions of Higher Education Program"/>
    <m/>
    <m/>
    <n v="416523"/>
    <m/>
    <m/>
    <n v="81119"/>
    <m/>
    <n v="160836"/>
    <n v="9756"/>
    <m/>
  </r>
  <r>
    <x v="0"/>
    <s v="Alamo Community College District"/>
    <x v="2"/>
    <s v="Enter any Other Subpart Funding Received"/>
    <m/>
    <m/>
    <m/>
    <m/>
    <m/>
    <m/>
    <m/>
    <m/>
    <m/>
    <m/>
  </r>
  <r>
    <x v="0"/>
    <s v="Alamo Community College District"/>
    <x v="3"/>
    <s v="Student Portion"/>
    <m/>
    <m/>
    <n v="50296197"/>
    <n v="6396137"/>
    <m/>
    <m/>
    <m/>
    <m/>
    <m/>
    <m/>
  </r>
  <r>
    <x v="0"/>
    <s v="Alamo Community College District"/>
    <x v="3"/>
    <s v="Institutional Portion"/>
    <m/>
    <m/>
    <n v="47250177"/>
    <n v="2783423"/>
    <m/>
    <m/>
    <m/>
    <n v="11277049"/>
    <n v="6323083"/>
    <m/>
  </r>
  <r>
    <x v="0"/>
    <s v="Alamo Community College District"/>
    <x v="3"/>
    <s v="Historically Black Colleges &amp; Universities"/>
    <m/>
    <m/>
    <n v="55223223"/>
    <m/>
    <m/>
    <m/>
    <m/>
    <n v="18095370"/>
    <n v="27107041"/>
    <m/>
  </r>
  <r>
    <x v="0"/>
    <s v="Alamo Community College District"/>
    <x v="3"/>
    <s v="Tribally Controlled Colleges and Universities"/>
    <m/>
    <m/>
    <m/>
    <m/>
    <m/>
    <m/>
    <m/>
    <m/>
    <m/>
    <m/>
  </r>
  <r>
    <x v="0"/>
    <s v="Alamo Community College District"/>
    <x v="3"/>
    <s v="Minority Serving Institutions"/>
    <m/>
    <m/>
    <n v="2275756"/>
    <n v="0"/>
    <n v="1719515"/>
    <m/>
    <m/>
    <n v="169977"/>
    <n v="1830691"/>
    <m/>
  </r>
  <r>
    <x v="0"/>
    <s v="Alamo Community College District"/>
    <x v="3"/>
    <s v="Strengthening Institutions Program"/>
    <m/>
    <m/>
    <m/>
    <m/>
    <m/>
    <m/>
    <m/>
    <m/>
    <m/>
    <m/>
  </r>
  <r>
    <x v="0"/>
    <s v="Alamo Community College District"/>
    <x v="3"/>
    <s v="Proprietary Institutions Grant Funds for Students"/>
    <m/>
    <m/>
    <m/>
    <m/>
    <m/>
    <m/>
    <m/>
    <m/>
    <m/>
    <m/>
  </r>
  <r>
    <x v="0"/>
    <s v="Alamo Community College District"/>
    <x v="3"/>
    <s v="Supplemental Support under American Rescue Plan"/>
    <m/>
    <m/>
    <m/>
    <m/>
    <m/>
    <m/>
    <m/>
    <m/>
    <m/>
    <m/>
  </r>
  <r>
    <x v="0"/>
    <s v="Alamo Community College District"/>
    <x v="3"/>
    <s v="Federal Funding Provided in SB8, 87th Legislature, 3rd Called Session"/>
    <m/>
    <m/>
    <m/>
    <m/>
    <m/>
    <m/>
    <m/>
    <m/>
    <m/>
    <m/>
  </r>
  <r>
    <x v="0"/>
    <s v="Alamo Community College District"/>
    <x v="3"/>
    <s v="Enter any Other Subpart Funding Received"/>
    <m/>
    <m/>
    <m/>
    <m/>
    <m/>
    <m/>
    <m/>
    <m/>
    <m/>
    <m/>
  </r>
  <r>
    <x v="0"/>
    <s v="Alamo Community College District"/>
    <x v="4"/>
    <s v="Enter any Other Subpart Funding Received"/>
    <m/>
    <m/>
    <m/>
    <m/>
    <m/>
    <m/>
    <m/>
    <m/>
    <m/>
    <m/>
  </r>
  <r>
    <x v="0"/>
    <s v="Alamo Community College District"/>
    <x v="4"/>
    <s v="Enter any Other Subpart Funding Received"/>
    <m/>
    <m/>
    <m/>
    <m/>
    <m/>
    <m/>
    <m/>
    <m/>
    <m/>
    <m/>
  </r>
  <r>
    <x v="0"/>
    <s v="Alamo Community College District"/>
    <x v="5"/>
    <s v="Enter any Other Subpart Funding Received"/>
    <m/>
    <m/>
    <m/>
    <m/>
    <m/>
    <m/>
    <m/>
    <m/>
    <m/>
    <m/>
  </r>
  <r>
    <x v="0"/>
    <s v="Alamo Community College District"/>
    <x v="5"/>
    <s v="Enter any Other Subpart Funding Received"/>
    <m/>
    <m/>
    <m/>
    <n v="21411"/>
    <m/>
    <m/>
    <m/>
    <m/>
    <m/>
    <m/>
  </r>
  <r>
    <x v="0"/>
    <s v="Alamo Community College District"/>
    <x v="6"/>
    <s v="Enter any Other Subpart Funding Received"/>
    <m/>
    <m/>
    <m/>
    <m/>
    <m/>
    <m/>
    <m/>
    <m/>
    <m/>
    <m/>
  </r>
  <r>
    <x v="0"/>
    <s v="Alamo Community College District"/>
    <x v="6"/>
    <s v="Enter any Other Subpart Funding Received"/>
    <m/>
    <m/>
    <m/>
    <m/>
    <m/>
    <m/>
    <m/>
    <m/>
    <m/>
    <m/>
  </r>
  <r>
    <x v="0"/>
    <s v="Alamo Community College District"/>
    <x v="7"/>
    <s v="FEMA reimbursements – Note purpose in Explanatory Notes"/>
    <m/>
    <m/>
    <m/>
    <m/>
    <m/>
    <m/>
    <m/>
    <m/>
    <m/>
    <m/>
  </r>
  <r>
    <x v="0"/>
    <s v="Alamo Community College District"/>
    <x v="7"/>
    <s v="Funds received from other state or local entity (please specify which entity and for what purpose in explanatory notes)"/>
    <m/>
    <m/>
    <m/>
    <m/>
    <m/>
    <m/>
    <m/>
    <m/>
    <m/>
    <m/>
  </r>
  <r>
    <x v="0"/>
    <s v="Alvin Community College"/>
    <x v="0"/>
    <s v="Student Portion"/>
    <n v="1138749"/>
    <n v="423100"/>
    <m/>
    <n v="715649"/>
    <m/>
    <m/>
    <m/>
    <m/>
    <m/>
    <m/>
  </r>
  <r>
    <x v="0"/>
    <s v="Alvin Community College"/>
    <x v="0"/>
    <s v="Institutional Portion"/>
    <n v="1138749"/>
    <n v="779186"/>
    <m/>
    <n v="359563"/>
    <m/>
    <m/>
    <m/>
    <m/>
    <m/>
    <m/>
  </r>
  <r>
    <x v="0"/>
    <s v="Alvin Community College"/>
    <x v="0"/>
    <s v="Historically Black Colleges &amp; Universities"/>
    <m/>
    <m/>
    <m/>
    <m/>
    <m/>
    <m/>
    <m/>
    <m/>
    <m/>
    <m/>
  </r>
  <r>
    <x v="0"/>
    <s v="Alvin Community College"/>
    <x v="0"/>
    <s v="Tribally Controlled Colleges and Universities"/>
    <m/>
    <m/>
    <m/>
    <m/>
    <m/>
    <m/>
    <m/>
    <m/>
    <m/>
    <m/>
  </r>
  <r>
    <x v="0"/>
    <s v="Alvin Community College"/>
    <x v="0"/>
    <s v="Minority Serving Institutions"/>
    <m/>
    <m/>
    <m/>
    <m/>
    <m/>
    <m/>
    <m/>
    <m/>
    <m/>
    <m/>
  </r>
  <r>
    <x v="0"/>
    <s v="Alvin Community College"/>
    <x v="0"/>
    <s v="Strengthening Institutions Program"/>
    <m/>
    <m/>
    <m/>
    <m/>
    <m/>
    <m/>
    <m/>
    <m/>
    <m/>
    <m/>
  </r>
  <r>
    <x v="0"/>
    <s v="Alvin Community College"/>
    <x v="0"/>
    <s v="Fund for the Improvement of Post-Secondary Education"/>
    <m/>
    <m/>
    <m/>
    <m/>
    <m/>
    <m/>
    <m/>
    <m/>
    <m/>
    <m/>
  </r>
  <r>
    <x v="0"/>
    <s v="Alvin Community College"/>
    <x v="0"/>
    <s v="Institutional Resilience and Expanded Postsecondary Opportunity"/>
    <m/>
    <m/>
    <m/>
    <m/>
    <m/>
    <m/>
    <m/>
    <m/>
    <m/>
    <m/>
  </r>
  <r>
    <x v="0"/>
    <s v="Alvin Community College"/>
    <x v="0"/>
    <s v="HHS Provider Relief Fund"/>
    <m/>
    <m/>
    <m/>
    <m/>
    <m/>
    <m/>
    <m/>
    <m/>
    <m/>
    <m/>
  </r>
  <r>
    <x v="0"/>
    <s v="Alvin Community College"/>
    <x v="0"/>
    <s v="Enter any Other Subpart Funding Received"/>
    <m/>
    <m/>
    <m/>
    <m/>
    <m/>
    <m/>
    <m/>
    <m/>
    <m/>
    <m/>
  </r>
  <r>
    <x v="0"/>
    <s v="Alvin Community College"/>
    <x v="1"/>
    <s v="Governor's Emergency Education Relief Fund I &amp; II"/>
    <m/>
    <m/>
    <n v="40012"/>
    <n v="40012"/>
    <m/>
    <m/>
    <m/>
    <m/>
    <m/>
    <m/>
  </r>
  <r>
    <x v="0"/>
    <s v="Alvin Community College"/>
    <x v="2"/>
    <s v="Student Aid Portion"/>
    <m/>
    <m/>
    <n v="1138749"/>
    <n v="1138749"/>
    <m/>
    <m/>
    <m/>
    <m/>
    <m/>
    <m/>
  </r>
  <r>
    <x v="0"/>
    <s v="Alvin Community College"/>
    <x v="2"/>
    <s v="Institutional Portion"/>
    <m/>
    <m/>
    <n v="3598040"/>
    <n v="3598040"/>
    <m/>
    <m/>
    <m/>
    <m/>
    <m/>
    <m/>
  </r>
  <r>
    <x v="0"/>
    <s v="Alvin Community College"/>
    <x v="2"/>
    <s v="Historically Black Colleges &amp; Universities"/>
    <m/>
    <m/>
    <m/>
    <m/>
    <m/>
    <m/>
    <m/>
    <m/>
    <m/>
    <m/>
  </r>
  <r>
    <x v="0"/>
    <s v="Alvin Community College"/>
    <x v="2"/>
    <s v="Tribally Controlled Colleges and Universities"/>
    <m/>
    <m/>
    <m/>
    <m/>
    <m/>
    <m/>
    <m/>
    <m/>
    <m/>
    <m/>
  </r>
  <r>
    <x v="0"/>
    <s v="Alvin Community College"/>
    <x v="2"/>
    <s v="Minority Serving Institutions"/>
    <m/>
    <m/>
    <m/>
    <m/>
    <m/>
    <m/>
    <m/>
    <m/>
    <m/>
    <m/>
  </r>
  <r>
    <x v="0"/>
    <s v="Alvin Community College"/>
    <x v="2"/>
    <s v="Strengthening Institutions Program"/>
    <m/>
    <m/>
    <m/>
    <m/>
    <m/>
    <m/>
    <m/>
    <m/>
    <m/>
    <m/>
  </r>
  <r>
    <x v="0"/>
    <s v="Alvin Community College"/>
    <x v="2"/>
    <s v="Proprietary Institutions Grant Funds for Students"/>
    <m/>
    <m/>
    <m/>
    <m/>
    <m/>
    <m/>
    <m/>
    <m/>
    <m/>
    <m/>
  </r>
  <r>
    <x v="0"/>
    <s v="Alvin Community College"/>
    <x v="2"/>
    <s v="Supplemental Assistance to Institutions of Higher Education Program"/>
    <m/>
    <m/>
    <m/>
    <m/>
    <m/>
    <m/>
    <m/>
    <m/>
    <m/>
    <m/>
  </r>
  <r>
    <x v="0"/>
    <s v="Alvin Community College"/>
    <x v="2"/>
    <s v="Enter any Other Subpart Funding Received"/>
    <m/>
    <m/>
    <m/>
    <m/>
    <m/>
    <m/>
    <m/>
    <m/>
    <m/>
    <m/>
  </r>
  <r>
    <x v="0"/>
    <s v="Alvin Community College"/>
    <x v="3"/>
    <s v="Student Portion"/>
    <m/>
    <m/>
    <n v="4233627"/>
    <n v="691617"/>
    <m/>
    <n v="3542010"/>
    <m/>
    <m/>
    <m/>
    <m/>
  </r>
  <r>
    <x v="0"/>
    <s v="Alvin Community College"/>
    <x v="3"/>
    <s v="Institutional Portion"/>
    <m/>
    <m/>
    <n v="4179441"/>
    <n v="1868026"/>
    <m/>
    <n v="2311415"/>
    <m/>
    <m/>
    <m/>
    <m/>
  </r>
  <r>
    <x v="0"/>
    <s v="Alvin Community College"/>
    <x v="3"/>
    <s v="Historically Black Colleges &amp; Universities"/>
    <m/>
    <m/>
    <m/>
    <m/>
    <m/>
    <m/>
    <m/>
    <m/>
    <m/>
    <m/>
  </r>
  <r>
    <x v="0"/>
    <s v="Alvin Community College"/>
    <x v="3"/>
    <s v="Tribally Controlled Colleges and Universities"/>
    <m/>
    <m/>
    <m/>
    <m/>
    <m/>
    <m/>
    <m/>
    <m/>
    <m/>
    <m/>
  </r>
  <r>
    <x v="0"/>
    <s v="Alvin Community College"/>
    <x v="3"/>
    <s v="Minority Serving Institutions"/>
    <m/>
    <m/>
    <m/>
    <m/>
    <m/>
    <m/>
    <m/>
    <m/>
    <m/>
    <m/>
  </r>
  <r>
    <x v="0"/>
    <s v="Alvin Community College"/>
    <x v="3"/>
    <s v="Strengthening Institutions Program"/>
    <m/>
    <m/>
    <m/>
    <m/>
    <m/>
    <m/>
    <m/>
    <m/>
    <m/>
    <m/>
  </r>
  <r>
    <x v="0"/>
    <s v="Alvin Community College"/>
    <x v="3"/>
    <s v="Proprietary Institutions Grant Funds for Students"/>
    <m/>
    <m/>
    <m/>
    <m/>
    <m/>
    <m/>
    <m/>
    <m/>
    <m/>
    <m/>
  </r>
  <r>
    <x v="0"/>
    <s v="Alvin Community College"/>
    <x v="3"/>
    <s v="Supplemental Support under American Rescue Plan"/>
    <m/>
    <m/>
    <m/>
    <m/>
    <m/>
    <m/>
    <m/>
    <m/>
    <m/>
    <m/>
  </r>
  <r>
    <x v="0"/>
    <s v="Alvin Community College"/>
    <x v="3"/>
    <s v="Federal Funding Provided in SB8, 87th Legislature, 3rd Called Session"/>
    <m/>
    <m/>
    <m/>
    <m/>
    <m/>
    <m/>
    <m/>
    <m/>
    <m/>
    <m/>
  </r>
  <r>
    <x v="0"/>
    <s v="Alvin Community College"/>
    <x v="3"/>
    <s v="Enter any Other Subpart Funding Received"/>
    <m/>
    <m/>
    <m/>
    <m/>
    <m/>
    <m/>
    <m/>
    <m/>
    <m/>
    <m/>
  </r>
  <r>
    <x v="0"/>
    <s v="Alvin Community College"/>
    <x v="4"/>
    <s v="Enter any Other Subpart Funding Received"/>
    <m/>
    <m/>
    <m/>
    <m/>
    <m/>
    <m/>
    <m/>
    <m/>
    <m/>
    <m/>
  </r>
  <r>
    <x v="0"/>
    <s v="Alvin Community College"/>
    <x v="4"/>
    <s v="Enter any Other Subpart Funding Received"/>
    <m/>
    <m/>
    <m/>
    <m/>
    <m/>
    <m/>
    <m/>
    <m/>
    <m/>
    <m/>
  </r>
  <r>
    <x v="0"/>
    <s v="Alvin Community College"/>
    <x v="5"/>
    <s v="Enter any Other Subpart Funding Received"/>
    <m/>
    <m/>
    <m/>
    <m/>
    <m/>
    <m/>
    <m/>
    <m/>
    <m/>
    <m/>
  </r>
  <r>
    <x v="0"/>
    <s v="Alvin Community College"/>
    <x v="5"/>
    <s v="Enter any Other Subpart Funding Received"/>
    <m/>
    <m/>
    <m/>
    <m/>
    <m/>
    <m/>
    <m/>
    <m/>
    <m/>
    <m/>
  </r>
  <r>
    <x v="0"/>
    <s v="Alvin Community College"/>
    <x v="6"/>
    <s v="Enter any Other Subpart Funding Received"/>
    <m/>
    <m/>
    <m/>
    <m/>
    <m/>
    <m/>
    <m/>
    <m/>
    <m/>
    <m/>
  </r>
  <r>
    <x v="0"/>
    <s v="Alvin Community College"/>
    <x v="6"/>
    <s v="Enter any Other Subpart Funding Received"/>
    <m/>
    <m/>
    <m/>
    <m/>
    <m/>
    <m/>
    <m/>
    <m/>
    <m/>
    <m/>
  </r>
  <r>
    <x v="0"/>
    <s v="Alvin Community College"/>
    <x v="7"/>
    <s v="FEMA reimbursements – Note purpose in Explanatory Notes"/>
    <n v="6660"/>
    <n v="6660"/>
    <m/>
    <m/>
    <m/>
    <m/>
    <m/>
    <m/>
    <m/>
    <s v="Personal Protection Supplies"/>
  </r>
  <r>
    <x v="0"/>
    <s v="Alvin Community College"/>
    <x v="7"/>
    <s v="Funds received from other state or local entity (please specify which entity and for what purpose in explanatory notes)"/>
    <m/>
    <m/>
    <n v="53659"/>
    <n v="53659"/>
    <n v="239604"/>
    <n v="7130"/>
    <m/>
    <n v="232474"/>
    <m/>
    <s v="TWC Childcare Relief Funding"/>
  </r>
  <r>
    <x v="0"/>
    <s v="Angelina College"/>
    <x v="0"/>
    <s v="Student Portion"/>
    <n v="1306478"/>
    <n v="0"/>
    <n v="0"/>
    <n v="1306478"/>
    <n v="0"/>
    <n v="0"/>
    <m/>
    <m/>
    <m/>
    <m/>
  </r>
  <r>
    <x v="0"/>
    <s v="Angelina College"/>
    <x v="0"/>
    <s v="Institutional Portion"/>
    <n v="1306478"/>
    <n v="312030"/>
    <n v="0"/>
    <n v="994448"/>
    <n v="0"/>
    <n v="0"/>
    <m/>
    <m/>
    <m/>
    <m/>
  </r>
  <r>
    <x v="0"/>
    <s v="Angelina College"/>
    <x v="0"/>
    <s v="Historically Black Colleges &amp; Universities"/>
    <m/>
    <m/>
    <m/>
    <m/>
    <m/>
    <m/>
    <m/>
    <m/>
    <m/>
    <m/>
  </r>
  <r>
    <x v="0"/>
    <s v="Angelina College"/>
    <x v="0"/>
    <s v="Tribally Controlled Colleges and Universities"/>
    <m/>
    <m/>
    <m/>
    <m/>
    <m/>
    <m/>
    <m/>
    <m/>
    <m/>
    <m/>
  </r>
  <r>
    <x v="0"/>
    <s v="Angelina College"/>
    <x v="0"/>
    <s v="Minority Serving Institutions"/>
    <n v="165106"/>
    <n v="0"/>
    <n v="1533"/>
    <n v="166639"/>
    <n v="0"/>
    <n v="0"/>
    <m/>
    <m/>
    <m/>
    <m/>
  </r>
  <r>
    <x v="0"/>
    <s v="Angelina College"/>
    <x v="0"/>
    <s v="Strengthening Institutions Program"/>
    <m/>
    <m/>
    <m/>
    <m/>
    <m/>
    <m/>
    <m/>
    <m/>
    <m/>
    <m/>
  </r>
  <r>
    <x v="0"/>
    <s v="Angelina College"/>
    <x v="0"/>
    <s v="Fund for the Improvement of Post-Secondary Education"/>
    <m/>
    <m/>
    <m/>
    <m/>
    <m/>
    <m/>
    <m/>
    <m/>
    <m/>
    <m/>
  </r>
  <r>
    <x v="0"/>
    <s v="Angelina College"/>
    <x v="0"/>
    <s v="Institutional Resilience and Expanded Postsecondary Opportunity"/>
    <m/>
    <m/>
    <m/>
    <m/>
    <m/>
    <m/>
    <m/>
    <m/>
    <m/>
    <m/>
  </r>
  <r>
    <x v="0"/>
    <s v="Angelina College"/>
    <x v="0"/>
    <s v="HHS Provider Relief Fund"/>
    <m/>
    <m/>
    <m/>
    <m/>
    <m/>
    <m/>
    <m/>
    <m/>
    <m/>
    <m/>
  </r>
  <r>
    <x v="0"/>
    <s v="Angelina College"/>
    <x v="0"/>
    <s v="Enter any Other Subpart Funding Received"/>
    <m/>
    <m/>
    <m/>
    <m/>
    <m/>
    <m/>
    <m/>
    <m/>
    <m/>
    <m/>
  </r>
  <r>
    <x v="0"/>
    <s v="Angelina College"/>
    <x v="1"/>
    <s v="Governor's Emergency Education Relief Fund I &amp; II"/>
    <n v="0"/>
    <n v="0"/>
    <n v="82943"/>
    <n v="82943"/>
    <m/>
    <m/>
    <m/>
    <m/>
    <m/>
    <m/>
  </r>
  <r>
    <x v="0"/>
    <s v="Angelina College"/>
    <x v="2"/>
    <s v="Student Aid Portion"/>
    <n v="0"/>
    <n v="0"/>
    <n v="1306478"/>
    <n v="1306478"/>
    <n v="0"/>
    <n v="0"/>
    <m/>
    <m/>
    <m/>
    <m/>
  </r>
  <r>
    <x v="0"/>
    <s v="Angelina College"/>
    <x v="2"/>
    <s v="Institutional Portion"/>
    <n v="0"/>
    <n v="0"/>
    <n v="4387604"/>
    <n v="4052400"/>
    <n v="0"/>
    <n v="0"/>
    <m/>
    <m/>
    <m/>
    <m/>
  </r>
  <r>
    <x v="0"/>
    <s v="Angelina College"/>
    <x v="2"/>
    <s v="Historically Black Colleges &amp; Universities"/>
    <m/>
    <m/>
    <m/>
    <m/>
    <m/>
    <m/>
    <m/>
    <m/>
    <m/>
    <m/>
  </r>
  <r>
    <x v="0"/>
    <s v="Angelina College"/>
    <x v="2"/>
    <s v="Tribally Controlled Colleges and Universities"/>
    <m/>
    <m/>
    <m/>
    <m/>
    <m/>
    <m/>
    <m/>
    <m/>
    <m/>
    <m/>
  </r>
  <r>
    <x v="0"/>
    <s v="Angelina College"/>
    <x v="2"/>
    <s v="Minority Serving Institutions"/>
    <n v="0"/>
    <n v="0"/>
    <n v="308428"/>
    <n v="83337"/>
    <m/>
    <n v="216989"/>
    <m/>
    <m/>
    <m/>
    <m/>
  </r>
  <r>
    <x v="0"/>
    <s v="Angelina College"/>
    <x v="2"/>
    <s v="Strengthening Institutions Program"/>
    <m/>
    <m/>
    <m/>
    <m/>
    <m/>
    <m/>
    <m/>
    <m/>
    <m/>
    <m/>
  </r>
  <r>
    <x v="0"/>
    <s v="Angelina College"/>
    <x v="2"/>
    <s v="Proprietary Institutions Grant Funds for Students"/>
    <m/>
    <m/>
    <m/>
    <m/>
    <m/>
    <m/>
    <m/>
    <m/>
    <m/>
    <m/>
  </r>
  <r>
    <x v="0"/>
    <s v="Angelina College"/>
    <x v="2"/>
    <s v="Supplemental Assistance to Institutions of Higher Education Program"/>
    <m/>
    <m/>
    <m/>
    <m/>
    <m/>
    <m/>
    <m/>
    <m/>
    <m/>
    <m/>
  </r>
  <r>
    <x v="0"/>
    <s v="Angelina College"/>
    <x v="2"/>
    <s v="Enter any Other Subpart Funding Received"/>
    <m/>
    <m/>
    <m/>
    <m/>
    <m/>
    <m/>
    <m/>
    <m/>
    <m/>
    <m/>
  </r>
  <r>
    <x v="0"/>
    <s v="Angelina College"/>
    <x v="3"/>
    <s v="Student Portion"/>
    <n v="0"/>
    <n v="0"/>
    <n v="4741711"/>
    <n v="0"/>
    <m/>
    <n v="4741711"/>
    <m/>
    <n v="0"/>
    <n v="0"/>
    <m/>
  </r>
  <r>
    <x v="0"/>
    <s v="Angelina College"/>
    <x v="3"/>
    <s v="Institutional Portion"/>
    <n v="0"/>
    <n v="0"/>
    <n v="4389643"/>
    <n v="0"/>
    <m/>
    <n v="4342058"/>
    <m/>
    <n v="0"/>
    <n v="0"/>
    <m/>
  </r>
  <r>
    <x v="0"/>
    <s v="Angelina College"/>
    <x v="3"/>
    <s v="Historically Black Colleges &amp; Universities"/>
    <m/>
    <m/>
    <m/>
    <m/>
    <m/>
    <m/>
    <m/>
    <m/>
    <m/>
    <m/>
  </r>
  <r>
    <x v="0"/>
    <s v="Angelina College"/>
    <x v="3"/>
    <s v="Tribally Controlled Colleges and Universities"/>
    <m/>
    <m/>
    <m/>
    <m/>
    <m/>
    <m/>
    <m/>
    <m/>
    <m/>
    <m/>
  </r>
  <r>
    <x v="0"/>
    <s v="Angelina College"/>
    <x v="3"/>
    <s v="Minority Serving Institutions"/>
    <n v="0"/>
    <n v="0"/>
    <n v="483176"/>
    <n v="0"/>
    <m/>
    <n v="237756"/>
    <m/>
    <n v="220398"/>
    <n v="25022"/>
    <m/>
  </r>
  <r>
    <x v="0"/>
    <s v="Angelina College"/>
    <x v="3"/>
    <s v="Strengthening Institutions Program"/>
    <m/>
    <m/>
    <m/>
    <m/>
    <m/>
    <m/>
    <m/>
    <m/>
    <m/>
    <m/>
  </r>
  <r>
    <x v="0"/>
    <s v="Angelina College"/>
    <x v="3"/>
    <s v="Proprietary Institutions Grant Funds for Students"/>
    <m/>
    <m/>
    <m/>
    <m/>
    <m/>
    <m/>
    <m/>
    <m/>
    <m/>
    <m/>
  </r>
  <r>
    <x v="0"/>
    <s v="Angelina College"/>
    <x v="3"/>
    <s v="Supplemental Support under American Rescue Plan"/>
    <m/>
    <m/>
    <m/>
    <m/>
    <n v="979159"/>
    <n v="0"/>
    <m/>
    <m/>
    <m/>
    <m/>
  </r>
  <r>
    <x v="0"/>
    <s v="Angelina College"/>
    <x v="3"/>
    <s v="Federal Funding Provided in SB8, 87th Legislature, 3rd Called Session"/>
    <m/>
    <m/>
    <m/>
    <m/>
    <m/>
    <m/>
    <m/>
    <m/>
    <m/>
    <m/>
  </r>
  <r>
    <x v="0"/>
    <s v="Angelina College"/>
    <x v="3"/>
    <s v="Enter any Other Subpart Funding Received"/>
    <m/>
    <m/>
    <m/>
    <m/>
    <m/>
    <m/>
    <m/>
    <m/>
    <m/>
    <m/>
  </r>
  <r>
    <x v="0"/>
    <s v="Angelina College"/>
    <x v="4"/>
    <s v="Enter any Other Subpart Funding Received"/>
    <m/>
    <m/>
    <m/>
    <m/>
    <m/>
    <m/>
    <m/>
    <m/>
    <m/>
    <m/>
  </r>
  <r>
    <x v="0"/>
    <s v="Angelina College"/>
    <x v="4"/>
    <s v="Enter any Other Subpart Funding Received"/>
    <m/>
    <m/>
    <m/>
    <m/>
    <m/>
    <m/>
    <m/>
    <m/>
    <m/>
    <m/>
  </r>
  <r>
    <x v="0"/>
    <s v="Angelina College"/>
    <x v="5"/>
    <s v="Enter any Other Subpart Funding Received"/>
    <m/>
    <m/>
    <m/>
    <m/>
    <m/>
    <m/>
    <m/>
    <m/>
    <m/>
    <m/>
  </r>
  <r>
    <x v="0"/>
    <s v="Angelina College"/>
    <x v="5"/>
    <s v="Enter any Other Subpart Funding Received"/>
    <m/>
    <m/>
    <m/>
    <m/>
    <m/>
    <m/>
    <m/>
    <m/>
    <m/>
    <m/>
  </r>
  <r>
    <x v="0"/>
    <s v="Angelina College"/>
    <x v="6"/>
    <s v="Enter any Other Subpart Funding Received"/>
    <m/>
    <m/>
    <m/>
    <m/>
    <m/>
    <m/>
    <m/>
    <m/>
    <m/>
    <m/>
  </r>
  <r>
    <x v="0"/>
    <s v="Angelina College"/>
    <x v="6"/>
    <s v="Enter any Other Subpart Funding Received"/>
    <m/>
    <m/>
    <m/>
    <m/>
    <m/>
    <m/>
    <m/>
    <m/>
    <m/>
    <m/>
  </r>
  <r>
    <x v="0"/>
    <s v="Angelina College"/>
    <x v="7"/>
    <s v="FEMA reimbursements – Note purpose in Explanatory Notes"/>
    <m/>
    <m/>
    <m/>
    <m/>
    <m/>
    <m/>
    <m/>
    <m/>
    <m/>
    <m/>
  </r>
  <r>
    <x v="0"/>
    <s v="Angelina College"/>
    <x v="7"/>
    <s v="Funds received from other state or local entity (please specify which entity and for what purpose in explanatory notes)"/>
    <m/>
    <m/>
    <m/>
    <m/>
    <m/>
    <m/>
    <m/>
    <m/>
    <m/>
    <m/>
  </r>
  <r>
    <x v="0"/>
    <s v="Austin Community College"/>
    <x v="0"/>
    <s v="Student Portion"/>
    <n v="6953900"/>
    <n v="4152170"/>
    <m/>
    <n v="2801730"/>
    <m/>
    <m/>
    <m/>
    <m/>
    <m/>
    <m/>
  </r>
  <r>
    <x v="0"/>
    <s v="Austin Community College"/>
    <x v="0"/>
    <s v="Institutional Portion"/>
    <n v="6407800"/>
    <n v="3361388"/>
    <m/>
    <n v="2911368"/>
    <m/>
    <n v="135044"/>
    <m/>
    <m/>
    <m/>
    <m/>
  </r>
  <r>
    <x v="0"/>
    <s v="Austin Community College"/>
    <x v="0"/>
    <s v="Historically Black Colleges &amp; Universities"/>
    <m/>
    <m/>
    <m/>
    <m/>
    <m/>
    <m/>
    <m/>
    <m/>
    <m/>
    <m/>
  </r>
  <r>
    <x v="0"/>
    <s v="Austin Community College"/>
    <x v="0"/>
    <s v="Tribally Controlled Colleges and Universities"/>
    <m/>
    <m/>
    <m/>
    <m/>
    <m/>
    <m/>
    <m/>
    <m/>
    <m/>
    <m/>
  </r>
  <r>
    <x v="0"/>
    <s v="Austin Community College"/>
    <x v="0"/>
    <s v="Minority Serving Institutions"/>
    <m/>
    <m/>
    <n v="928526"/>
    <n v="257773"/>
    <m/>
    <n v="670753"/>
    <m/>
    <m/>
    <m/>
    <m/>
  </r>
  <r>
    <x v="0"/>
    <s v="Austin Community College"/>
    <x v="0"/>
    <s v="Strengthening Institutions Program"/>
    <m/>
    <m/>
    <m/>
    <m/>
    <m/>
    <m/>
    <m/>
    <m/>
    <m/>
    <m/>
  </r>
  <r>
    <x v="0"/>
    <s v="Austin Community College"/>
    <x v="0"/>
    <s v="Fund for the Improvement of Post-Secondary Education"/>
    <m/>
    <m/>
    <m/>
    <m/>
    <m/>
    <m/>
    <m/>
    <m/>
    <m/>
    <m/>
  </r>
  <r>
    <x v="0"/>
    <s v="Austin Community College"/>
    <x v="0"/>
    <s v="Institutional Resilience and Expanded Postsecondary Opportunity"/>
    <m/>
    <m/>
    <m/>
    <m/>
    <m/>
    <m/>
    <m/>
    <m/>
    <m/>
    <m/>
  </r>
  <r>
    <x v="0"/>
    <s v="Austin Community College"/>
    <x v="0"/>
    <s v="HHS Provider Relief Fund"/>
    <m/>
    <m/>
    <m/>
    <m/>
    <m/>
    <m/>
    <m/>
    <m/>
    <m/>
    <m/>
  </r>
  <r>
    <x v="0"/>
    <s v="Austin Community College"/>
    <x v="0"/>
    <s v="Institutional portion approved for student use"/>
    <m/>
    <m/>
    <n v="546100"/>
    <n v="546100"/>
    <m/>
    <m/>
    <m/>
    <m/>
    <m/>
    <m/>
  </r>
  <r>
    <x v="0"/>
    <s v="Austin Community College"/>
    <x v="1"/>
    <s v="Governor's Emergency Education Relief Fund I &amp; II"/>
    <m/>
    <m/>
    <n v="687032"/>
    <n v="406388"/>
    <n v="2761000"/>
    <n v="583395"/>
    <m/>
    <n v="31897"/>
    <m/>
    <m/>
  </r>
  <r>
    <x v="0"/>
    <s v="Austin Community College"/>
    <x v="2"/>
    <s v="Student Aid Portion"/>
    <m/>
    <m/>
    <n v="6953900"/>
    <n v="6953900"/>
    <m/>
    <m/>
    <m/>
    <m/>
    <m/>
    <m/>
  </r>
  <r>
    <x v="0"/>
    <s v="Austin Community College"/>
    <x v="2"/>
    <s v="Institutional Portion"/>
    <m/>
    <m/>
    <n v="9283986"/>
    <n v="2576321"/>
    <m/>
    <n v="6707665"/>
    <m/>
    <m/>
    <m/>
    <m/>
  </r>
  <r>
    <x v="0"/>
    <s v="Austin Community College"/>
    <x v="2"/>
    <s v="Historically Black Colleges &amp; Universities"/>
    <m/>
    <m/>
    <m/>
    <m/>
    <m/>
    <m/>
    <m/>
    <m/>
    <m/>
    <m/>
  </r>
  <r>
    <x v="0"/>
    <s v="Austin Community College"/>
    <x v="2"/>
    <s v="Tribally Controlled Colleges and Universities"/>
    <m/>
    <m/>
    <m/>
    <m/>
    <m/>
    <m/>
    <m/>
    <m/>
    <m/>
    <m/>
  </r>
  <r>
    <x v="0"/>
    <s v="Austin Community College"/>
    <x v="2"/>
    <s v="Minority Serving Institutions"/>
    <m/>
    <m/>
    <n v="1855407"/>
    <m/>
    <m/>
    <n v="1854560"/>
    <m/>
    <n v="847"/>
    <m/>
    <m/>
  </r>
  <r>
    <x v="0"/>
    <s v="Austin Community College"/>
    <x v="2"/>
    <s v="Strengthening Institutions Program"/>
    <m/>
    <m/>
    <m/>
    <m/>
    <m/>
    <m/>
    <m/>
    <m/>
    <m/>
    <m/>
  </r>
  <r>
    <x v="0"/>
    <s v="Austin Community College"/>
    <x v="2"/>
    <s v="Proprietary Institutions Grant Funds for Students"/>
    <m/>
    <m/>
    <m/>
    <m/>
    <m/>
    <m/>
    <m/>
    <m/>
    <m/>
    <m/>
  </r>
  <r>
    <x v="0"/>
    <s v="Austin Community College"/>
    <x v="2"/>
    <s v="Supplemental Assistance to Institutions of Higher Education Program"/>
    <m/>
    <m/>
    <m/>
    <m/>
    <m/>
    <m/>
    <m/>
    <m/>
    <m/>
    <m/>
  </r>
  <r>
    <x v="0"/>
    <s v="Austin Community College"/>
    <x v="2"/>
    <s v="Institutional portion approved for student use"/>
    <m/>
    <m/>
    <n v="12046100"/>
    <n v="4058476"/>
    <n v="4675135"/>
    <n v="12656069"/>
    <m/>
    <n v="5690"/>
    <m/>
    <m/>
  </r>
  <r>
    <x v="0"/>
    <s v="Austin Community College"/>
    <x v="3"/>
    <s v="Student Portion"/>
    <m/>
    <m/>
    <n v="29440152"/>
    <n v="2043"/>
    <m/>
    <n v="29414673"/>
    <m/>
    <n v="19718"/>
    <m/>
    <m/>
  </r>
  <r>
    <x v="0"/>
    <s v="Austin Community College"/>
    <x v="3"/>
    <s v="Institutional Portion"/>
    <m/>
    <m/>
    <n v="28476030"/>
    <n v="47833"/>
    <m/>
    <n v="4969126"/>
    <m/>
    <n v="1574853"/>
    <n v="11254"/>
    <m/>
  </r>
  <r>
    <x v="0"/>
    <s v="Austin Community College"/>
    <x v="3"/>
    <s v="Historically Black Colleges &amp; Universities"/>
    <m/>
    <m/>
    <m/>
    <m/>
    <m/>
    <m/>
    <m/>
    <m/>
    <m/>
    <m/>
  </r>
  <r>
    <x v="0"/>
    <s v="Austin Community College"/>
    <x v="3"/>
    <s v="Tribally Controlled Colleges and Universities"/>
    <m/>
    <m/>
    <m/>
    <m/>
    <m/>
    <m/>
    <m/>
    <m/>
    <m/>
    <m/>
  </r>
  <r>
    <x v="0"/>
    <s v="Austin Community College"/>
    <x v="3"/>
    <s v="Minority Serving Institutions"/>
    <m/>
    <m/>
    <n v="3171482"/>
    <m/>
    <m/>
    <n v="1066315"/>
    <m/>
    <n v="1874112"/>
    <m/>
    <m/>
  </r>
  <r>
    <x v="0"/>
    <s v="Austin Community College"/>
    <x v="3"/>
    <s v="Strengthening Institutions Program"/>
    <m/>
    <m/>
    <m/>
    <m/>
    <m/>
    <m/>
    <m/>
    <m/>
    <m/>
    <m/>
  </r>
  <r>
    <x v="0"/>
    <s v="Austin Community College"/>
    <x v="3"/>
    <s v="Proprietary Institutions Grant Funds for Students"/>
    <m/>
    <m/>
    <m/>
    <m/>
    <m/>
    <m/>
    <m/>
    <m/>
    <m/>
    <m/>
  </r>
  <r>
    <x v="0"/>
    <s v="Austin Community College"/>
    <x v="3"/>
    <s v="Supplemental Support under American Rescue Plan"/>
    <m/>
    <m/>
    <m/>
    <m/>
    <m/>
    <m/>
    <m/>
    <m/>
    <m/>
    <m/>
  </r>
  <r>
    <x v="0"/>
    <s v="Austin Community College"/>
    <x v="3"/>
    <s v="Federal Funding Provided in SB8, 87th Legislature, 3rd Called Session"/>
    <m/>
    <m/>
    <m/>
    <m/>
    <m/>
    <m/>
    <m/>
    <m/>
    <m/>
    <m/>
  </r>
  <r>
    <x v="0"/>
    <s v="Austin Community College"/>
    <x v="3"/>
    <s v="Institutional portion approved for student use"/>
    <m/>
    <m/>
    <m/>
    <m/>
    <m/>
    <m/>
    <n v="9000000"/>
    <n v="8997388"/>
    <m/>
    <m/>
  </r>
  <r>
    <x v="0"/>
    <s v="Austin Community College"/>
    <x v="4"/>
    <s v="Enter any Other Subpart Funding Received"/>
    <m/>
    <m/>
    <m/>
    <m/>
    <m/>
    <m/>
    <m/>
    <m/>
    <m/>
    <m/>
  </r>
  <r>
    <x v="0"/>
    <s v="Austin Community College"/>
    <x v="4"/>
    <s v="Enter any Other Subpart Funding Received"/>
    <m/>
    <m/>
    <m/>
    <m/>
    <m/>
    <m/>
    <m/>
    <m/>
    <m/>
    <m/>
  </r>
  <r>
    <x v="0"/>
    <s v="Austin Community College"/>
    <x v="5"/>
    <s v="Enter any Other Subpart Funding Received"/>
    <m/>
    <m/>
    <m/>
    <m/>
    <m/>
    <m/>
    <m/>
    <m/>
    <m/>
    <m/>
  </r>
  <r>
    <x v="0"/>
    <s v="Austin Community College"/>
    <x v="5"/>
    <s v="Enter any Other Subpart Funding Received"/>
    <m/>
    <m/>
    <m/>
    <m/>
    <m/>
    <m/>
    <m/>
    <m/>
    <m/>
    <m/>
  </r>
  <r>
    <x v="0"/>
    <s v="Austin Community College"/>
    <x v="6"/>
    <s v="Enter any Other Subpart Funding Received"/>
    <m/>
    <m/>
    <m/>
    <m/>
    <m/>
    <m/>
    <m/>
    <m/>
    <m/>
    <m/>
  </r>
  <r>
    <x v="0"/>
    <s v="Austin Community College"/>
    <x v="6"/>
    <s v="Enter any Other Subpart Funding Received"/>
    <m/>
    <m/>
    <m/>
    <m/>
    <m/>
    <m/>
    <m/>
    <m/>
    <m/>
    <m/>
  </r>
  <r>
    <x v="0"/>
    <s v="Austin Community College"/>
    <x v="7"/>
    <s v="FEMA reimbursements – Note purpose in Explanatory Notes"/>
    <m/>
    <m/>
    <m/>
    <m/>
    <m/>
    <m/>
    <m/>
    <m/>
    <m/>
    <m/>
  </r>
  <r>
    <x v="0"/>
    <s v="Austin Community College"/>
    <x v="7"/>
    <s v="Funds received from other state or local entity (please specify which entity and for what purpose in explanatory notes)"/>
    <m/>
    <m/>
    <m/>
    <m/>
    <m/>
    <m/>
    <m/>
    <m/>
    <m/>
    <m/>
  </r>
  <r>
    <x v="0"/>
    <s v="Brazosport College"/>
    <x v="0"/>
    <s v="Student Portion"/>
    <n v="614362"/>
    <n v="203500"/>
    <m/>
    <n v="410862"/>
    <m/>
    <m/>
    <m/>
    <m/>
    <m/>
    <m/>
  </r>
  <r>
    <x v="0"/>
    <s v="Brazosport College"/>
    <x v="0"/>
    <s v="Institutional Portion"/>
    <n v="614361"/>
    <n v="568368"/>
    <m/>
    <n v="45993"/>
    <m/>
    <m/>
    <m/>
    <m/>
    <m/>
    <m/>
  </r>
  <r>
    <x v="0"/>
    <s v="Brazosport College"/>
    <x v="0"/>
    <s v="Historically Black Colleges &amp; Universities"/>
    <m/>
    <m/>
    <m/>
    <m/>
    <m/>
    <m/>
    <m/>
    <m/>
    <m/>
    <m/>
  </r>
  <r>
    <x v="0"/>
    <s v="Brazosport College"/>
    <x v="0"/>
    <s v="Tribally Controlled Colleges and Universities"/>
    <m/>
    <m/>
    <m/>
    <m/>
    <m/>
    <m/>
    <m/>
    <m/>
    <m/>
    <m/>
  </r>
  <r>
    <x v="0"/>
    <s v="Brazosport College"/>
    <x v="0"/>
    <s v="Minority Serving Institutions"/>
    <n v="83258"/>
    <m/>
    <m/>
    <n v="83258"/>
    <m/>
    <m/>
    <m/>
    <m/>
    <m/>
    <m/>
  </r>
  <r>
    <x v="0"/>
    <s v="Brazosport College"/>
    <x v="0"/>
    <s v="Strengthening Institutions Program"/>
    <m/>
    <m/>
    <m/>
    <m/>
    <m/>
    <m/>
    <m/>
    <m/>
    <m/>
    <m/>
  </r>
  <r>
    <x v="0"/>
    <s v="Brazosport College"/>
    <x v="0"/>
    <s v="Fund for the Improvement of Post-Secondary Education"/>
    <m/>
    <m/>
    <m/>
    <m/>
    <m/>
    <m/>
    <m/>
    <m/>
    <m/>
    <m/>
  </r>
  <r>
    <x v="0"/>
    <s v="Brazosport College"/>
    <x v="0"/>
    <s v="Institutional Resilience and Expanded Postsecondary Opportunity"/>
    <m/>
    <m/>
    <m/>
    <m/>
    <m/>
    <m/>
    <m/>
    <m/>
    <m/>
    <m/>
  </r>
  <r>
    <x v="0"/>
    <s v="Brazosport College"/>
    <x v="0"/>
    <s v="HHS Provider Relief Fund"/>
    <m/>
    <m/>
    <m/>
    <m/>
    <m/>
    <m/>
    <m/>
    <m/>
    <m/>
    <m/>
  </r>
  <r>
    <x v="0"/>
    <s v="Brazosport College"/>
    <x v="0"/>
    <s v="Enter any Other Subpart Funding Received"/>
    <m/>
    <m/>
    <m/>
    <m/>
    <m/>
    <m/>
    <m/>
    <m/>
    <m/>
    <m/>
  </r>
  <r>
    <x v="0"/>
    <s v="Brazosport College"/>
    <x v="1"/>
    <s v="Governor's Emergency Education Relief Fund I &amp; II"/>
    <m/>
    <m/>
    <n v="32372"/>
    <n v="32372"/>
    <n v="266750"/>
    <n v="258050"/>
    <n v="8700"/>
    <m/>
    <m/>
    <m/>
  </r>
  <r>
    <x v="0"/>
    <s v="Brazosport College"/>
    <x v="2"/>
    <s v="Student Aid Portion"/>
    <m/>
    <m/>
    <n v="614362"/>
    <n v="614362"/>
    <m/>
    <m/>
    <m/>
    <m/>
    <m/>
    <m/>
  </r>
  <r>
    <x v="0"/>
    <s v="Brazosport College"/>
    <x v="2"/>
    <s v="Institutional Portion"/>
    <m/>
    <m/>
    <n v="2124564"/>
    <n v="685001"/>
    <m/>
    <n v="1439563"/>
    <m/>
    <m/>
    <m/>
    <m/>
  </r>
  <r>
    <x v="0"/>
    <s v="Brazosport College"/>
    <x v="2"/>
    <s v="Historically Black Colleges &amp; Universities"/>
    <m/>
    <m/>
    <m/>
    <m/>
    <m/>
    <m/>
    <m/>
    <m/>
    <m/>
    <m/>
  </r>
  <r>
    <x v="0"/>
    <s v="Brazosport College"/>
    <x v="2"/>
    <s v="Tribally Controlled Colleges and Universities"/>
    <m/>
    <m/>
    <m/>
    <m/>
    <m/>
    <m/>
    <m/>
    <m/>
    <m/>
    <m/>
  </r>
  <r>
    <x v="0"/>
    <s v="Brazosport College"/>
    <x v="2"/>
    <s v="Minority Serving Institutions"/>
    <m/>
    <m/>
    <n v="159555"/>
    <n v="150858"/>
    <m/>
    <n v="8697"/>
    <m/>
    <m/>
    <m/>
    <m/>
  </r>
  <r>
    <x v="0"/>
    <s v="Brazosport College"/>
    <x v="2"/>
    <s v="Strengthening Institutions Program"/>
    <m/>
    <m/>
    <m/>
    <m/>
    <m/>
    <m/>
    <m/>
    <m/>
    <m/>
    <m/>
  </r>
  <r>
    <x v="0"/>
    <s v="Brazosport College"/>
    <x v="2"/>
    <s v="Proprietary Institutions Grant Funds for Students"/>
    <m/>
    <m/>
    <m/>
    <m/>
    <m/>
    <m/>
    <m/>
    <m/>
    <m/>
    <m/>
  </r>
  <r>
    <x v="0"/>
    <s v="Brazosport College"/>
    <x v="2"/>
    <s v="Supplemental Assistance to Institutions of Higher Education Program"/>
    <m/>
    <m/>
    <m/>
    <m/>
    <m/>
    <m/>
    <m/>
    <m/>
    <m/>
    <m/>
  </r>
  <r>
    <x v="0"/>
    <s v="Brazosport College"/>
    <x v="2"/>
    <s v="Enter any Other Subpart Funding Received"/>
    <m/>
    <m/>
    <m/>
    <m/>
    <m/>
    <m/>
    <m/>
    <m/>
    <m/>
    <m/>
  </r>
  <r>
    <x v="0"/>
    <s v="Brazosport College"/>
    <x v="3"/>
    <s v="Student Portion"/>
    <m/>
    <m/>
    <n v="2495912"/>
    <m/>
    <m/>
    <n v="2455740"/>
    <s v="                                     -  "/>
    <n v="40172"/>
    <m/>
    <m/>
  </r>
  <r>
    <x v="0"/>
    <s v="Brazosport College"/>
    <x v="3"/>
    <s v="Institutional Portion"/>
    <m/>
    <m/>
    <n v="2430155"/>
    <m/>
    <m/>
    <n v="2157899"/>
    <s v="                                     -  "/>
    <n v="272256"/>
    <m/>
    <m/>
  </r>
  <r>
    <x v="0"/>
    <s v="Brazosport College"/>
    <x v="3"/>
    <s v="Historically Black Colleges &amp; Universities"/>
    <m/>
    <m/>
    <m/>
    <m/>
    <m/>
    <m/>
    <m/>
    <m/>
    <m/>
    <m/>
  </r>
  <r>
    <x v="0"/>
    <s v="Brazosport College"/>
    <x v="3"/>
    <s v="Tribally Controlled Colleges and Universities"/>
    <m/>
    <m/>
    <m/>
    <m/>
    <m/>
    <m/>
    <m/>
    <m/>
    <m/>
    <m/>
  </r>
  <r>
    <x v="0"/>
    <s v="Brazosport College"/>
    <x v="3"/>
    <s v="Minority Serving Institutions"/>
    <m/>
    <m/>
    <n v="277912"/>
    <m/>
    <m/>
    <m/>
    <s v="                                     -  "/>
    <n v="277912"/>
    <m/>
    <m/>
  </r>
  <r>
    <x v="0"/>
    <s v="Brazosport College"/>
    <x v="3"/>
    <s v="Strengthening Institutions Program"/>
    <m/>
    <m/>
    <m/>
    <m/>
    <m/>
    <m/>
    <m/>
    <m/>
    <m/>
    <m/>
  </r>
  <r>
    <x v="0"/>
    <s v="Brazosport College"/>
    <x v="3"/>
    <s v="Proprietary Institutions Grant Funds for Students"/>
    <m/>
    <m/>
    <m/>
    <m/>
    <m/>
    <m/>
    <m/>
    <m/>
    <m/>
    <m/>
  </r>
  <r>
    <x v="0"/>
    <s v="Brazosport College"/>
    <x v="3"/>
    <s v="Supplemental Support under American Rescue Plan"/>
    <m/>
    <m/>
    <m/>
    <m/>
    <m/>
    <m/>
    <m/>
    <m/>
    <m/>
    <m/>
  </r>
  <r>
    <x v="0"/>
    <s v="Brazosport College"/>
    <x v="3"/>
    <s v="Federal Funding Provided in SB8, 87th Legislature, 3rd Called Session"/>
    <m/>
    <m/>
    <m/>
    <m/>
    <m/>
    <m/>
    <m/>
    <m/>
    <m/>
    <m/>
  </r>
  <r>
    <x v="0"/>
    <s v="Brazosport College"/>
    <x v="3"/>
    <s v="Enter any Other Subpart Funding Received"/>
    <m/>
    <m/>
    <m/>
    <m/>
    <m/>
    <m/>
    <m/>
    <m/>
    <m/>
    <m/>
  </r>
  <r>
    <x v="0"/>
    <s v="Brazosport College"/>
    <x v="4"/>
    <s v="Enter any Other Subpart Funding Received"/>
    <m/>
    <m/>
    <m/>
    <m/>
    <m/>
    <m/>
    <m/>
    <m/>
    <m/>
    <m/>
  </r>
  <r>
    <x v="0"/>
    <s v="Brazosport College"/>
    <x v="4"/>
    <s v="Enter any Other Subpart Funding Received"/>
    <m/>
    <m/>
    <m/>
    <m/>
    <m/>
    <m/>
    <m/>
    <m/>
    <m/>
    <m/>
  </r>
  <r>
    <x v="0"/>
    <s v="Brazosport College"/>
    <x v="5"/>
    <s v="Enter any Other Subpart Funding Received"/>
    <m/>
    <m/>
    <m/>
    <m/>
    <m/>
    <m/>
    <m/>
    <m/>
    <m/>
    <m/>
  </r>
  <r>
    <x v="0"/>
    <s v="Brazosport College"/>
    <x v="5"/>
    <s v="Enter any Other Subpart Funding Received"/>
    <m/>
    <m/>
    <m/>
    <m/>
    <m/>
    <m/>
    <m/>
    <m/>
    <m/>
    <m/>
  </r>
  <r>
    <x v="0"/>
    <s v="Brazosport College"/>
    <x v="6"/>
    <s v="Enter any Other Subpart Funding Received"/>
    <m/>
    <m/>
    <m/>
    <m/>
    <m/>
    <m/>
    <m/>
    <m/>
    <m/>
    <m/>
  </r>
  <r>
    <x v="0"/>
    <s v="Brazosport College"/>
    <x v="6"/>
    <s v="Enter any Other Subpart Funding Received"/>
    <m/>
    <m/>
    <m/>
    <m/>
    <m/>
    <m/>
    <m/>
    <m/>
    <m/>
    <m/>
  </r>
  <r>
    <x v="0"/>
    <s v="Brazosport College"/>
    <x v="7"/>
    <s v="FEMA reimbursements – Note purpose in Explanatory Notes"/>
    <m/>
    <m/>
    <n v="8732"/>
    <n v="8732"/>
    <n v="119657"/>
    <n v="119657"/>
    <m/>
    <m/>
    <m/>
    <m/>
  </r>
  <r>
    <x v="0"/>
    <s v="Brazosport College"/>
    <x v="7"/>
    <s v="Funds received from other state or local entity (please specify which entity and for what purpose in explanatory notes)"/>
    <m/>
    <m/>
    <m/>
    <m/>
    <m/>
    <m/>
    <m/>
    <m/>
    <m/>
    <m/>
  </r>
  <r>
    <x v="0"/>
    <s v="Central Texas College"/>
    <x v="0"/>
    <s v="Student Portion"/>
    <n v="2272088"/>
    <n v="574500"/>
    <m/>
    <n v="1697588"/>
    <m/>
    <m/>
    <m/>
    <m/>
    <m/>
    <m/>
  </r>
  <r>
    <x v="0"/>
    <s v="Central Texas College"/>
    <x v="0"/>
    <s v="Institutional Portion"/>
    <n v="2272088"/>
    <n v="1050232"/>
    <m/>
    <n v="1221856"/>
    <m/>
    <m/>
    <m/>
    <m/>
    <m/>
    <m/>
  </r>
  <r>
    <x v="0"/>
    <s v="Central Texas College"/>
    <x v="0"/>
    <s v="Historically Black Colleges &amp; Universities"/>
    <m/>
    <m/>
    <m/>
    <m/>
    <m/>
    <m/>
    <m/>
    <m/>
    <m/>
    <m/>
  </r>
  <r>
    <x v="0"/>
    <s v="Central Texas College"/>
    <x v="0"/>
    <s v="Tribally Controlled Colleges and Universities"/>
    <m/>
    <m/>
    <m/>
    <m/>
    <m/>
    <m/>
    <m/>
    <m/>
    <m/>
    <m/>
  </r>
  <r>
    <x v="0"/>
    <s v="Central Texas College"/>
    <x v="0"/>
    <s v="Minority Serving Institutions"/>
    <m/>
    <m/>
    <m/>
    <m/>
    <m/>
    <m/>
    <m/>
    <m/>
    <m/>
    <m/>
  </r>
  <r>
    <x v="0"/>
    <s v="Central Texas College"/>
    <x v="0"/>
    <s v="Strengthening Institutions Program"/>
    <m/>
    <m/>
    <m/>
    <m/>
    <m/>
    <m/>
    <m/>
    <m/>
    <m/>
    <m/>
  </r>
  <r>
    <x v="0"/>
    <s v="Central Texas College"/>
    <x v="0"/>
    <s v="Fund for the Improvement of Post-Secondary Education"/>
    <m/>
    <m/>
    <m/>
    <m/>
    <m/>
    <m/>
    <m/>
    <m/>
    <m/>
    <m/>
  </r>
  <r>
    <x v="0"/>
    <s v="Central Texas College"/>
    <x v="0"/>
    <s v="Institutional Resilience and Expanded Postsecondary Opportunity"/>
    <m/>
    <m/>
    <m/>
    <m/>
    <m/>
    <m/>
    <m/>
    <m/>
    <m/>
    <m/>
  </r>
  <r>
    <x v="0"/>
    <s v="Central Texas College"/>
    <x v="0"/>
    <s v="HHS Provider Relief Fund"/>
    <m/>
    <m/>
    <m/>
    <m/>
    <m/>
    <m/>
    <m/>
    <m/>
    <m/>
    <m/>
  </r>
  <r>
    <x v="0"/>
    <s v="Central Texas College"/>
    <x v="0"/>
    <s v="Enter any Other Subpart Funding Received"/>
    <m/>
    <m/>
    <m/>
    <m/>
    <m/>
    <m/>
    <m/>
    <m/>
    <m/>
    <m/>
  </r>
  <r>
    <x v="0"/>
    <s v="Central Texas College"/>
    <x v="1"/>
    <s v="Governor's Emergency Education Relief Fund I &amp; II"/>
    <m/>
    <m/>
    <n v="156992"/>
    <n v="103690"/>
    <n v="797276"/>
    <n v="955135"/>
    <n v="809703"/>
    <n v="171167"/>
    <m/>
    <m/>
  </r>
  <r>
    <x v="0"/>
    <s v="Central Texas College"/>
    <x v="2"/>
    <s v="Student Aid Portion"/>
    <m/>
    <m/>
    <n v="2272088"/>
    <n v="2270588"/>
    <m/>
    <n v="2000"/>
    <m/>
    <m/>
    <m/>
    <m/>
  </r>
  <r>
    <x v="0"/>
    <s v="Central Texas College"/>
    <x v="2"/>
    <s v="Institutional Portion"/>
    <m/>
    <m/>
    <n v="10339850"/>
    <n v="10339850"/>
    <m/>
    <m/>
    <m/>
    <m/>
    <m/>
    <m/>
  </r>
  <r>
    <x v="0"/>
    <s v="Central Texas College"/>
    <x v="2"/>
    <s v="Historically Black Colleges &amp; Universities"/>
    <m/>
    <m/>
    <m/>
    <m/>
    <m/>
    <m/>
    <m/>
    <m/>
    <m/>
    <m/>
  </r>
  <r>
    <x v="0"/>
    <s v="Central Texas College"/>
    <x v="2"/>
    <s v="Tribally Controlled Colleges and Universities"/>
    <m/>
    <m/>
    <m/>
    <m/>
    <m/>
    <m/>
    <m/>
    <m/>
    <m/>
    <m/>
  </r>
  <r>
    <x v="0"/>
    <s v="Central Texas College"/>
    <x v="2"/>
    <s v="Minority Serving Institutions"/>
    <m/>
    <m/>
    <m/>
    <m/>
    <m/>
    <m/>
    <m/>
    <m/>
    <m/>
    <m/>
  </r>
  <r>
    <x v="0"/>
    <s v="Central Texas College"/>
    <x v="2"/>
    <s v="Strengthening Institutions Program"/>
    <m/>
    <m/>
    <m/>
    <m/>
    <m/>
    <m/>
    <m/>
    <m/>
    <m/>
    <m/>
  </r>
  <r>
    <x v="0"/>
    <s v="Central Texas College"/>
    <x v="2"/>
    <s v="Proprietary Institutions Grant Funds for Students"/>
    <m/>
    <m/>
    <m/>
    <m/>
    <m/>
    <m/>
    <m/>
    <m/>
    <m/>
    <m/>
  </r>
  <r>
    <x v="0"/>
    <s v="Central Texas College"/>
    <x v="2"/>
    <s v="Supplemental Assistance to Institutions of Higher Education Program"/>
    <m/>
    <m/>
    <m/>
    <m/>
    <m/>
    <m/>
    <m/>
    <m/>
    <m/>
    <m/>
  </r>
  <r>
    <x v="0"/>
    <s v="Central Texas College"/>
    <x v="2"/>
    <s v="Enter any Other Subpart Funding Received"/>
    <m/>
    <m/>
    <m/>
    <m/>
    <m/>
    <m/>
    <m/>
    <m/>
    <m/>
    <m/>
  </r>
  <r>
    <x v="0"/>
    <s v="Central Texas College"/>
    <x v="3"/>
    <s v="Student Portion"/>
    <m/>
    <m/>
    <n v="11491588"/>
    <n v="1507662"/>
    <m/>
    <n v="9982426"/>
    <m/>
    <m/>
    <m/>
    <m/>
  </r>
  <r>
    <x v="0"/>
    <s v="Central Texas College"/>
    <x v="3"/>
    <s v="Institutional Portion"/>
    <m/>
    <m/>
    <n v="9436323"/>
    <n v="8407806"/>
    <m/>
    <n v="1028517"/>
    <m/>
    <m/>
    <m/>
    <m/>
  </r>
  <r>
    <x v="0"/>
    <s v="Central Texas College"/>
    <x v="3"/>
    <s v="Historically Black Colleges &amp; Universities"/>
    <m/>
    <m/>
    <m/>
    <m/>
    <m/>
    <m/>
    <m/>
    <m/>
    <m/>
    <m/>
  </r>
  <r>
    <x v="0"/>
    <s v="Central Texas College"/>
    <x v="3"/>
    <s v="Tribally Controlled Colleges and Universities"/>
    <m/>
    <m/>
    <m/>
    <m/>
    <m/>
    <m/>
    <m/>
    <m/>
    <m/>
    <m/>
  </r>
  <r>
    <x v="0"/>
    <s v="Central Texas College"/>
    <x v="3"/>
    <s v="Minority Serving Institutions"/>
    <m/>
    <m/>
    <m/>
    <m/>
    <m/>
    <m/>
    <m/>
    <m/>
    <m/>
    <m/>
  </r>
  <r>
    <x v="0"/>
    <s v="Central Texas College"/>
    <x v="3"/>
    <s v="Strengthening Institutions Program"/>
    <m/>
    <m/>
    <m/>
    <m/>
    <m/>
    <m/>
    <m/>
    <m/>
    <m/>
    <m/>
  </r>
  <r>
    <x v="0"/>
    <s v="Central Texas College"/>
    <x v="3"/>
    <s v="Proprietary Institutions Grant Funds for Students"/>
    <m/>
    <m/>
    <m/>
    <m/>
    <m/>
    <m/>
    <m/>
    <m/>
    <m/>
    <m/>
  </r>
  <r>
    <x v="0"/>
    <s v="Central Texas College"/>
    <x v="3"/>
    <s v="Supplemental Support under American Rescue Plan"/>
    <m/>
    <m/>
    <m/>
    <m/>
    <m/>
    <m/>
    <m/>
    <m/>
    <m/>
    <m/>
  </r>
  <r>
    <x v="0"/>
    <s v="Central Texas College"/>
    <x v="3"/>
    <s v="Federal Funding Provided in SB8, 87th Legislature, 3rd Called Session"/>
    <m/>
    <m/>
    <m/>
    <m/>
    <m/>
    <m/>
    <m/>
    <m/>
    <m/>
    <m/>
  </r>
  <r>
    <x v="0"/>
    <s v="Central Texas College"/>
    <x v="3"/>
    <s v="Enter any Other Subpart Funding Received"/>
    <m/>
    <m/>
    <m/>
    <m/>
    <m/>
    <m/>
    <m/>
    <m/>
    <m/>
    <m/>
  </r>
  <r>
    <x v="0"/>
    <s v="Central Texas College"/>
    <x v="4"/>
    <s v="Enter any Other Subpart Funding Received"/>
    <m/>
    <m/>
    <m/>
    <m/>
    <m/>
    <m/>
    <m/>
    <m/>
    <m/>
    <m/>
  </r>
  <r>
    <x v="0"/>
    <s v="Central Texas College"/>
    <x v="4"/>
    <s v="Enter any Other Subpart Funding Received"/>
    <m/>
    <m/>
    <m/>
    <m/>
    <m/>
    <m/>
    <m/>
    <m/>
    <m/>
    <m/>
  </r>
  <r>
    <x v="0"/>
    <s v="Central Texas College"/>
    <x v="5"/>
    <s v="Enter any Other Subpart Funding Received"/>
    <m/>
    <m/>
    <m/>
    <m/>
    <m/>
    <m/>
    <m/>
    <m/>
    <m/>
    <m/>
  </r>
  <r>
    <x v="0"/>
    <s v="Central Texas College"/>
    <x v="5"/>
    <s v="Enter any Other Subpart Funding Received"/>
    <m/>
    <m/>
    <m/>
    <m/>
    <m/>
    <m/>
    <m/>
    <m/>
    <m/>
    <m/>
  </r>
  <r>
    <x v="0"/>
    <s v="Central Texas College"/>
    <x v="6"/>
    <s v="Enter any Other Subpart Funding Received"/>
    <m/>
    <m/>
    <m/>
    <m/>
    <m/>
    <m/>
    <m/>
    <m/>
    <m/>
    <m/>
  </r>
  <r>
    <x v="0"/>
    <s v="Central Texas College"/>
    <x v="6"/>
    <s v="Enter any Other Subpart Funding Received"/>
    <m/>
    <m/>
    <m/>
    <m/>
    <m/>
    <m/>
    <m/>
    <m/>
    <m/>
    <m/>
  </r>
  <r>
    <x v="0"/>
    <s v="Central Texas College"/>
    <x v="7"/>
    <s v="FEMA reimbursements – Note purpose in Explanatory Notes"/>
    <m/>
    <m/>
    <m/>
    <m/>
    <m/>
    <m/>
    <m/>
    <m/>
    <m/>
    <m/>
  </r>
  <r>
    <x v="0"/>
    <s v="Central Texas College"/>
    <x v="7"/>
    <s v="Funds received from other state or local entity (please specify which entity and for what purpose in explanatory notes)"/>
    <m/>
    <m/>
    <m/>
    <m/>
    <m/>
    <m/>
    <m/>
    <m/>
    <m/>
    <m/>
  </r>
  <r>
    <x v="0"/>
    <s v="Cisco College"/>
    <x v="0"/>
    <s v="Student Portion"/>
    <n v="908774"/>
    <n v="768167"/>
    <m/>
    <n v="140607"/>
    <m/>
    <m/>
    <m/>
    <m/>
    <m/>
    <m/>
  </r>
  <r>
    <x v="0"/>
    <s v="Cisco College"/>
    <x v="0"/>
    <s v="Institutional Portion"/>
    <n v="908773"/>
    <n v="351651"/>
    <m/>
    <n v="557122"/>
    <m/>
    <m/>
    <m/>
    <m/>
    <m/>
    <m/>
  </r>
  <r>
    <x v="0"/>
    <s v="Cisco College"/>
    <x v="0"/>
    <s v="Historically Black Colleges &amp; Universities"/>
    <m/>
    <m/>
    <m/>
    <m/>
    <m/>
    <m/>
    <m/>
    <m/>
    <m/>
    <m/>
  </r>
  <r>
    <x v="0"/>
    <s v="Cisco College"/>
    <x v="0"/>
    <s v="Tribally Controlled Colleges and Universities"/>
    <m/>
    <m/>
    <m/>
    <m/>
    <m/>
    <m/>
    <m/>
    <m/>
    <m/>
    <m/>
  </r>
  <r>
    <x v="0"/>
    <s v="Cisco College"/>
    <x v="0"/>
    <s v="Minority Serving Institutions"/>
    <n v="116015"/>
    <m/>
    <m/>
    <m/>
    <m/>
    <n v="37621"/>
    <m/>
    <n v="15800"/>
    <n v="62594"/>
    <m/>
  </r>
  <r>
    <x v="0"/>
    <s v="Cisco College"/>
    <x v="0"/>
    <s v="Strengthening Institutions Program"/>
    <m/>
    <m/>
    <m/>
    <m/>
    <m/>
    <m/>
    <m/>
    <m/>
    <m/>
    <m/>
  </r>
  <r>
    <x v="0"/>
    <s v="Cisco College"/>
    <x v="0"/>
    <s v="Fund for the Improvement of Post-Secondary Education"/>
    <m/>
    <m/>
    <m/>
    <m/>
    <m/>
    <m/>
    <m/>
    <m/>
    <m/>
    <m/>
  </r>
  <r>
    <x v="0"/>
    <s v="Cisco College"/>
    <x v="0"/>
    <s v="Institutional Resilience and Expanded Postsecondary Opportunity"/>
    <m/>
    <m/>
    <m/>
    <m/>
    <m/>
    <m/>
    <m/>
    <m/>
    <m/>
    <m/>
  </r>
  <r>
    <x v="0"/>
    <s v="Cisco College"/>
    <x v="0"/>
    <s v="HHS Provider Relief Fund"/>
    <m/>
    <m/>
    <m/>
    <m/>
    <m/>
    <m/>
    <m/>
    <m/>
    <m/>
    <m/>
  </r>
  <r>
    <x v="0"/>
    <s v="Cisco College"/>
    <x v="0"/>
    <s v="Enter any Other Subpart Funding Received"/>
    <m/>
    <m/>
    <m/>
    <m/>
    <m/>
    <m/>
    <m/>
    <m/>
    <m/>
    <m/>
  </r>
  <r>
    <x v="0"/>
    <s v="Cisco College"/>
    <x v="1"/>
    <s v="Governor's Emergency Education Relief Fund I &amp; II"/>
    <m/>
    <m/>
    <n v="170159"/>
    <n v="57659"/>
    <n v="15000"/>
    <n v="61009"/>
    <n v="-38692"/>
    <n v="27799"/>
    <m/>
    <m/>
  </r>
  <r>
    <x v="0"/>
    <s v="Cisco College"/>
    <x v="2"/>
    <s v="Student Aid Portion"/>
    <m/>
    <m/>
    <n v="908774"/>
    <n v="908774"/>
    <m/>
    <m/>
    <m/>
    <m/>
    <m/>
    <m/>
  </r>
  <r>
    <x v="0"/>
    <s v="Cisco College"/>
    <x v="2"/>
    <s v="Institutional Portion"/>
    <m/>
    <m/>
    <n v="2955987"/>
    <n v="1204035"/>
    <m/>
    <n v="1751952"/>
    <m/>
    <m/>
    <m/>
    <m/>
  </r>
  <r>
    <x v="0"/>
    <s v="Cisco College"/>
    <x v="2"/>
    <s v="Historically Black Colleges &amp; Universities"/>
    <m/>
    <m/>
    <m/>
    <m/>
    <m/>
    <m/>
    <m/>
    <m/>
    <m/>
    <m/>
  </r>
  <r>
    <x v="0"/>
    <s v="Cisco College"/>
    <x v="2"/>
    <s v="Tribally Controlled Colleges and Universities"/>
    <m/>
    <m/>
    <m/>
    <m/>
    <m/>
    <m/>
    <m/>
    <m/>
    <m/>
    <m/>
  </r>
  <r>
    <x v="0"/>
    <s v="Cisco College"/>
    <x v="2"/>
    <s v="Minority Serving Institutions"/>
    <m/>
    <m/>
    <n v="212089"/>
    <m/>
    <m/>
    <m/>
    <m/>
    <m/>
    <n v="212089"/>
    <m/>
  </r>
  <r>
    <x v="0"/>
    <s v="Cisco College"/>
    <x v="2"/>
    <s v="Strengthening Institutions Program"/>
    <m/>
    <m/>
    <m/>
    <m/>
    <m/>
    <m/>
    <m/>
    <m/>
    <m/>
    <m/>
  </r>
  <r>
    <x v="0"/>
    <s v="Cisco College"/>
    <x v="2"/>
    <s v="Proprietary Institutions Grant Funds for Students"/>
    <m/>
    <m/>
    <m/>
    <m/>
    <m/>
    <m/>
    <m/>
    <m/>
    <m/>
    <m/>
  </r>
  <r>
    <x v="0"/>
    <s v="Cisco College"/>
    <x v="2"/>
    <s v="Supplemental Assistance to Institutions of Higher Education Program"/>
    <m/>
    <m/>
    <m/>
    <m/>
    <m/>
    <m/>
    <m/>
    <m/>
    <m/>
    <m/>
  </r>
  <r>
    <x v="0"/>
    <s v="Cisco College"/>
    <x v="2"/>
    <s v="Enter any Other Subpart Funding Received"/>
    <m/>
    <m/>
    <m/>
    <m/>
    <m/>
    <m/>
    <m/>
    <m/>
    <m/>
    <m/>
  </r>
  <r>
    <x v="0"/>
    <s v="Cisco College"/>
    <x v="3"/>
    <s v="Student Portion"/>
    <m/>
    <m/>
    <n v="3350155"/>
    <n v="497736"/>
    <m/>
    <n v="2814393"/>
    <m/>
    <n v="2159"/>
    <n v="35867"/>
    <m/>
  </r>
  <r>
    <x v="0"/>
    <s v="Cisco College"/>
    <x v="3"/>
    <s v="Institutional Portion"/>
    <m/>
    <m/>
    <n v="3094375"/>
    <m/>
    <m/>
    <n v="1456129"/>
    <m/>
    <n v="545144"/>
    <n v="1093102"/>
    <m/>
  </r>
  <r>
    <x v="0"/>
    <s v="Cisco College"/>
    <x v="3"/>
    <s v="Historically Black Colleges &amp; Universities"/>
    <m/>
    <m/>
    <m/>
    <m/>
    <m/>
    <m/>
    <m/>
    <m/>
    <m/>
    <m/>
  </r>
  <r>
    <x v="0"/>
    <s v="Cisco College"/>
    <x v="3"/>
    <s v="Tribally Controlled Colleges and Universities"/>
    <m/>
    <m/>
    <m/>
    <m/>
    <m/>
    <m/>
    <m/>
    <m/>
    <m/>
    <m/>
  </r>
  <r>
    <x v="0"/>
    <s v="Cisco College"/>
    <x v="3"/>
    <s v="Minority Serving Institutions"/>
    <m/>
    <m/>
    <n v="344284"/>
    <m/>
    <m/>
    <m/>
    <m/>
    <m/>
    <n v="344284"/>
    <m/>
  </r>
  <r>
    <x v="0"/>
    <s v="Cisco College"/>
    <x v="3"/>
    <s v="Strengthening Institutions Program"/>
    <m/>
    <m/>
    <m/>
    <m/>
    <m/>
    <m/>
    <m/>
    <m/>
    <m/>
    <m/>
  </r>
  <r>
    <x v="0"/>
    <s v="Cisco College"/>
    <x v="3"/>
    <s v="Proprietary Institutions Grant Funds for Students"/>
    <m/>
    <m/>
    <m/>
    <m/>
    <m/>
    <m/>
    <m/>
    <m/>
    <m/>
    <m/>
  </r>
  <r>
    <x v="0"/>
    <s v="Cisco College"/>
    <x v="3"/>
    <s v="Supplemental Support under American Rescue Plan"/>
    <m/>
    <m/>
    <m/>
    <m/>
    <m/>
    <m/>
    <m/>
    <m/>
    <m/>
    <m/>
  </r>
  <r>
    <x v="0"/>
    <s v="Cisco College"/>
    <x v="3"/>
    <s v="Federal Funding Provided in SB8, 87th Legislature, 3rd Called Session"/>
    <m/>
    <m/>
    <m/>
    <m/>
    <m/>
    <m/>
    <m/>
    <m/>
    <m/>
    <m/>
  </r>
  <r>
    <x v="0"/>
    <s v="Cisco College"/>
    <x v="3"/>
    <s v="Texas Reskiilling and Upskilling through Education (TRUE) Grant Program"/>
    <m/>
    <m/>
    <m/>
    <m/>
    <m/>
    <m/>
    <n v="357000"/>
    <n v="144305"/>
    <n v="212695"/>
    <m/>
  </r>
  <r>
    <x v="0"/>
    <s v="Cisco College"/>
    <x v="4"/>
    <s v="Enter any Other Subpart Funding Received"/>
    <m/>
    <m/>
    <m/>
    <m/>
    <m/>
    <m/>
    <m/>
    <m/>
    <m/>
    <m/>
  </r>
  <r>
    <x v="0"/>
    <s v="Cisco College"/>
    <x v="4"/>
    <s v="Enter any Other Subpart Funding Received"/>
    <m/>
    <m/>
    <m/>
    <m/>
    <m/>
    <m/>
    <m/>
    <m/>
    <m/>
    <m/>
  </r>
  <r>
    <x v="0"/>
    <s v="Cisco College"/>
    <x v="5"/>
    <s v="Enter any Other Subpart Funding Received"/>
    <m/>
    <m/>
    <m/>
    <m/>
    <m/>
    <m/>
    <m/>
    <m/>
    <m/>
    <m/>
  </r>
  <r>
    <x v="0"/>
    <s v="Cisco College"/>
    <x v="5"/>
    <s v="Enter any Other Subpart Funding Received"/>
    <m/>
    <m/>
    <m/>
    <m/>
    <m/>
    <m/>
    <m/>
    <m/>
    <m/>
    <m/>
  </r>
  <r>
    <x v="0"/>
    <s v="Cisco College"/>
    <x v="6"/>
    <s v="Enter any Other Subpart Funding Received"/>
    <m/>
    <m/>
    <m/>
    <m/>
    <m/>
    <m/>
    <m/>
    <m/>
    <m/>
    <m/>
  </r>
  <r>
    <x v="0"/>
    <s v="Cisco College"/>
    <x v="6"/>
    <s v="Enter any Other Subpart Funding Received"/>
    <m/>
    <m/>
    <m/>
    <m/>
    <m/>
    <m/>
    <m/>
    <m/>
    <m/>
    <m/>
  </r>
  <r>
    <x v="0"/>
    <s v="Cisco College"/>
    <x v="7"/>
    <s v="FEMA reimbursements – Note purpose in Explanatory Notes"/>
    <m/>
    <m/>
    <m/>
    <m/>
    <m/>
    <m/>
    <m/>
    <m/>
    <m/>
    <m/>
  </r>
  <r>
    <x v="0"/>
    <s v="Cisco College"/>
    <x v="7"/>
    <s v="Funds received from other state or local entity (please specify which entity and for what purpose in explanatory notes)"/>
    <m/>
    <m/>
    <m/>
    <m/>
    <m/>
    <m/>
    <m/>
    <m/>
    <m/>
    <m/>
  </r>
  <r>
    <x v="0"/>
    <s v="Del Mar College"/>
    <x v="0"/>
    <s v="Student Portion"/>
    <n v="1927015"/>
    <n v="1927015"/>
    <m/>
    <m/>
    <m/>
    <m/>
    <m/>
    <m/>
    <m/>
    <m/>
  </r>
  <r>
    <x v="0"/>
    <s v="Del Mar College"/>
    <x v="0"/>
    <s v="Institutional Portion"/>
    <n v="1927015"/>
    <n v="358564"/>
    <m/>
    <n v="1535760"/>
    <m/>
    <n v="30478"/>
    <m/>
    <n v="0"/>
    <m/>
    <m/>
  </r>
  <r>
    <x v="0"/>
    <s v="Del Mar College"/>
    <x v="0"/>
    <s v="Historically Black Colleges &amp; Universities"/>
    <m/>
    <m/>
    <m/>
    <m/>
    <n v="0"/>
    <m/>
    <m/>
    <m/>
    <m/>
    <m/>
  </r>
  <r>
    <x v="0"/>
    <s v="Del Mar College"/>
    <x v="0"/>
    <s v="Tribally Controlled Colleges and Universities"/>
    <m/>
    <m/>
    <m/>
    <m/>
    <n v="0"/>
    <m/>
    <m/>
    <m/>
    <m/>
    <m/>
  </r>
  <r>
    <x v="0"/>
    <s v="Del Mar College"/>
    <x v="0"/>
    <s v="Minority Serving Institutions"/>
    <n v="247370"/>
    <m/>
    <m/>
    <n v="245078"/>
    <m/>
    <n v="0"/>
    <m/>
    <n v="2292"/>
    <m/>
    <m/>
  </r>
  <r>
    <x v="0"/>
    <s v="Del Mar College"/>
    <x v="0"/>
    <s v="Strengthening Institutions Program"/>
    <m/>
    <m/>
    <m/>
    <m/>
    <m/>
    <m/>
    <m/>
    <m/>
    <m/>
    <m/>
  </r>
  <r>
    <x v="0"/>
    <s v="Del Mar College"/>
    <x v="0"/>
    <s v="Fund for the Improvement of Post-Secondary Education"/>
    <m/>
    <m/>
    <m/>
    <m/>
    <m/>
    <m/>
    <m/>
    <m/>
    <m/>
    <m/>
  </r>
  <r>
    <x v="0"/>
    <s v="Del Mar College"/>
    <x v="0"/>
    <s v="Institutional Resilience and Expanded Postsecondary Opportunity"/>
    <m/>
    <m/>
    <m/>
    <m/>
    <m/>
    <m/>
    <m/>
    <m/>
    <m/>
    <m/>
  </r>
  <r>
    <x v="0"/>
    <s v="Del Mar College"/>
    <x v="0"/>
    <s v="HHS Provider Relief Fund"/>
    <m/>
    <m/>
    <m/>
    <m/>
    <m/>
    <m/>
    <m/>
    <m/>
    <m/>
    <m/>
  </r>
  <r>
    <x v="0"/>
    <s v="Del Mar College"/>
    <x v="0"/>
    <s v="Enter any Other Subpart Funding Received"/>
    <m/>
    <m/>
    <m/>
    <m/>
    <m/>
    <m/>
    <m/>
    <m/>
    <m/>
    <m/>
  </r>
  <r>
    <x v="0"/>
    <s v="Del Mar College"/>
    <x v="1"/>
    <s v="Governor's Emergency Education Relief Fund I &amp; II"/>
    <m/>
    <m/>
    <n v="146916"/>
    <n v="146916"/>
    <n v="1102555"/>
    <n v="564182"/>
    <m/>
    <m/>
    <m/>
    <m/>
  </r>
  <r>
    <x v="0"/>
    <s v="Del Mar College"/>
    <x v="2"/>
    <s v="Student Aid Portion"/>
    <m/>
    <m/>
    <n v="1927015"/>
    <n v="1927015"/>
    <m/>
    <m/>
    <m/>
    <m/>
    <m/>
    <m/>
  </r>
  <r>
    <x v="0"/>
    <s v="Del Mar College"/>
    <x v="2"/>
    <s v="Institutional Portion"/>
    <m/>
    <m/>
    <n v="8673022"/>
    <n v="2843055"/>
    <m/>
    <n v="5716913"/>
    <m/>
    <n v="101963"/>
    <m/>
    <m/>
  </r>
  <r>
    <x v="0"/>
    <s v="Del Mar College"/>
    <x v="2"/>
    <s v="Historically Black Colleges &amp; Universities"/>
    <m/>
    <m/>
    <m/>
    <m/>
    <m/>
    <m/>
    <m/>
    <m/>
    <m/>
    <m/>
  </r>
  <r>
    <x v="0"/>
    <s v="Del Mar College"/>
    <x v="2"/>
    <s v="Tribally Controlled Colleges and Universities"/>
    <m/>
    <m/>
    <m/>
    <m/>
    <m/>
    <m/>
    <m/>
    <m/>
    <m/>
    <m/>
  </r>
  <r>
    <x v="0"/>
    <s v="Del Mar College"/>
    <x v="2"/>
    <s v="Minority Serving Institutions"/>
    <m/>
    <m/>
    <n v="578687"/>
    <n v="101"/>
    <m/>
    <n v="412392"/>
    <m/>
    <n v="166193"/>
    <m/>
    <m/>
  </r>
  <r>
    <x v="0"/>
    <s v="Del Mar College"/>
    <x v="2"/>
    <s v="Strengthening Institutions Program"/>
    <m/>
    <m/>
    <m/>
    <m/>
    <m/>
    <m/>
    <m/>
    <m/>
    <m/>
    <m/>
  </r>
  <r>
    <x v="0"/>
    <s v="Del Mar College"/>
    <x v="2"/>
    <s v="Proprietary Institutions Grant Funds for Students"/>
    <m/>
    <m/>
    <m/>
    <m/>
    <m/>
    <m/>
    <m/>
    <m/>
    <m/>
    <m/>
  </r>
  <r>
    <x v="0"/>
    <s v="Del Mar College"/>
    <x v="2"/>
    <s v="Supplemental Assistance to Institutions of Higher Education Program"/>
    <m/>
    <m/>
    <m/>
    <m/>
    <m/>
    <m/>
    <m/>
    <m/>
    <m/>
    <m/>
  </r>
  <r>
    <x v="0"/>
    <s v="Del Mar College"/>
    <x v="2"/>
    <s v="Enter any Other Subpart Funding Received"/>
    <m/>
    <m/>
    <m/>
    <m/>
    <m/>
    <m/>
    <m/>
    <m/>
    <m/>
    <m/>
  </r>
  <r>
    <x v="0"/>
    <s v="Del Mar College"/>
    <x v="3"/>
    <s v="Student Portion"/>
    <m/>
    <m/>
    <n v="9617367"/>
    <n v="4373368"/>
    <m/>
    <n v="5046927"/>
    <m/>
    <n v="197072"/>
    <m/>
    <m/>
  </r>
  <r>
    <x v="0"/>
    <s v="Del Mar College"/>
    <x v="3"/>
    <s v="Institutional Portion"/>
    <m/>
    <m/>
    <n v="9090394"/>
    <m/>
    <m/>
    <n v="7483094"/>
    <m/>
    <n v="1330441"/>
    <m/>
    <m/>
  </r>
  <r>
    <x v="0"/>
    <s v="Del Mar College"/>
    <x v="3"/>
    <s v="Historically Black Colleges &amp; Universities"/>
    <m/>
    <m/>
    <m/>
    <m/>
    <m/>
    <m/>
    <m/>
    <m/>
    <m/>
    <m/>
  </r>
  <r>
    <x v="0"/>
    <s v="Del Mar College"/>
    <x v="3"/>
    <s v="Tribally Controlled Colleges and Universities"/>
    <m/>
    <m/>
    <m/>
    <m/>
    <m/>
    <m/>
    <m/>
    <m/>
    <m/>
    <m/>
  </r>
  <r>
    <x v="0"/>
    <s v="Del Mar College"/>
    <x v="3"/>
    <s v="Minority Serving Institutions"/>
    <m/>
    <m/>
    <n v="990379"/>
    <m/>
    <m/>
    <n v="0"/>
    <m/>
    <n v="990379"/>
    <m/>
    <m/>
  </r>
  <r>
    <x v="0"/>
    <s v="Del Mar College"/>
    <x v="3"/>
    <s v="Strengthening Institutions Program"/>
    <m/>
    <m/>
    <m/>
    <m/>
    <m/>
    <m/>
    <m/>
    <m/>
    <m/>
    <m/>
  </r>
  <r>
    <x v="0"/>
    <s v="Del Mar College"/>
    <x v="3"/>
    <s v="Proprietary Institutions Grant Funds for Students"/>
    <m/>
    <m/>
    <m/>
    <m/>
    <m/>
    <m/>
    <m/>
    <m/>
    <m/>
    <m/>
  </r>
  <r>
    <x v="0"/>
    <s v="Del Mar College"/>
    <x v="3"/>
    <s v="Supplemental Support under American Rescue Plan"/>
    <m/>
    <m/>
    <m/>
    <m/>
    <m/>
    <m/>
    <m/>
    <m/>
    <m/>
    <m/>
  </r>
  <r>
    <x v="0"/>
    <s v="Del Mar College"/>
    <x v="3"/>
    <s v="Federal Funding Provided in SB8, 87th Legislature, 3rd Called Session"/>
    <m/>
    <m/>
    <m/>
    <m/>
    <m/>
    <m/>
    <m/>
    <m/>
    <m/>
    <m/>
  </r>
  <r>
    <x v="0"/>
    <s v="Del Mar College"/>
    <x v="3"/>
    <s v="Enter any Other Subpart Funding Received"/>
    <m/>
    <m/>
    <m/>
    <m/>
    <m/>
    <m/>
    <m/>
    <m/>
    <m/>
    <m/>
  </r>
  <r>
    <x v="0"/>
    <s v="Del Mar College"/>
    <x v="4"/>
    <s v="Enter any Other Subpart Funding Received"/>
    <m/>
    <m/>
    <m/>
    <m/>
    <m/>
    <m/>
    <m/>
    <m/>
    <m/>
    <m/>
  </r>
  <r>
    <x v="0"/>
    <s v="Del Mar College"/>
    <x v="4"/>
    <s v="Enter any Other Subpart Funding Received"/>
    <m/>
    <m/>
    <m/>
    <m/>
    <m/>
    <m/>
    <m/>
    <m/>
    <m/>
    <m/>
  </r>
  <r>
    <x v="0"/>
    <s v="Del Mar College"/>
    <x v="5"/>
    <s v="Enter any Other Subpart Funding Received"/>
    <m/>
    <m/>
    <m/>
    <m/>
    <m/>
    <m/>
    <m/>
    <m/>
    <m/>
    <m/>
  </r>
  <r>
    <x v="0"/>
    <s v="Del Mar College"/>
    <x v="5"/>
    <s v="Enter any Other Subpart Funding Received"/>
    <m/>
    <m/>
    <m/>
    <m/>
    <m/>
    <m/>
    <m/>
    <m/>
    <m/>
    <m/>
  </r>
  <r>
    <x v="0"/>
    <s v="Del Mar College"/>
    <x v="6"/>
    <s v="Enter any Other Subpart Funding Received"/>
    <m/>
    <m/>
    <m/>
    <m/>
    <m/>
    <m/>
    <m/>
    <m/>
    <m/>
    <m/>
  </r>
  <r>
    <x v="0"/>
    <s v="Del Mar College"/>
    <x v="6"/>
    <s v="Enter any Other Subpart Funding Received"/>
    <m/>
    <m/>
    <m/>
    <m/>
    <m/>
    <m/>
    <m/>
    <m/>
    <m/>
    <m/>
  </r>
  <r>
    <x v="0"/>
    <s v="Del Mar College"/>
    <x v="7"/>
    <s v="FEMA reimbursements – Note purpose in Explanatory Notes"/>
    <m/>
    <m/>
    <m/>
    <m/>
    <m/>
    <m/>
    <m/>
    <m/>
    <m/>
    <m/>
  </r>
  <r>
    <x v="0"/>
    <s v="Del Mar College"/>
    <x v="7"/>
    <s v="Funds received from other state or local entity (please specify which entity and for what purpose in explanatory notes)"/>
    <m/>
    <m/>
    <m/>
    <m/>
    <m/>
    <m/>
    <m/>
    <m/>
    <m/>
    <m/>
  </r>
  <r>
    <x v="0"/>
    <s v="El Paso Community College District"/>
    <x v="0"/>
    <s v="Student Portion"/>
    <n v="8295073"/>
    <n v="6556750"/>
    <m/>
    <n v="1738323"/>
    <m/>
    <m/>
    <m/>
    <m/>
    <m/>
    <m/>
  </r>
  <r>
    <x v="0"/>
    <s v="El Paso Community College District"/>
    <x v="0"/>
    <s v="Institutional Portion"/>
    <n v="8295072"/>
    <n v="2605645"/>
    <m/>
    <n v="5408278"/>
    <m/>
    <n v="281149"/>
    <m/>
    <m/>
    <m/>
    <m/>
  </r>
  <r>
    <x v="0"/>
    <s v="El Paso Community College District"/>
    <x v="0"/>
    <s v="Historically Black Colleges &amp; Universities"/>
    <m/>
    <m/>
    <m/>
    <m/>
    <m/>
    <m/>
    <m/>
    <m/>
    <m/>
    <m/>
  </r>
  <r>
    <x v="0"/>
    <s v="El Paso Community College District"/>
    <x v="0"/>
    <s v="Tribally Controlled Colleges and Universities"/>
    <m/>
    <m/>
    <m/>
    <m/>
    <m/>
    <m/>
    <m/>
    <m/>
    <m/>
    <m/>
  </r>
  <r>
    <x v="0"/>
    <s v="El Paso Community College District"/>
    <x v="0"/>
    <s v="Minority Serving Institutions"/>
    <n v="1051361"/>
    <m/>
    <m/>
    <n v="1041756"/>
    <m/>
    <m/>
    <m/>
    <m/>
    <m/>
    <m/>
  </r>
  <r>
    <x v="0"/>
    <s v="El Paso Community College District"/>
    <x v="0"/>
    <s v="Strengthening Institutions Program"/>
    <m/>
    <m/>
    <m/>
    <m/>
    <m/>
    <m/>
    <m/>
    <m/>
    <m/>
    <m/>
  </r>
  <r>
    <x v="0"/>
    <s v="El Paso Community College District"/>
    <x v="0"/>
    <s v="Fund for the Improvement of Post-Secondary Education"/>
    <m/>
    <m/>
    <m/>
    <m/>
    <m/>
    <m/>
    <m/>
    <m/>
    <m/>
    <m/>
  </r>
  <r>
    <x v="0"/>
    <s v="El Paso Community College District"/>
    <x v="0"/>
    <s v="Institutional Resilience and Expanded Postsecondary Opportunity"/>
    <m/>
    <m/>
    <m/>
    <m/>
    <m/>
    <m/>
    <m/>
    <m/>
    <m/>
    <m/>
  </r>
  <r>
    <x v="0"/>
    <s v="El Paso Community College District"/>
    <x v="0"/>
    <s v="HHS Provider Relief Fund"/>
    <m/>
    <m/>
    <m/>
    <m/>
    <m/>
    <m/>
    <m/>
    <m/>
    <m/>
    <m/>
  </r>
  <r>
    <x v="0"/>
    <s v="El Paso Community College District"/>
    <x v="0"/>
    <s v="Enter any Other Subpart Funding Received"/>
    <m/>
    <m/>
    <m/>
    <m/>
    <m/>
    <m/>
    <m/>
    <m/>
    <m/>
    <m/>
  </r>
  <r>
    <x v="0"/>
    <s v="El Paso Community College District"/>
    <x v="1"/>
    <s v="Governor's Emergency Education Relief Fund I &amp; II"/>
    <m/>
    <m/>
    <n v="2037466"/>
    <n v="689135"/>
    <n v="602803"/>
    <n v="2366018"/>
    <n v="857693"/>
    <n v="1014629"/>
    <m/>
    <m/>
  </r>
  <r>
    <x v="0"/>
    <s v="El Paso Community College District"/>
    <x v="2"/>
    <s v="Student Aid Portion"/>
    <m/>
    <m/>
    <n v="8295073"/>
    <n v="1437840"/>
    <m/>
    <n v="6857233"/>
    <m/>
    <m/>
    <m/>
    <m/>
  </r>
  <r>
    <x v="0"/>
    <s v="El Paso Community College District"/>
    <x v="2"/>
    <s v="Institutional Portion"/>
    <m/>
    <m/>
    <n v="27983664"/>
    <n v="16736209"/>
    <m/>
    <n v="10847764"/>
    <m/>
    <n v="395892"/>
    <m/>
    <m/>
  </r>
  <r>
    <x v="0"/>
    <s v="El Paso Community College District"/>
    <x v="2"/>
    <s v="Historically Black Colleges &amp; Universities"/>
    <m/>
    <m/>
    <m/>
    <m/>
    <m/>
    <m/>
    <m/>
    <m/>
    <m/>
    <m/>
  </r>
  <r>
    <x v="0"/>
    <s v="El Paso Community College District"/>
    <x v="2"/>
    <s v="Tribally Controlled Colleges and Universities"/>
    <m/>
    <m/>
    <m/>
    <m/>
    <m/>
    <m/>
    <m/>
    <m/>
    <m/>
    <m/>
  </r>
  <r>
    <x v="0"/>
    <s v="El Paso Community College District"/>
    <x v="2"/>
    <s v="Minority Serving Institutions"/>
    <m/>
    <m/>
    <n v="1954655"/>
    <m/>
    <m/>
    <m/>
    <m/>
    <m/>
    <m/>
    <m/>
  </r>
  <r>
    <x v="0"/>
    <s v="El Paso Community College District"/>
    <x v="2"/>
    <s v="Strengthening Institutions Program"/>
    <m/>
    <m/>
    <m/>
    <m/>
    <m/>
    <m/>
    <m/>
    <m/>
    <m/>
    <m/>
  </r>
  <r>
    <x v="0"/>
    <s v="El Paso Community College District"/>
    <x v="2"/>
    <s v="Proprietary Institutions Grant Funds for Students"/>
    <m/>
    <m/>
    <m/>
    <m/>
    <m/>
    <m/>
    <m/>
    <m/>
    <m/>
    <m/>
  </r>
  <r>
    <x v="0"/>
    <s v="El Paso Community College District"/>
    <x v="2"/>
    <s v="Supplemental Assistance to Institutions of Higher Education Program"/>
    <m/>
    <m/>
    <m/>
    <m/>
    <m/>
    <m/>
    <m/>
    <m/>
    <m/>
    <m/>
  </r>
  <r>
    <x v="0"/>
    <s v="El Paso Community College District"/>
    <x v="2"/>
    <s v="Enter any Other Subpart Funding Received"/>
    <m/>
    <m/>
    <m/>
    <m/>
    <m/>
    <m/>
    <m/>
    <m/>
    <m/>
    <m/>
  </r>
  <r>
    <x v="0"/>
    <s v="El Paso Community College District"/>
    <x v="3"/>
    <s v="Student Portion"/>
    <m/>
    <m/>
    <n v="31907525"/>
    <n v="13999500"/>
    <m/>
    <n v="17908025"/>
    <m/>
    <m/>
    <m/>
    <m/>
  </r>
  <r>
    <x v="0"/>
    <s v="El Paso Community College District"/>
    <x v="3"/>
    <s v="Institutional Portion"/>
    <m/>
    <m/>
    <n v="30981916"/>
    <n v="380662"/>
    <m/>
    <n v="16067689"/>
    <m/>
    <n v="5329726"/>
    <m/>
    <m/>
  </r>
  <r>
    <x v="0"/>
    <s v="El Paso Community College District"/>
    <x v="3"/>
    <s v="Historically Black Colleges &amp; Universities"/>
    <m/>
    <m/>
    <m/>
    <m/>
    <m/>
    <m/>
    <m/>
    <m/>
    <m/>
    <m/>
  </r>
  <r>
    <x v="0"/>
    <s v="El Paso Community College District"/>
    <x v="3"/>
    <s v="Tribally Controlled Colleges and Universities"/>
    <m/>
    <m/>
    <m/>
    <m/>
    <m/>
    <m/>
    <m/>
    <m/>
    <m/>
    <m/>
  </r>
  <r>
    <x v="0"/>
    <s v="El Paso Community College District"/>
    <x v="3"/>
    <s v="Minority Serving Institutions"/>
    <m/>
    <m/>
    <n v="3287659"/>
    <m/>
    <m/>
    <m/>
    <m/>
    <m/>
    <m/>
    <m/>
  </r>
  <r>
    <x v="0"/>
    <s v="El Paso Community College District"/>
    <x v="3"/>
    <s v="Strengthening Institutions Program"/>
    <m/>
    <m/>
    <m/>
    <m/>
    <m/>
    <m/>
    <m/>
    <m/>
    <m/>
    <m/>
  </r>
  <r>
    <x v="0"/>
    <s v="El Paso Community College District"/>
    <x v="3"/>
    <s v="Proprietary Institutions Grant Funds for Students"/>
    <m/>
    <m/>
    <m/>
    <m/>
    <m/>
    <m/>
    <m/>
    <m/>
    <m/>
    <m/>
  </r>
  <r>
    <x v="0"/>
    <s v="El Paso Community College District"/>
    <x v="3"/>
    <s v="Supplemental Support under American Rescue Plan"/>
    <m/>
    <m/>
    <m/>
    <m/>
    <m/>
    <m/>
    <m/>
    <m/>
    <m/>
    <m/>
  </r>
  <r>
    <x v="0"/>
    <s v="El Paso Community College District"/>
    <x v="3"/>
    <s v="Federal Funding Provided in SB8, 87th Legislature, 3rd Called Session"/>
    <m/>
    <m/>
    <m/>
    <m/>
    <m/>
    <m/>
    <m/>
    <m/>
    <m/>
    <m/>
  </r>
  <r>
    <x v="0"/>
    <s v="El Paso Community College District"/>
    <x v="3"/>
    <s v="Enter any Other Subpart Funding Received"/>
    <m/>
    <m/>
    <m/>
    <m/>
    <m/>
    <m/>
    <m/>
    <m/>
    <m/>
    <m/>
  </r>
  <r>
    <x v="0"/>
    <s v="El Paso Community College District"/>
    <x v="4"/>
    <s v="Enter any Other Subpart Funding Received"/>
    <m/>
    <m/>
    <m/>
    <m/>
    <m/>
    <m/>
    <m/>
    <m/>
    <m/>
    <m/>
  </r>
  <r>
    <x v="0"/>
    <s v="El Paso Community College District"/>
    <x v="4"/>
    <s v="Enter any Other Subpart Funding Received"/>
    <m/>
    <m/>
    <m/>
    <m/>
    <m/>
    <m/>
    <m/>
    <m/>
    <m/>
    <m/>
  </r>
  <r>
    <x v="0"/>
    <s v="El Paso Community College District"/>
    <x v="5"/>
    <s v="Enter any Other Subpart Funding Received"/>
    <m/>
    <m/>
    <m/>
    <m/>
    <m/>
    <m/>
    <m/>
    <m/>
    <m/>
    <m/>
  </r>
  <r>
    <x v="0"/>
    <s v="El Paso Community College District"/>
    <x v="5"/>
    <s v="Enter any Other Subpart Funding Received"/>
    <m/>
    <m/>
    <m/>
    <m/>
    <m/>
    <m/>
    <m/>
    <m/>
    <m/>
    <m/>
  </r>
  <r>
    <x v="0"/>
    <s v="El Paso Community College District"/>
    <x v="6"/>
    <s v="Enter any Other Subpart Funding Received"/>
    <m/>
    <m/>
    <m/>
    <m/>
    <m/>
    <m/>
    <m/>
    <m/>
    <m/>
    <m/>
  </r>
  <r>
    <x v="0"/>
    <s v="El Paso Community College District"/>
    <x v="6"/>
    <s v="Enter any Other Subpart Funding Received"/>
    <m/>
    <m/>
    <m/>
    <m/>
    <m/>
    <m/>
    <m/>
    <m/>
    <m/>
    <m/>
  </r>
  <r>
    <x v="0"/>
    <s v="El Paso Community College District"/>
    <x v="7"/>
    <s v="FEMA reimbursements – Note purpose in Explanatory Notes"/>
    <m/>
    <m/>
    <m/>
    <m/>
    <m/>
    <m/>
    <m/>
    <m/>
    <m/>
    <m/>
  </r>
  <r>
    <x v="0"/>
    <s v="El Paso Community College District"/>
    <x v="7"/>
    <s v="Funds received from other state or local entity (please specify which entity and for what purpose in explanatory notes)"/>
    <m/>
    <m/>
    <m/>
    <m/>
    <m/>
    <m/>
    <m/>
    <m/>
    <m/>
    <m/>
  </r>
  <r>
    <x v="0"/>
    <s v="Galveston College"/>
    <x v="0"/>
    <s v="Student Portion"/>
    <n v="606113"/>
    <n v="458364"/>
    <s v="                                     -  "/>
    <n v="147749"/>
    <m/>
    <m/>
    <m/>
    <m/>
    <m/>
    <m/>
  </r>
  <r>
    <x v="0"/>
    <s v="Galveston College"/>
    <x v="0"/>
    <s v="Institutional Portion"/>
    <n v="606113"/>
    <n v="553138"/>
    <s v="                                     -  "/>
    <n v="52975"/>
    <m/>
    <m/>
    <m/>
    <m/>
    <m/>
    <m/>
  </r>
  <r>
    <x v="0"/>
    <s v="Galveston College"/>
    <x v="0"/>
    <s v="Historically Black Colleges &amp; Universities"/>
    <s v="                                     -  "/>
    <m/>
    <s v="                                     -  "/>
    <s v="                                     -  "/>
    <m/>
    <m/>
    <m/>
    <m/>
    <m/>
    <m/>
  </r>
  <r>
    <x v="0"/>
    <s v="Galveston College"/>
    <x v="0"/>
    <s v="Tribally Controlled Colleges and Universities"/>
    <s v="                                     -  "/>
    <m/>
    <s v="                                     -  "/>
    <s v="                                     -  "/>
    <m/>
    <m/>
    <m/>
    <m/>
    <m/>
    <m/>
  </r>
  <r>
    <x v="0"/>
    <s v="Galveston College"/>
    <x v="0"/>
    <s v="Minority Serving Institutions"/>
    <n v="77411"/>
    <m/>
    <s v="                                     -  "/>
    <n v="77411"/>
    <m/>
    <m/>
    <m/>
    <m/>
    <m/>
    <m/>
  </r>
  <r>
    <x v="0"/>
    <s v="Galveston College"/>
    <x v="0"/>
    <s v="Strengthening Institutions Program"/>
    <m/>
    <m/>
    <s v="                                     -  "/>
    <s v="                                     -  "/>
    <m/>
    <m/>
    <m/>
    <m/>
    <m/>
    <m/>
  </r>
  <r>
    <x v="0"/>
    <s v="Galveston College"/>
    <x v="0"/>
    <s v="Fund for the Improvement of Post-Secondary Education"/>
    <m/>
    <m/>
    <s v="                                     -  "/>
    <s v="                                     -  "/>
    <m/>
    <m/>
    <m/>
    <m/>
    <m/>
    <m/>
  </r>
  <r>
    <x v="0"/>
    <s v="Galveston College"/>
    <x v="0"/>
    <s v="Institutional Resilience and Expanded Postsecondary Opportunity"/>
    <m/>
    <m/>
    <s v="                                     -  "/>
    <s v="                                     -  "/>
    <m/>
    <m/>
    <m/>
    <m/>
    <m/>
    <m/>
  </r>
  <r>
    <x v="0"/>
    <s v="Galveston College"/>
    <x v="0"/>
    <s v="HHS Provider Relief Fund"/>
    <m/>
    <m/>
    <s v="                                     -  "/>
    <s v="                                     -  "/>
    <m/>
    <m/>
    <m/>
    <m/>
    <m/>
    <m/>
  </r>
  <r>
    <x v="0"/>
    <s v="Galveston College"/>
    <x v="0"/>
    <s v="Enter any Other Subpart Funding Received"/>
    <m/>
    <m/>
    <s v="                                     -  "/>
    <s v="                                     -  "/>
    <m/>
    <m/>
    <m/>
    <m/>
    <m/>
    <m/>
  </r>
  <r>
    <x v="0"/>
    <s v="Galveston College"/>
    <x v="1"/>
    <s v="Governor's Emergency Education Relief Fund I &amp; II"/>
    <m/>
    <m/>
    <n v="782075"/>
    <n v="34092"/>
    <n v="465561"/>
    <n v="251928"/>
    <n v="0"/>
    <n v="147190"/>
    <n v="0"/>
    <s v=" 1. Tx Reskill Supp Fnd=Ret'd $745,854.50 05/18/22_x000a_2. Tx Reskill &amp; Upskill for Educ (TRUE) Instit Capacity=$465,561 rcv'd FY22; $68,571.20 ret'd 09/21/22_x000a_3. $2,128.50=Exps related to TX Reskill/Upskill Supp Fnd Grant Prgm (Offsets w/$750k rcv'd FY21) "/>
  </r>
  <r>
    <x v="0"/>
    <s v="Galveston College"/>
    <x v="2"/>
    <s v="Student Aid Portion"/>
    <m/>
    <m/>
    <n v="606113"/>
    <n v="606113"/>
    <m/>
    <m/>
    <m/>
    <m/>
    <m/>
    <m/>
  </r>
  <r>
    <x v="0"/>
    <s v="Galveston College"/>
    <x v="2"/>
    <s v="Institutional Portion"/>
    <m/>
    <m/>
    <n v="2092263"/>
    <n v="936613"/>
    <n v="0"/>
    <n v="1058121"/>
    <n v="0"/>
    <n v="62183"/>
    <n v="35346"/>
    <m/>
  </r>
  <r>
    <x v="0"/>
    <s v="Galveston College"/>
    <x v="2"/>
    <s v="Historically Black Colleges &amp; Universities"/>
    <m/>
    <m/>
    <s v="                                     -  "/>
    <s v="                                     -  "/>
    <m/>
    <m/>
    <m/>
    <m/>
    <m/>
    <m/>
  </r>
  <r>
    <x v="0"/>
    <s v="Galveston College"/>
    <x v="2"/>
    <s v="Tribally Controlled Colleges and Universities"/>
    <m/>
    <m/>
    <s v="                                     -  "/>
    <s v="                                     -  "/>
    <m/>
    <m/>
    <m/>
    <m/>
    <m/>
    <m/>
  </r>
  <r>
    <x v="0"/>
    <s v="Galveston College"/>
    <x v="2"/>
    <s v="Minority Serving Institutions"/>
    <m/>
    <m/>
    <n v="147790"/>
    <n v="147790"/>
    <m/>
    <m/>
    <m/>
    <m/>
    <m/>
    <m/>
  </r>
  <r>
    <x v="0"/>
    <s v="Galveston College"/>
    <x v="2"/>
    <s v="Strengthening Institutions Program"/>
    <m/>
    <m/>
    <s v="                                     -  "/>
    <s v="                                     -  "/>
    <m/>
    <m/>
    <m/>
    <m/>
    <m/>
    <m/>
  </r>
  <r>
    <x v="0"/>
    <s v="Galveston College"/>
    <x v="2"/>
    <s v="Proprietary Institutions Grant Funds for Students"/>
    <m/>
    <m/>
    <s v="                                     -  "/>
    <s v="                                     -  "/>
    <m/>
    <m/>
    <m/>
    <m/>
    <m/>
    <m/>
  </r>
  <r>
    <x v="0"/>
    <s v="Galveston College"/>
    <x v="2"/>
    <s v="Supplemental Assistance to Institutions of Higher Education Program"/>
    <m/>
    <m/>
    <s v="                                     -  "/>
    <s v="                                     -  "/>
    <m/>
    <m/>
    <m/>
    <m/>
    <m/>
    <m/>
  </r>
  <r>
    <x v="0"/>
    <s v="Galveston College"/>
    <x v="2"/>
    <s v="Enter any Other Subpart Funding Received"/>
    <m/>
    <m/>
    <s v="                                     -  "/>
    <s v="                                     -  "/>
    <m/>
    <m/>
    <m/>
    <m/>
    <m/>
    <m/>
  </r>
  <r>
    <x v="0"/>
    <s v="Galveston College"/>
    <x v="3"/>
    <s v="Student Portion"/>
    <m/>
    <m/>
    <n v="2249127"/>
    <n v="4000"/>
    <n v="0"/>
    <n v="2245127"/>
    <m/>
    <m/>
    <m/>
    <m/>
  </r>
  <r>
    <x v="0"/>
    <s v="Galveston College"/>
    <x v="3"/>
    <s v="Institutional Portion"/>
    <m/>
    <m/>
    <n v="2118460"/>
    <s v="                                     -  "/>
    <m/>
    <n v="1968808"/>
    <m/>
    <n v="31186"/>
    <n v="118466"/>
    <m/>
  </r>
  <r>
    <x v="0"/>
    <s v="Galveston College"/>
    <x v="3"/>
    <s v="Historically Black Colleges &amp; Universities"/>
    <m/>
    <m/>
    <s v="                                     -  "/>
    <s v="                                     -  "/>
    <m/>
    <m/>
    <m/>
    <m/>
    <m/>
    <m/>
  </r>
  <r>
    <x v="0"/>
    <s v="Galveston College"/>
    <x v="3"/>
    <s v="Tribally Controlled Colleges and Universities"/>
    <m/>
    <m/>
    <s v="                                     -  "/>
    <s v="                                     -  "/>
    <m/>
    <m/>
    <m/>
    <m/>
    <m/>
    <m/>
  </r>
  <r>
    <x v="0"/>
    <s v="Galveston College"/>
    <x v="3"/>
    <s v="Minority Serving Institutions"/>
    <m/>
    <m/>
    <n v="233612"/>
    <s v="                                     -  "/>
    <n v="0"/>
    <n v="233612"/>
    <m/>
    <m/>
    <m/>
    <m/>
  </r>
  <r>
    <x v="0"/>
    <s v="Galveston College"/>
    <x v="3"/>
    <s v="Strengthening Institutions Program"/>
    <m/>
    <m/>
    <s v="                                     -  "/>
    <s v="                                     -  "/>
    <m/>
    <m/>
    <m/>
    <m/>
    <m/>
    <m/>
  </r>
  <r>
    <x v="0"/>
    <s v="Galveston College"/>
    <x v="3"/>
    <s v="Proprietary Institutions Grant Funds for Students"/>
    <m/>
    <m/>
    <s v="                                     -  "/>
    <s v="                                     -  "/>
    <m/>
    <m/>
    <m/>
    <m/>
    <m/>
    <m/>
  </r>
  <r>
    <x v="0"/>
    <s v="Galveston College"/>
    <x v="3"/>
    <s v="Supplemental Support under American Rescue Plan"/>
    <m/>
    <m/>
    <s v="                                     -  "/>
    <s v="                                     -  "/>
    <m/>
    <m/>
    <m/>
    <m/>
    <m/>
    <m/>
  </r>
  <r>
    <x v="0"/>
    <s v="Galveston College"/>
    <x v="3"/>
    <s v="Federal Funding Provided in SB8, 87th Legislature, 3rd Called Session"/>
    <m/>
    <m/>
    <s v="                                     -  "/>
    <s v="                                     -  "/>
    <m/>
    <m/>
    <m/>
    <m/>
    <m/>
    <m/>
  </r>
  <r>
    <x v="0"/>
    <s v="Galveston College"/>
    <x v="3"/>
    <s v="Enter any Other Subpart Funding Received"/>
    <m/>
    <m/>
    <s v="                                     -  "/>
    <s v="                                     -  "/>
    <m/>
    <m/>
    <m/>
    <m/>
    <m/>
    <m/>
  </r>
  <r>
    <x v="0"/>
    <s v="Galveston College"/>
    <x v="4"/>
    <s v="Enter any Other Subpart Funding Received"/>
    <m/>
    <m/>
    <s v="                                     -  "/>
    <s v="                                     -  "/>
    <m/>
    <m/>
    <m/>
    <m/>
    <m/>
    <m/>
  </r>
  <r>
    <x v="0"/>
    <s v="Galveston College"/>
    <x v="4"/>
    <s v="Enter any Other Subpart Funding Received"/>
    <m/>
    <m/>
    <s v="                                     -  "/>
    <s v="                                     -  "/>
    <m/>
    <m/>
    <m/>
    <m/>
    <m/>
    <m/>
  </r>
  <r>
    <x v="0"/>
    <s v="Galveston College"/>
    <x v="5"/>
    <s v="Enter any Other Subpart Funding Received"/>
    <m/>
    <m/>
    <s v="                                     -  "/>
    <s v="                                     -  "/>
    <m/>
    <m/>
    <m/>
    <m/>
    <m/>
    <m/>
  </r>
  <r>
    <x v="0"/>
    <s v="Galveston College"/>
    <x v="5"/>
    <s v="Enter any Other Subpart Funding Received"/>
    <m/>
    <m/>
    <s v="                                     -  "/>
    <s v="                                     -  "/>
    <m/>
    <m/>
    <m/>
    <m/>
    <m/>
    <m/>
  </r>
  <r>
    <x v="0"/>
    <s v="Galveston College"/>
    <x v="6"/>
    <s v="Enter any Other Subpart Funding Received"/>
    <m/>
    <m/>
    <s v="                                     -  "/>
    <s v="                                     -  "/>
    <m/>
    <m/>
    <m/>
    <m/>
    <m/>
    <m/>
  </r>
  <r>
    <x v="0"/>
    <s v="Galveston College"/>
    <x v="6"/>
    <s v="Enter any Other Subpart Funding Received"/>
    <m/>
    <m/>
    <s v="                                     -  "/>
    <s v="                                     -  "/>
    <m/>
    <m/>
    <m/>
    <m/>
    <m/>
    <m/>
  </r>
  <r>
    <x v="0"/>
    <s v="Galveston College"/>
    <x v="7"/>
    <s v="FEMA reimbursements – Note purpose in Explanatory Notes"/>
    <m/>
    <m/>
    <s v="                                     -  "/>
    <s v="                                     -  "/>
    <m/>
    <m/>
    <m/>
    <m/>
    <m/>
    <m/>
  </r>
  <r>
    <x v="0"/>
    <s v="Galveston College"/>
    <x v="7"/>
    <s v="Funds received from other state or local entity (please specify which entity and for what purpose in explanatory notes)"/>
    <m/>
    <m/>
    <m/>
    <m/>
    <m/>
    <m/>
    <m/>
    <m/>
    <m/>
    <m/>
  </r>
  <r>
    <x v="0"/>
    <s v="Howard County Junior College District"/>
    <x v="0"/>
    <s v="Student Portion"/>
    <n v="727304"/>
    <n v="727304"/>
    <n v="0"/>
    <n v="0"/>
    <n v="0"/>
    <n v="0"/>
    <n v="0"/>
    <n v="0"/>
    <n v="0"/>
    <m/>
  </r>
  <r>
    <x v="0"/>
    <s v="Howard County Junior College District"/>
    <x v="0"/>
    <s v="Institutional Portion"/>
    <n v="727303"/>
    <n v="400941"/>
    <n v="0"/>
    <n v="326362"/>
    <n v="0"/>
    <n v="0"/>
    <m/>
    <m/>
    <m/>
    <m/>
  </r>
  <r>
    <x v="0"/>
    <s v="Howard County Junior College District"/>
    <x v="0"/>
    <s v="Historically Black Colleges &amp; Universities"/>
    <n v="0"/>
    <n v="0"/>
    <n v="0"/>
    <n v="0"/>
    <n v="0"/>
    <n v="0"/>
    <n v="0"/>
    <n v="0"/>
    <n v="0"/>
    <m/>
  </r>
  <r>
    <x v="0"/>
    <s v="Howard County Junior College District"/>
    <x v="0"/>
    <s v="Tribally Controlled Colleges and Universities"/>
    <n v="0"/>
    <n v="0"/>
    <n v="0"/>
    <n v="0"/>
    <n v="0"/>
    <n v="0"/>
    <n v="0"/>
    <n v="0"/>
    <n v="0"/>
    <m/>
  </r>
  <r>
    <x v="0"/>
    <s v="Howard County Junior College District"/>
    <x v="0"/>
    <s v="Minority Serving Institutions"/>
    <n v="0"/>
    <n v="0"/>
    <n v="94505"/>
    <n v="94505"/>
    <n v="0"/>
    <n v="0"/>
    <n v="0"/>
    <n v="0"/>
    <n v="0"/>
    <m/>
  </r>
  <r>
    <x v="0"/>
    <s v="Howard County Junior College District"/>
    <x v="0"/>
    <s v="Strengthening Institutions Program"/>
    <n v="0"/>
    <n v="0"/>
    <n v="0"/>
    <n v="0"/>
    <n v="0"/>
    <n v="0"/>
    <n v="0"/>
    <n v="0"/>
    <n v="0"/>
    <m/>
  </r>
  <r>
    <x v="0"/>
    <s v="Howard County Junior College District"/>
    <x v="0"/>
    <s v="Fund for the Improvement of Post-Secondary Education"/>
    <n v="0"/>
    <n v="0"/>
    <n v="0"/>
    <n v="0"/>
    <n v="0"/>
    <n v="0"/>
    <n v="0"/>
    <n v="0"/>
    <n v="0"/>
    <m/>
  </r>
  <r>
    <x v="0"/>
    <s v="Howard County Junior College District"/>
    <x v="0"/>
    <s v="Institutional Resilience and Expanded Postsecondary Opportunity"/>
    <n v="0"/>
    <n v="0"/>
    <n v="0"/>
    <n v="0"/>
    <n v="0"/>
    <n v="0"/>
    <n v="0"/>
    <n v="0"/>
    <n v="0"/>
    <m/>
  </r>
  <r>
    <x v="0"/>
    <s v="Howard County Junior College District"/>
    <x v="0"/>
    <s v="HHS Provider Relief Fund"/>
    <n v="0"/>
    <n v="0"/>
    <n v="0"/>
    <n v="0"/>
    <n v="0"/>
    <n v="0"/>
    <n v="0"/>
    <n v="0"/>
    <n v="0"/>
    <m/>
  </r>
  <r>
    <x v="0"/>
    <s v="Howard County Junior College District"/>
    <x v="0"/>
    <s v="Enter any Other Subpart Funding Received"/>
    <m/>
    <m/>
    <m/>
    <m/>
    <m/>
    <m/>
    <n v="0"/>
    <n v="0"/>
    <n v="0"/>
    <m/>
  </r>
  <r>
    <x v="0"/>
    <s v="Howard County Junior College District"/>
    <x v="1"/>
    <s v="Governor's Emergency Education Relief Fund I &amp; II"/>
    <n v="0"/>
    <n v="0"/>
    <n v="46908"/>
    <n v="46908"/>
    <n v="50000"/>
    <n v="39007"/>
    <n v="0"/>
    <n v="0"/>
    <n v="0"/>
    <s v="$50,000 from the THECB to perform data and reporting system modifications necessary for upcoming changes to CBM reporting. "/>
  </r>
  <r>
    <x v="0"/>
    <s v="Howard County Junior College District"/>
    <x v="2"/>
    <s v="Student Aid Portion"/>
    <n v="0"/>
    <n v="0"/>
    <n v="727304"/>
    <n v="727304"/>
    <n v="0"/>
    <n v="0"/>
    <n v="0"/>
    <n v="0"/>
    <n v="0"/>
    <m/>
  </r>
  <r>
    <x v="0"/>
    <s v="Howard County Junior College District"/>
    <x v="2"/>
    <s v="Institutional Portion"/>
    <n v="0"/>
    <n v="0"/>
    <n v="2758234"/>
    <n v="1939129"/>
    <n v="0"/>
    <n v="819105"/>
    <m/>
    <m/>
    <m/>
    <m/>
  </r>
  <r>
    <x v="0"/>
    <s v="Howard County Junior College District"/>
    <x v="2"/>
    <s v="Historically Black Colleges &amp; Universities"/>
    <n v="0"/>
    <n v="0"/>
    <n v="0"/>
    <n v="0"/>
    <n v="0"/>
    <n v="0"/>
    <n v="0"/>
    <n v="0"/>
    <n v="0"/>
    <m/>
  </r>
  <r>
    <x v="0"/>
    <s v="Howard County Junior College District"/>
    <x v="2"/>
    <s v="Tribally Controlled Colleges and Universities"/>
    <n v="0"/>
    <n v="0"/>
    <n v="0"/>
    <n v="0"/>
    <n v="0"/>
    <n v="0"/>
    <n v="0"/>
    <n v="0"/>
    <n v="0"/>
    <m/>
  </r>
  <r>
    <x v="0"/>
    <s v="Howard County Junior College District"/>
    <x v="2"/>
    <s v="Minority Serving Institutions"/>
    <n v="0"/>
    <n v="0"/>
    <n v="193468"/>
    <n v="2429"/>
    <n v="0"/>
    <n v="60"/>
    <n v="0"/>
    <n v="64882"/>
    <n v="129097"/>
    <m/>
  </r>
  <r>
    <x v="0"/>
    <s v="Howard County Junior College District"/>
    <x v="2"/>
    <s v="Strengthening Institutions Program"/>
    <n v="0"/>
    <n v="0"/>
    <n v="0"/>
    <n v="0"/>
    <n v="0"/>
    <n v="0"/>
    <n v="0"/>
    <n v="0"/>
    <n v="0"/>
    <m/>
  </r>
  <r>
    <x v="0"/>
    <s v="Howard County Junior College District"/>
    <x v="2"/>
    <s v="Proprietary Institutions Grant Funds for Students"/>
    <n v="0"/>
    <n v="0"/>
    <n v="0"/>
    <n v="0"/>
    <n v="0"/>
    <n v="0"/>
    <n v="0"/>
    <n v="0"/>
    <n v="0"/>
    <m/>
  </r>
  <r>
    <x v="0"/>
    <s v="Howard County Junior College District"/>
    <x v="2"/>
    <s v="Supplemental Assistance to Institutions of Higher Education Program"/>
    <n v="0"/>
    <n v="0"/>
    <n v="0"/>
    <n v="0"/>
    <n v="0"/>
    <n v="0"/>
    <n v="0"/>
    <n v="0"/>
    <n v="0"/>
    <m/>
  </r>
  <r>
    <x v="0"/>
    <s v="Howard County Junior College District"/>
    <x v="2"/>
    <s v="Enter any Other Subpart Funding Received"/>
    <m/>
    <m/>
    <m/>
    <m/>
    <m/>
    <m/>
    <n v="0"/>
    <n v="0"/>
    <n v="0"/>
    <m/>
  </r>
  <r>
    <x v="0"/>
    <s v="Howard County Junior College District"/>
    <x v="3"/>
    <s v="Student Portion"/>
    <n v="0"/>
    <n v="0"/>
    <n v="3101198"/>
    <n v="1138000"/>
    <n v="0"/>
    <n v="1963181"/>
    <n v="0"/>
    <n v="0"/>
    <n v="0"/>
    <m/>
  </r>
  <r>
    <x v="0"/>
    <s v="Howard County Junior College District"/>
    <x v="3"/>
    <s v="Institutional Portion"/>
    <n v="0"/>
    <n v="0"/>
    <n v="2889583"/>
    <n v="47769"/>
    <m/>
    <n v="719067"/>
    <m/>
    <n v="501820"/>
    <n v="232601"/>
    <m/>
  </r>
  <r>
    <x v="0"/>
    <s v="Howard County Junior College District"/>
    <x v="3"/>
    <s v="Historically Black Colleges &amp; Universities"/>
    <n v="0"/>
    <n v="0"/>
    <m/>
    <m/>
    <n v="0"/>
    <n v="0"/>
    <n v="0"/>
    <n v="0"/>
    <n v="0"/>
    <m/>
  </r>
  <r>
    <x v="0"/>
    <s v="Howard County Junior College District"/>
    <x v="3"/>
    <s v="Tribally Controlled Colleges and Universities"/>
    <n v="0"/>
    <n v="0"/>
    <m/>
    <m/>
    <n v="0"/>
    <n v="0"/>
    <n v="0"/>
    <n v="0"/>
    <n v="0"/>
    <m/>
  </r>
  <r>
    <x v="0"/>
    <s v="Howard County Junior College District"/>
    <x v="3"/>
    <s v="Minority Serving Institutions"/>
    <n v="0"/>
    <n v="0"/>
    <n v="323291"/>
    <n v="0"/>
    <n v="0"/>
    <n v="3776"/>
    <n v="0"/>
    <n v="0"/>
    <n v="303504"/>
    <m/>
  </r>
  <r>
    <x v="0"/>
    <s v="Howard County Junior College District"/>
    <x v="3"/>
    <s v="Strengthening Institutions Program"/>
    <n v="0"/>
    <n v="0"/>
    <n v="0"/>
    <n v="0"/>
    <n v="0"/>
    <n v="0"/>
    <n v="0"/>
    <n v="0"/>
    <n v="0"/>
    <m/>
  </r>
  <r>
    <x v="0"/>
    <s v="Howard County Junior College District"/>
    <x v="3"/>
    <s v="Proprietary Institutions Grant Funds for Students"/>
    <n v="0"/>
    <n v="0"/>
    <n v="0"/>
    <n v="0"/>
    <n v="0"/>
    <n v="0"/>
    <n v="0"/>
    <n v="0"/>
    <n v="0"/>
    <m/>
  </r>
  <r>
    <x v="0"/>
    <s v="Howard County Junior College District"/>
    <x v="3"/>
    <s v="Supplemental Support under American Rescue Plan"/>
    <n v="0"/>
    <n v="0"/>
    <n v="0"/>
    <n v="0"/>
    <n v="0"/>
    <n v="0"/>
    <n v="0"/>
    <n v="0"/>
    <n v="0"/>
    <m/>
  </r>
  <r>
    <x v="0"/>
    <s v="Howard County Junior College District"/>
    <x v="3"/>
    <s v="Federal Funding Provided in SB8, 87th Legislature, 3rd Called Session"/>
    <m/>
    <m/>
    <m/>
    <m/>
    <m/>
    <m/>
    <n v="0"/>
    <n v="0"/>
    <n v="0"/>
    <m/>
  </r>
  <r>
    <x v="0"/>
    <s v="Howard County Junior College District"/>
    <x v="3"/>
    <s v="Enter any Other Subpart Funding Received"/>
    <m/>
    <m/>
    <m/>
    <m/>
    <m/>
    <m/>
    <m/>
    <m/>
    <m/>
    <m/>
  </r>
  <r>
    <x v="0"/>
    <s v="Howard County Junior College District"/>
    <x v="4"/>
    <s v="Enter any Other Subpart Funding Received"/>
    <m/>
    <m/>
    <m/>
    <m/>
    <m/>
    <m/>
    <m/>
    <m/>
    <m/>
    <m/>
  </r>
  <r>
    <x v="0"/>
    <s v="Howard County Junior College District"/>
    <x v="4"/>
    <s v="Enter any Other Subpart Funding Received"/>
    <m/>
    <m/>
    <m/>
    <m/>
    <m/>
    <m/>
    <m/>
    <m/>
    <m/>
    <m/>
  </r>
  <r>
    <x v="0"/>
    <s v="Howard County Junior College District"/>
    <x v="5"/>
    <s v="Enter any Other Subpart Funding Received"/>
    <m/>
    <m/>
    <m/>
    <m/>
    <m/>
    <m/>
    <m/>
    <m/>
    <m/>
    <m/>
  </r>
  <r>
    <x v="0"/>
    <s v="Howard County Junior College District"/>
    <x v="5"/>
    <s v="Enter any Other Subpart Funding Received"/>
    <m/>
    <m/>
    <m/>
    <m/>
    <m/>
    <m/>
    <m/>
    <m/>
    <m/>
    <m/>
  </r>
  <r>
    <x v="0"/>
    <s v="Howard County Junior College District"/>
    <x v="6"/>
    <s v="Enter any Other Subpart Funding Received"/>
    <m/>
    <m/>
    <m/>
    <m/>
    <m/>
    <m/>
    <m/>
    <m/>
    <m/>
    <m/>
  </r>
  <r>
    <x v="0"/>
    <s v="Howard County Junior College District"/>
    <x v="6"/>
    <s v="Enter any Other Subpart Funding Received"/>
    <m/>
    <m/>
    <m/>
    <m/>
    <m/>
    <m/>
    <m/>
    <m/>
    <m/>
    <m/>
  </r>
  <r>
    <x v="0"/>
    <s v="Howard County Junior College District"/>
    <x v="7"/>
    <s v="FEMA reimbursements – Note purpose in Explanatory Notes"/>
    <n v="0"/>
    <n v="0"/>
    <n v="0"/>
    <n v="0"/>
    <n v="0"/>
    <n v="0"/>
    <n v="0"/>
    <n v="0"/>
    <n v="0"/>
    <m/>
  </r>
  <r>
    <x v="0"/>
    <s v="Howard County Junior College District"/>
    <x v="7"/>
    <s v="Funds received from other state or local entity (please specify which entity and for what purpose in explanatory notes)"/>
    <n v="0"/>
    <n v="0"/>
    <n v="11064"/>
    <n v="10993"/>
    <n v="0"/>
    <n v="0"/>
    <n v="0"/>
    <n v="0"/>
    <n v="0"/>
    <s v="$11,064 from the Institute of Museum &amp; Library Services passed thru from Texas State Library &amp; Archive Commission to support prevention, preparation and response to the COVID-19 emergency.  $50,000 from the THECB to perform data and reporting system modifications necessary for upcoming changes to CBM reporting. "/>
  </r>
  <r>
    <x v="0"/>
    <s v="Hill College"/>
    <x v="0"/>
    <s v="Student Portion"/>
    <n v="668279"/>
    <n v="606500"/>
    <n v="668279"/>
    <n v="947779"/>
    <n v="3592080"/>
    <n v="3575980"/>
    <m/>
    <m/>
    <m/>
    <m/>
  </r>
  <r>
    <x v="0"/>
    <s v="Hill College"/>
    <x v="0"/>
    <s v="Institutional Portion"/>
    <n v="668278"/>
    <n v="366189"/>
    <n v="3563209"/>
    <n v="3899353"/>
    <n v="3338381"/>
    <n v="3304325"/>
    <m/>
    <m/>
    <m/>
    <m/>
  </r>
  <r>
    <x v="0"/>
    <s v="Hill College"/>
    <x v="0"/>
    <s v="Historically Black Colleges &amp; Universities"/>
    <m/>
    <m/>
    <m/>
    <m/>
    <m/>
    <m/>
    <m/>
    <m/>
    <m/>
    <m/>
  </r>
  <r>
    <x v="0"/>
    <s v="Hill College"/>
    <x v="0"/>
    <s v="Tribally Controlled Colleges and Universities"/>
    <m/>
    <m/>
    <m/>
    <m/>
    <m/>
    <m/>
    <m/>
    <m/>
    <m/>
    <m/>
  </r>
  <r>
    <x v="0"/>
    <s v="Hill College"/>
    <x v="0"/>
    <s v="Minority Serving Institutions"/>
    <m/>
    <m/>
    <m/>
    <m/>
    <m/>
    <m/>
    <m/>
    <m/>
    <m/>
    <m/>
  </r>
  <r>
    <x v="0"/>
    <s v="Hill College"/>
    <x v="0"/>
    <s v="Strengthening Institutions Program"/>
    <m/>
    <m/>
    <m/>
    <m/>
    <m/>
    <m/>
    <m/>
    <m/>
    <m/>
    <m/>
  </r>
  <r>
    <x v="0"/>
    <s v="Hill College"/>
    <x v="0"/>
    <s v="Fund for the Improvement of Post-Secondary Education"/>
    <m/>
    <m/>
    <m/>
    <m/>
    <m/>
    <m/>
    <m/>
    <m/>
    <m/>
    <m/>
  </r>
  <r>
    <x v="0"/>
    <s v="Hill College"/>
    <x v="0"/>
    <s v="Institutional Resilience and Expanded Postsecondary Opportunity"/>
    <m/>
    <m/>
    <m/>
    <m/>
    <m/>
    <m/>
    <m/>
    <m/>
    <m/>
    <m/>
  </r>
  <r>
    <x v="0"/>
    <s v="Hill College"/>
    <x v="0"/>
    <s v="HHS Provider Relief Fund"/>
    <m/>
    <m/>
    <m/>
    <m/>
    <m/>
    <m/>
    <m/>
    <m/>
    <m/>
    <m/>
  </r>
  <r>
    <x v="0"/>
    <s v="Hill College"/>
    <x v="0"/>
    <s v="Enter any Other Subpart Funding Received"/>
    <m/>
    <m/>
    <m/>
    <m/>
    <m/>
    <m/>
    <m/>
    <m/>
    <m/>
    <m/>
  </r>
  <r>
    <x v="0"/>
    <s v="Hill College"/>
    <x v="1"/>
    <s v="Governor's Emergency Education Relief Fund I &amp; II"/>
    <n v="274439"/>
    <n v="274439"/>
    <n v="154932"/>
    <n v="267432"/>
    <n v="588713"/>
    <n v="588713"/>
    <n v="28581"/>
    <n v="300414"/>
    <n v="0"/>
    <m/>
  </r>
  <r>
    <x v="0"/>
    <s v="Hill College"/>
    <x v="2"/>
    <s v="Student Aid Portion"/>
    <m/>
    <m/>
    <m/>
    <m/>
    <m/>
    <m/>
    <m/>
    <m/>
    <m/>
    <m/>
  </r>
  <r>
    <x v="0"/>
    <s v="Hill College"/>
    <x v="2"/>
    <s v="Institutional Portion"/>
    <m/>
    <m/>
    <m/>
    <m/>
    <m/>
    <m/>
    <m/>
    <m/>
    <m/>
    <m/>
  </r>
  <r>
    <x v="0"/>
    <s v="Hill College"/>
    <x v="2"/>
    <s v="Historically Black Colleges &amp; Universities"/>
    <m/>
    <m/>
    <m/>
    <m/>
    <m/>
    <m/>
    <m/>
    <m/>
    <m/>
    <m/>
  </r>
  <r>
    <x v="0"/>
    <s v="Hill College"/>
    <x v="2"/>
    <s v="Tribally Controlled Colleges and Universities"/>
    <m/>
    <m/>
    <m/>
    <m/>
    <m/>
    <m/>
    <m/>
    <m/>
    <m/>
    <m/>
  </r>
  <r>
    <x v="0"/>
    <s v="Hill College"/>
    <x v="2"/>
    <s v="Minority Serving Institutions"/>
    <m/>
    <m/>
    <m/>
    <m/>
    <m/>
    <m/>
    <m/>
    <m/>
    <m/>
    <m/>
  </r>
  <r>
    <x v="0"/>
    <s v="Hill College"/>
    <x v="2"/>
    <s v="Strengthening Institutions Program"/>
    <m/>
    <m/>
    <m/>
    <m/>
    <m/>
    <m/>
    <m/>
    <m/>
    <m/>
    <m/>
  </r>
  <r>
    <x v="0"/>
    <s v="Hill College"/>
    <x v="2"/>
    <s v="Proprietary Institutions Grant Funds for Students"/>
    <m/>
    <m/>
    <m/>
    <m/>
    <m/>
    <m/>
    <m/>
    <m/>
    <m/>
    <m/>
  </r>
  <r>
    <x v="0"/>
    <s v="Hill College"/>
    <x v="2"/>
    <s v="Supplemental Assistance to Institutions of Higher Education Program"/>
    <m/>
    <m/>
    <m/>
    <m/>
    <m/>
    <m/>
    <m/>
    <m/>
    <m/>
    <m/>
  </r>
  <r>
    <x v="0"/>
    <s v="Hill College"/>
    <x v="2"/>
    <s v="Enter any Other Subpart Funding Received"/>
    <m/>
    <m/>
    <m/>
    <m/>
    <m/>
    <m/>
    <m/>
    <m/>
    <m/>
    <m/>
  </r>
  <r>
    <x v="0"/>
    <s v="Hill College"/>
    <x v="3"/>
    <s v="Student Portion"/>
    <m/>
    <m/>
    <m/>
    <m/>
    <m/>
    <m/>
    <m/>
    <m/>
    <m/>
    <m/>
  </r>
  <r>
    <x v="0"/>
    <s v="Hill College"/>
    <x v="3"/>
    <s v="Institutional Portion"/>
    <m/>
    <m/>
    <m/>
    <m/>
    <m/>
    <m/>
    <m/>
    <m/>
    <m/>
    <m/>
  </r>
  <r>
    <x v="0"/>
    <s v="Hill College"/>
    <x v="3"/>
    <s v="Historically Black Colleges &amp; Universities"/>
    <m/>
    <m/>
    <m/>
    <m/>
    <m/>
    <m/>
    <m/>
    <m/>
    <m/>
    <m/>
  </r>
  <r>
    <x v="0"/>
    <s v="Hill College"/>
    <x v="3"/>
    <s v="Tribally Controlled Colleges and Universities"/>
    <m/>
    <m/>
    <m/>
    <m/>
    <m/>
    <m/>
    <m/>
    <m/>
    <m/>
    <m/>
  </r>
  <r>
    <x v="0"/>
    <s v="Hill College"/>
    <x v="3"/>
    <s v="Minority Serving Institutions"/>
    <m/>
    <m/>
    <m/>
    <m/>
    <m/>
    <m/>
    <m/>
    <m/>
    <m/>
    <m/>
  </r>
  <r>
    <x v="0"/>
    <s v="Hill College"/>
    <x v="3"/>
    <s v="Strengthening Institutions Program"/>
    <m/>
    <m/>
    <m/>
    <m/>
    <m/>
    <m/>
    <m/>
    <m/>
    <m/>
    <m/>
  </r>
  <r>
    <x v="0"/>
    <s v="Hill College"/>
    <x v="3"/>
    <s v="Proprietary Institutions Grant Funds for Students"/>
    <m/>
    <m/>
    <m/>
    <m/>
    <m/>
    <m/>
    <m/>
    <m/>
    <m/>
    <m/>
  </r>
  <r>
    <x v="0"/>
    <s v="Hill College"/>
    <x v="3"/>
    <s v="Supplemental Support under American Rescue Plan"/>
    <m/>
    <m/>
    <m/>
    <m/>
    <m/>
    <m/>
    <m/>
    <m/>
    <m/>
    <m/>
  </r>
  <r>
    <x v="0"/>
    <s v="Hill College"/>
    <x v="3"/>
    <s v="Federal Funding Provided in SB8, 87th Legislature, 3rd Called Session"/>
    <m/>
    <m/>
    <m/>
    <m/>
    <m/>
    <m/>
    <m/>
    <m/>
    <m/>
    <m/>
  </r>
  <r>
    <x v="0"/>
    <s v="Hill College"/>
    <x v="3"/>
    <s v="Enter any Other Subpart Funding Received"/>
    <m/>
    <m/>
    <m/>
    <m/>
    <m/>
    <m/>
    <m/>
    <m/>
    <m/>
    <m/>
  </r>
  <r>
    <x v="0"/>
    <s v="Hill College"/>
    <x v="4"/>
    <s v="Enter any Other Subpart Funding Received"/>
    <m/>
    <m/>
    <m/>
    <m/>
    <m/>
    <m/>
    <m/>
    <m/>
    <m/>
    <m/>
  </r>
  <r>
    <x v="0"/>
    <s v="Hill College"/>
    <x v="4"/>
    <s v="Enter any Other Subpart Funding Received"/>
    <m/>
    <m/>
    <m/>
    <m/>
    <m/>
    <m/>
    <m/>
    <m/>
    <m/>
    <m/>
  </r>
  <r>
    <x v="0"/>
    <s v="Hill College"/>
    <x v="5"/>
    <s v="Enter any Other Subpart Funding Received"/>
    <m/>
    <m/>
    <m/>
    <m/>
    <m/>
    <m/>
    <m/>
    <m/>
    <m/>
    <m/>
  </r>
  <r>
    <x v="0"/>
    <s v="Hill College"/>
    <x v="5"/>
    <s v="Enter any Other Subpart Funding Received"/>
    <m/>
    <m/>
    <m/>
    <m/>
    <m/>
    <m/>
    <m/>
    <m/>
    <m/>
    <m/>
  </r>
  <r>
    <x v="0"/>
    <s v="Hill College"/>
    <x v="6"/>
    <s v="Enter any Other Subpart Funding Received"/>
    <m/>
    <m/>
    <m/>
    <m/>
    <m/>
    <m/>
    <m/>
    <m/>
    <m/>
    <m/>
  </r>
  <r>
    <x v="0"/>
    <s v="Hill College"/>
    <x v="6"/>
    <s v="Enter any Other Subpart Funding Received"/>
    <m/>
    <m/>
    <m/>
    <m/>
    <m/>
    <m/>
    <m/>
    <m/>
    <m/>
    <m/>
  </r>
  <r>
    <x v="0"/>
    <s v="Hill College"/>
    <x v="7"/>
    <s v="FEMA reimbursements – Note purpose in Explanatory Notes"/>
    <m/>
    <m/>
    <m/>
    <m/>
    <m/>
    <m/>
    <m/>
    <m/>
    <m/>
    <m/>
  </r>
  <r>
    <x v="0"/>
    <s v="Hill College"/>
    <x v="7"/>
    <s v="Funds received from other state or local entity (please specify which entity and for what purpose in explanatory notes)"/>
    <m/>
    <m/>
    <m/>
    <m/>
    <m/>
    <m/>
    <m/>
    <m/>
    <m/>
    <m/>
  </r>
  <r>
    <x v="0"/>
    <s v="Houston Community College"/>
    <x v="0"/>
    <s v="Student Portion"/>
    <n v="14147196"/>
    <n v="14147100"/>
    <m/>
    <n v="96"/>
    <m/>
    <m/>
    <m/>
    <m/>
    <m/>
    <m/>
  </r>
  <r>
    <x v="0"/>
    <s v="Houston Community College"/>
    <x v="0"/>
    <s v="Institutional Portion"/>
    <n v="14147196"/>
    <n v="1347018"/>
    <m/>
    <n v="12800178"/>
    <m/>
    <m/>
    <m/>
    <m/>
    <m/>
    <m/>
  </r>
  <r>
    <x v="0"/>
    <s v="Houston Community College"/>
    <x v="0"/>
    <s v="Historically Black Colleges &amp; Universities"/>
    <m/>
    <m/>
    <m/>
    <m/>
    <m/>
    <m/>
    <m/>
    <m/>
    <m/>
    <m/>
  </r>
  <r>
    <x v="0"/>
    <s v="Houston Community College"/>
    <x v="0"/>
    <s v="Tribally Controlled Colleges and Universities"/>
    <m/>
    <m/>
    <m/>
    <m/>
    <m/>
    <m/>
    <m/>
    <m/>
    <m/>
    <m/>
  </r>
  <r>
    <x v="0"/>
    <s v="Houston Community College"/>
    <x v="0"/>
    <s v="Minority Serving Institutions"/>
    <n v="1922674"/>
    <n v="1013208"/>
    <m/>
    <n v="909465"/>
    <m/>
    <m/>
    <m/>
    <m/>
    <m/>
    <m/>
  </r>
  <r>
    <x v="0"/>
    <s v="Houston Community College"/>
    <x v="0"/>
    <s v="Strengthening Institutions Program"/>
    <m/>
    <m/>
    <m/>
    <m/>
    <m/>
    <m/>
    <m/>
    <m/>
    <m/>
    <m/>
  </r>
  <r>
    <x v="0"/>
    <s v="Houston Community College"/>
    <x v="0"/>
    <s v="Fund for the Improvement of Post-Secondary Education"/>
    <m/>
    <m/>
    <m/>
    <m/>
    <m/>
    <m/>
    <m/>
    <m/>
    <m/>
    <m/>
  </r>
  <r>
    <x v="0"/>
    <s v="Houston Community College"/>
    <x v="0"/>
    <s v="Institutional Resilience and Expanded Postsecondary Opportunity"/>
    <m/>
    <m/>
    <m/>
    <m/>
    <m/>
    <m/>
    <m/>
    <m/>
    <m/>
    <m/>
  </r>
  <r>
    <x v="0"/>
    <s v="Houston Community College"/>
    <x v="0"/>
    <s v="HHS Provider Relief Fund"/>
    <m/>
    <m/>
    <m/>
    <m/>
    <m/>
    <m/>
    <m/>
    <m/>
    <m/>
    <m/>
  </r>
  <r>
    <x v="0"/>
    <s v="Houston Community College"/>
    <x v="0"/>
    <s v="Enter any Other Subpart Funding Received"/>
    <m/>
    <m/>
    <m/>
    <m/>
    <m/>
    <m/>
    <m/>
    <m/>
    <m/>
    <m/>
  </r>
  <r>
    <x v="0"/>
    <s v="Houston Community College"/>
    <x v="1"/>
    <s v="Governor's Emergency Education Relief Fund I &amp; II"/>
    <m/>
    <m/>
    <n v="1497847"/>
    <n v="743321"/>
    <n v="1305798"/>
    <n v="1151405"/>
    <m/>
    <n v="775115"/>
    <m/>
    <m/>
  </r>
  <r>
    <x v="0"/>
    <s v="Houston Community College"/>
    <x v="2"/>
    <s v="Student Aid Portion"/>
    <m/>
    <m/>
    <n v="14147196"/>
    <n v="14147196"/>
    <m/>
    <m/>
    <m/>
    <m/>
    <m/>
    <m/>
  </r>
  <r>
    <x v="0"/>
    <s v="Houston Community College"/>
    <x v="2"/>
    <s v="Institutional Portion"/>
    <m/>
    <m/>
    <n v="50575791"/>
    <n v="38428290"/>
    <m/>
    <n v="11436855"/>
    <m/>
    <n v="698960"/>
    <m/>
    <m/>
  </r>
  <r>
    <x v="0"/>
    <s v="Houston Community College"/>
    <x v="2"/>
    <s v="Historically Black Colleges &amp; Universities"/>
    <m/>
    <m/>
    <m/>
    <m/>
    <m/>
    <m/>
    <m/>
    <m/>
    <m/>
    <m/>
  </r>
  <r>
    <x v="0"/>
    <s v="Houston Community College"/>
    <x v="2"/>
    <s v="Tribally Controlled Colleges and Universities"/>
    <m/>
    <m/>
    <m/>
    <m/>
    <m/>
    <m/>
    <m/>
    <m/>
    <m/>
    <m/>
  </r>
  <r>
    <x v="0"/>
    <s v="Houston Community College"/>
    <x v="2"/>
    <s v="Minority Serving Institutions"/>
    <m/>
    <m/>
    <n v="3766858"/>
    <n v="3766858"/>
    <m/>
    <m/>
    <m/>
    <m/>
    <m/>
    <m/>
  </r>
  <r>
    <x v="0"/>
    <s v="Houston Community College"/>
    <x v="2"/>
    <s v="Strengthening Institutions Program"/>
    <m/>
    <m/>
    <m/>
    <m/>
    <m/>
    <m/>
    <m/>
    <m/>
    <m/>
    <m/>
  </r>
  <r>
    <x v="0"/>
    <s v="Houston Community College"/>
    <x v="2"/>
    <s v="Proprietary Institutions Grant Funds for Students"/>
    <m/>
    <m/>
    <m/>
    <m/>
    <m/>
    <m/>
    <m/>
    <m/>
    <m/>
    <m/>
  </r>
  <r>
    <x v="0"/>
    <s v="Houston Community College"/>
    <x v="2"/>
    <s v="Supplemental Assistance to Institutions of Higher Education Program"/>
    <m/>
    <m/>
    <m/>
    <m/>
    <m/>
    <m/>
    <m/>
    <m/>
    <m/>
    <m/>
  </r>
  <r>
    <x v="0"/>
    <s v="Houston Community College"/>
    <x v="2"/>
    <s v="Enter any Other Subpart Funding Received"/>
    <m/>
    <m/>
    <m/>
    <m/>
    <m/>
    <m/>
    <m/>
    <m/>
    <m/>
    <m/>
  </r>
  <r>
    <x v="0"/>
    <s v="Houston Community College"/>
    <x v="3"/>
    <s v="Student Portion"/>
    <m/>
    <m/>
    <n v="59292784"/>
    <n v="0"/>
    <m/>
    <n v="59292784"/>
    <m/>
    <m/>
    <m/>
    <m/>
  </r>
  <r>
    <x v="0"/>
    <s v="Houston Community College"/>
    <x v="3"/>
    <s v="Institutional Portion"/>
    <m/>
    <m/>
    <n v="57004774"/>
    <n v="106303"/>
    <m/>
    <n v="16334946"/>
    <m/>
    <n v="17224380"/>
    <m/>
    <m/>
  </r>
  <r>
    <x v="0"/>
    <s v="Houston Community College"/>
    <x v="3"/>
    <s v="Historically Black Colleges &amp; Universities"/>
    <m/>
    <m/>
    <m/>
    <m/>
    <m/>
    <m/>
    <m/>
    <m/>
    <m/>
    <m/>
  </r>
  <r>
    <x v="0"/>
    <s v="Houston Community College"/>
    <x v="3"/>
    <s v="Tribally Controlled Colleges and Universities"/>
    <m/>
    <m/>
    <m/>
    <m/>
    <m/>
    <m/>
    <m/>
    <m/>
    <m/>
    <m/>
  </r>
  <r>
    <x v="0"/>
    <s v="Houston Community College"/>
    <x v="3"/>
    <s v="Minority Serving Institutions"/>
    <m/>
    <m/>
    <n v="6555962"/>
    <m/>
    <m/>
    <m/>
    <m/>
    <m/>
    <m/>
    <m/>
  </r>
  <r>
    <x v="0"/>
    <s v="Houston Community College"/>
    <x v="3"/>
    <s v="Strengthening Institutions Program"/>
    <m/>
    <m/>
    <m/>
    <m/>
    <m/>
    <m/>
    <m/>
    <m/>
    <m/>
    <m/>
  </r>
  <r>
    <x v="0"/>
    <s v="Houston Community College"/>
    <x v="3"/>
    <s v="Proprietary Institutions Grant Funds for Students"/>
    <m/>
    <m/>
    <m/>
    <m/>
    <m/>
    <m/>
    <m/>
    <m/>
    <m/>
    <m/>
  </r>
  <r>
    <x v="0"/>
    <s v="Houston Community College"/>
    <x v="3"/>
    <s v="Supplemental Support under American Rescue Plan"/>
    <m/>
    <m/>
    <m/>
    <m/>
    <m/>
    <m/>
    <m/>
    <m/>
    <m/>
    <m/>
  </r>
  <r>
    <x v="0"/>
    <s v="Houston Community College"/>
    <x v="3"/>
    <s v="Federal Funding Provided in SB8, 87th Legislature, 3rd Called Session"/>
    <m/>
    <m/>
    <m/>
    <m/>
    <m/>
    <m/>
    <m/>
    <m/>
    <m/>
    <m/>
  </r>
  <r>
    <x v="0"/>
    <s v="Houston Community College"/>
    <x v="3"/>
    <s v="Enter any Other Subpart Funding Received"/>
    <m/>
    <m/>
    <m/>
    <m/>
    <m/>
    <m/>
    <m/>
    <m/>
    <m/>
    <m/>
  </r>
  <r>
    <x v="0"/>
    <s v="Houston Community College"/>
    <x v="4"/>
    <s v="Enter any Other Subpart Funding Received"/>
    <m/>
    <m/>
    <m/>
    <m/>
    <m/>
    <m/>
    <m/>
    <m/>
    <m/>
    <m/>
  </r>
  <r>
    <x v="0"/>
    <s v="Houston Community College"/>
    <x v="4"/>
    <s v="Enter any Other Subpart Funding Received"/>
    <m/>
    <m/>
    <m/>
    <m/>
    <m/>
    <m/>
    <m/>
    <m/>
    <m/>
    <m/>
  </r>
  <r>
    <x v="0"/>
    <s v="Houston Community College"/>
    <x v="5"/>
    <s v="Enter any Other Subpart Funding Received"/>
    <m/>
    <m/>
    <m/>
    <m/>
    <m/>
    <m/>
    <m/>
    <m/>
    <m/>
    <m/>
  </r>
  <r>
    <x v="0"/>
    <s v="Houston Community College"/>
    <x v="5"/>
    <s v="Enter any Other Subpart Funding Received"/>
    <m/>
    <m/>
    <m/>
    <m/>
    <m/>
    <m/>
    <m/>
    <m/>
    <m/>
    <m/>
  </r>
  <r>
    <x v="0"/>
    <s v="Houston Community College"/>
    <x v="6"/>
    <s v="Enter any Other Subpart Funding Received"/>
    <m/>
    <m/>
    <m/>
    <m/>
    <m/>
    <m/>
    <m/>
    <m/>
    <m/>
    <m/>
  </r>
  <r>
    <x v="0"/>
    <s v="Houston Community College"/>
    <x v="6"/>
    <s v="Enter any Other Subpart Funding Received"/>
    <m/>
    <m/>
    <m/>
    <m/>
    <m/>
    <m/>
    <m/>
    <m/>
    <m/>
    <m/>
  </r>
  <r>
    <x v="0"/>
    <s v="Houston Community College"/>
    <x v="7"/>
    <s v="FEMA reimbursements – Note purpose in Explanatory Notes"/>
    <m/>
    <m/>
    <m/>
    <m/>
    <m/>
    <m/>
    <m/>
    <m/>
    <m/>
    <m/>
  </r>
  <r>
    <x v="0"/>
    <s v="Houston Community College"/>
    <x v="7"/>
    <s v="Funds received from other state or local entity (please specify which entity and for what purpose in explanatory notes)"/>
    <m/>
    <m/>
    <m/>
    <m/>
    <m/>
    <m/>
    <m/>
    <m/>
    <m/>
    <m/>
  </r>
  <r>
    <x v="0"/>
    <s v="Lee College"/>
    <x v="0"/>
    <s v="Student Portion"/>
    <n v="2028547"/>
    <n v="969500"/>
    <m/>
    <n v="1059047"/>
    <m/>
    <m/>
    <m/>
    <m/>
    <m/>
    <m/>
  </r>
  <r>
    <x v="0"/>
    <s v="Lee College"/>
    <x v="0"/>
    <s v="Institutional Portion"/>
    <n v="2028547"/>
    <n v="754494"/>
    <m/>
    <n v="1274053"/>
    <m/>
    <m/>
    <m/>
    <m/>
    <m/>
    <m/>
  </r>
  <r>
    <x v="0"/>
    <s v="Lee College"/>
    <x v="0"/>
    <s v="Historically Black Colleges &amp; Universities"/>
    <m/>
    <m/>
    <m/>
    <m/>
    <m/>
    <m/>
    <m/>
    <m/>
    <m/>
    <m/>
  </r>
  <r>
    <x v="0"/>
    <s v="Lee College"/>
    <x v="0"/>
    <s v="Tribally Controlled Colleges and Universities"/>
    <m/>
    <m/>
    <m/>
    <m/>
    <m/>
    <m/>
    <m/>
    <m/>
    <m/>
    <m/>
  </r>
  <r>
    <x v="0"/>
    <s v="Lee College"/>
    <x v="0"/>
    <s v="Minority Serving Institutions"/>
    <m/>
    <m/>
    <m/>
    <m/>
    <m/>
    <m/>
    <m/>
    <m/>
    <m/>
    <m/>
  </r>
  <r>
    <x v="0"/>
    <s v="Lee College"/>
    <x v="0"/>
    <s v="Strengthening Institutions Program"/>
    <n v="259218"/>
    <m/>
    <n v="2437"/>
    <n v="20736"/>
    <m/>
    <n v="236045"/>
    <m/>
    <n v="3625"/>
    <m/>
    <s v="Had not correctly zeroed out this line, Overcharged 22186 in previous reports (indirect,) subtracted from the total for this report"/>
  </r>
  <r>
    <x v="0"/>
    <s v="Lee College"/>
    <x v="0"/>
    <s v="Fund for the Improvement of Post-Secondary Education"/>
    <m/>
    <m/>
    <m/>
    <m/>
    <m/>
    <m/>
    <m/>
    <m/>
    <m/>
    <m/>
  </r>
  <r>
    <x v="0"/>
    <s v="Lee College"/>
    <x v="0"/>
    <s v="Institutional Resilience and Expanded Postsecondary Opportunity"/>
    <m/>
    <m/>
    <m/>
    <m/>
    <m/>
    <m/>
    <m/>
    <m/>
    <m/>
    <m/>
  </r>
  <r>
    <x v="0"/>
    <s v="Lee College"/>
    <x v="0"/>
    <s v="HHS Provider Relief Fund"/>
    <m/>
    <m/>
    <m/>
    <m/>
    <m/>
    <m/>
    <m/>
    <m/>
    <m/>
    <m/>
  </r>
  <r>
    <x v="0"/>
    <s v="Lee College"/>
    <x v="0"/>
    <s v="Enter any Other Subpart Funding Received"/>
    <m/>
    <m/>
    <m/>
    <m/>
    <m/>
    <m/>
    <m/>
    <m/>
    <m/>
    <m/>
  </r>
  <r>
    <x v="0"/>
    <s v="Lee College"/>
    <x v="1"/>
    <s v="Governor's Emergency Education Relief Fund I &amp; II"/>
    <m/>
    <m/>
    <n v="87393"/>
    <n v="87393"/>
    <n v="1074943"/>
    <n v="691435"/>
    <m/>
    <m/>
    <m/>
    <m/>
  </r>
  <r>
    <x v="0"/>
    <s v="Lee College"/>
    <x v="2"/>
    <s v="Student Aid Portion"/>
    <m/>
    <m/>
    <n v="2028547"/>
    <n v="1624685"/>
    <m/>
    <n v="403862"/>
    <m/>
    <m/>
    <m/>
    <m/>
  </r>
  <r>
    <x v="0"/>
    <s v="Lee College"/>
    <x v="2"/>
    <s v="Institutional Portion"/>
    <m/>
    <m/>
    <n v="6539272"/>
    <n v="110470"/>
    <m/>
    <n v="6428802"/>
    <m/>
    <m/>
    <m/>
    <m/>
  </r>
  <r>
    <x v="0"/>
    <s v="Lee College"/>
    <x v="2"/>
    <s v="Historically Black Colleges &amp; Universities"/>
    <m/>
    <m/>
    <m/>
    <m/>
    <m/>
    <m/>
    <m/>
    <m/>
    <m/>
    <m/>
  </r>
  <r>
    <x v="0"/>
    <s v="Lee College"/>
    <x v="2"/>
    <s v="Tribally Controlled Colleges and Universities"/>
    <m/>
    <m/>
    <m/>
    <m/>
    <m/>
    <m/>
    <m/>
    <m/>
    <m/>
    <m/>
  </r>
  <r>
    <x v="0"/>
    <s v="Lee College"/>
    <x v="2"/>
    <s v="Minority Serving Institutions"/>
    <m/>
    <m/>
    <m/>
    <m/>
    <m/>
    <m/>
    <m/>
    <m/>
    <m/>
    <m/>
  </r>
  <r>
    <x v="0"/>
    <s v="Lee College"/>
    <x v="2"/>
    <s v="Strengthening Institutions Program"/>
    <m/>
    <m/>
    <n v="469906"/>
    <m/>
    <m/>
    <n v="469906"/>
    <m/>
    <m/>
    <m/>
    <m/>
  </r>
  <r>
    <x v="0"/>
    <s v="Lee College"/>
    <x v="2"/>
    <s v="Proprietary Institutions Grant Funds for Students"/>
    <m/>
    <m/>
    <m/>
    <m/>
    <m/>
    <m/>
    <m/>
    <m/>
    <m/>
    <m/>
  </r>
  <r>
    <x v="0"/>
    <s v="Lee College"/>
    <x v="2"/>
    <s v="Supplemental Assistance to Institutions of Higher Education Program"/>
    <m/>
    <m/>
    <m/>
    <m/>
    <m/>
    <m/>
    <m/>
    <m/>
    <m/>
    <m/>
  </r>
  <r>
    <x v="0"/>
    <s v="Lee College"/>
    <x v="2"/>
    <s v="Enter any Other Subpart Funding Received"/>
    <m/>
    <m/>
    <m/>
    <m/>
    <m/>
    <m/>
    <m/>
    <m/>
    <m/>
    <m/>
  </r>
  <r>
    <x v="0"/>
    <s v="Lee College"/>
    <x v="3"/>
    <s v="Student Portion"/>
    <m/>
    <m/>
    <n v="7542890"/>
    <m/>
    <m/>
    <n v="6540218"/>
    <m/>
    <n v="1002672"/>
    <m/>
    <m/>
  </r>
  <r>
    <x v="0"/>
    <s v="Lee College"/>
    <x v="3"/>
    <s v="Institutional Portion"/>
    <m/>
    <m/>
    <n v="7394067"/>
    <m/>
    <m/>
    <n v="5174855"/>
    <m/>
    <n v="1831536"/>
    <m/>
    <m/>
  </r>
  <r>
    <x v="0"/>
    <s v="Lee College"/>
    <x v="3"/>
    <s v="Historically Black Colleges &amp; Universities"/>
    <m/>
    <m/>
    <m/>
    <m/>
    <m/>
    <m/>
    <m/>
    <m/>
    <m/>
    <m/>
  </r>
  <r>
    <x v="0"/>
    <s v="Lee College"/>
    <x v="3"/>
    <s v="Tribally Controlled Colleges and Universities"/>
    <m/>
    <m/>
    <m/>
    <m/>
    <m/>
    <m/>
    <m/>
    <m/>
    <m/>
    <m/>
  </r>
  <r>
    <x v="0"/>
    <s v="Lee College"/>
    <x v="3"/>
    <s v="Minority Serving Institutions"/>
    <m/>
    <m/>
    <m/>
    <m/>
    <m/>
    <m/>
    <m/>
    <m/>
    <m/>
    <m/>
  </r>
  <r>
    <x v="0"/>
    <s v="Lee College"/>
    <x v="3"/>
    <s v="Strengthening Institutions Program"/>
    <m/>
    <m/>
    <n v="795910"/>
    <m/>
    <m/>
    <n v="745701"/>
    <m/>
    <m/>
    <m/>
    <s v="Overcharged 22186 in previous reports (indirect,) subtracted from the total for this report"/>
  </r>
  <r>
    <x v="0"/>
    <s v="Lee College"/>
    <x v="3"/>
    <s v="Proprietary Institutions Grant Funds for Students"/>
    <m/>
    <m/>
    <m/>
    <m/>
    <m/>
    <m/>
    <m/>
    <m/>
    <m/>
    <m/>
  </r>
  <r>
    <x v="0"/>
    <s v="Lee College"/>
    <x v="3"/>
    <s v="Supplemental Support under American Rescue Plan"/>
    <m/>
    <m/>
    <m/>
    <m/>
    <m/>
    <m/>
    <m/>
    <m/>
    <m/>
    <m/>
  </r>
  <r>
    <x v="0"/>
    <s v="Lee College"/>
    <x v="3"/>
    <s v="Federal Funding Provided in SB8, 87th Legislature, 3rd Called Session"/>
    <m/>
    <m/>
    <m/>
    <m/>
    <m/>
    <m/>
    <m/>
    <m/>
    <m/>
    <m/>
  </r>
  <r>
    <x v="0"/>
    <s v="Lee College"/>
    <x v="3"/>
    <s v="Enter any Other Subpart Funding Received"/>
    <m/>
    <m/>
    <m/>
    <m/>
    <m/>
    <m/>
    <m/>
    <m/>
    <m/>
    <m/>
  </r>
  <r>
    <x v="0"/>
    <s v="Lee College"/>
    <x v="4"/>
    <s v="Enter any Other Subpart Funding Received"/>
    <m/>
    <m/>
    <m/>
    <m/>
    <m/>
    <m/>
    <m/>
    <m/>
    <m/>
    <m/>
  </r>
  <r>
    <x v="0"/>
    <s v="Lee College"/>
    <x v="4"/>
    <s v="Enter any Other Subpart Funding Received"/>
    <m/>
    <m/>
    <m/>
    <m/>
    <m/>
    <m/>
    <m/>
    <m/>
    <m/>
    <m/>
  </r>
  <r>
    <x v="0"/>
    <s v="Lee College"/>
    <x v="5"/>
    <s v="Enter any Other Subpart Funding Received"/>
    <m/>
    <m/>
    <m/>
    <m/>
    <m/>
    <m/>
    <m/>
    <m/>
    <m/>
    <m/>
  </r>
  <r>
    <x v="0"/>
    <s v="Lee College"/>
    <x v="5"/>
    <s v="Enter any Other Subpart Funding Received"/>
    <m/>
    <m/>
    <m/>
    <m/>
    <m/>
    <m/>
    <m/>
    <m/>
    <m/>
    <m/>
  </r>
  <r>
    <x v="0"/>
    <s v="Lee College"/>
    <x v="6"/>
    <s v="Enter any Other Subpart Funding Received"/>
    <m/>
    <m/>
    <m/>
    <m/>
    <m/>
    <m/>
    <m/>
    <m/>
    <m/>
    <m/>
  </r>
  <r>
    <x v="0"/>
    <s v="Lee College"/>
    <x v="6"/>
    <s v="Enter any Other Subpart Funding Received"/>
    <m/>
    <m/>
    <m/>
    <m/>
    <m/>
    <m/>
    <m/>
    <m/>
    <m/>
    <m/>
  </r>
  <r>
    <x v="0"/>
    <s v="Lee College"/>
    <x v="7"/>
    <s v="FEMA reimbursements – Note purpose in Explanatory Notes"/>
    <m/>
    <m/>
    <m/>
    <m/>
    <m/>
    <m/>
    <m/>
    <m/>
    <m/>
    <m/>
  </r>
  <r>
    <x v="0"/>
    <s v="Lee College"/>
    <x v="7"/>
    <s v="Funds received from other state or local entity (please specify which entity and for what purpose in explanatory notes)"/>
    <m/>
    <m/>
    <m/>
    <m/>
    <m/>
    <m/>
    <m/>
    <m/>
    <m/>
    <m/>
  </r>
  <r>
    <x v="0"/>
    <s v="Lone Star College System District"/>
    <x v="0"/>
    <s v="Student Portion"/>
    <n v="7125750"/>
    <n v="7125750"/>
    <n v="7285878"/>
    <n v="7285878"/>
    <s v="                                     -  "/>
    <s v="                                               -  "/>
    <m/>
    <m/>
    <m/>
    <m/>
  </r>
  <r>
    <x v="0"/>
    <s v="Lone Star College System District"/>
    <x v="0"/>
    <s v="Institutional Portion"/>
    <n v="7768847"/>
    <n v="7768847"/>
    <n v="6642780"/>
    <n v="6642780"/>
    <s v="                                     -  "/>
    <s v="                                               -  "/>
    <m/>
    <n v="3075"/>
    <m/>
    <m/>
  </r>
  <r>
    <x v="0"/>
    <s v="Lone Star College System District"/>
    <x v="0"/>
    <s v="Historically Black Colleges &amp; Universities"/>
    <m/>
    <m/>
    <m/>
    <m/>
    <m/>
    <m/>
    <m/>
    <m/>
    <m/>
    <m/>
  </r>
  <r>
    <x v="0"/>
    <s v="Lone Star College System District"/>
    <x v="0"/>
    <s v="Tribally Controlled Colleges and Universities"/>
    <m/>
    <m/>
    <m/>
    <m/>
    <m/>
    <m/>
    <m/>
    <m/>
    <m/>
    <m/>
  </r>
  <r>
    <x v="0"/>
    <s v="Lone Star College System District"/>
    <x v="0"/>
    <s v="Minority Serving Institutions"/>
    <m/>
    <m/>
    <n v="1907422"/>
    <n v="1907422"/>
    <m/>
    <s v="                                               -  "/>
    <m/>
    <m/>
    <m/>
    <m/>
  </r>
  <r>
    <x v="0"/>
    <s v="Lone Star College System District"/>
    <x v="0"/>
    <s v="Strengthening Institutions Program"/>
    <m/>
    <m/>
    <m/>
    <m/>
    <m/>
    <m/>
    <m/>
    <m/>
    <m/>
    <m/>
  </r>
  <r>
    <x v="0"/>
    <s v="Lone Star College System District"/>
    <x v="0"/>
    <s v="Fund for the Improvement of Post-Secondary Education"/>
    <m/>
    <m/>
    <m/>
    <m/>
    <m/>
    <m/>
    <m/>
    <m/>
    <m/>
    <m/>
  </r>
  <r>
    <x v="0"/>
    <s v="Lone Star College System District"/>
    <x v="0"/>
    <s v="Institutional Resilience and Expanded Postsecondary Opportunity"/>
    <m/>
    <m/>
    <m/>
    <m/>
    <m/>
    <m/>
    <m/>
    <m/>
    <m/>
    <m/>
  </r>
  <r>
    <x v="0"/>
    <s v="Lone Star College System District"/>
    <x v="0"/>
    <s v="HHS Provider Relief Fund"/>
    <m/>
    <m/>
    <m/>
    <m/>
    <m/>
    <m/>
    <m/>
    <m/>
    <m/>
    <m/>
  </r>
  <r>
    <x v="0"/>
    <s v="Lone Star College System District"/>
    <x v="0"/>
    <s v="Enter any Other Subpart Funding Received"/>
    <m/>
    <m/>
    <m/>
    <m/>
    <m/>
    <m/>
    <m/>
    <m/>
    <m/>
    <m/>
  </r>
  <r>
    <x v="0"/>
    <s v="Lone Star College System District"/>
    <x v="1"/>
    <s v="Governor's Emergency Education Relief Fund I &amp; II"/>
    <m/>
    <m/>
    <n v="1705573"/>
    <n v="846073"/>
    <m/>
    <n v="933904"/>
    <m/>
    <s v="                                     -  "/>
    <m/>
    <m/>
  </r>
  <r>
    <x v="0"/>
    <s v="Lone Star College System District"/>
    <x v="2"/>
    <s v="Student Aid Portion"/>
    <m/>
    <m/>
    <n v="14411628"/>
    <n v="14411628"/>
    <m/>
    <s v="                                               -  "/>
    <m/>
    <m/>
    <m/>
    <m/>
  </r>
  <r>
    <x v="0"/>
    <s v="Lone Star College System District"/>
    <x v="2"/>
    <s v="Institutional Portion"/>
    <m/>
    <m/>
    <n v="48806248"/>
    <n v="27176976"/>
    <m/>
    <n v="11504080"/>
    <m/>
    <n v="2080278"/>
    <m/>
    <m/>
  </r>
  <r>
    <x v="0"/>
    <s v="Lone Star College System District"/>
    <x v="2"/>
    <s v="Historically Black Colleges &amp; Universities"/>
    <m/>
    <m/>
    <m/>
    <m/>
    <m/>
    <m/>
    <m/>
    <m/>
    <m/>
    <m/>
  </r>
  <r>
    <x v="0"/>
    <s v="Lone Star College System District"/>
    <x v="2"/>
    <s v="Tribally Controlled Colleges and Universities"/>
    <m/>
    <m/>
    <m/>
    <m/>
    <m/>
    <m/>
    <m/>
    <m/>
    <m/>
    <m/>
  </r>
  <r>
    <x v="0"/>
    <s v="Lone Star College System District"/>
    <x v="2"/>
    <s v="Minority Serving Institutions"/>
    <m/>
    <m/>
    <n v="3557693"/>
    <n v="49939"/>
    <m/>
    <n v="59575"/>
    <m/>
    <n v="-5325"/>
    <m/>
    <m/>
  </r>
  <r>
    <x v="0"/>
    <s v="Lone Star College System District"/>
    <x v="2"/>
    <s v="Strengthening Institutions Program"/>
    <m/>
    <m/>
    <m/>
    <m/>
    <m/>
    <m/>
    <m/>
    <m/>
    <m/>
    <m/>
  </r>
  <r>
    <x v="0"/>
    <s v="Lone Star College System District"/>
    <x v="2"/>
    <s v="Proprietary Institutions Grant Funds for Students"/>
    <m/>
    <m/>
    <m/>
    <m/>
    <m/>
    <m/>
    <m/>
    <m/>
    <m/>
    <m/>
  </r>
  <r>
    <x v="0"/>
    <s v="Lone Star College System District"/>
    <x v="2"/>
    <s v="Supplemental Assistance to Institutions of Higher Education Program"/>
    <m/>
    <m/>
    <m/>
    <m/>
    <m/>
    <m/>
    <m/>
    <m/>
    <m/>
    <m/>
  </r>
  <r>
    <x v="0"/>
    <s v="Lone Star College System District"/>
    <x v="2"/>
    <s v="Enter any Other Subpart Funding Received"/>
    <m/>
    <m/>
    <m/>
    <m/>
    <m/>
    <m/>
    <m/>
    <m/>
    <m/>
    <m/>
  </r>
  <r>
    <x v="0"/>
    <s v="Lone Star College System District"/>
    <x v="3"/>
    <s v="Student Portion"/>
    <m/>
    <m/>
    <n v="57496128"/>
    <n v="202650"/>
    <m/>
    <n v="46718668"/>
    <m/>
    <n v="10531635"/>
    <m/>
    <m/>
  </r>
  <r>
    <x v="0"/>
    <s v="Lone Star College System District"/>
    <x v="3"/>
    <s v="Institutional Portion"/>
    <m/>
    <m/>
    <n v="55133532"/>
    <n v="2398558"/>
    <m/>
    <n v="12377169"/>
    <m/>
    <n v="26054421"/>
    <m/>
    <m/>
  </r>
  <r>
    <x v="0"/>
    <s v="Lone Star College System District"/>
    <x v="3"/>
    <s v="Historically Black Colleges &amp; Universities"/>
    <m/>
    <m/>
    <m/>
    <m/>
    <m/>
    <m/>
    <m/>
    <m/>
    <m/>
    <m/>
  </r>
  <r>
    <x v="0"/>
    <s v="Lone Star College System District"/>
    <x v="3"/>
    <s v="Tribally Controlled Colleges and Universities"/>
    <m/>
    <m/>
    <m/>
    <m/>
    <m/>
    <m/>
    <m/>
    <m/>
    <m/>
    <m/>
  </r>
  <r>
    <x v="0"/>
    <s v="Lone Star College System District"/>
    <x v="3"/>
    <s v="Minority Serving Institutions"/>
    <m/>
    <m/>
    <n v="6155851"/>
    <m/>
    <m/>
    <n v="494558"/>
    <m/>
    <n v="105595"/>
    <m/>
    <m/>
  </r>
  <r>
    <x v="0"/>
    <s v="Lone Star College System District"/>
    <x v="3"/>
    <s v="Strengthening Institutions Program"/>
    <m/>
    <m/>
    <m/>
    <m/>
    <m/>
    <m/>
    <m/>
    <m/>
    <m/>
    <m/>
  </r>
  <r>
    <x v="0"/>
    <s v="Lone Star College System District"/>
    <x v="3"/>
    <s v="Proprietary Institutions Grant Funds for Students"/>
    <m/>
    <m/>
    <m/>
    <m/>
    <m/>
    <m/>
    <m/>
    <m/>
    <m/>
    <m/>
  </r>
  <r>
    <x v="0"/>
    <s v="Lone Star College System District"/>
    <x v="3"/>
    <s v="Supplemental Support under American Rescue Plan"/>
    <m/>
    <m/>
    <m/>
    <m/>
    <m/>
    <m/>
    <m/>
    <m/>
    <m/>
    <m/>
  </r>
  <r>
    <x v="0"/>
    <s v="Lone Star College System District"/>
    <x v="3"/>
    <s v="Federal Funding Provided in SB8, 87th Legislature, 3rd Called Session"/>
    <m/>
    <m/>
    <m/>
    <m/>
    <m/>
    <m/>
    <m/>
    <m/>
    <m/>
    <m/>
  </r>
  <r>
    <x v="0"/>
    <s v="Lone Star College System District"/>
    <x v="3"/>
    <s v="Enter any Other Subpart Funding Received"/>
    <m/>
    <m/>
    <m/>
    <m/>
    <m/>
    <m/>
    <m/>
    <m/>
    <m/>
    <m/>
  </r>
  <r>
    <x v="0"/>
    <s v="Lone Star College System District"/>
    <x v="4"/>
    <s v="Enter any Other Subpart Funding Received"/>
    <m/>
    <m/>
    <m/>
    <m/>
    <m/>
    <m/>
    <m/>
    <m/>
    <m/>
    <m/>
  </r>
  <r>
    <x v="0"/>
    <s v="Lone Star College System District"/>
    <x v="4"/>
    <s v="Enter any Other Subpart Funding Received"/>
    <m/>
    <m/>
    <m/>
    <m/>
    <m/>
    <m/>
    <m/>
    <m/>
    <m/>
    <m/>
  </r>
  <r>
    <x v="0"/>
    <s v="Lone Star College System District"/>
    <x v="5"/>
    <s v="Enter any Other Subpart Funding Received"/>
    <m/>
    <m/>
    <m/>
    <m/>
    <m/>
    <m/>
    <m/>
    <m/>
    <m/>
    <m/>
  </r>
  <r>
    <x v="0"/>
    <s v="Lone Star College System District"/>
    <x v="5"/>
    <s v="Enter any Other Subpart Funding Received"/>
    <m/>
    <m/>
    <m/>
    <m/>
    <m/>
    <m/>
    <m/>
    <m/>
    <m/>
    <m/>
  </r>
  <r>
    <x v="0"/>
    <s v="Lone Star College System District"/>
    <x v="6"/>
    <s v="Enter any Other Subpart Funding Received"/>
    <m/>
    <m/>
    <m/>
    <m/>
    <m/>
    <m/>
    <m/>
    <m/>
    <m/>
    <m/>
  </r>
  <r>
    <x v="0"/>
    <s v="Lone Star College System District"/>
    <x v="6"/>
    <s v="Enter any Other Subpart Funding Received"/>
    <m/>
    <m/>
    <m/>
    <m/>
    <m/>
    <m/>
    <m/>
    <m/>
    <m/>
    <m/>
  </r>
  <r>
    <x v="0"/>
    <s v="Lone Star College System District"/>
    <x v="7"/>
    <s v="FEMA reimbursements – Note purpose in Explanatory Notes"/>
    <m/>
    <m/>
    <m/>
    <m/>
    <m/>
    <m/>
    <m/>
    <m/>
    <m/>
    <m/>
  </r>
  <r>
    <x v="0"/>
    <s v="Lone Star College System District"/>
    <x v="7"/>
    <s v="Funds received from other state or local entity (please specify which entity and for what purpose in explanatory notes)"/>
    <m/>
    <m/>
    <m/>
    <m/>
    <m/>
    <m/>
    <m/>
    <m/>
    <m/>
    <m/>
  </r>
  <r>
    <x v="0"/>
    <s v="McLennan Community College"/>
    <x v="0"/>
    <s v="Student Portion"/>
    <n v="2449015"/>
    <n v="2449015"/>
    <m/>
    <m/>
    <m/>
    <m/>
    <m/>
    <m/>
    <m/>
    <m/>
  </r>
  <r>
    <x v="0"/>
    <s v="McLennan Community College"/>
    <x v="0"/>
    <s v="Institutional Portion"/>
    <n v="2449015"/>
    <n v="1911509"/>
    <m/>
    <n v="537506"/>
    <m/>
    <m/>
    <m/>
    <m/>
    <m/>
    <m/>
  </r>
  <r>
    <x v="0"/>
    <s v="McLennan Community College"/>
    <x v="0"/>
    <s v="Historically Black Colleges &amp; Universities"/>
    <m/>
    <m/>
    <m/>
    <m/>
    <m/>
    <m/>
    <m/>
    <m/>
    <m/>
    <m/>
  </r>
  <r>
    <x v="0"/>
    <s v="McLennan Community College"/>
    <x v="0"/>
    <s v="Tribally Controlled Colleges and Universities"/>
    <m/>
    <m/>
    <m/>
    <m/>
    <m/>
    <m/>
    <m/>
    <m/>
    <m/>
    <m/>
  </r>
  <r>
    <x v="0"/>
    <s v="McLennan Community College"/>
    <x v="0"/>
    <s v="Minority Serving Institutions"/>
    <n v="309525"/>
    <n v="17117"/>
    <n v="2874"/>
    <n v="295282"/>
    <m/>
    <m/>
    <m/>
    <m/>
    <m/>
    <m/>
  </r>
  <r>
    <x v="0"/>
    <s v="McLennan Community College"/>
    <x v="0"/>
    <s v="Strengthening Institutions Program"/>
    <m/>
    <m/>
    <m/>
    <m/>
    <m/>
    <m/>
    <m/>
    <m/>
    <m/>
    <m/>
  </r>
  <r>
    <x v="0"/>
    <s v="McLennan Community College"/>
    <x v="0"/>
    <s v="Fund for the Improvement of Post-Secondary Education"/>
    <m/>
    <m/>
    <m/>
    <m/>
    <m/>
    <m/>
    <m/>
    <m/>
    <m/>
    <m/>
  </r>
  <r>
    <x v="0"/>
    <s v="McLennan Community College"/>
    <x v="0"/>
    <s v="Institutional Resilience and Expanded Postsecondary Opportunity"/>
    <m/>
    <m/>
    <m/>
    <m/>
    <m/>
    <m/>
    <m/>
    <m/>
    <m/>
    <m/>
  </r>
  <r>
    <x v="0"/>
    <s v="McLennan Community College"/>
    <x v="0"/>
    <s v="HHS Provider Relief Fund"/>
    <m/>
    <m/>
    <m/>
    <m/>
    <m/>
    <m/>
    <m/>
    <m/>
    <m/>
    <m/>
  </r>
  <r>
    <x v="0"/>
    <s v="McLennan Community College"/>
    <x v="0"/>
    <s v="Enter any Other Subpart Funding Received"/>
    <m/>
    <m/>
    <m/>
    <m/>
    <m/>
    <m/>
    <m/>
    <m/>
    <m/>
    <m/>
  </r>
  <r>
    <x v="0"/>
    <s v="McLennan Community College"/>
    <x v="1"/>
    <s v="Governor's Emergency Education Relief Fund I &amp; II"/>
    <m/>
    <m/>
    <n v="566025"/>
    <n v="157181"/>
    <n v="137809"/>
    <n v="254056"/>
    <m/>
    <n v="14755"/>
    <m/>
    <m/>
  </r>
  <r>
    <x v="0"/>
    <s v="McLennan Community College"/>
    <x v="2"/>
    <s v="Student Aid Portion"/>
    <m/>
    <m/>
    <n v="2449015"/>
    <n v="2449015"/>
    <m/>
    <m/>
    <m/>
    <m/>
    <m/>
    <m/>
  </r>
  <r>
    <x v="0"/>
    <s v="McLennan Community College"/>
    <x v="2"/>
    <s v="Institutional Portion"/>
    <m/>
    <m/>
    <n v="8466173"/>
    <n v="4222016"/>
    <m/>
    <n v="4244157"/>
    <m/>
    <m/>
    <m/>
    <m/>
  </r>
  <r>
    <x v="0"/>
    <s v="McLennan Community College"/>
    <x v="2"/>
    <s v="Historically Black Colleges &amp; Universities"/>
    <m/>
    <m/>
    <m/>
    <m/>
    <m/>
    <m/>
    <m/>
    <m/>
    <m/>
    <m/>
  </r>
  <r>
    <x v="0"/>
    <s v="McLennan Community College"/>
    <x v="2"/>
    <s v="Tribally Controlled Colleges and Universities"/>
    <m/>
    <m/>
    <m/>
    <m/>
    <m/>
    <m/>
    <m/>
    <m/>
    <m/>
    <m/>
  </r>
  <r>
    <x v="0"/>
    <s v="McLennan Community College"/>
    <x v="2"/>
    <s v="Minority Serving Institutions"/>
    <m/>
    <m/>
    <n v="596830"/>
    <n v="25526"/>
    <m/>
    <n v="14685"/>
    <m/>
    <m/>
    <n v="556619"/>
    <m/>
  </r>
  <r>
    <x v="0"/>
    <s v="McLennan Community College"/>
    <x v="2"/>
    <s v="Strengthening Institutions Program"/>
    <m/>
    <m/>
    <m/>
    <m/>
    <m/>
    <m/>
    <m/>
    <m/>
    <m/>
    <m/>
  </r>
  <r>
    <x v="0"/>
    <s v="McLennan Community College"/>
    <x v="2"/>
    <s v="Proprietary Institutions Grant Funds for Students"/>
    <m/>
    <m/>
    <m/>
    <m/>
    <m/>
    <m/>
    <m/>
    <m/>
    <m/>
    <m/>
  </r>
  <r>
    <x v="0"/>
    <s v="McLennan Community College"/>
    <x v="2"/>
    <s v="Supplemental Assistance to Institutions of Higher Education Program"/>
    <m/>
    <m/>
    <m/>
    <m/>
    <m/>
    <m/>
    <m/>
    <m/>
    <m/>
    <m/>
  </r>
  <r>
    <x v="0"/>
    <s v="McLennan Community College"/>
    <x v="2"/>
    <s v="Enter any Other Subpart Funding Received"/>
    <m/>
    <m/>
    <m/>
    <m/>
    <m/>
    <m/>
    <m/>
    <m/>
    <m/>
    <m/>
  </r>
  <r>
    <x v="0"/>
    <s v="McLennan Community College"/>
    <x v="3"/>
    <s v="Student Portion"/>
    <m/>
    <m/>
    <n v="9799354"/>
    <n v="1473415"/>
    <m/>
    <n v="8325939"/>
    <m/>
    <m/>
    <m/>
    <m/>
  </r>
  <r>
    <x v="0"/>
    <s v="McLennan Community College"/>
    <x v="3"/>
    <s v="Institutional Portion"/>
    <m/>
    <m/>
    <n v="9166788"/>
    <m/>
    <m/>
    <n v="6295232"/>
    <m/>
    <n v="2159042"/>
    <n v="712514"/>
    <m/>
  </r>
  <r>
    <x v="0"/>
    <s v="McLennan Community College"/>
    <x v="3"/>
    <s v="Historically Black Colleges &amp; Universities"/>
    <m/>
    <m/>
    <m/>
    <m/>
    <m/>
    <m/>
    <m/>
    <m/>
    <m/>
    <m/>
  </r>
  <r>
    <x v="0"/>
    <s v="McLennan Community College"/>
    <x v="3"/>
    <s v="Tribally Controlled Colleges and Universities"/>
    <m/>
    <m/>
    <m/>
    <m/>
    <m/>
    <m/>
    <m/>
    <m/>
    <m/>
    <m/>
  </r>
  <r>
    <x v="0"/>
    <s v="McLennan Community College"/>
    <x v="3"/>
    <s v="Minority Serving Institutions"/>
    <m/>
    <m/>
    <n v="1005850"/>
    <m/>
    <m/>
    <m/>
    <m/>
    <m/>
    <n v="1005850"/>
    <m/>
  </r>
  <r>
    <x v="0"/>
    <s v="McLennan Community College"/>
    <x v="3"/>
    <s v="Strengthening Institutions Program"/>
    <m/>
    <m/>
    <m/>
    <m/>
    <m/>
    <m/>
    <m/>
    <m/>
    <m/>
    <m/>
  </r>
  <r>
    <x v="0"/>
    <s v="McLennan Community College"/>
    <x v="3"/>
    <s v="Proprietary Institutions Grant Funds for Students"/>
    <m/>
    <m/>
    <m/>
    <m/>
    <m/>
    <m/>
    <m/>
    <m/>
    <m/>
    <m/>
  </r>
  <r>
    <x v="0"/>
    <s v="McLennan Community College"/>
    <x v="3"/>
    <s v="Supplemental Support under American Rescue Plan"/>
    <m/>
    <m/>
    <m/>
    <m/>
    <n v="1925664"/>
    <m/>
    <m/>
    <n v="967225"/>
    <n v="958439"/>
    <m/>
  </r>
  <r>
    <x v="0"/>
    <s v="McLennan Community College"/>
    <x v="3"/>
    <s v="Federal Funding Provided in SB8, 87th Legislature, 3rd Called Session"/>
    <m/>
    <m/>
    <m/>
    <m/>
    <m/>
    <m/>
    <m/>
    <m/>
    <m/>
    <m/>
  </r>
  <r>
    <x v="0"/>
    <s v="McLennan Community College"/>
    <x v="3"/>
    <s v="Enter any Other Subpart Funding Received"/>
    <m/>
    <m/>
    <n v="1006443"/>
    <m/>
    <m/>
    <n v="378739"/>
    <m/>
    <n v="190035"/>
    <n v="437669"/>
    <s v="IREPO funding"/>
  </r>
  <r>
    <x v="0"/>
    <s v="McLennan Community College"/>
    <x v="4"/>
    <s v="Enter any Other Subpart Funding Received"/>
    <m/>
    <m/>
    <m/>
    <m/>
    <m/>
    <m/>
    <m/>
    <m/>
    <m/>
    <m/>
  </r>
  <r>
    <x v="0"/>
    <s v="McLennan Community College"/>
    <x v="4"/>
    <s v="Enter any Other Subpart Funding Received"/>
    <m/>
    <m/>
    <m/>
    <m/>
    <m/>
    <m/>
    <m/>
    <m/>
    <m/>
    <m/>
  </r>
  <r>
    <x v="0"/>
    <s v="McLennan Community College"/>
    <x v="5"/>
    <s v="Enter any Other Subpart Funding Received"/>
    <m/>
    <m/>
    <m/>
    <m/>
    <m/>
    <m/>
    <m/>
    <m/>
    <m/>
    <m/>
  </r>
  <r>
    <x v="0"/>
    <s v="McLennan Community College"/>
    <x v="5"/>
    <s v="Enter any Other Subpart Funding Received"/>
    <m/>
    <m/>
    <m/>
    <m/>
    <m/>
    <m/>
    <m/>
    <m/>
    <m/>
    <m/>
  </r>
  <r>
    <x v="0"/>
    <s v="McLennan Community College"/>
    <x v="6"/>
    <s v="Enter any Other Subpart Funding Received"/>
    <m/>
    <m/>
    <m/>
    <m/>
    <m/>
    <m/>
    <m/>
    <m/>
    <m/>
    <m/>
  </r>
  <r>
    <x v="0"/>
    <s v="McLennan Community College"/>
    <x v="6"/>
    <s v="Enter any Other Subpart Funding Received"/>
    <m/>
    <m/>
    <m/>
    <m/>
    <m/>
    <m/>
    <m/>
    <m/>
    <m/>
    <m/>
  </r>
  <r>
    <x v="0"/>
    <s v="McLennan Community College"/>
    <x v="7"/>
    <s v="FEMA reimbursements – Note purpose in Explanatory Notes"/>
    <m/>
    <m/>
    <m/>
    <m/>
    <m/>
    <m/>
    <m/>
    <m/>
    <m/>
    <m/>
  </r>
  <r>
    <x v="0"/>
    <s v="McLennan Community College"/>
    <x v="7"/>
    <s v="Funds received from other state or local entity (please specify which entity and for what purpose in explanatory notes)"/>
    <m/>
    <m/>
    <m/>
    <m/>
    <m/>
    <m/>
    <n v="604900"/>
    <m/>
    <n v="604900"/>
    <s v="Received from McLennan County for respiratory care department upgrades"/>
  </r>
  <r>
    <x v="0"/>
    <s v="Navarro College"/>
    <x v="0"/>
    <s v="Student Portion"/>
    <n v="2050823"/>
    <n v="393132"/>
    <m/>
    <n v="1657691"/>
    <m/>
    <m/>
    <m/>
    <m/>
    <m/>
    <m/>
  </r>
  <r>
    <x v="0"/>
    <s v="Navarro College"/>
    <x v="0"/>
    <s v="Institutional Portion"/>
    <n v="2050822"/>
    <n v="786489"/>
    <m/>
    <n v="1264333"/>
    <m/>
    <m/>
    <m/>
    <m/>
    <m/>
    <m/>
  </r>
  <r>
    <x v="0"/>
    <s v="Navarro College"/>
    <x v="0"/>
    <s v="Historically Black Colleges &amp; Universities"/>
    <m/>
    <m/>
    <m/>
    <m/>
    <m/>
    <m/>
    <m/>
    <m/>
    <m/>
    <m/>
  </r>
  <r>
    <x v="0"/>
    <s v="Navarro College"/>
    <x v="0"/>
    <s v="Tribally Controlled Colleges and Universities"/>
    <m/>
    <m/>
    <m/>
    <m/>
    <m/>
    <m/>
    <m/>
    <m/>
    <m/>
    <m/>
  </r>
  <r>
    <x v="0"/>
    <s v="Navarro College"/>
    <x v="0"/>
    <s v="Minority Serving Institutions"/>
    <m/>
    <m/>
    <m/>
    <m/>
    <m/>
    <m/>
    <m/>
    <m/>
    <m/>
    <m/>
  </r>
  <r>
    <x v="0"/>
    <s v="Navarro College"/>
    <x v="0"/>
    <s v="Strengthening Institutions Program"/>
    <n v="204259"/>
    <m/>
    <m/>
    <n v="204259"/>
    <m/>
    <m/>
    <m/>
    <m/>
    <m/>
    <m/>
  </r>
  <r>
    <x v="0"/>
    <s v="Navarro College"/>
    <x v="0"/>
    <s v="Fund for the Improvement of Post-Secondary Education"/>
    <m/>
    <m/>
    <m/>
    <m/>
    <m/>
    <m/>
    <m/>
    <m/>
    <m/>
    <m/>
  </r>
  <r>
    <x v="0"/>
    <s v="Navarro College"/>
    <x v="0"/>
    <s v="Institutional Resilience and Expanded Postsecondary Opportunity"/>
    <m/>
    <m/>
    <m/>
    <m/>
    <m/>
    <m/>
    <m/>
    <m/>
    <m/>
    <m/>
  </r>
  <r>
    <x v="0"/>
    <s v="Navarro College"/>
    <x v="0"/>
    <s v="HHS Provider Relief Fund"/>
    <m/>
    <m/>
    <m/>
    <m/>
    <m/>
    <m/>
    <m/>
    <m/>
    <m/>
    <m/>
  </r>
  <r>
    <x v="0"/>
    <s v="Navarro College"/>
    <x v="0"/>
    <s v="Enter any Other Subpart Funding Received"/>
    <m/>
    <m/>
    <m/>
    <m/>
    <m/>
    <m/>
    <m/>
    <m/>
    <m/>
    <m/>
  </r>
  <r>
    <x v="0"/>
    <s v="Navarro College"/>
    <x v="1"/>
    <s v="Governor's Emergency Education Relief Fund I &amp; II"/>
    <m/>
    <m/>
    <n v="411344"/>
    <n v="119911"/>
    <n v="689800"/>
    <n v="617326"/>
    <m/>
    <n v="117839"/>
    <m/>
    <m/>
  </r>
  <r>
    <x v="0"/>
    <s v="Navarro College"/>
    <x v="2"/>
    <s v="Student Aid Portion"/>
    <m/>
    <m/>
    <n v="2050823"/>
    <n v="480896"/>
    <m/>
    <n v="1569926"/>
    <m/>
    <m/>
    <m/>
    <m/>
  </r>
  <r>
    <x v="0"/>
    <s v="Navarro College"/>
    <x v="2"/>
    <s v="Institutional Portion"/>
    <m/>
    <m/>
    <n v="6828862"/>
    <n v="5825032"/>
    <m/>
    <n v="870827"/>
    <m/>
    <n v="120930"/>
    <n v="12073"/>
    <m/>
  </r>
  <r>
    <x v="0"/>
    <s v="Navarro College"/>
    <x v="2"/>
    <s v="Historically Black Colleges &amp; Universities"/>
    <m/>
    <m/>
    <m/>
    <m/>
    <m/>
    <m/>
    <m/>
    <m/>
    <m/>
    <m/>
  </r>
  <r>
    <x v="0"/>
    <s v="Navarro College"/>
    <x v="2"/>
    <s v="Tribally Controlled Colleges and Universities"/>
    <m/>
    <m/>
    <m/>
    <m/>
    <m/>
    <m/>
    <m/>
    <m/>
    <m/>
    <m/>
  </r>
  <r>
    <x v="0"/>
    <s v="Navarro College"/>
    <x v="2"/>
    <s v="Minority Serving Institutions"/>
    <m/>
    <m/>
    <m/>
    <m/>
    <m/>
    <m/>
    <m/>
    <m/>
    <m/>
    <m/>
  </r>
  <r>
    <x v="0"/>
    <s v="Navarro College"/>
    <x v="2"/>
    <s v="Strengthening Institutions Program"/>
    <m/>
    <m/>
    <n v="369950"/>
    <m/>
    <m/>
    <n v="369950"/>
    <m/>
    <m/>
    <m/>
    <m/>
  </r>
  <r>
    <x v="0"/>
    <s v="Navarro College"/>
    <x v="2"/>
    <s v="Proprietary Institutions Grant Funds for Students"/>
    <m/>
    <m/>
    <m/>
    <m/>
    <m/>
    <m/>
    <m/>
    <m/>
    <m/>
    <m/>
  </r>
  <r>
    <x v="0"/>
    <s v="Navarro College"/>
    <x v="2"/>
    <s v="Supplemental Assistance to Institutions of Higher Education Program"/>
    <m/>
    <m/>
    <m/>
    <m/>
    <m/>
    <m/>
    <m/>
    <m/>
    <m/>
    <m/>
  </r>
  <r>
    <x v="0"/>
    <s v="Navarro College"/>
    <x v="2"/>
    <s v="Enter any Other Subpart Funding Received"/>
    <m/>
    <m/>
    <m/>
    <m/>
    <m/>
    <m/>
    <m/>
    <m/>
    <m/>
    <m/>
  </r>
  <r>
    <x v="0"/>
    <s v="Navarro College"/>
    <x v="3"/>
    <s v="Student Portion"/>
    <m/>
    <m/>
    <n v="8023246"/>
    <n v="4207"/>
    <m/>
    <n v="7988012"/>
    <m/>
    <n v="31027"/>
    <m/>
    <m/>
  </r>
  <r>
    <x v="0"/>
    <s v="Navarro College"/>
    <x v="3"/>
    <s v="Institutional Portion"/>
    <m/>
    <m/>
    <n v="7508070"/>
    <n v="671889"/>
    <m/>
    <n v="6739634"/>
    <m/>
    <n v="93373"/>
    <n v="3174"/>
    <m/>
  </r>
  <r>
    <x v="0"/>
    <s v="Navarro College"/>
    <x v="3"/>
    <s v="Historically Black Colleges &amp; Universities"/>
    <m/>
    <m/>
    <m/>
    <m/>
    <m/>
    <m/>
    <m/>
    <m/>
    <m/>
    <m/>
  </r>
  <r>
    <x v="0"/>
    <s v="Navarro College"/>
    <x v="3"/>
    <s v="Tribally Controlled Colleges and Universities"/>
    <m/>
    <m/>
    <m/>
    <m/>
    <m/>
    <m/>
    <m/>
    <m/>
    <m/>
    <m/>
  </r>
  <r>
    <x v="0"/>
    <s v="Navarro College"/>
    <x v="3"/>
    <s v="Minority Serving Institutions"/>
    <m/>
    <m/>
    <m/>
    <m/>
    <m/>
    <m/>
    <m/>
    <m/>
    <m/>
    <m/>
  </r>
  <r>
    <x v="0"/>
    <s v="Navarro College"/>
    <x v="3"/>
    <s v="Strengthening Institutions Program"/>
    <m/>
    <m/>
    <m/>
    <m/>
    <m/>
    <m/>
    <m/>
    <m/>
    <m/>
    <m/>
  </r>
  <r>
    <x v="0"/>
    <s v="Navarro College"/>
    <x v="3"/>
    <s v="Proprietary Institutions Grant Funds for Students"/>
    <m/>
    <m/>
    <m/>
    <m/>
    <m/>
    <m/>
    <m/>
    <m/>
    <m/>
    <m/>
  </r>
  <r>
    <x v="0"/>
    <s v="Navarro College"/>
    <x v="3"/>
    <s v="Supplemental Support under American Rescue Plan"/>
    <m/>
    <m/>
    <m/>
    <m/>
    <m/>
    <m/>
    <m/>
    <m/>
    <m/>
    <m/>
  </r>
  <r>
    <x v="0"/>
    <s v="Navarro College"/>
    <x v="3"/>
    <s v="Federal Funding Provided in SB8, 87th Legislature, 3rd Called Session"/>
    <m/>
    <m/>
    <m/>
    <m/>
    <m/>
    <m/>
    <m/>
    <m/>
    <m/>
    <m/>
  </r>
  <r>
    <x v="0"/>
    <s v="Navarro College"/>
    <x v="3"/>
    <s v="Enter any Other Subpart Funding Received"/>
    <m/>
    <m/>
    <m/>
    <m/>
    <m/>
    <m/>
    <m/>
    <m/>
    <m/>
    <m/>
  </r>
  <r>
    <x v="0"/>
    <s v="Navarro College"/>
    <x v="4"/>
    <s v="Enter any Other Subpart Funding Received"/>
    <m/>
    <m/>
    <m/>
    <m/>
    <m/>
    <m/>
    <m/>
    <m/>
    <m/>
    <m/>
  </r>
  <r>
    <x v="0"/>
    <s v="Navarro College"/>
    <x v="4"/>
    <s v="Enter any Other Subpart Funding Received"/>
    <m/>
    <m/>
    <m/>
    <m/>
    <m/>
    <m/>
    <m/>
    <m/>
    <m/>
    <m/>
  </r>
  <r>
    <x v="0"/>
    <s v="Navarro College"/>
    <x v="5"/>
    <s v="Enter any Other Subpart Funding Received"/>
    <m/>
    <m/>
    <m/>
    <m/>
    <m/>
    <m/>
    <m/>
    <m/>
    <m/>
    <m/>
  </r>
  <r>
    <x v="0"/>
    <s v="Navarro College"/>
    <x v="5"/>
    <s v="Enter any Other Subpart Funding Received"/>
    <m/>
    <m/>
    <m/>
    <m/>
    <m/>
    <m/>
    <m/>
    <m/>
    <m/>
    <m/>
  </r>
  <r>
    <x v="0"/>
    <s v="Navarro College"/>
    <x v="6"/>
    <s v="Enter any Other Subpart Funding Received"/>
    <m/>
    <m/>
    <m/>
    <m/>
    <m/>
    <m/>
    <m/>
    <m/>
    <m/>
    <m/>
  </r>
  <r>
    <x v="0"/>
    <s v="Navarro College"/>
    <x v="6"/>
    <s v="Enter any Other Subpart Funding Received"/>
    <m/>
    <m/>
    <m/>
    <m/>
    <m/>
    <m/>
    <m/>
    <m/>
    <m/>
    <m/>
  </r>
  <r>
    <x v="0"/>
    <s v="Navarro College"/>
    <x v="7"/>
    <s v="FEMA reimbursements – Note purpose in Explanatory Notes"/>
    <m/>
    <m/>
    <m/>
    <m/>
    <m/>
    <m/>
    <m/>
    <m/>
    <m/>
    <m/>
  </r>
  <r>
    <x v="0"/>
    <s v="Navarro College"/>
    <x v="7"/>
    <s v="Funds received from other state or local entity (please specify which entity and for what purpose in explanatory notes)"/>
    <m/>
    <m/>
    <m/>
    <m/>
    <m/>
    <m/>
    <m/>
    <m/>
    <m/>
    <m/>
  </r>
  <r>
    <x v="0"/>
    <s v="North Central Texas College"/>
    <x v="0"/>
    <s v="Student Portion"/>
    <n v="1931299"/>
    <n v="1931299"/>
    <m/>
    <m/>
    <m/>
    <m/>
    <m/>
    <m/>
    <m/>
    <m/>
  </r>
  <r>
    <x v="0"/>
    <s v="North Central Texas College"/>
    <x v="0"/>
    <s v="Institutional Portion"/>
    <n v="1931299"/>
    <n v="1535142"/>
    <m/>
    <n v="396157"/>
    <m/>
    <m/>
    <m/>
    <m/>
    <m/>
    <m/>
  </r>
  <r>
    <x v="0"/>
    <s v="North Central Texas College"/>
    <x v="0"/>
    <s v="Historically Black Colleges &amp; Universities"/>
    <m/>
    <m/>
    <m/>
    <m/>
    <m/>
    <m/>
    <m/>
    <m/>
    <m/>
    <m/>
  </r>
  <r>
    <x v="0"/>
    <s v="North Central Texas College"/>
    <x v="0"/>
    <s v="Tribally Controlled Colleges and Universities"/>
    <m/>
    <m/>
    <m/>
    <m/>
    <m/>
    <m/>
    <m/>
    <m/>
    <m/>
    <m/>
  </r>
  <r>
    <x v="0"/>
    <s v="North Central Texas College"/>
    <x v="0"/>
    <s v="Minority Serving Institutions"/>
    <m/>
    <m/>
    <m/>
    <m/>
    <m/>
    <m/>
    <m/>
    <m/>
    <m/>
    <m/>
  </r>
  <r>
    <x v="0"/>
    <s v="North Central Texas College"/>
    <x v="0"/>
    <s v="Strengthening Institutions Program"/>
    <n v="190685"/>
    <m/>
    <n v="2242"/>
    <n v="192927"/>
    <m/>
    <m/>
    <m/>
    <m/>
    <m/>
    <m/>
  </r>
  <r>
    <x v="0"/>
    <s v="North Central Texas College"/>
    <x v="0"/>
    <s v="Fund for the Improvement of Post-Secondary Education"/>
    <m/>
    <m/>
    <m/>
    <m/>
    <m/>
    <m/>
    <m/>
    <m/>
    <m/>
    <m/>
  </r>
  <r>
    <x v="0"/>
    <s v="North Central Texas College"/>
    <x v="0"/>
    <s v="Institutional Resilience and Expanded Postsecondary Opportunity"/>
    <m/>
    <m/>
    <m/>
    <m/>
    <m/>
    <m/>
    <m/>
    <m/>
    <m/>
    <m/>
  </r>
  <r>
    <x v="0"/>
    <s v="North Central Texas College"/>
    <x v="0"/>
    <s v="HHS Provider Relief Fund"/>
    <m/>
    <m/>
    <m/>
    <m/>
    <m/>
    <m/>
    <m/>
    <m/>
    <m/>
    <m/>
  </r>
  <r>
    <x v="0"/>
    <s v="North Central Texas College"/>
    <x v="0"/>
    <s v="Enter any Other Subpart Funding Received"/>
    <m/>
    <m/>
    <m/>
    <m/>
    <m/>
    <m/>
    <m/>
    <m/>
    <m/>
    <m/>
  </r>
  <r>
    <x v="0"/>
    <s v="North Central Texas College"/>
    <x v="1"/>
    <s v="Governor's Emergency Education Relief Fund I &amp; II"/>
    <m/>
    <m/>
    <n v="118814"/>
    <n v="118814"/>
    <m/>
    <m/>
    <m/>
    <m/>
    <m/>
    <m/>
  </r>
  <r>
    <x v="0"/>
    <s v="North Central Texas College"/>
    <x v="2"/>
    <s v="Student Aid Portion"/>
    <m/>
    <m/>
    <n v="1931299"/>
    <n v="1931299"/>
    <m/>
    <m/>
    <m/>
    <m/>
    <m/>
    <m/>
  </r>
  <r>
    <x v="0"/>
    <s v="North Central Texas College"/>
    <x v="2"/>
    <s v="Institutional Portion"/>
    <m/>
    <m/>
    <n v="6990017"/>
    <n v="6990017"/>
    <m/>
    <m/>
    <m/>
    <m/>
    <m/>
    <m/>
  </r>
  <r>
    <x v="0"/>
    <s v="North Central Texas College"/>
    <x v="2"/>
    <s v="Historically Black Colleges &amp; Universities"/>
    <m/>
    <m/>
    <m/>
    <m/>
    <m/>
    <m/>
    <m/>
    <m/>
    <m/>
    <m/>
  </r>
  <r>
    <x v="0"/>
    <s v="North Central Texas College"/>
    <x v="2"/>
    <s v="Tribally Controlled Colleges and Universities"/>
    <m/>
    <m/>
    <m/>
    <m/>
    <m/>
    <m/>
    <m/>
    <m/>
    <m/>
    <m/>
  </r>
  <r>
    <x v="0"/>
    <s v="North Central Texas College"/>
    <x v="2"/>
    <s v="Minority Serving Institutions"/>
    <m/>
    <m/>
    <m/>
    <m/>
    <m/>
    <m/>
    <m/>
    <m/>
    <m/>
    <m/>
  </r>
  <r>
    <x v="0"/>
    <s v="North Central Texas College"/>
    <x v="2"/>
    <s v="Strengthening Institutions Program"/>
    <m/>
    <m/>
    <n v="373578"/>
    <n v="373578"/>
    <m/>
    <m/>
    <m/>
    <m/>
    <m/>
    <m/>
  </r>
  <r>
    <x v="0"/>
    <s v="North Central Texas College"/>
    <x v="2"/>
    <s v="Proprietary Institutions Grant Funds for Students"/>
    <m/>
    <m/>
    <m/>
    <m/>
    <m/>
    <m/>
    <m/>
    <m/>
    <m/>
    <m/>
  </r>
  <r>
    <x v="0"/>
    <s v="North Central Texas College"/>
    <x v="2"/>
    <s v="Supplemental Assistance to Institutions of Higher Education Program"/>
    <m/>
    <m/>
    <m/>
    <m/>
    <m/>
    <m/>
    <m/>
    <m/>
    <m/>
    <m/>
  </r>
  <r>
    <x v="0"/>
    <s v="North Central Texas College"/>
    <x v="2"/>
    <s v="Enter any Other Subpart Funding Received"/>
    <m/>
    <m/>
    <m/>
    <m/>
    <m/>
    <m/>
    <m/>
    <m/>
    <m/>
    <m/>
  </r>
  <r>
    <x v="0"/>
    <s v="North Central Texas College"/>
    <x v="3"/>
    <s v="Student Portion"/>
    <m/>
    <m/>
    <n v="8164240"/>
    <n v="172841"/>
    <m/>
    <n v="7991399"/>
    <m/>
    <m/>
    <m/>
    <m/>
  </r>
  <r>
    <x v="0"/>
    <s v="North Central Texas College"/>
    <x v="3"/>
    <s v="Institutional Portion"/>
    <m/>
    <m/>
    <n v="7675987"/>
    <n v="1989562"/>
    <m/>
    <n v="5686425"/>
    <m/>
    <m/>
    <m/>
    <m/>
  </r>
  <r>
    <x v="0"/>
    <s v="North Central Texas College"/>
    <x v="3"/>
    <s v="Historically Black Colleges &amp; Universities"/>
    <m/>
    <m/>
    <m/>
    <m/>
    <m/>
    <m/>
    <m/>
    <m/>
    <m/>
    <m/>
  </r>
  <r>
    <x v="0"/>
    <s v="North Central Texas College"/>
    <x v="3"/>
    <s v="Tribally Controlled Colleges and Universities"/>
    <m/>
    <m/>
    <m/>
    <m/>
    <m/>
    <m/>
    <m/>
    <m/>
    <m/>
    <m/>
  </r>
  <r>
    <x v="0"/>
    <s v="North Central Texas College"/>
    <x v="3"/>
    <s v="Minority Serving Institutions"/>
    <m/>
    <m/>
    <m/>
    <m/>
    <m/>
    <m/>
    <m/>
    <m/>
    <m/>
    <m/>
  </r>
  <r>
    <x v="0"/>
    <s v="North Central Texas College"/>
    <x v="3"/>
    <s v="Strengthening Institutions Program"/>
    <m/>
    <m/>
    <n v="695604"/>
    <m/>
    <m/>
    <n v="695604"/>
    <m/>
    <m/>
    <m/>
    <m/>
  </r>
  <r>
    <x v="0"/>
    <s v="North Central Texas College"/>
    <x v="3"/>
    <s v="Proprietary Institutions Grant Funds for Students"/>
    <m/>
    <m/>
    <m/>
    <m/>
    <m/>
    <m/>
    <m/>
    <m/>
    <m/>
    <m/>
  </r>
  <r>
    <x v="0"/>
    <s v="North Central Texas College"/>
    <x v="3"/>
    <s v="Supplemental Support under American Rescue Plan"/>
    <m/>
    <m/>
    <m/>
    <m/>
    <m/>
    <m/>
    <m/>
    <m/>
    <m/>
    <m/>
  </r>
  <r>
    <x v="0"/>
    <s v="North Central Texas College"/>
    <x v="3"/>
    <s v="Federal Funding Provided in SB8, 87th Legislature, 3rd Called Session"/>
    <m/>
    <m/>
    <m/>
    <m/>
    <m/>
    <m/>
    <m/>
    <m/>
    <m/>
    <m/>
  </r>
  <r>
    <x v="0"/>
    <s v="North Central Texas College"/>
    <x v="3"/>
    <s v="Enter any Other Subpart Funding Received"/>
    <m/>
    <m/>
    <m/>
    <m/>
    <m/>
    <m/>
    <m/>
    <m/>
    <m/>
    <m/>
  </r>
  <r>
    <x v="0"/>
    <s v="North Central Texas College"/>
    <x v="4"/>
    <s v="Enter any Other Subpart Funding Received"/>
    <m/>
    <m/>
    <m/>
    <m/>
    <m/>
    <m/>
    <m/>
    <m/>
    <m/>
    <m/>
  </r>
  <r>
    <x v="0"/>
    <s v="North Central Texas College"/>
    <x v="4"/>
    <s v="Enter any Other Subpart Funding Received"/>
    <m/>
    <m/>
    <m/>
    <m/>
    <m/>
    <m/>
    <m/>
    <m/>
    <m/>
    <m/>
  </r>
  <r>
    <x v="0"/>
    <s v="North Central Texas College"/>
    <x v="5"/>
    <s v="Enter any Other Subpart Funding Received"/>
    <m/>
    <m/>
    <m/>
    <m/>
    <m/>
    <m/>
    <m/>
    <m/>
    <m/>
    <m/>
  </r>
  <r>
    <x v="0"/>
    <s v="North Central Texas College"/>
    <x v="5"/>
    <s v="Enter any Other Subpart Funding Received"/>
    <m/>
    <m/>
    <m/>
    <m/>
    <m/>
    <m/>
    <m/>
    <m/>
    <m/>
    <m/>
  </r>
  <r>
    <x v="0"/>
    <s v="North Central Texas College"/>
    <x v="6"/>
    <s v="Enter any Other Subpart Funding Received"/>
    <m/>
    <m/>
    <m/>
    <m/>
    <m/>
    <m/>
    <m/>
    <m/>
    <m/>
    <m/>
  </r>
  <r>
    <x v="0"/>
    <s v="North Central Texas College"/>
    <x v="6"/>
    <s v="Enter any Other Subpart Funding Received"/>
    <m/>
    <m/>
    <m/>
    <m/>
    <m/>
    <m/>
    <m/>
    <m/>
    <m/>
    <m/>
  </r>
  <r>
    <x v="0"/>
    <s v="North Central Texas College"/>
    <x v="7"/>
    <s v="FEMA reimbursements – Note purpose in Explanatory Notes"/>
    <m/>
    <m/>
    <m/>
    <m/>
    <m/>
    <m/>
    <m/>
    <m/>
    <m/>
    <m/>
  </r>
  <r>
    <x v="0"/>
    <s v="North Central Texas College"/>
    <x v="7"/>
    <s v="Funds received from other state or local entity (please specify which entity and for what purpose in explanatory notes)"/>
    <m/>
    <m/>
    <m/>
    <m/>
    <m/>
    <m/>
    <m/>
    <m/>
    <m/>
    <m/>
  </r>
  <r>
    <x v="0"/>
    <s v="Northeast Texas Community College"/>
    <x v="0"/>
    <s v="Student Portion"/>
    <n v="570137"/>
    <n v="321784"/>
    <m/>
    <n v="248353"/>
    <m/>
    <m/>
    <n v="0"/>
    <m/>
    <m/>
    <m/>
  </r>
  <r>
    <x v="0"/>
    <s v="Northeast Texas Community College"/>
    <x v="0"/>
    <s v="Institutional Portion"/>
    <n v="570136"/>
    <n v="242380"/>
    <m/>
    <n v="327756"/>
    <m/>
    <m/>
    <n v="0"/>
    <m/>
    <m/>
    <m/>
  </r>
  <r>
    <x v="0"/>
    <s v="Northeast Texas Community College"/>
    <x v="0"/>
    <s v="Historically Black Colleges &amp; Universities"/>
    <m/>
    <m/>
    <m/>
    <m/>
    <m/>
    <m/>
    <n v="0"/>
    <m/>
    <m/>
    <m/>
  </r>
  <r>
    <x v="0"/>
    <s v="Northeast Texas Community College"/>
    <x v="0"/>
    <s v="Tribally Controlled Colleges and Universities"/>
    <m/>
    <m/>
    <m/>
    <m/>
    <m/>
    <m/>
    <n v="0"/>
    <m/>
    <m/>
    <m/>
  </r>
  <r>
    <x v="0"/>
    <s v="Northeast Texas Community College"/>
    <x v="0"/>
    <s v="Minority Serving Institutions"/>
    <n v="71670"/>
    <m/>
    <n v="661"/>
    <n v="72331"/>
    <m/>
    <m/>
    <n v="0"/>
    <m/>
    <m/>
    <m/>
  </r>
  <r>
    <x v="0"/>
    <s v="Northeast Texas Community College"/>
    <x v="0"/>
    <s v="Strengthening Institutions Program"/>
    <m/>
    <m/>
    <m/>
    <m/>
    <m/>
    <m/>
    <n v="0"/>
    <m/>
    <m/>
    <m/>
  </r>
  <r>
    <x v="0"/>
    <s v="Northeast Texas Community College"/>
    <x v="0"/>
    <s v="Fund for the Improvement of Post-Secondary Education"/>
    <m/>
    <m/>
    <m/>
    <m/>
    <m/>
    <m/>
    <n v="0"/>
    <m/>
    <m/>
    <m/>
  </r>
  <r>
    <x v="0"/>
    <s v="Northeast Texas Community College"/>
    <x v="0"/>
    <s v="Institutional Resilience and Expanded Postsecondary Opportunity"/>
    <m/>
    <m/>
    <m/>
    <m/>
    <m/>
    <m/>
    <n v="0"/>
    <m/>
    <m/>
    <m/>
  </r>
  <r>
    <x v="0"/>
    <s v="Northeast Texas Community College"/>
    <x v="0"/>
    <s v="HHS Provider Relief Fund"/>
    <m/>
    <m/>
    <m/>
    <m/>
    <m/>
    <m/>
    <n v="0"/>
    <m/>
    <m/>
    <m/>
  </r>
  <r>
    <x v="0"/>
    <s v="Northeast Texas Community College"/>
    <x v="0"/>
    <s v="Enter any Other Subpart Funding Received"/>
    <m/>
    <m/>
    <m/>
    <m/>
    <m/>
    <m/>
    <n v="0"/>
    <m/>
    <m/>
    <m/>
  </r>
  <r>
    <x v="0"/>
    <s v="Northeast Texas Community College"/>
    <x v="1"/>
    <s v="Governor's Emergency Education Relief Fund I &amp; II"/>
    <m/>
    <m/>
    <n v="29215"/>
    <n v="29215"/>
    <n v="277863"/>
    <n v="133603"/>
    <n v="197065"/>
    <n v="75936.649999999994"/>
    <n v="197065"/>
    <m/>
  </r>
  <r>
    <x v="0"/>
    <s v="Northeast Texas Community College"/>
    <x v="2"/>
    <s v="Student Aid Portion"/>
    <m/>
    <m/>
    <n v="570137"/>
    <n v="535400"/>
    <m/>
    <n v="34737"/>
    <n v="-34737"/>
    <m/>
    <m/>
    <m/>
  </r>
  <r>
    <x v="0"/>
    <s v="Northeast Texas Community College"/>
    <x v="2"/>
    <s v="Institutional Portion"/>
    <m/>
    <m/>
    <n v="2661360"/>
    <n v="831400"/>
    <m/>
    <n v="1414792"/>
    <n v="-1414792"/>
    <n v="100516.86"/>
    <n v="314651.14"/>
    <m/>
  </r>
  <r>
    <x v="0"/>
    <s v="Northeast Texas Community College"/>
    <x v="2"/>
    <s v="Historically Black Colleges &amp; Universities"/>
    <m/>
    <m/>
    <m/>
    <m/>
    <m/>
    <m/>
    <n v="0"/>
    <m/>
    <m/>
    <m/>
  </r>
  <r>
    <x v="0"/>
    <s v="Northeast Texas Community College"/>
    <x v="2"/>
    <s v="Tribally Controlled Colleges and Universities"/>
    <m/>
    <m/>
    <m/>
    <m/>
    <m/>
    <m/>
    <n v="0"/>
    <m/>
    <m/>
    <m/>
  </r>
  <r>
    <x v="0"/>
    <s v="Northeast Texas Community College"/>
    <x v="2"/>
    <s v="Minority Serving Institutions"/>
    <m/>
    <m/>
    <n v="175527"/>
    <n v="175527"/>
    <m/>
    <m/>
    <n v="0"/>
    <m/>
    <m/>
    <m/>
  </r>
  <r>
    <x v="0"/>
    <s v="Northeast Texas Community College"/>
    <x v="2"/>
    <s v="Strengthening Institutions Program"/>
    <m/>
    <m/>
    <m/>
    <m/>
    <m/>
    <m/>
    <n v="0"/>
    <m/>
    <m/>
    <m/>
  </r>
  <r>
    <x v="0"/>
    <s v="Northeast Texas Community College"/>
    <x v="2"/>
    <s v="Proprietary Institutions Grant Funds for Students"/>
    <m/>
    <m/>
    <m/>
    <m/>
    <m/>
    <m/>
    <n v="0"/>
    <m/>
    <m/>
    <m/>
  </r>
  <r>
    <x v="0"/>
    <s v="Northeast Texas Community College"/>
    <x v="2"/>
    <s v="Supplemental Assistance to Institutions of Higher Education Program"/>
    <m/>
    <m/>
    <m/>
    <m/>
    <m/>
    <m/>
    <n v="0"/>
    <m/>
    <m/>
    <m/>
  </r>
  <r>
    <x v="0"/>
    <s v="Northeast Texas Community College"/>
    <x v="2"/>
    <s v="Enter any Other Subpart Funding Received"/>
    <m/>
    <m/>
    <m/>
    <m/>
    <m/>
    <m/>
    <n v="0"/>
    <m/>
    <m/>
    <m/>
  </r>
  <r>
    <x v="0"/>
    <s v="Northeast Texas Community College"/>
    <x v="3"/>
    <s v="Student Portion"/>
    <m/>
    <m/>
    <n v="2878188"/>
    <n v="0"/>
    <m/>
    <n v="2838113"/>
    <n v="-2838113"/>
    <m/>
    <n v="40075"/>
    <m/>
  </r>
  <r>
    <x v="0"/>
    <s v="Northeast Texas Community College"/>
    <x v="3"/>
    <s v="Institutional Portion"/>
    <m/>
    <m/>
    <n v="2618590"/>
    <n v="86206"/>
    <m/>
    <n v="277688"/>
    <n v="-277688"/>
    <n v="340973"/>
    <n v="1913723"/>
    <m/>
  </r>
  <r>
    <x v="0"/>
    <s v="Northeast Texas Community College"/>
    <x v="3"/>
    <s v="Historically Black Colleges &amp; Universities"/>
    <m/>
    <m/>
    <m/>
    <m/>
    <m/>
    <m/>
    <n v="0"/>
    <m/>
    <m/>
    <m/>
  </r>
  <r>
    <x v="0"/>
    <s v="Northeast Texas Community College"/>
    <x v="3"/>
    <s v="Tribally Controlled Colleges and Universities"/>
    <m/>
    <m/>
    <m/>
    <m/>
    <m/>
    <m/>
    <n v="0"/>
    <m/>
    <m/>
    <m/>
  </r>
  <r>
    <x v="0"/>
    <s v="Northeast Texas Community College"/>
    <x v="3"/>
    <s v="Minority Serving Institutions"/>
    <m/>
    <m/>
    <n v="290065"/>
    <n v="0"/>
    <m/>
    <m/>
    <n v="0"/>
    <m/>
    <n v="290065"/>
    <m/>
  </r>
  <r>
    <x v="0"/>
    <s v="Northeast Texas Community College"/>
    <x v="3"/>
    <s v="Strengthening Institutions Program"/>
    <m/>
    <m/>
    <m/>
    <m/>
    <m/>
    <m/>
    <n v="0"/>
    <m/>
    <m/>
    <m/>
  </r>
  <r>
    <x v="0"/>
    <s v="Northeast Texas Community College"/>
    <x v="3"/>
    <s v="Proprietary Institutions Grant Funds for Students"/>
    <m/>
    <m/>
    <m/>
    <m/>
    <m/>
    <m/>
    <n v="0"/>
    <m/>
    <m/>
    <m/>
  </r>
  <r>
    <x v="0"/>
    <s v="Northeast Texas Community College"/>
    <x v="3"/>
    <s v="Supplemental Support under American Rescue Plan"/>
    <m/>
    <m/>
    <m/>
    <m/>
    <m/>
    <m/>
    <n v="0"/>
    <m/>
    <m/>
    <m/>
  </r>
  <r>
    <x v="0"/>
    <s v="Northeast Texas Community College"/>
    <x v="3"/>
    <s v="Federal Funding Provided in SB8, 87th Legislature, 3rd Called Session"/>
    <m/>
    <m/>
    <m/>
    <m/>
    <m/>
    <m/>
    <n v="0"/>
    <m/>
    <m/>
    <m/>
  </r>
  <r>
    <x v="0"/>
    <s v="Northeast Texas Community College"/>
    <x v="3"/>
    <s v="Enter any Other Subpart Funding Received"/>
    <m/>
    <m/>
    <m/>
    <m/>
    <m/>
    <m/>
    <n v="0"/>
    <m/>
    <m/>
    <m/>
  </r>
  <r>
    <x v="0"/>
    <s v="Northeast Texas Community College"/>
    <x v="4"/>
    <s v="Enter any Other Subpart Funding Received"/>
    <m/>
    <m/>
    <m/>
    <m/>
    <m/>
    <m/>
    <n v="0"/>
    <m/>
    <m/>
    <m/>
  </r>
  <r>
    <x v="0"/>
    <s v="Northeast Texas Community College"/>
    <x v="4"/>
    <s v="Enter any Other Subpart Funding Received"/>
    <m/>
    <m/>
    <m/>
    <m/>
    <m/>
    <m/>
    <n v="0"/>
    <m/>
    <m/>
    <m/>
  </r>
  <r>
    <x v="0"/>
    <s v="Northeast Texas Community College"/>
    <x v="5"/>
    <s v="Enter any Other Subpart Funding Received"/>
    <m/>
    <m/>
    <m/>
    <m/>
    <m/>
    <m/>
    <n v="0"/>
    <m/>
    <m/>
    <m/>
  </r>
  <r>
    <x v="0"/>
    <s v="Northeast Texas Community College"/>
    <x v="5"/>
    <s v="Enter any Other Subpart Funding Received"/>
    <m/>
    <m/>
    <m/>
    <m/>
    <m/>
    <m/>
    <n v="0"/>
    <m/>
    <m/>
    <m/>
  </r>
  <r>
    <x v="0"/>
    <s v="Northeast Texas Community College"/>
    <x v="6"/>
    <s v="Enter any Other Subpart Funding Received"/>
    <m/>
    <m/>
    <m/>
    <m/>
    <m/>
    <m/>
    <m/>
    <m/>
    <m/>
    <m/>
  </r>
  <r>
    <x v="0"/>
    <s v="Northeast Texas Community College"/>
    <x v="6"/>
    <s v="Enter any Other Subpart Funding Received"/>
    <m/>
    <m/>
    <n v="59954"/>
    <n v="50070"/>
    <m/>
    <n v="9884"/>
    <m/>
    <m/>
    <m/>
    <m/>
  </r>
  <r>
    <x v="0"/>
    <s v="Northeast Texas Community College"/>
    <x v="7"/>
    <s v="FEMA reimbursements – Note purpose in Explanatory Notes"/>
    <m/>
    <m/>
    <m/>
    <m/>
    <n v="20000"/>
    <n v="1970"/>
    <m/>
    <m/>
    <m/>
    <m/>
  </r>
  <r>
    <x v="0"/>
    <s v="Northeast Texas Community College"/>
    <x v="7"/>
    <s v="Funds received from other state or local entity (please specify which entity and for what purpose in explanatory notes)"/>
    <m/>
    <m/>
    <m/>
    <m/>
    <n v="27319"/>
    <n v="27319"/>
    <n v="0"/>
    <m/>
    <m/>
    <m/>
  </r>
  <r>
    <x v="0"/>
    <s v="Northeast Texas Community College"/>
    <x v="7"/>
    <s v="Funds received from other state or local entity (please specify which entity and for what purpose in explanatory notes)"/>
    <m/>
    <m/>
    <n v="208372"/>
    <n v="135214"/>
    <m/>
    <n v="71671"/>
    <m/>
    <m/>
    <m/>
    <s v="SBDC COVID Pass Through"/>
  </r>
  <r>
    <x v="0"/>
    <s v="Panola College"/>
    <x v="0"/>
    <s v="Student Portion"/>
    <n v="756333"/>
    <n v="753666"/>
    <m/>
    <m/>
    <m/>
    <m/>
    <m/>
    <m/>
    <m/>
    <m/>
  </r>
  <r>
    <x v="0"/>
    <s v="Panola College"/>
    <x v="0"/>
    <s v="Institutional Portion"/>
    <n v="756333"/>
    <n v="410450"/>
    <m/>
    <n v="343216"/>
    <m/>
    <m/>
    <m/>
    <m/>
    <m/>
    <m/>
  </r>
  <r>
    <x v="0"/>
    <s v="Panola College"/>
    <x v="0"/>
    <s v="Historically Black Colleges &amp; Universities"/>
    <m/>
    <m/>
    <m/>
    <m/>
    <m/>
    <m/>
    <m/>
    <m/>
    <m/>
    <m/>
  </r>
  <r>
    <x v="0"/>
    <s v="Panola College"/>
    <x v="0"/>
    <s v="Tribally Controlled Colleges and Universities"/>
    <m/>
    <m/>
    <m/>
    <m/>
    <m/>
    <m/>
    <m/>
    <m/>
    <m/>
    <m/>
  </r>
  <r>
    <x v="0"/>
    <s v="Panola College"/>
    <x v="0"/>
    <s v="Minority Serving Institutions"/>
    <m/>
    <m/>
    <m/>
    <m/>
    <m/>
    <m/>
    <m/>
    <m/>
    <m/>
    <m/>
  </r>
  <r>
    <x v="0"/>
    <s v="Panola College"/>
    <x v="0"/>
    <s v="Strengthening Institutions Program"/>
    <n v="74376"/>
    <n v="74376"/>
    <m/>
    <m/>
    <m/>
    <m/>
    <m/>
    <m/>
    <m/>
    <m/>
  </r>
  <r>
    <x v="0"/>
    <s v="Panola College"/>
    <x v="0"/>
    <s v="Fund for the Improvement of Post-Secondary Education"/>
    <m/>
    <m/>
    <m/>
    <m/>
    <m/>
    <m/>
    <m/>
    <m/>
    <m/>
    <m/>
  </r>
  <r>
    <x v="0"/>
    <s v="Panola College"/>
    <x v="0"/>
    <s v="Institutional Resilience and Expanded Postsecondary Opportunity"/>
    <m/>
    <m/>
    <m/>
    <m/>
    <m/>
    <m/>
    <m/>
    <m/>
    <m/>
    <m/>
  </r>
  <r>
    <x v="0"/>
    <s v="Panola College"/>
    <x v="0"/>
    <s v="HHS Provider Relief Fund"/>
    <m/>
    <m/>
    <m/>
    <m/>
    <m/>
    <m/>
    <m/>
    <m/>
    <m/>
    <m/>
  </r>
  <r>
    <x v="0"/>
    <s v="Panola College"/>
    <x v="0"/>
    <s v="Enter any Other Subpart Funding Received"/>
    <m/>
    <m/>
    <m/>
    <m/>
    <m/>
    <m/>
    <m/>
    <m/>
    <m/>
    <m/>
  </r>
  <r>
    <x v="0"/>
    <s v="Panola College"/>
    <x v="1"/>
    <s v="Governor's Emergency Education Relief Fund I &amp; II"/>
    <m/>
    <m/>
    <n v="160842"/>
    <n v="72985"/>
    <n v="317740"/>
    <n v="405597"/>
    <m/>
    <m/>
    <m/>
    <m/>
  </r>
  <r>
    <x v="0"/>
    <s v="Panola College"/>
    <x v="2"/>
    <s v="Student Aid Portion"/>
    <m/>
    <m/>
    <n v="753666"/>
    <n v="753666"/>
    <m/>
    <m/>
    <m/>
    <m/>
    <m/>
    <m/>
  </r>
  <r>
    <x v="0"/>
    <s v="Panola College"/>
    <x v="2"/>
    <s v="Institutional Portion"/>
    <m/>
    <m/>
    <n v="2329385"/>
    <n v="1671960"/>
    <m/>
    <n v="657425"/>
    <m/>
    <m/>
    <m/>
    <m/>
  </r>
  <r>
    <x v="0"/>
    <s v="Panola College"/>
    <x v="2"/>
    <s v="Historically Black Colleges &amp; Universities"/>
    <m/>
    <m/>
    <m/>
    <m/>
    <m/>
    <m/>
    <m/>
    <m/>
    <m/>
    <m/>
  </r>
  <r>
    <x v="0"/>
    <s v="Panola College"/>
    <x v="2"/>
    <s v="Tribally Controlled Colleges and Universities"/>
    <m/>
    <m/>
    <m/>
    <m/>
    <m/>
    <m/>
    <m/>
    <m/>
    <m/>
    <m/>
  </r>
  <r>
    <x v="0"/>
    <s v="Panola College"/>
    <x v="2"/>
    <s v="Minority Serving Institutions"/>
    <m/>
    <m/>
    <m/>
    <m/>
    <m/>
    <m/>
    <m/>
    <m/>
    <m/>
    <m/>
  </r>
  <r>
    <x v="0"/>
    <s v="Panola College"/>
    <x v="2"/>
    <s v="Strengthening Institutions Program"/>
    <m/>
    <m/>
    <n v="126168"/>
    <n v="126168"/>
    <m/>
    <m/>
    <m/>
    <m/>
    <m/>
    <m/>
  </r>
  <r>
    <x v="0"/>
    <s v="Panola College"/>
    <x v="2"/>
    <s v="Proprietary Institutions Grant Funds for Students"/>
    <m/>
    <m/>
    <m/>
    <m/>
    <m/>
    <m/>
    <m/>
    <m/>
    <m/>
    <m/>
  </r>
  <r>
    <x v="0"/>
    <s v="Panola College"/>
    <x v="2"/>
    <s v="Supplemental Assistance to Institutions of Higher Education Program"/>
    <m/>
    <m/>
    <m/>
    <m/>
    <m/>
    <m/>
    <m/>
    <m/>
    <m/>
    <m/>
  </r>
  <r>
    <x v="0"/>
    <s v="Panola College"/>
    <x v="2"/>
    <s v="Enter any Other Subpart Funding Received"/>
    <m/>
    <m/>
    <m/>
    <m/>
    <m/>
    <m/>
    <m/>
    <m/>
    <m/>
    <m/>
  </r>
  <r>
    <x v="0"/>
    <s v="Panola College"/>
    <x v="3"/>
    <s v="Student Portion"/>
    <m/>
    <m/>
    <n v="2803909"/>
    <n v="1231000"/>
    <m/>
    <n v="1572909"/>
    <m/>
    <m/>
    <m/>
    <m/>
  </r>
  <r>
    <x v="0"/>
    <s v="Panola College"/>
    <x v="3"/>
    <s v="Institutional Portion"/>
    <m/>
    <m/>
    <n v="2527218"/>
    <n v="805859"/>
    <m/>
    <n v="1721359"/>
    <m/>
    <m/>
    <m/>
    <m/>
  </r>
  <r>
    <x v="0"/>
    <s v="Panola College"/>
    <x v="3"/>
    <s v="Historically Black Colleges &amp; Universities"/>
    <m/>
    <m/>
    <m/>
    <m/>
    <m/>
    <m/>
    <m/>
    <m/>
    <m/>
    <m/>
  </r>
  <r>
    <x v="0"/>
    <s v="Panola College"/>
    <x v="3"/>
    <s v="Tribally Controlled Colleges and Universities"/>
    <m/>
    <m/>
    <m/>
    <m/>
    <m/>
    <m/>
    <m/>
    <m/>
    <m/>
    <m/>
  </r>
  <r>
    <x v="0"/>
    <s v="Panola College"/>
    <x v="3"/>
    <s v="Minority Serving Institutions"/>
    <m/>
    <m/>
    <m/>
    <m/>
    <m/>
    <m/>
    <m/>
    <m/>
    <m/>
    <m/>
  </r>
  <r>
    <x v="0"/>
    <s v="Panola College"/>
    <x v="3"/>
    <s v="Strengthening Institutions Program"/>
    <m/>
    <m/>
    <n v="227542"/>
    <m/>
    <m/>
    <n v="227542"/>
    <m/>
    <m/>
    <m/>
    <m/>
  </r>
  <r>
    <x v="0"/>
    <s v="Panola College"/>
    <x v="3"/>
    <s v="Proprietary Institutions Grant Funds for Students"/>
    <m/>
    <m/>
    <m/>
    <m/>
    <m/>
    <m/>
    <m/>
    <m/>
    <m/>
    <m/>
  </r>
  <r>
    <x v="0"/>
    <s v="Panola College"/>
    <x v="3"/>
    <s v="Supplemental Support under American Rescue Plan"/>
    <m/>
    <m/>
    <m/>
    <m/>
    <m/>
    <m/>
    <m/>
    <m/>
    <m/>
    <m/>
  </r>
  <r>
    <x v="0"/>
    <s v="Panola College"/>
    <x v="3"/>
    <s v="Federal Funding Provided in SB8, 87th Legislature, 3rd Called Session"/>
    <m/>
    <m/>
    <m/>
    <m/>
    <m/>
    <m/>
    <m/>
    <m/>
    <m/>
    <m/>
  </r>
  <r>
    <x v="0"/>
    <s v="Panola College"/>
    <x v="3"/>
    <s v="Enter any Other Subpart Funding Received"/>
    <m/>
    <m/>
    <m/>
    <m/>
    <m/>
    <m/>
    <m/>
    <m/>
    <m/>
    <m/>
  </r>
  <r>
    <x v="0"/>
    <s v="Panola College"/>
    <x v="4"/>
    <s v="Enter any Other Subpart Funding Received"/>
    <m/>
    <m/>
    <m/>
    <m/>
    <m/>
    <m/>
    <m/>
    <m/>
    <m/>
    <m/>
  </r>
  <r>
    <x v="0"/>
    <s v="Panola College"/>
    <x v="4"/>
    <s v="Enter any Other Subpart Funding Received"/>
    <m/>
    <m/>
    <m/>
    <m/>
    <m/>
    <m/>
    <m/>
    <m/>
    <m/>
    <m/>
  </r>
  <r>
    <x v="0"/>
    <s v="Panola College"/>
    <x v="5"/>
    <s v="Enter any Other Subpart Funding Received"/>
    <m/>
    <m/>
    <m/>
    <m/>
    <m/>
    <m/>
    <m/>
    <m/>
    <m/>
    <m/>
  </r>
  <r>
    <x v="0"/>
    <s v="Panola College"/>
    <x v="5"/>
    <s v="Enter any Other Subpart Funding Received"/>
    <m/>
    <m/>
    <m/>
    <m/>
    <m/>
    <m/>
    <m/>
    <m/>
    <m/>
    <m/>
  </r>
  <r>
    <x v="0"/>
    <s v="Panola College"/>
    <x v="6"/>
    <s v="Enter any Other Subpart Funding Received"/>
    <m/>
    <m/>
    <m/>
    <m/>
    <m/>
    <m/>
    <m/>
    <m/>
    <m/>
    <m/>
  </r>
  <r>
    <x v="0"/>
    <s v="Panola College"/>
    <x v="6"/>
    <s v="Enter any Other Subpart Funding Received"/>
    <m/>
    <m/>
    <m/>
    <m/>
    <m/>
    <m/>
    <m/>
    <m/>
    <m/>
    <m/>
  </r>
  <r>
    <x v="0"/>
    <s v="Panola College"/>
    <x v="7"/>
    <s v="FEMA reimbursements – Note purpose in Explanatory Notes"/>
    <m/>
    <m/>
    <m/>
    <m/>
    <m/>
    <m/>
    <m/>
    <m/>
    <m/>
    <m/>
  </r>
  <r>
    <x v="0"/>
    <s v="Panola College"/>
    <x v="7"/>
    <s v="Funds received from other state or local entity (please specify which entity and for what purpose in explanatory notes)"/>
    <m/>
    <m/>
    <m/>
    <m/>
    <m/>
    <m/>
    <m/>
    <m/>
    <m/>
    <m/>
  </r>
  <r>
    <x v="0"/>
    <s v="Paris Junior College"/>
    <x v="0"/>
    <s v="Student Portion"/>
    <n v="1143667"/>
    <n v="463950"/>
    <n v="0"/>
    <n v="679717"/>
    <n v="0"/>
    <n v="0"/>
    <n v="0"/>
    <n v="0"/>
    <m/>
    <m/>
  </r>
  <r>
    <x v="0"/>
    <s v="Paris Junior College"/>
    <x v="0"/>
    <s v="Institutional Portion"/>
    <n v="1143666"/>
    <n v="495063"/>
    <n v="0"/>
    <n v="648603"/>
    <n v="0"/>
    <n v="0"/>
    <n v="0"/>
    <n v="0"/>
    <m/>
    <m/>
  </r>
  <r>
    <x v="0"/>
    <s v="Paris Junior College"/>
    <x v="0"/>
    <s v="Historically Black Colleges &amp; Universities"/>
    <m/>
    <m/>
    <m/>
    <m/>
    <m/>
    <m/>
    <m/>
    <m/>
    <m/>
    <m/>
  </r>
  <r>
    <x v="0"/>
    <s v="Paris Junior College"/>
    <x v="0"/>
    <s v="Tribally Controlled Colleges and Universities"/>
    <m/>
    <m/>
    <m/>
    <m/>
    <m/>
    <m/>
    <m/>
    <m/>
    <m/>
    <m/>
  </r>
  <r>
    <x v="0"/>
    <s v="Paris Junior College"/>
    <x v="0"/>
    <s v="Minority Serving Institutions"/>
    <m/>
    <m/>
    <m/>
    <m/>
    <m/>
    <m/>
    <m/>
    <m/>
    <m/>
    <m/>
  </r>
  <r>
    <x v="0"/>
    <s v="Paris Junior College"/>
    <x v="0"/>
    <s v="Strengthening Institutions Program"/>
    <n v="113468"/>
    <n v="0"/>
    <m/>
    <n v="47937"/>
    <n v="0"/>
    <n v="65531"/>
    <n v="0"/>
    <n v="0"/>
    <m/>
    <m/>
  </r>
  <r>
    <x v="0"/>
    <s v="Paris Junior College"/>
    <x v="0"/>
    <s v="Fund for the Improvement of Post-Secondary Education"/>
    <m/>
    <m/>
    <m/>
    <m/>
    <m/>
    <m/>
    <m/>
    <m/>
    <m/>
    <m/>
  </r>
  <r>
    <x v="0"/>
    <s v="Paris Junior College"/>
    <x v="0"/>
    <s v="Institutional Resilience and Expanded Postsecondary Opportunity"/>
    <m/>
    <m/>
    <m/>
    <m/>
    <m/>
    <m/>
    <m/>
    <m/>
    <m/>
    <m/>
  </r>
  <r>
    <x v="0"/>
    <s v="Paris Junior College"/>
    <x v="0"/>
    <s v="HHS Provider Relief Fund"/>
    <m/>
    <m/>
    <m/>
    <m/>
    <m/>
    <m/>
    <m/>
    <m/>
    <m/>
    <m/>
  </r>
  <r>
    <x v="0"/>
    <s v="Paris Junior College"/>
    <x v="0"/>
    <s v="Enter any Other Subpart Funding Received"/>
    <m/>
    <m/>
    <m/>
    <m/>
    <m/>
    <m/>
    <m/>
    <m/>
    <m/>
    <m/>
  </r>
  <r>
    <x v="0"/>
    <s v="Paris Junior College"/>
    <x v="1"/>
    <s v="Governor's Emergency Education Relief Fund I &amp; II"/>
    <m/>
    <m/>
    <n v="49431"/>
    <n v="49431"/>
    <n v="0"/>
    <n v="0"/>
    <n v="0"/>
    <m/>
    <m/>
    <m/>
  </r>
  <r>
    <x v="0"/>
    <s v="Paris Junior College"/>
    <x v="2"/>
    <s v="Student Aid Portion"/>
    <m/>
    <m/>
    <n v="1143667"/>
    <n v="630354"/>
    <n v="0"/>
    <n v="513313"/>
    <n v="0"/>
    <n v="0"/>
    <m/>
    <m/>
  </r>
  <r>
    <x v="0"/>
    <s v="Paris Junior College"/>
    <x v="2"/>
    <s v="Institutional Portion"/>
    <m/>
    <m/>
    <n v="4033440"/>
    <n v="3086156"/>
    <n v="0"/>
    <n v="947284"/>
    <n v="0"/>
    <n v="0"/>
    <m/>
    <m/>
  </r>
  <r>
    <x v="0"/>
    <s v="Paris Junior College"/>
    <x v="2"/>
    <s v="Historically Black Colleges &amp; Universities"/>
    <m/>
    <m/>
    <m/>
    <m/>
    <m/>
    <m/>
    <m/>
    <m/>
    <m/>
    <m/>
  </r>
  <r>
    <x v="0"/>
    <s v="Paris Junior College"/>
    <x v="2"/>
    <s v="Tribally Controlled Colleges and Universities"/>
    <m/>
    <m/>
    <m/>
    <m/>
    <m/>
    <m/>
    <m/>
    <m/>
    <m/>
    <m/>
  </r>
  <r>
    <x v="0"/>
    <s v="Paris Junior College"/>
    <x v="2"/>
    <s v="Minority Serving Institutions"/>
    <m/>
    <m/>
    <m/>
    <m/>
    <m/>
    <m/>
    <m/>
    <m/>
    <m/>
    <m/>
  </r>
  <r>
    <x v="0"/>
    <s v="Paris Junior College"/>
    <x v="2"/>
    <s v="Strengthening Institutions Program"/>
    <m/>
    <m/>
    <n v="215667"/>
    <n v="0"/>
    <n v="0"/>
    <n v="215667"/>
    <n v="0"/>
    <n v="0"/>
    <m/>
    <m/>
  </r>
  <r>
    <x v="0"/>
    <s v="Paris Junior College"/>
    <x v="2"/>
    <s v="Proprietary Institutions Grant Funds for Students"/>
    <m/>
    <m/>
    <m/>
    <m/>
    <m/>
    <m/>
    <m/>
    <m/>
    <m/>
    <m/>
  </r>
  <r>
    <x v="0"/>
    <s v="Paris Junior College"/>
    <x v="2"/>
    <s v="Supplemental Assistance to Institutions of Higher Education Program"/>
    <m/>
    <m/>
    <m/>
    <m/>
    <m/>
    <m/>
    <m/>
    <m/>
    <m/>
    <m/>
  </r>
  <r>
    <x v="0"/>
    <s v="Paris Junior College"/>
    <x v="2"/>
    <s v="Enter any Other Subpart Funding Received"/>
    <m/>
    <m/>
    <m/>
    <m/>
    <m/>
    <m/>
    <m/>
    <m/>
    <m/>
    <m/>
  </r>
  <r>
    <x v="0"/>
    <s v="Paris Junior College"/>
    <x v="3"/>
    <s v="Student Portion"/>
    <m/>
    <m/>
    <n v="4661778"/>
    <n v="0"/>
    <n v="0"/>
    <n v="2745032"/>
    <n v="0"/>
    <n v="1921328"/>
    <n v="494418"/>
    <m/>
  </r>
  <r>
    <x v="0"/>
    <s v="Paris Junior College"/>
    <x v="3"/>
    <s v="Institutional Portion"/>
    <m/>
    <m/>
    <n v="4370248"/>
    <n v="0"/>
    <n v="0"/>
    <n v="1976702"/>
    <n v="0"/>
    <n v="2188610"/>
    <n v="204936"/>
    <m/>
  </r>
  <r>
    <x v="0"/>
    <s v="Paris Junior College"/>
    <x v="3"/>
    <s v="Historically Black Colleges &amp; Universities"/>
    <m/>
    <m/>
    <m/>
    <m/>
    <m/>
    <m/>
    <m/>
    <m/>
    <m/>
    <m/>
  </r>
  <r>
    <x v="0"/>
    <s v="Paris Junior College"/>
    <x v="3"/>
    <s v="Tribally Controlled Colleges and Universities"/>
    <m/>
    <m/>
    <m/>
    <m/>
    <m/>
    <m/>
    <m/>
    <m/>
    <m/>
    <m/>
  </r>
  <r>
    <x v="0"/>
    <s v="Paris Junior College"/>
    <x v="3"/>
    <s v="Minority Serving Institutions"/>
    <m/>
    <m/>
    <m/>
    <m/>
    <m/>
    <m/>
    <m/>
    <m/>
    <m/>
    <m/>
  </r>
  <r>
    <x v="0"/>
    <s v="Paris Junior College"/>
    <x v="3"/>
    <s v="Strengthening Institutions Program"/>
    <m/>
    <m/>
    <n v="393289"/>
    <n v="0"/>
    <n v="0"/>
    <n v="286725"/>
    <n v="0"/>
    <n v="48720"/>
    <n v="57844"/>
    <m/>
  </r>
  <r>
    <x v="0"/>
    <s v="Paris Junior College"/>
    <x v="3"/>
    <s v="Proprietary Institutions Grant Funds for Students"/>
    <m/>
    <m/>
    <m/>
    <m/>
    <m/>
    <m/>
    <m/>
    <m/>
    <m/>
    <m/>
  </r>
  <r>
    <x v="0"/>
    <s v="Paris Junior College"/>
    <x v="3"/>
    <s v="Supplemental Support under American Rescue Plan"/>
    <m/>
    <m/>
    <m/>
    <m/>
    <m/>
    <m/>
    <m/>
    <m/>
    <m/>
    <m/>
  </r>
  <r>
    <x v="0"/>
    <s v="Paris Junior College"/>
    <x v="3"/>
    <s v="Federal Funding Provided in SB8, 87th Legislature, 3rd Called Session"/>
    <m/>
    <m/>
    <m/>
    <m/>
    <m/>
    <m/>
    <m/>
    <m/>
    <m/>
    <m/>
  </r>
  <r>
    <x v="0"/>
    <s v="Paris Junior College"/>
    <x v="3"/>
    <s v="Enter any Other Subpart Funding Received"/>
    <m/>
    <m/>
    <m/>
    <m/>
    <m/>
    <m/>
    <m/>
    <m/>
    <m/>
    <m/>
  </r>
  <r>
    <x v="0"/>
    <s v="Paris Junior College"/>
    <x v="4"/>
    <s v="Enter any Other Subpart Funding Received"/>
    <m/>
    <m/>
    <m/>
    <m/>
    <m/>
    <m/>
    <m/>
    <m/>
    <m/>
    <m/>
  </r>
  <r>
    <x v="0"/>
    <s v="Paris Junior College"/>
    <x v="4"/>
    <s v="Enter any Other Subpart Funding Received"/>
    <m/>
    <m/>
    <m/>
    <m/>
    <m/>
    <m/>
    <m/>
    <m/>
    <m/>
    <m/>
  </r>
  <r>
    <x v="0"/>
    <s v="Paris Junior College"/>
    <x v="5"/>
    <s v="Enter any Other Subpart Funding Received"/>
    <m/>
    <m/>
    <m/>
    <m/>
    <m/>
    <m/>
    <m/>
    <m/>
    <m/>
    <m/>
  </r>
  <r>
    <x v="0"/>
    <s v="Paris Junior College"/>
    <x v="5"/>
    <s v="Enter any Other Subpart Funding Received"/>
    <m/>
    <m/>
    <m/>
    <m/>
    <m/>
    <m/>
    <m/>
    <m/>
    <m/>
    <m/>
  </r>
  <r>
    <x v="0"/>
    <s v="Paris Junior College"/>
    <x v="6"/>
    <s v="Enter any Other Subpart Funding Received"/>
    <m/>
    <m/>
    <m/>
    <m/>
    <m/>
    <m/>
    <m/>
    <m/>
    <m/>
    <m/>
  </r>
  <r>
    <x v="0"/>
    <s v="Paris Junior College"/>
    <x v="6"/>
    <s v="Enter any Other Subpart Funding Received"/>
    <m/>
    <m/>
    <m/>
    <m/>
    <m/>
    <m/>
    <m/>
    <m/>
    <m/>
    <m/>
  </r>
  <r>
    <x v="0"/>
    <s v="Paris Junior College"/>
    <x v="7"/>
    <s v="FEMA reimbursements – Note purpose in Explanatory Notes"/>
    <m/>
    <m/>
    <m/>
    <m/>
    <m/>
    <m/>
    <m/>
    <m/>
    <m/>
    <m/>
  </r>
  <r>
    <x v="0"/>
    <s v="Paris Junior College"/>
    <x v="7"/>
    <s v="Funds received from other state or local entity (please specify which entity and for what purpose in explanatory notes)"/>
    <m/>
    <m/>
    <m/>
    <m/>
    <m/>
    <m/>
    <m/>
    <m/>
    <m/>
    <m/>
  </r>
  <r>
    <x v="0"/>
    <s v="South Plains College"/>
    <x v="0"/>
    <s v="Student Portion"/>
    <n v="2591110"/>
    <n v="1657803"/>
    <m/>
    <n v="933307"/>
    <m/>
    <m/>
    <m/>
    <m/>
    <m/>
    <m/>
  </r>
  <r>
    <x v="0"/>
    <s v="South Plains College"/>
    <x v="0"/>
    <s v="Institutional Portion"/>
    <n v="2591109"/>
    <n v="2104631"/>
    <m/>
    <n v="486478"/>
    <m/>
    <m/>
    <m/>
    <m/>
    <m/>
    <m/>
  </r>
  <r>
    <x v="0"/>
    <s v="South Plains College"/>
    <x v="0"/>
    <s v="Historically Black Colleges &amp; Universities"/>
    <m/>
    <m/>
    <m/>
    <m/>
    <m/>
    <m/>
    <m/>
    <m/>
    <m/>
    <m/>
  </r>
  <r>
    <x v="0"/>
    <s v="South Plains College"/>
    <x v="0"/>
    <s v="Tribally Controlled Colleges and Universities"/>
    <m/>
    <m/>
    <m/>
    <m/>
    <m/>
    <m/>
    <m/>
    <m/>
    <m/>
    <m/>
  </r>
  <r>
    <x v="0"/>
    <s v="South Plains College"/>
    <x v="0"/>
    <s v="Minority Serving Institutions"/>
    <n v="325745"/>
    <m/>
    <m/>
    <n v="325745"/>
    <m/>
    <m/>
    <m/>
    <m/>
    <m/>
    <m/>
  </r>
  <r>
    <x v="0"/>
    <s v="South Plains College"/>
    <x v="0"/>
    <s v="Strengthening Institutions Program"/>
    <m/>
    <m/>
    <m/>
    <m/>
    <m/>
    <m/>
    <m/>
    <m/>
    <m/>
    <m/>
  </r>
  <r>
    <x v="0"/>
    <s v="South Plains College"/>
    <x v="0"/>
    <s v="Fund for the Improvement of Post-Secondary Education"/>
    <m/>
    <m/>
    <m/>
    <m/>
    <m/>
    <m/>
    <m/>
    <m/>
    <m/>
    <m/>
  </r>
  <r>
    <x v="0"/>
    <s v="South Plains College"/>
    <x v="0"/>
    <s v="Institutional Resilience and Expanded Postsecondary Opportunity"/>
    <m/>
    <m/>
    <m/>
    <m/>
    <m/>
    <m/>
    <m/>
    <m/>
    <m/>
    <m/>
  </r>
  <r>
    <x v="0"/>
    <s v="South Plains College"/>
    <x v="0"/>
    <s v="HHS Provider Relief Fund"/>
    <m/>
    <m/>
    <m/>
    <m/>
    <m/>
    <m/>
    <m/>
    <m/>
    <m/>
    <m/>
  </r>
  <r>
    <x v="0"/>
    <s v="South Plains College"/>
    <x v="0"/>
    <s v="Enter any Other Subpart Funding Received"/>
    <m/>
    <m/>
    <m/>
    <m/>
    <m/>
    <m/>
    <m/>
    <m/>
    <m/>
    <m/>
  </r>
  <r>
    <x v="0"/>
    <s v="South Plains College"/>
    <x v="1"/>
    <s v="Governor's Emergency Education Relief Fund I &amp; II"/>
    <m/>
    <m/>
    <n v="160633"/>
    <n v="160633"/>
    <m/>
    <m/>
    <m/>
    <m/>
    <m/>
    <m/>
  </r>
  <r>
    <x v="0"/>
    <s v="South Plains College"/>
    <x v="2"/>
    <s v="Student Aid Portion"/>
    <m/>
    <m/>
    <n v="2591110"/>
    <n v="2591110"/>
    <m/>
    <m/>
    <m/>
    <m/>
    <m/>
    <m/>
  </r>
  <r>
    <x v="0"/>
    <s v="South Plains College"/>
    <x v="2"/>
    <s v="Institutional Portion"/>
    <m/>
    <m/>
    <n v="7527689"/>
    <n v="2206449"/>
    <m/>
    <n v="5321240"/>
    <m/>
    <m/>
    <m/>
    <m/>
  </r>
  <r>
    <x v="0"/>
    <s v="South Plains College"/>
    <x v="2"/>
    <s v="Historically Black Colleges &amp; Universities"/>
    <m/>
    <m/>
    <m/>
    <m/>
    <m/>
    <m/>
    <m/>
    <m/>
    <m/>
    <m/>
  </r>
  <r>
    <x v="0"/>
    <s v="South Plains College"/>
    <x v="2"/>
    <s v="Tribally Controlled Colleges and Universities"/>
    <m/>
    <m/>
    <m/>
    <m/>
    <m/>
    <m/>
    <m/>
    <m/>
    <m/>
    <m/>
  </r>
  <r>
    <x v="0"/>
    <s v="South Plains College"/>
    <x v="2"/>
    <s v="Minority Serving Institutions"/>
    <m/>
    <m/>
    <n v="1482905"/>
    <n v="101391"/>
    <m/>
    <n v="793837"/>
    <m/>
    <n v="79687"/>
    <m/>
    <m/>
  </r>
  <r>
    <x v="0"/>
    <s v="South Plains College"/>
    <x v="2"/>
    <s v="Strengthening Institutions Program"/>
    <m/>
    <m/>
    <m/>
    <m/>
    <m/>
    <m/>
    <m/>
    <m/>
    <m/>
    <m/>
  </r>
  <r>
    <x v="0"/>
    <s v="South Plains College"/>
    <x v="2"/>
    <s v="Proprietary Institutions Grant Funds for Students"/>
    <m/>
    <m/>
    <m/>
    <m/>
    <m/>
    <m/>
    <m/>
    <m/>
    <m/>
    <m/>
  </r>
  <r>
    <x v="0"/>
    <s v="South Plains College"/>
    <x v="2"/>
    <s v="Supplemental Assistance to Institutions of Higher Education Program"/>
    <m/>
    <m/>
    <m/>
    <m/>
    <m/>
    <m/>
    <m/>
    <m/>
    <m/>
    <m/>
  </r>
  <r>
    <x v="0"/>
    <s v="South Plains College"/>
    <x v="2"/>
    <s v="Enter any Other Subpart Funding Received"/>
    <m/>
    <m/>
    <m/>
    <m/>
    <m/>
    <m/>
    <m/>
    <m/>
    <m/>
    <m/>
  </r>
  <r>
    <x v="0"/>
    <s v="South Plains College"/>
    <x v="3"/>
    <s v="Student Portion"/>
    <m/>
    <m/>
    <n v="9175072"/>
    <n v="3915388"/>
    <m/>
    <n v="5042782"/>
    <m/>
    <n v="216902"/>
    <m/>
    <m/>
  </r>
  <r>
    <x v="0"/>
    <s v="South Plains College"/>
    <x v="3"/>
    <s v="Institutional Portion"/>
    <m/>
    <m/>
    <n v="8463812"/>
    <n v="867163"/>
    <m/>
    <n v="5218215"/>
    <m/>
    <n v="2135135"/>
    <m/>
    <m/>
  </r>
  <r>
    <x v="0"/>
    <s v="South Plains College"/>
    <x v="3"/>
    <s v="Historically Black Colleges &amp; Universities"/>
    <m/>
    <m/>
    <m/>
    <m/>
    <m/>
    <m/>
    <m/>
    <m/>
    <m/>
    <m/>
  </r>
  <r>
    <x v="0"/>
    <s v="South Plains College"/>
    <x v="3"/>
    <s v="Tribally Controlled Colleges and Universities"/>
    <m/>
    <m/>
    <m/>
    <m/>
    <m/>
    <m/>
    <m/>
    <m/>
    <m/>
    <m/>
  </r>
  <r>
    <x v="0"/>
    <s v="South Plains College"/>
    <x v="3"/>
    <s v="Minority Serving Institutions"/>
    <m/>
    <m/>
    <m/>
    <m/>
    <m/>
    <m/>
    <m/>
    <m/>
    <m/>
    <m/>
  </r>
  <r>
    <x v="0"/>
    <s v="South Plains College"/>
    <x v="3"/>
    <s v="Strengthening Institutions Program"/>
    <m/>
    <m/>
    <m/>
    <m/>
    <m/>
    <m/>
    <m/>
    <m/>
    <m/>
    <m/>
  </r>
  <r>
    <x v="0"/>
    <s v="South Plains College"/>
    <x v="3"/>
    <s v="Proprietary Institutions Grant Funds for Students"/>
    <m/>
    <m/>
    <m/>
    <m/>
    <m/>
    <m/>
    <m/>
    <m/>
    <m/>
    <m/>
  </r>
  <r>
    <x v="0"/>
    <s v="South Plains College"/>
    <x v="3"/>
    <s v="Supplemental Support under American Rescue Plan"/>
    <m/>
    <m/>
    <m/>
    <m/>
    <m/>
    <m/>
    <m/>
    <m/>
    <m/>
    <m/>
  </r>
  <r>
    <x v="0"/>
    <s v="South Plains College"/>
    <x v="3"/>
    <s v="Federal Funding Provided in SB8, 87th Legislature, 3rd Called Session"/>
    <m/>
    <m/>
    <m/>
    <m/>
    <m/>
    <m/>
    <m/>
    <m/>
    <m/>
    <m/>
  </r>
  <r>
    <x v="0"/>
    <s v="South Plains College"/>
    <x v="3"/>
    <s v="Enter any Other Subpart Funding Received"/>
    <m/>
    <m/>
    <m/>
    <m/>
    <m/>
    <m/>
    <m/>
    <m/>
    <m/>
    <m/>
  </r>
  <r>
    <x v="0"/>
    <s v="South Plains College"/>
    <x v="4"/>
    <s v="Enter any Other Subpart Funding Received"/>
    <m/>
    <m/>
    <m/>
    <m/>
    <m/>
    <m/>
    <m/>
    <m/>
    <m/>
    <m/>
  </r>
  <r>
    <x v="0"/>
    <s v="South Plains College"/>
    <x v="4"/>
    <s v="Enter any Other Subpart Funding Received"/>
    <m/>
    <m/>
    <m/>
    <m/>
    <m/>
    <m/>
    <m/>
    <m/>
    <m/>
    <m/>
  </r>
  <r>
    <x v="0"/>
    <s v="South Plains College"/>
    <x v="5"/>
    <s v="Enter any Other Subpart Funding Received"/>
    <m/>
    <m/>
    <m/>
    <m/>
    <m/>
    <m/>
    <m/>
    <m/>
    <m/>
    <m/>
  </r>
  <r>
    <x v="0"/>
    <s v="South Plains College"/>
    <x v="5"/>
    <s v="Enter any Other Subpart Funding Received"/>
    <m/>
    <m/>
    <m/>
    <m/>
    <m/>
    <m/>
    <m/>
    <m/>
    <m/>
    <m/>
  </r>
  <r>
    <x v="0"/>
    <s v="South Plains College"/>
    <x v="6"/>
    <s v="Enter any Other Subpart Funding Received"/>
    <m/>
    <m/>
    <m/>
    <m/>
    <m/>
    <m/>
    <m/>
    <m/>
    <m/>
    <m/>
  </r>
  <r>
    <x v="0"/>
    <s v="South Plains College"/>
    <x v="6"/>
    <s v="Enter any Other Subpart Funding Received"/>
    <m/>
    <m/>
    <m/>
    <m/>
    <m/>
    <m/>
    <m/>
    <m/>
    <m/>
    <m/>
  </r>
  <r>
    <x v="0"/>
    <s v="South Plains College"/>
    <x v="7"/>
    <s v="FEMA reimbursements – Note purpose in Explanatory Notes"/>
    <n v="89136"/>
    <n v="89136"/>
    <n v="14685"/>
    <n v="14685"/>
    <m/>
    <m/>
    <m/>
    <m/>
    <m/>
    <m/>
  </r>
  <r>
    <x v="0"/>
    <s v="South Plains College"/>
    <x v="7"/>
    <s v="Funds received from other state or local entity (please specify which entity and for what purpose in explanatory notes)"/>
    <m/>
    <m/>
    <m/>
    <m/>
    <m/>
    <m/>
    <n v="393204"/>
    <n v="393204"/>
    <m/>
    <s v=" CFDA 21.027 passed through City of Lubbock "/>
  </r>
  <r>
    <x v="0"/>
    <s v="South Texas College"/>
    <x v="0"/>
    <s v="Student Portion"/>
    <n v="10011199"/>
    <n v="4372800"/>
    <s v="                                     -  "/>
    <n v="5638399"/>
    <s v="                                     -  "/>
    <m/>
    <s v="                                     -  "/>
    <m/>
    <m/>
    <m/>
  </r>
  <r>
    <x v="0"/>
    <s v="South Texas College"/>
    <x v="0"/>
    <s v="Institutional Portion"/>
    <n v="10011199"/>
    <n v="3154092"/>
    <s v="                                     -  "/>
    <n v="6857107"/>
    <s v="                                     -  "/>
    <m/>
    <s v="                                     -  "/>
    <m/>
    <m/>
    <m/>
  </r>
  <r>
    <x v="0"/>
    <s v="South Texas College"/>
    <x v="0"/>
    <s v="Historically Black Colleges &amp; Universities"/>
    <s v="                                     -  "/>
    <s v="                                     -  "/>
    <s v="                                     -  "/>
    <s v="                                     -  "/>
    <s v="                                     -  "/>
    <m/>
    <s v="                                     -  "/>
    <m/>
    <m/>
    <m/>
  </r>
  <r>
    <x v="0"/>
    <s v="South Texas College"/>
    <x v="0"/>
    <s v="Tribally Controlled Colleges and Universities"/>
    <s v="                                     -  "/>
    <s v="                                     -  "/>
    <s v="                                     -  "/>
    <s v="                                     -  "/>
    <s v="                                     -  "/>
    <m/>
    <s v="                                     -  "/>
    <m/>
    <m/>
    <m/>
  </r>
  <r>
    <x v="0"/>
    <s v="South Texas College"/>
    <x v="0"/>
    <s v="Minority Serving Institutions"/>
    <n v="1266639"/>
    <s v="                                     -  "/>
    <s v="                                     -  "/>
    <n v="1266639"/>
    <s v="                                     -  "/>
    <m/>
    <s v="                                     -  "/>
    <m/>
    <m/>
    <m/>
  </r>
  <r>
    <x v="0"/>
    <s v="South Texas College"/>
    <x v="0"/>
    <s v="Strengthening Institutions Program"/>
    <s v="                                     -  "/>
    <s v="                                     -  "/>
    <s v="                                     -  "/>
    <s v="                                     -  "/>
    <s v="                                     -  "/>
    <m/>
    <s v="                                     -  "/>
    <m/>
    <m/>
    <m/>
  </r>
  <r>
    <x v="0"/>
    <s v="South Texas College"/>
    <x v="0"/>
    <s v="Fund for the Improvement of Post-Secondary Education"/>
    <s v="                                     -  "/>
    <s v="                                     -  "/>
    <s v="                                     -  "/>
    <s v="                                     -  "/>
    <s v="                                     -  "/>
    <m/>
    <s v="                                     -  "/>
    <m/>
    <m/>
    <m/>
  </r>
  <r>
    <x v="0"/>
    <s v="South Texas College"/>
    <x v="0"/>
    <s v="Institutional Resilience and Expanded Postsecondary Opportunity"/>
    <s v="                                     -  "/>
    <s v="                                     -  "/>
    <s v="                                     -  "/>
    <s v="                                     -  "/>
    <s v="                                     -  "/>
    <m/>
    <s v="                                     -  "/>
    <m/>
    <m/>
    <m/>
  </r>
  <r>
    <x v="0"/>
    <s v="South Texas College"/>
    <x v="0"/>
    <s v="HHS Provider Relief Fund"/>
    <s v="                                     -  "/>
    <s v="                                     -  "/>
    <s v="                                     -  "/>
    <s v="                                     -  "/>
    <s v="                                     -  "/>
    <m/>
    <s v="                                     -  "/>
    <m/>
    <m/>
    <m/>
  </r>
  <r>
    <x v="0"/>
    <s v="South Texas College"/>
    <x v="0"/>
    <s v="Enter any Other Subpart Funding Received"/>
    <m/>
    <m/>
    <m/>
    <m/>
    <m/>
    <m/>
    <m/>
    <m/>
    <m/>
    <m/>
  </r>
  <r>
    <x v="0"/>
    <s v="South Texas College"/>
    <x v="1"/>
    <s v="Governor's Emergency Education Relief Fund I &amp; II"/>
    <s v="                                     -  "/>
    <s v="                                     -  "/>
    <n v="838229"/>
    <n v="599967"/>
    <n v="1475545"/>
    <n v="1007327"/>
    <n v="474985"/>
    <n v="895147"/>
    <m/>
    <m/>
  </r>
  <r>
    <x v="0"/>
    <s v="South Texas College"/>
    <x v="2"/>
    <s v="Student Aid Portion"/>
    <s v="                                     -  "/>
    <s v="                                     -  "/>
    <n v="10011199"/>
    <n v="4021500"/>
    <s v="                                     -  "/>
    <n v="5989699"/>
    <m/>
    <m/>
    <m/>
    <m/>
  </r>
  <r>
    <x v="0"/>
    <s v="South Texas College"/>
    <x v="2"/>
    <s v="Institutional Portion"/>
    <s v="                                     -  "/>
    <s v="                                     -  "/>
    <n v="32178403"/>
    <n v="11433343"/>
    <s v="                                     -  "/>
    <n v="20540311"/>
    <m/>
    <n v="204749"/>
    <m/>
    <m/>
  </r>
  <r>
    <x v="0"/>
    <s v="South Texas College"/>
    <x v="2"/>
    <s v="Historically Black Colleges &amp; Universities"/>
    <s v="                                     -  "/>
    <s v="                                     -  "/>
    <s v="                                     -  "/>
    <s v="                                     -  "/>
    <s v="                                     -  "/>
    <s v="                                               -  "/>
    <m/>
    <m/>
    <m/>
    <m/>
  </r>
  <r>
    <x v="0"/>
    <s v="South Texas College"/>
    <x v="2"/>
    <s v="Tribally Controlled Colleges and Universities"/>
    <s v="                                     -  "/>
    <s v="                                     -  "/>
    <s v="                                     -  "/>
    <s v="                                     -  "/>
    <s v="                                     -  "/>
    <s v="                                               -  "/>
    <m/>
    <m/>
    <m/>
    <m/>
  </r>
  <r>
    <x v="0"/>
    <s v="South Texas College"/>
    <x v="2"/>
    <s v="Minority Serving Institutions"/>
    <s v="                                     -  "/>
    <s v="                                     -  "/>
    <n v="2283123"/>
    <n v="1104600"/>
    <s v="                                     -  "/>
    <n v="1178523"/>
    <m/>
    <m/>
    <m/>
    <m/>
  </r>
  <r>
    <x v="0"/>
    <s v="South Texas College"/>
    <x v="2"/>
    <s v="Strengthening Institutions Program"/>
    <s v="                                     -  "/>
    <s v="                                     -  "/>
    <s v="                                     -  "/>
    <s v="                                     -  "/>
    <s v="                                     -  "/>
    <s v="                                               -  "/>
    <m/>
    <m/>
    <m/>
    <m/>
  </r>
  <r>
    <x v="0"/>
    <s v="South Texas College"/>
    <x v="2"/>
    <s v="Proprietary Institutions Grant Funds for Students"/>
    <s v="                                     -  "/>
    <s v="                                     -  "/>
    <s v="                                     -  "/>
    <s v="                                     -  "/>
    <s v="                                     -  "/>
    <m/>
    <m/>
    <m/>
    <m/>
    <m/>
  </r>
  <r>
    <x v="0"/>
    <s v="South Texas College"/>
    <x v="2"/>
    <s v="Supplemental Assistance to Institutions of Higher Education Program"/>
    <s v="                                     -  "/>
    <s v="                                     -  "/>
    <n v="10136521"/>
    <s v="                                     -  "/>
    <s v="                                     -  "/>
    <n v="10136521"/>
    <m/>
    <m/>
    <m/>
    <m/>
  </r>
  <r>
    <x v="0"/>
    <s v="South Texas College"/>
    <x v="2"/>
    <s v="Enter any Other Subpart Funding Received"/>
    <m/>
    <m/>
    <m/>
    <m/>
    <m/>
    <m/>
    <m/>
    <m/>
    <m/>
    <m/>
  </r>
  <r>
    <x v="0"/>
    <s v="South Texas College"/>
    <x v="3"/>
    <s v="Student Portion"/>
    <s v="                                     -  "/>
    <s v="                                     -  "/>
    <n v="37592196"/>
    <s v="                                     -  "/>
    <s v="                                     -  "/>
    <n v="37590496"/>
    <m/>
    <n v="1700"/>
    <m/>
    <m/>
  </r>
  <r>
    <x v="0"/>
    <s v="South Texas College"/>
    <x v="3"/>
    <s v="Institutional Portion"/>
    <s v="                                     -  "/>
    <s v="                                     -  "/>
    <n v="36274751"/>
    <n v="99100"/>
    <s v="                                     -  "/>
    <n v="12628371"/>
    <m/>
    <n v="20096079"/>
    <n v="3451201"/>
    <m/>
  </r>
  <r>
    <x v="0"/>
    <s v="South Texas College"/>
    <x v="3"/>
    <s v="Historically Black Colleges &amp; Universities"/>
    <s v="                                     -  "/>
    <s v="                                     -  "/>
    <s v="                                     -  "/>
    <s v="                                     -  "/>
    <s v="                                     -  "/>
    <s v="                                               -  "/>
    <m/>
    <m/>
    <m/>
    <m/>
  </r>
  <r>
    <x v="0"/>
    <s v="South Texas College"/>
    <x v="3"/>
    <s v="Tribally Controlled Colleges and Universities"/>
    <s v="                                     -  "/>
    <s v="                                     -  "/>
    <s v="                                     -  "/>
    <s v="                                     -  "/>
    <s v="                                     -  "/>
    <s v="                                               -  "/>
    <m/>
    <m/>
    <m/>
    <m/>
  </r>
  <r>
    <x v="0"/>
    <s v="South Texas College"/>
    <x v="3"/>
    <s v="Minority Serving Institutions"/>
    <s v="                                     -  "/>
    <s v="                                     -  "/>
    <n v="3873690"/>
    <s v="                                     -  "/>
    <s v="                                     -  "/>
    <n v="2533606"/>
    <m/>
    <n v="1247039"/>
    <m/>
    <m/>
  </r>
  <r>
    <x v="0"/>
    <s v="South Texas College"/>
    <x v="3"/>
    <s v="Strengthening Institutions Program"/>
    <s v="                                     -  "/>
    <s v="                                     -  "/>
    <s v="                                     -  "/>
    <s v="                                     -  "/>
    <s v="                                     -  "/>
    <s v="                                               -  "/>
    <m/>
    <m/>
    <m/>
    <m/>
  </r>
  <r>
    <x v="0"/>
    <s v="South Texas College"/>
    <x v="3"/>
    <s v="Proprietary Institutions Grant Funds for Students"/>
    <s v="                                     -  "/>
    <s v="                                     -  "/>
    <s v="                                     -  "/>
    <s v="                                     -  "/>
    <s v="                                     -  "/>
    <m/>
    <m/>
    <m/>
    <m/>
    <m/>
  </r>
  <r>
    <x v="0"/>
    <s v="South Texas College"/>
    <x v="3"/>
    <s v="Supplemental Support under American Rescue Plan"/>
    <s v="                                     -  "/>
    <s v="                                     -  "/>
    <s v="                                     -  "/>
    <s v="                                     -  "/>
    <n v="6803772"/>
    <s v="                                               -  "/>
    <m/>
    <n v="5396007"/>
    <m/>
    <m/>
  </r>
  <r>
    <x v="0"/>
    <s v="South Texas College"/>
    <x v="3"/>
    <s v="Federal Funding Provided in SB8, 87th Legislature, 3rd Called Session"/>
    <s v="                                     -  "/>
    <s v="                                     -  "/>
    <s v="                                     -  "/>
    <s v="                                     -  "/>
    <s v="                                     -  "/>
    <s v="                                               -  "/>
    <m/>
    <m/>
    <m/>
    <m/>
  </r>
  <r>
    <x v="0"/>
    <s v="South Texas College"/>
    <x v="3"/>
    <s v="Enter any Other Subpart Funding Received"/>
    <m/>
    <m/>
    <m/>
    <m/>
    <m/>
    <m/>
    <m/>
    <m/>
    <m/>
    <m/>
  </r>
  <r>
    <x v="0"/>
    <s v="South Texas College"/>
    <x v="4"/>
    <s v="Enter any Other Subpart Funding Received"/>
    <m/>
    <m/>
    <m/>
    <m/>
    <m/>
    <m/>
    <m/>
    <m/>
    <m/>
    <m/>
  </r>
  <r>
    <x v="0"/>
    <s v="South Texas College"/>
    <x v="4"/>
    <s v="Enter any Other Subpart Funding Received"/>
    <m/>
    <m/>
    <m/>
    <m/>
    <m/>
    <m/>
    <m/>
    <m/>
    <m/>
    <m/>
  </r>
  <r>
    <x v="0"/>
    <s v="South Texas College"/>
    <x v="5"/>
    <s v="Enter any Other Subpart Funding Received"/>
    <m/>
    <m/>
    <m/>
    <m/>
    <m/>
    <m/>
    <m/>
    <m/>
    <m/>
    <m/>
  </r>
  <r>
    <x v="0"/>
    <s v="South Texas College"/>
    <x v="5"/>
    <s v="Enter any Other Subpart Funding Received"/>
    <m/>
    <m/>
    <m/>
    <m/>
    <m/>
    <m/>
    <m/>
    <m/>
    <m/>
    <m/>
  </r>
  <r>
    <x v="0"/>
    <s v="South Texas College"/>
    <x v="6"/>
    <s v="Enter any Other Subpart Funding Received"/>
    <m/>
    <m/>
    <m/>
    <m/>
    <m/>
    <m/>
    <m/>
    <m/>
    <m/>
    <m/>
  </r>
  <r>
    <x v="0"/>
    <s v="South Texas College"/>
    <x v="6"/>
    <s v="Enter any Other Subpart Funding Received"/>
    <s v="                                     -  "/>
    <s v="                                     -  "/>
    <n v="70242"/>
    <n v="70242"/>
    <s v="                                     -  "/>
    <s v="                                               -  "/>
    <m/>
    <m/>
    <m/>
    <m/>
  </r>
  <r>
    <x v="0"/>
    <s v="South Texas College"/>
    <x v="7"/>
    <s v="FEMA reimbursements – Note purpose in Explanatory Notes"/>
    <m/>
    <m/>
    <m/>
    <m/>
    <m/>
    <m/>
    <m/>
    <m/>
    <m/>
    <m/>
  </r>
  <r>
    <x v="0"/>
    <s v="South Texas College"/>
    <x v="7"/>
    <s v="Funds received from other state or local entity (please specify which entity and for what purpose in explanatory notes)"/>
    <m/>
    <m/>
    <m/>
    <m/>
    <m/>
    <m/>
    <m/>
    <m/>
    <m/>
    <m/>
  </r>
  <r>
    <x v="0"/>
    <s v="Tarrant County College District"/>
    <x v="0"/>
    <s v="Student Portion"/>
    <n v="10992243"/>
    <n v="10962850"/>
    <m/>
    <n v="29393"/>
    <m/>
    <m/>
    <m/>
    <m/>
    <m/>
    <m/>
  </r>
  <r>
    <x v="0"/>
    <s v="Tarrant County College District"/>
    <x v="0"/>
    <s v="Institutional Portion"/>
    <n v="10992243"/>
    <n v="3806475"/>
    <m/>
    <n v="7185768"/>
    <m/>
    <m/>
    <m/>
    <m/>
    <m/>
    <m/>
  </r>
  <r>
    <x v="0"/>
    <s v="Tarrant County College District"/>
    <x v="0"/>
    <s v="Historically Black Colleges &amp; Universities"/>
    <m/>
    <m/>
    <m/>
    <m/>
    <m/>
    <m/>
    <m/>
    <m/>
    <m/>
    <m/>
  </r>
  <r>
    <x v="0"/>
    <s v="Tarrant County College District"/>
    <x v="0"/>
    <s v="Tribally Controlled Colleges and Universities"/>
    <m/>
    <m/>
    <m/>
    <m/>
    <m/>
    <m/>
    <m/>
    <m/>
    <m/>
    <m/>
  </r>
  <r>
    <x v="0"/>
    <s v="Tarrant County College District"/>
    <x v="0"/>
    <s v="Minority Serving Institutions"/>
    <n v="1438498"/>
    <n v="1424901"/>
    <m/>
    <n v="13597"/>
    <m/>
    <m/>
    <m/>
    <m/>
    <m/>
    <m/>
  </r>
  <r>
    <x v="0"/>
    <s v="Tarrant County College District"/>
    <x v="0"/>
    <s v="Strengthening Institutions Program"/>
    <m/>
    <m/>
    <m/>
    <m/>
    <m/>
    <m/>
    <m/>
    <m/>
    <m/>
    <m/>
  </r>
  <r>
    <x v="0"/>
    <s v="Tarrant County College District"/>
    <x v="0"/>
    <s v="Fund for the Improvement of Post-Secondary Education"/>
    <m/>
    <m/>
    <m/>
    <m/>
    <m/>
    <m/>
    <m/>
    <m/>
    <m/>
    <m/>
  </r>
  <r>
    <x v="0"/>
    <s v="Tarrant County College District"/>
    <x v="0"/>
    <s v="Institutional Resilience and Expanded Postsecondary Opportunity"/>
    <m/>
    <m/>
    <m/>
    <m/>
    <m/>
    <m/>
    <m/>
    <m/>
    <m/>
    <m/>
  </r>
  <r>
    <x v="0"/>
    <s v="Tarrant County College District"/>
    <x v="0"/>
    <s v="HHS Provider Relief Fund"/>
    <m/>
    <m/>
    <m/>
    <m/>
    <m/>
    <m/>
    <m/>
    <m/>
    <m/>
    <m/>
  </r>
  <r>
    <x v="0"/>
    <s v="Tarrant County College District"/>
    <x v="0"/>
    <s v="Enter any Other Subpart Funding Received"/>
    <m/>
    <m/>
    <m/>
    <m/>
    <m/>
    <m/>
    <m/>
    <m/>
    <m/>
    <m/>
  </r>
  <r>
    <x v="0"/>
    <s v="Tarrant County College District"/>
    <x v="1"/>
    <s v="Governor's Emergency Education Relief Fund I &amp; II"/>
    <m/>
    <m/>
    <n v="742485"/>
    <n v="632595"/>
    <n v="51800"/>
    <n v="127770"/>
    <n v="80794"/>
    <n v="80794"/>
    <m/>
    <m/>
  </r>
  <r>
    <x v="0"/>
    <s v="Tarrant County College District"/>
    <x v="2"/>
    <s v="Student Aid Portion"/>
    <m/>
    <m/>
    <n v="10992243"/>
    <n v="10992243"/>
    <m/>
    <m/>
    <m/>
    <m/>
    <m/>
    <m/>
  </r>
  <r>
    <x v="0"/>
    <s v="Tarrant County College District"/>
    <x v="2"/>
    <s v="Institutional Portion"/>
    <m/>
    <m/>
    <n v="38709672"/>
    <n v="33969734"/>
    <m/>
    <n v="4739938"/>
    <m/>
    <m/>
    <m/>
    <m/>
  </r>
  <r>
    <x v="0"/>
    <s v="Tarrant County College District"/>
    <x v="2"/>
    <s v="Historically Black Colleges &amp; Universities"/>
    <m/>
    <m/>
    <m/>
    <m/>
    <m/>
    <m/>
    <m/>
    <m/>
    <m/>
    <m/>
  </r>
  <r>
    <x v="0"/>
    <s v="Tarrant County College District"/>
    <x v="2"/>
    <s v="Tribally Controlled Colleges and Universities"/>
    <m/>
    <m/>
    <m/>
    <m/>
    <m/>
    <m/>
    <m/>
    <m/>
    <m/>
    <m/>
  </r>
  <r>
    <x v="0"/>
    <s v="Tarrant County College District"/>
    <x v="2"/>
    <s v="Minority Serving Institutions"/>
    <m/>
    <m/>
    <n v="2753588"/>
    <n v="2155325"/>
    <m/>
    <n v="598263"/>
    <m/>
    <m/>
    <m/>
    <m/>
  </r>
  <r>
    <x v="0"/>
    <s v="Tarrant County College District"/>
    <x v="2"/>
    <s v="Strengthening Institutions Program"/>
    <m/>
    <m/>
    <m/>
    <m/>
    <m/>
    <m/>
    <m/>
    <m/>
    <m/>
    <m/>
  </r>
  <r>
    <x v="0"/>
    <s v="Tarrant County College District"/>
    <x v="2"/>
    <s v="Proprietary Institutions Grant Funds for Students"/>
    <m/>
    <m/>
    <m/>
    <m/>
    <m/>
    <m/>
    <m/>
    <m/>
    <m/>
    <m/>
  </r>
  <r>
    <x v="0"/>
    <s v="Tarrant County College District"/>
    <x v="2"/>
    <s v="Supplemental Assistance to Institutions of Higher Education Program"/>
    <m/>
    <m/>
    <m/>
    <m/>
    <m/>
    <m/>
    <m/>
    <m/>
    <m/>
    <m/>
  </r>
  <r>
    <x v="0"/>
    <s v="Tarrant County College District"/>
    <x v="2"/>
    <s v="Enter any Other Subpart Funding Received"/>
    <m/>
    <m/>
    <m/>
    <m/>
    <m/>
    <m/>
    <m/>
    <m/>
    <m/>
    <m/>
  </r>
  <r>
    <x v="0"/>
    <s v="Tarrant County College District"/>
    <x v="3"/>
    <s v="Student Portion"/>
    <m/>
    <m/>
    <n v="44563074"/>
    <n v="12403257"/>
    <m/>
    <n v="32159817"/>
    <m/>
    <m/>
    <m/>
    <m/>
  </r>
  <r>
    <x v="0"/>
    <s v="Tarrant County College District"/>
    <x v="3"/>
    <s v="Institutional Portion"/>
    <m/>
    <m/>
    <n v="43118354"/>
    <m/>
    <m/>
    <n v="41266850"/>
    <m/>
    <n v="1851504"/>
    <m/>
    <m/>
  </r>
  <r>
    <x v="0"/>
    <s v="Tarrant County College District"/>
    <x v="3"/>
    <s v="Historically Black Colleges &amp; Universities"/>
    <m/>
    <m/>
    <m/>
    <m/>
    <m/>
    <m/>
    <m/>
    <m/>
    <m/>
    <m/>
  </r>
  <r>
    <x v="0"/>
    <s v="Tarrant County College District"/>
    <x v="3"/>
    <s v="Tribally Controlled Colleges and Universities"/>
    <m/>
    <m/>
    <m/>
    <m/>
    <m/>
    <m/>
    <m/>
    <m/>
    <m/>
    <m/>
  </r>
  <r>
    <x v="0"/>
    <s v="Tarrant County College District"/>
    <x v="3"/>
    <s v="Minority Serving Institutions"/>
    <m/>
    <m/>
    <n v="4718139"/>
    <m/>
    <m/>
    <n v="4718139"/>
    <m/>
    <m/>
    <m/>
    <m/>
  </r>
  <r>
    <x v="0"/>
    <s v="Tarrant County College District"/>
    <x v="3"/>
    <s v="Strengthening Institutions Program"/>
    <m/>
    <m/>
    <m/>
    <m/>
    <m/>
    <m/>
    <m/>
    <m/>
    <m/>
    <m/>
  </r>
  <r>
    <x v="0"/>
    <s v="Tarrant County College District"/>
    <x v="3"/>
    <s v="Proprietary Institutions Grant Funds for Students"/>
    <m/>
    <m/>
    <m/>
    <m/>
    <m/>
    <m/>
    <m/>
    <m/>
    <m/>
    <m/>
  </r>
  <r>
    <x v="0"/>
    <s v="Tarrant County College District"/>
    <x v="3"/>
    <s v="Supplemental Support under American Rescue Plan"/>
    <m/>
    <m/>
    <m/>
    <m/>
    <m/>
    <m/>
    <m/>
    <m/>
    <m/>
    <m/>
  </r>
  <r>
    <x v="0"/>
    <s v="Tarrant County College District"/>
    <x v="3"/>
    <s v="Federal Funding Provided in SB8, 87th Legislature, 3rd Called Session"/>
    <m/>
    <m/>
    <m/>
    <m/>
    <m/>
    <m/>
    <m/>
    <m/>
    <m/>
    <m/>
  </r>
  <r>
    <x v="0"/>
    <s v="Tarrant County College District"/>
    <x v="3"/>
    <s v="Enter any Other Subpart Funding Received"/>
    <m/>
    <m/>
    <m/>
    <m/>
    <m/>
    <m/>
    <m/>
    <m/>
    <m/>
    <m/>
  </r>
  <r>
    <x v="0"/>
    <s v="Tarrant County College District"/>
    <x v="4"/>
    <s v="Enter any Other Subpart Funding Received"/>
    <m/>
    <m/>
    <m/>
    <m/>
    <m/>
    <m/>
    <m/>
    <m/>
    <m/>
    <m/>
  </r>
  <r>
    <x v="0"/>
    <s v="Tarrant County College District"/>
    <x v="4"/>
    <s v="Enter any Other Subpart Funding Received"/>
    <m/>
    <m/>
    <m/>
    <m/>
    <m/>
    <m/>
    <m/>
    <m/>
    <m/>
    <m/>
  </r>
  <r>
    <x v="0"/>
    <s v="Tarrant County College District"/>
    <x v="5"/>
    <s v="Enter any Other Subpart Funding Received"/>
    <m/>
    <m/>
    <m/>
    <m/>
    <m/>
    <m/>
    <m/>
    <m/>
    <m/>
    <m/>
  </r>
  <r>
    <x v="0"/>
    <s v="Tarrant County College District"/>
    <x v="5"/>
    <s v="Enter any Other Subpart Funding Received"/>
    <m/>
    <m/>
    <m/>
    <m/>
    <m/>
    <m/>
    <m/>
    <m/>
    <m/>
    <m/>
  </r>
  <r>
    <x v="0"/>
    <s v="Tarrant County College District"/>
    <x v="6"/>
    <s v="Enter any Other Subpart Funding Received"/>
    <m/>
    <m/>
    <m/>
    <m/>
    <m/>
    <m/>
    <m/>
    <m/>
    <m/>
    <m/>
  </r>
  <r>
    <x v="0"/>
    <s v="Tarrant County College District"/>
    <x v="6"/>
    <s v="Enter any Other Subpart Funding Received"/>
    <m/>
    <m/>
    <m/>
    <m/>
    <m/>
    <m/>
    <m/>
    <m/>
    <m/>
    <m/>
  </r>
  <r>
    <x v="0"/>
    <s v="Tarrant County College District"/>
    <x v="7"/>
    <s v="FEMA reimbursements – Note purpose in Explanatory Notes"/>
    <m/>
    <m/>
    <m/>
    <m/>
    <m/>
    <m/>
    <m/>
    <m/>
    <m/>
    <m/>
  </r>
  <r>
    <x v="0"/>
    <s v="Tarrant County College District"/>
    <x v="7"/>
    <s v="Funds received from other state or local entity (please specify which entity and for what purpose in explanatory notes)"/>
    <n v="924697"/>
    <n v="167079"/>
    <m/>
    <n v="602968"/>
    <m/>
    <n v="154650"/>
    <m/>
    <m/>
    <m/>
    <m/>
  </r>
  <r>
    <x v="0"/>
    <s v="Temple College"/>
    <x v="0"/>
    <s v="Student Portion"/>
    <n v="1468521"/>
    <n v="887860"/>
    <m/>
    <n v="580661"/>
    <m/>
    <m/>
    <m/>
    <s v=" "/>
    <m/>
    <m/>
  </r>
  <r>
    <x v="0"/>
    <s v="Temple College"/>
    <x v="0"/>
    <s v="Institutional Portion"/>
    <n v="1468250"/>
    <n v="1402129"/>
    <m/>
    <n v="66391"/>
    <m/>
    <m/>
    <m/>
    <m/>
    <m/>
    <m/>
  </r>
  <r>
    <x v="0"/>
    <s v="Temple College"/>
    <x v="0"/>
    <s v="Historically Black Colleges &amp; Universities"/>
    <m/>
    <m/>
    <m/>
    <m/>
    <m/>
    <m/>
    <m/>
    <m/>
    <m/>
    <m/>
  </r>
  <r>
    <x v="0"/>
    <s v="Temple College"/>
    <x v="0"/>
    <s v="Tribally Controlled Colleges and Universities"/>
    <m/>
    <m/>
    <m/>
    <m/>
    <m/>
    <m/>
    <m/>
    <m/>
    <m/>
    <m/>
  </r>
  <r>
    <x v="0"/>
    <s v="Temple College"/>
    <x v="0"/>
    <s v="Minority Serving Institutions"/>
    <n v="185514"/>
    <m/>
    <m/>
    <n v="185514"/>
    <m/>
    <m/>
    <m/>
    <m/>
    <m/>
    <m/>
  </r>
  <r>
    <x v="0"/>
    <s v="Temple College"/>
    <x v="0"/>
    <s v="Strengthening Institutions Program"/>
    <m/>
    <m/>
    <m/>
    <m/>
    <m/>
    <m/>
    <m/>
    <m/>
    <m/>
    <m/>
  </r>
  <r>
    <x v="0"/>
    <s v="Temple College"/>
    <x v="0"/>
    <s v="Fund for the Improvement of Post-Secondary Education"/>
    <m/>
    <m/>
    <m/>
    <m/>
    <m/>
    <m/>
    <m/>
    <m/>
    <m/>
    <m/>
  </r>
  <r>
    <x v="0"/>
    <s v="Temple College"/>
    <x v="0"/>
    <s v="Institutional Resilience and Expanded Postsecondary Opportunity"/>
    <m/>
    <m/>
    <m/>
    <m/>
    <m/>
    <m/>
    <m/>
    <m/>
    <m/>
    <m/>
  </r>
  <r>
    <x v="0"/>
    <s v="Temple College"/>
    <x v="0"/>
    <s v="HHS Provider Relief Fund"/>
    <m/>
    <m/>
    <m/>
    <m/>
    <m/>
    <m/>
    <m/>
    <m/>
    <m/>
    <m/>
  </r>
  <r>
    <x v="0"/>
    <s v="Temple College"/>
    <x v="0"/>
    <s v="Enter any Other Subpart Funding Received"/>
    <m/>
    <m/>
    <m/>
    <m/>
    <m/>
    <m/>
    <m/>
    <m/>
    <m/>
    <m/>
  </r>
  <r>
    <x v="0"/>
    <s v="Temple College"/>
    <x v="1"/>
    <s v="Governor's Emergency Education Relief Fund I &amp; II"/>
    <m/>
    <m/>
    <n v="1096745"/>
    <n v="357166"/>
    <m/>
    <n v="552356"/>
    <m/>
    <n v="152994"/>
    <m/>
    <m/>
  </r>
  <r>
    <x v="0"/>
    <s v="Temple College"/>
    <x v="2"/>
    <s v="Student Aid Portion"/>
    <m/>
    <m/>
    <n v="1468521"/>
    <n v="456797"/>
    <m/>
    <n v="1011724"/>
    <m/>
    <m/>
    <m/>
    <m/>
  </r>
  <r>
    <x v="0"/>
    <s v="Temple College"/>
    <x v="2"/>
    <s v="Institutional Portion"/>
    <m/>
    <m/>
    <n v="4879517"/>
    <n v="1703249"/>
    <m/>
    <n v="3176268"/>
    <m/>
    <m/>
    <m/>
    <m/>
  </r>
  <r>
    <x v="0"/>
    <s v="Temple College"/>
    <x v="2"/>
    <s v="Historically Black Colleges &amp; Universities"/>
    <m/>
    <m/>
    <m/>
    <m/>
    <m/>
    <m/>
    <m/>
    <m/>
    <m/>
    <m/>
  </r>
  <r>
    <x v="0"/>
    <s v="Temple College"/>
    <x v="2"/>
    <s v="Tribally Controlled Colleges and Universities"/>
    <m/>
    <m/>
    <m/>
    <m/>
    <m/>
    <m/>
    <m/>
    <m/>
    <m/>
    <m/>
  </r>
  <r>
    <x v="0"/>
    <s v="Temple College"/>
    <x v="2"/>
    <s v="Minority Serving Institutions"/>
    <m/>
    <m/>
    <n v="343899"/>
    <n v="343899"/>
    <m/>
    <m/>
    <m/>
    <m/>
    <m/>
    <m/>
  </r>
  <r>
    <x v="0"/>
    <s v="Temple College"/>
    <x v="2"/>
    <s v="Strengthening Institutions Program"/>
    <m/>
    <m/>
    <m/>
    <m/>
    <m/>
    <m/>
    <m/>
    <m/>
    <m/>
    <m/>
  </r>
  <r>
    <x v="0"/>
    <s v="Temple College"/>
    <x v="2"/>
    <s v="Proprietary Institutions Grant Funds for Students"/>
    <m/>
    <m/>
    <m/>
    <m/>
    <m/>
    <m/>
    <m/>
    <m/>
    <m/>
    <m/>
  </r>
  <r>
    <x v="0"/>
    <s v="Temple College"/>
    <x v="2"/>
    <s v="Supplemental Assistance to Institutions of Higher Education Program"/>
    <m/>
    <m/>
    <m/>
    <m/>
    <m/>
    <m/>
    <m/>
    <m/>
    <m/>
    <m/>
  </r>
  <r>
    <x v="0"/>
    <s v="Temple College"/>
    <x v="2"/>
    <s v="Enter any Other Subpart Funding Received"/>
    <m/>
    <m/>
    <m/>
    <m/>
    <m/>
    <m/>
    <m/>
    <m/>
    <m/>
    <m/>
  </r>
  <r>
    <x v="0"/>
    <s v="Temple College"/>
    <x v="3"/>
    <s v="Student Portion"/>
    <m/>
    <m/>
    <n v="5583213"/>
    <m/>
    <m/>
    <n v="4621212"/>
    <m/>
    <n v="961980"/>
    <m/>
    <m/>
  </r>
  <r>
    <x v="0"/>
    <s v="Temple College"/>
    <x v="3"/>
    <s v="Institutional Portion"/>
    <m/>
    <m/>
    <n v="5202372"/>
    <m/>
    <m/>
    <n v="2203402"/>
    <m/>
    <n v="3368832"/>
    <m/>
    <m/>
  </r>
  <r>
    <x v="0"/>
    <s v="Temple College"/>
    <x v="3"/>
    <s v="Historically Black Colleges &amp; Universities"/>
    <m/>
    <m/>
    <m/>
    <m/>
    <m/>
    <m/>
    <m/>
    <m/>
    <m/>
    <m/>
  </r>
  <r>
    <x v="0"/>
    <s v="Temple College"/>
    <x v="3"/>
    <s v="Tribally Controlled Colleges and Universities"/>
    <m/>
    <m/>
    <m/>
    <m/>
    <m/>
    <m/>
    <m/>
    <m/>
    <m/>
    <m/>
  </r>
  <r>
    <x v="0"/>
    <s v="Temple College"/>
    <x v="3"/>
    <s v="Minority Serving Institutions"/>
    <m/>
    <m/>
    <n v="567390"/>
    <m/>
    <m/>
    <n v="80180"/>
    <m/>
    <n v="0"/>
    <m/>
    <m/>
  </r>
  <r>
    <x v="0"/>
    <s v="Temple College"/>
    <x v="3"/>
    <s v="Strengthening Institutions Program"/>
    <m/>
    <m/>
    <m/>
    <m/>
    <m/>
    <m/>
    <m/>
    <m/>
    <m/>
    <m/>
  </r>
  <r>
    <x v="0"/>
    <s v="Temple College"/>
    <x v="3"/>
    <s v="Proprietary Institutions Grant Funds for Students"/>
    <m/>
    <m/>
    <m/>
    <m/>
    <m/>
    <m/>
    <m/>
    <m/>
    <m/>
    <m/>
  </r>
  <r>
    <x v="0"/>
    <s v="Temple College"/>
    <x v="3"/>
    <s v="Supplemental Support under American Rescue Plan"/>
    <m/>
    <m/>
    <m/>
    <m/>
    <m/>
    <m/>
    <m/>
    <m/>
    <m/>
    <m/>
  </r>
  <r>
    <x v="0"/>
    <s v="Temple College"/>
    <x v="3"/>
    <s v="Federal Funding Provided in SB8, 87th Legislature, 3rd Called Session"/>
    <m/>
    <m/>
    <m/>
    <m/>
    <m/>
    <m/>
    <m/>
    <m/>
    <m/>
    <m/>
  </r>
  <r>
    <x v="0"/>
    <s v="Temple College"/>
    <x v="3"/>
    <s v="Enter any Other Subpart Funding Received"/>
    <m/>
    <m/>
    <m/>
    <m/>
    <m/>
    <m/>
    <m/>
    <m/>
    <m/>
    <m/>
  </r>
  <r>
    <x v="0"/>
    <s v="Temple College"/>
    <x v="4"/>
    <s v="Enter any Other Subpart Funding Received"/>
    <m/>
    <m/>
    <m/>
    <m/>
    <m/>
    <m/>
    <m/>
    <m/>
    <m/>
    <m/>
  </r>
  <r>
    <x v="0"/>
    <s v="Temple College"/>
    <x v="4"/>
    <s v="Enter any Other Subpart Funding Received"/>
    <m/>
    <m/>
    <m/>
    <m/>
    <m/>
    <m/>
    <m/>
    <m/>
    <m/>
    <m/>
  </r>
  <r>
    <x v="0"/>
    <s v="Temple College"/>
    <x v="5"/>
    <s v="Enter any Other Subpart Funding Received"/>
    <m/>
    <m/>
    <m/>
    <m/>
    <m/>
    <m/>
    <m/>
    <m/>
    <m/>
    <m/>
  </r>
  <r>
    <x v="0"/>
    <s v="Temple College"/>
    <x v="5"/>
    <s v="Enter any Other Subpart Funding Received"/>
    <m/>
    <m/>
    <m/>
    <m/>
    <m/>
    <m/>
    <m/>
    <m/>
    <m/>
    <m/>
  </r>
  <r>
    <x v="0"/>
    <s v="Temple College"/>
    <x v="6"/>
    <s v="Enter any Other Subpart Funding Received"/>
    <m/>
    <m/>
    <m/>
    <m/>
    <m/>
    <m/>
    <m/>
    <m/>
    <m/>
    <m/>
  </r>
  <r>
    <x v="0"/>
    <s v="Temple College"/>
    <x v="6"/>
    <s v="Enter any Other Subpart Funding Received"/>
    <m/>
    <m/>
    <m/>
    <m/>
    <m/>
    <m/>
    <m/>
    <m/>
    <m/>
    <m/>
  </r>
  <r>
    <x v="0"/>
    <s v="Temple College"/>
    <x v="7"/>
    <s v="FEMA reimbursements – Note purpose in Explanatory Notes"/>
    <m/>
    <m/>
    <m/>
    <m/>
    <m/>
    <m/>
    <m/>
    <m/>
    <m/>
    <m/>
  </r>
  <r>
    <x v="0"/>
    <s v="Temple College"/>
    <x v="7"/>
    <s v="Funds received from other state or local entity (please specify which entity and for what purpose in explanatory notes)"/>
    <m/>
    <m/>
    <m/>
    <m/>
    <m/>
    <m/>
    <m/>
    <m/>
    <m/>
    <m/>
  </r>
  <r>
    <x v="0"/>
    <s v="Texarkana College"/>
    <x v="0"/>
    <s v="Student Portion"/>
    <n v="1284169"/>
    <n v="652800"/>
    <m/>
    <n v="631369"/>
    <m/>
    <m/>
    <m/>
    <m/>
    <m/>
    <m/>
  </r>
  <r>
    <x v="0"/>
    <s v="Texarkana College"/>
    <x v="0"/>
    <s v="Institutional Portion"/>
    <n v="1284168"/>
    <n v="381908"/>
    <m/>
    <n v="902260"/>
    <m/>
    <m/>
    <m/>
    <m/>
    <m/>
    <m/>
  </r>
  <r>
    <x v="0"/>
    <s v="Texarkana College"/>
    <x v="0"/>
    <s v="Historically Black Colleges &amp; Universities"/>
    <m/>
    <m/>
    <m/>
    <m/>
    <m/>
    <m/>
    <m/>
    <m/>
    <m/>
    <m/>
  </r>
  <r>
    <x v="0"/>
    <s v="Texarkana College"/>
    <x v="0"/>
    <s v="Tribally Controlled Colleges and Universities"/>
    <m/>
    <m/>
    <m/>
    <m/>
    <m/>
    <m/>
    <m/>
    <m/>
    <m/>
    <m/>
  </r>
  <r>
    <x v="0"/>
    <s v="Texarkana College"/>
    <x v="0"/>
    <s v="Minority Serving Institutions"/>
    <m/>
    <m/>
    <m/>
    <m/>
    <m/>
    <m/>
    <m/>
    <m/>
    <m/>
    <m/>
  </r>
  <r>
    <x v="0"/>
    <s v="Texarkana College"/>
    <x v="0"/>
    <s v="Strengthening Institutions Program"/>
    <n v="125121"/>
    <m/>
    <n v="1459"/>
    <n v="126580"/>
    <m/>
    <m/>
    <m/>
    <m/>
    <m/>
    <m/>
  </r>
  <r>
    <x v="0"/>
    <s v="Texarkana College"/>
    <x v="0"/>
    <s v="Fund for the Improvement of Post-Secondary Education"/>
    <m/>
    <m/>
    <m/>
    <m/>
    <m/>
    <m/>
    <m/>
    <m/>
    <m/>
    <m/>
  </r>
  <r>
    <x v="0"/>
    <s v="Texarkana College"/>
    <x v="0"/>
    <s v="Institutional Resilience and Expanded Postsecondary Opportunity"/>
    <m/>
    <m/>
    <m/>
    <m/>
    <m/>
    <m/>
    <m/>
    <m/>
    <m/>
    <m/>
  </r>
  <r>
    <x v="0"/>
    <s v="Texarkana College"/>
    <x v="0"/>
    <s v="HHS Provider Relief Fund"/>
    <m/>
    <m/>
    <m/>
    <m/>
    <m/>
    <m/>
    <m/>
    <m/>
    <m/>
    <m/>
  </r>
  <r>
    <x v="0"/>
    <s v="Texarkana College"/>
    <x v="0"/>
    <s v="Enter any Other Subpart Funding Received"/>
    <m/>
    <m/>
    <m/>
    <m/>
    <m/>
    <m/>
    <m/>
    <m/>
    <m/>
    <m/>
  </r>
  <r>
    <x v="0"/>
    <s v="Texarkana College"/>
    <x v="1"/>
    <s v="Governor's Emergency Education Relief Fund I &amp; II"/>
    <m/>
    <m/>
    <m/>
    <m/>
    <m/>
    <m/>
    <m/>
    <m/>
    <m/>
    <m/>
  </r>
  <r>
    <x v="0"/>
    <s v="Texarkana College"/>
    <x v="2"/>
    <s v="Student Aid Portion"/>
    <m/>
    <m/>
    <n v="1284169"/>
    <n v="1235631"/>
    <m/>
    <n v="48538"/>
    <m/>
    <m/>
    <m/>
    <m/>
  </r>
  <r>
    <x v="0"/>
    <s v="Texarkana College"/>
    <x v="2"/>
    <s v="Institutional Portion"/>
    <m/>
    <m/>
    <n v="4410563"/>
    <n v="2232097"/>
    <m/>
    <n v="2178466"/>
    <m/>
    <m/>
    <m/>
    <m/>
  </r>
  <r>
    <x v="0"/>
    <s v="Texarkana College"/>
    <x v="2"/>
    <s v="Historically Black Colleges &amp; Universities"/>
    <m/>
    <m/>
    <m/>
    <m/>
    <m/>
    <m/>
    <m/>
    <m/>
    <m/>
    <m/>
  </r>
  <r>
    <x v="0"/>
    <s v="Texarkana College"/>
    <x v="2"/>
    <s v="Tribally Controlled Colleges and Universities"/>
    <m/>
    <m/>
    <m/>
    <m/>
    <m/>
    <m/>
    <m/>
    <m/>
    <m/>
    <m/>
  </r>
  <r>
    <x v="0"/>
    <s v="Texarkana College"/>
    <x v="2"/>
    <s v="Minority Serving Institutions"/>
    <m/>
    <m/>
    <m/>
    <m/>
    <m/>
    <m/>
    <m/>
    <m/>
    <m/>
    <m/>
  </r>
  <r>
    <x v="0"/>
    <s v="Texarkana College"/>
    <x v="2"/>
    <s v="Strengthening Institutions Program"/>
    <m/>
    <m/>
    <n v="235757"/>
    <n v="235757"/>
    <m/>
    <m/>
    <m/>
    <m/>
    <m/>
    <m/>
  </r>
  <r>
    <x v="0"/>
    <s v="Texarkana College"/>
    <x v="2"/>
    <s v="Proprietary Institutions Grant Funds for Students"/>
    <m/>
    <m/>
    <m/>
    <m/>
    <m/>
    <m/>
    <m/>
    <m/>
    <m/>
    <m/>
  </r>
  <r>
    <x v="0"/>
    <s v="Texarkana College"/>
    <x v="2"/>
    <s v="Supplemental Assistance to Institutions of Higher Education Program"/>
    <m/>
    <m/>
    <m/>
    <m/>
    <m/>
    <m/>
    <m/>
    <m/>
    <m/>
    <m/>
  </r>
  <r>
    <x v="0"/>
    <s v="Texarkana College"/>
    <x v="2"/>
    <s v="Enter any Other Subpart Funding Received"/>
    <m/>
    <m/>
    <m/>
    <m/>
    <m/>
    <m/>
    <m/>
    <m/>
    <m/>
    <m/>
  </r>
  <r>
    <x v="0"/>
    <s v="Texarkana College"/>
    <x v="3"/>
    <s v="Student Portion"/>
    <m/>
    <m/>
    <n v="5052328"/>
    <n v="30000"/>
    <m/>
    <n v="5022328"/>
    <m/>
    <m/>
    <m/>
    <m/>
  </r>
  <r>
    <x v="0"/>
    <s v="Texarkana College"/>
    <x v="3"/>
    <s v="Institutional Portion"/>
    <m/>
    <m/>
    <n v="4864037"/>
    <n v="139466"/>
    <m/>
    <n v="2896350"/>
    <m/>
    <n v="711822"/>
    <n v="1116399"/>
    <m/>
  </r>
  <r>
    <x v="0"/>
    <s v="Texarkana College"/>
    <x v="3"/>
    <s v="Historically Black Colleges &amp; Universities"/>
    <m/>
    <m/>
    <m/>
    <m/>
    <m/>
    <m/>
    <m/>
    <m/>
    <m/>
    <m/>
  </r>
  <r>
    <x v="0"/>
    <s v="Texarkana College"/>
    <x v="3"/>
    <s v="Tribally Controlled Colleges and Universities"/>
    <m/>
    <m/>
    <m/>
    <m/>
    <m/>
    <m/>
    <m/>
    <m/>
    <m/>
    <m/>
  </r>
  <r>
    <x v="0"/>
    <s v="Texarkana College"/>
    <x v="3"/>
    <s v="Minority Serving Institutions"/>
    <m/>
    <m/>
    <m/>
    <m/>
    <m/>
    <m/>
    <m/>
    <m/>
    <m/>
    <m/>
  </r>
  <r>
    <x v="0"/>
    <s v="Texarkana College"/>
    <x v="3"/>
    <s v="Strengthening Institutions Program"/>
    <m/>
    <m/>
    <n v="427502"/>
    <n v="427502"/>
    <m/>
    <m/>
    <m/>
    <m/>
    <m/>
    <m/>
  </r>
  <r>
    <x v="0"/>
    <s v="Texarkana College"/>
    <x v="3"/>
    <s v="Proprietary Institutions Grant Funds for Students"/>
    <m/>
    <m/>
    <m/>
    <m/>
    <m/>
    <m/>
    <m/>
    <m/>
    <m/>
    <m/>
  </r>
  <r>
    <x v="0"/>
    <s v="Texarkana College"/>
    <x v="3"/>
    <s v="Supplemental Support under American Rescue Plan"/>
    <m/>
    <m/>
    <m/>
    <m/>
    <n v="901153"/>
    <m/>
    <m/>
    <n v="450577"/>
    <n v="450576"/>
    <m/>
  </r>
  <r>
    <x v="0"/>
    <s v="Texarkana College"/>
    <x v="3"/>
    <s v="Federal Funding Provided in SB8, 87th Legislature, 3rd Called Session"/>
    <m/>
    <m/>
    <m/>
    <m/>
    <m/>
    <m/>
    <m/>
    <m/>
    <m/>
    <m/>
  </r>
  <r>
    <x v="0"/>
    <s v="Texarkana College"/>
    <x v="3"/>
    <s v="Enter any Other Subpart Funding Received"/>
    <m/>
    <m/>
    <m/>
    <m/>
    <m/>
    <m/>
    <m/>
    <m/>
    <m/>
    <m/>
  </r>
  <r>
    <x v="0"/>
    <s v="Texarkana College"/>
    <x v="4"/>
    <s v="Enter any Other Subpart Funding Received"/>
    <m/>
    <m/>
    <m/>
    <m/>
    <m/>
    <m/>
    <m/>
    <m/>
    <m/>
    <m/>
  </r>
  <r>
    <x v="0"/>
    <s v="Texarkana College"/>
    <x v="4"/>
    <s v="Enter any Other Subpart Funding Received"/>
    <m/>
    <m/>
    <m/>
    <m/>
    <m/>
    <m/>
    <m/>
    <m/>
    <m/>
    <m/>
  </r>
  <r>
    <x v="0"/>
    <s v="Texarkana College"/>
    <x v="5"/>
    <s v="Enter any Other Subpart Funding Received"/>
    <m/>
    <m/>
    <m/>
    <m/>
    <m/>
    <m/>
    <m/>
    <m/>
    <m/>
    <m/>
  </r>
  <r>
    <x v="0"/>
    <s v="Texarkana College"/>
    <x v="5"/>
    <s v="Enter any Other Subpart Funding Received"/>
    <m/>
    <m/>
    <m/>
    <m/>
    <m/>
    <m/>
    <m/>
    <m/>
    <m/>
    <m/>
  </r>
  <r>
    <x v="0"/>
    <s v="Texarkana College"/>
    <x v="6"/>
    <s v="Enter any Other Subpart Funding Received"/>
    <m/>
    <m/>
    <m/>
    <m/>
    <m/>
    <m/>
    <m/>
    <m/>
    <m/>
    <m/>
  </r>
  <r>
    <x v="0"/>
    <s v="Texarkana College"/>
    <x v="6"/>
    <s v="Enter any Other Subpart Funding Received"/>
    <m/>
    <m/>
    <m/>
    <m/>
    <m/>
    <m/>
    <m/>
    <m/>
    <m/>
    <m/>
  </r>
  <r>
    <x v="0"/>
    <s v="Texarkana College"/>
    <x v="7"/>
    <s v="FEMA reimbursements – Note purpose in Explanatory Notes"/>
    <m/>
    <m/>
    <m/>
    <m/>
    <m/>
    <m/>
    <m/>
    <m/>
    <m/>
    <m/>
  </r>
  <r>
    <x v="0"/>
    <s v="Texarkana College"/>
    <x v="7"/>
    <s v="Funds received from other state or local entity (please specify which entity and for what purpose in explanatory notes)"/>
    <m/>
    <m/>
    <m/>
    <m/>
    <m/>
    <m/>
    <m/>
    <m/>
    <m/>
    <m/>
  </r>
  <r>
    <x v="0"/>
    <s v="Trinity Valley Community College"/>
    <x v="0"/>
    <s v="Student Portion"/>
    <n v="932620"/>
    <n v="932620"/>
    <m/>
    <m/>
    <m/>
    <m/>
    <m/>
    <m/>
    <m/>
    <m/>
  </r>
  <r>
    <x v="0"/>
    <s v="Trinity Valley Community College"/>
    <x v="0"/>
    <s v="Institutional Portion"/>
    <n v="932620"/>
    <n v="458559"/>
    <m/>
    <n v="474061"/>
    <m/>
    <m/>
    <m/>
    <m/>
    <m/>
    <m/>
  </r>
  <r>
    <x v="0"/>
    <s v="Trinity Valley Community College"/>
    <x v="0"/>
    <s v="Historically Black Colleges &amp; Universities"/>
    <m/>
    <m/>
    <m/>
    <m/>
    <m/>
    <m/>
    <m/>
    <m/>
    <m/>
    <m/>
  </r>
  <r>
    <x v="0"/>
    <s v="Trinity Valley Community College"/>
    <x v="0"/>
    <s v="Tribally Controlled Colleges and Universities"/>
    <m/>
    <m/>
    <m/>
    <m/>
    <m/>
    <m/>
    <m/>
    <m/>
    <m/>
    <m/>
  </r>
  <r>
    <x v="0"/>
    <s v="Trinity Valley Community College"/>
    <x v="0"/>
    <s v="Minority Serving Institutions"/>
    <m/>
    <m/>
    <m/>
    <m/>
    <m/>
    <m/>
    <m/>
    <m/>
    <m/>
    <m/>
  </r>
  <r>
    <x v="0"/>
    <s v="Trinity Valley Community College"/>
    <x v="0"/>
    <s v="Strengthening Institutions Program"/>
    <n v="91928"/>
    <m/>
    <n v="1080"/>
    <n v="93008"/>
    <m/>
    <m/>
    <m/>
    <m/>
    <m/>
    <m/>
  </r>
  <r>
    <x v="0"/>
    <s v="Trinity Valley Community College"/>
    <x v="0"/>
    <s v="Fund for the Improvement of Post-Secondary Education"/>
    <m/>
    <m/>
    <m/>
    <m/>
    <m/>
    <m/>
    <m/>
    <m/>
    <m/>
    <m/>
  </r>
  <r>
    <x v="0"/>
    <s v="Trinity Valley Community College"/>
    <x v="0"/>
    <s v="Institutional Resilience and Expanded Postsecondary Opportunity"/>
    <m/>
    <m/>
    <m/>
    <m/>
    <m/>
    <m/>
    <m/>
    <m/>
    <m/>
    <m/>
  </r>
  <r>
    <x v="0"/>
    <s v="Trinity Valley Community College"/>
    <x v="0"/>
    <s v="HHS Provider Relief Fund"/>
    <m/>
    <m/>
    <m/>
    <m/>
    <m/>
    <m/>
    <m/>
    <m/>
    <m/>
    <m/>
  </r>
  <r>
    <x v="0"/>
    <s v="Trinity Valley Community College"/>
    <x v="0"/>
    <s v="Enter any Other Subpart Funding Received"/>
    <m/>
    <m/>
    <m/>
    <m/>
    <m/>
    <m/>
    <m/>
    <m/>
    <m/>
    <m/>
  </r>
  <r>
    <x v="0"/>
    <s v="Trinity Valley Community College"/>
    <x v="1"/>
    <s v="Governor's Emergency Education Relief Fund I &amp; II"/>
    <m/>
    <m/>
    <n v="685634"/>
    <n v="85634"/>
    <n v="564958"/>
    <n v="671486"/>
    <m/>
    <m/>
    <m/>
    <m/>
  </r>
  <r>
    <x v="0"/>
    <s v="Trinity Valley Community College"/>
    <x v="2"/>
    <s v="Student Aid Portion"/>
    <m/>
    <m/>
    <n v="932620"/>
    <n v="932620"/>
    <n v="932620"/>
    <m/>
    <m/>
    <m/>
    <m/>
    <m/>
  </r>
  <r>
    <x v="0"/>
    <s v="Trinity Valley Community College"/>
    <x v="2"/>
    <s v="Institutional Portion"/>
    <m/>
    <m/>
    <n v="3875872"/>
    <n v="3154790"/>
    <m/>
    <n v="721082"/>
    <m/>
    <m/>
    <m/>
    <m/>
  </r>
  <r>
    <x v="0"/>
    <s v="Trinity Valley Community College"/>
    <x v="2"/>
    <s v="Historically Black Colleges &amp; Universities"/>
    <m/>
    <m/>
    <m/>
    <m/>
    <m/>
    <m/>
    <m/>
    <m/>
    <m/>
    <m/>
  </r>
  <r>
    <x v="0"/>
    <s v="Trinity Valley Community College"/>
    <x v="2"/>
    <s v="Tribally Controlled Colleges and Universities"/>
    <m/>
    <m/>
    <m/>
    <m/>
    <m/>
    <m/>
    <m/>
    <m/>
    <m/>
    <m/>
  </r>
  <r>
    <x v="0"/>
    <s v="Trinity Valley Community College"/>
    <x v="2"/>
    <s v="Minority Serving Institutions"/>
    <m/>
    <m/>
    <m/>
    <m/>
    <m/>
    <m/>
    <m/>
    <m/>
    <m/>
    <m/>
  </r>
  <r>
    <x v="0"/>
    <s v="Trinity Valley Community College"/>
    <x v="2"/>
    <s v="Strengthening Institutions Program"/>
    <m/>
    <m/>
    <n v="195677"/>
    <n v="195677"/>
    <m/>
    <m/>
    <m/>
    <m/>
    <m/>
    <m/>
  </r>
  <r>
    <x v="0"/>
    <s v="Trinity Valley Community College"/>
    <x v="2"/>
    <s v="Proprietary Institutions Grant Funds for Students"/>
    <m/>
    <m/>
    <m/>
    <m/>
    <m/>
    <m/>
    <m/>
    <m/>
    <m/>
    <m/>
  </r>
  <r>
    <x v="0"/>
    <s v="Trinity Valley Community College"/>
    <x v="2"/>
    <s v="Supplemental Assistance to Institutions of Higher Education Program"/>
    <m/>
    <m/>
    <m/>
    <m/>
    <m/>
    <m/>
    <m/>
    <m/>
    <m/>
    <m/>
  </r>
  <r>
    <x v="0"/>
    <s v="Trinity Valley Community College"/>
    <x v="2"/>
    <s v="Enter any Other Subpart Funding Received"/>
    <m/>
    <m/>
    <m/>
    <m/>
    <m/>
    <m/>
    <m/>
    <m/>
    <m/>
    <m/>
  </r>
  <r>
    <x v="0"/>
    <s v="Trinity Valley Community College"/>
    <x v="3"/>
    <s v="Student Portion"/>
    <m/>
    <m/>
    <n v="5236676"/>
    <n v="208367"/>
    <m/>
    <n v="5002396"/>
    <m/>
    <m/>
    <m/>
    <m/>
  </r>
  <r>
    <x v="0"/>
    <s v="Trinity Valley Community College"/>
    <x v="3"/>
    <s v="Institutional Portion"/>
    <m/>
    <m/>
    <n v="4825803"/>
    <n v="0"/>
    <m/>
    <n v="140642"/>
    <m/>
    <n v="3535246"/>
    <m/>
    <m/>
  </r>
  <r>
    <x v="0"/>
    <s v="Trinity Valley Community College"/>
    <x v="3"/>
    <s v="Historically Black Colleges &amp; Universities"/>
    <m/>
    <m/>
    <m/>
    <m/>
    <m/>
    <m/>
    <m/>
    <m/>
    <m/>
    <m/>
  </r>
  <r>
    <x v="0"/>
    <s v="Trinity Valley Community College"/>
    <x v="3"/>
    <s v="Tribally Controlled Colleges and Universities"/>
    <m/>
    <m/>
    <m/>
    <m/>
    <m/>
    <m/>
    <m/>
    <m/>
    <m/>
    <m/>
  </r>
  <r>
    <x v="0"/>
    <s v="Trinity Valley Community College"/>
    <x v="3"/>
    <s v="Minority Serving Institutions"/>
    <m/>
    <m/>
    <m/>
    <m/>
    <m/>
    <m/>
    <m/>
    <m/>
    <m/>
    <m/>
  </r>
  <r>
    <x v="0"/>
    <s v="Trinity Valley Community College"/>
    <x v="3"/>
    <s v="Strengthening Institutions Program"/>
    <m/>
    <m/>
    <m/>
    <m/>
    <m/>
    <m/>
    <m/>
    <m/>
    <m/>
    <m/>
  </r>
  <r>
    <x v="0"/>
    <s v="Trinity Valley Community College"/>
    <x v="3"/>
    <s v="Proprietary Institutions Grant Funds for Students"/>
    <m/>
    <m/>
    <m/>
    <m/>
    <m/>
    <m/>
    <m/>
    <m/>
    <m/>
    <m/>
  </r>
  <r>
    <x v="0"/>
    <s v="Trinity Valley Community College"/>
    <x v="3"/>
    <s v="Supplemental Support under American Rescue Plan"/>
    <m/>
    <m/>
    <m/>
    <m/>
    <m/>
    <m/>
    <m/>
    <m/>
    <m/>
    <m/>
  </r>
  <r>
    <x v="0"/>
    <s v="Trinity Valley Community College"/>
    <x v="3"/>
    <s v="Federal Funding Provided in SB8, 87th Legislature, 3rd Called Session"/>
    <m/>
    <m/>
    <m/>
    <m/>
    <m/>
    <m/>
    <m/>
    <m/>
    <m/>
    <m/>
  </r>
  <r>
    <x v="0"/>
    <s v="Trinity Valley Community College"/>
    <x v="3"/>
    <s v="Enter any Other Subpart Funding Received"/>
    <m/>
    <m/>
    <m/>
    <m/>
    <m/>
    <m/>
    <m/>
    <m/>
    <m/>
    <m/>
  </r>
  <r>
    <x v="0"/>
    <s v="Trinity Valley Community College"/>
    <x v="4"/>
    <s v="Enter any Other Subpart Funding Received"/>
    <m/>
    <m/>
    <m/>
    <m/>
    <m/>
    <m/>
    <m/>
    <m/>
    <m/>
    <m/>
  </r>
  <r>
    <x v="0"/>
    <s v="Trinity Valley Community College"/>
    <x v="4"/>
    <s v="Enter any Other Subpart Funding Received"/>
    <m/>
    <m/>
    <m/>
    <m/>
    <m/>
    <m/>
    <m/>
    <m/>
    <m/>
    <m/>
  </r>
  <r>
    <x v="0"/>
    <s v="Trinity Valley Community College"/>
    <x v="5"/>
    <s v="Enter any Other Subpart Funding Received"/>
    <m/>
    <m/>
    <m/>
    <m/>
    <m/>
    <m/>
    <m/>
    <m/>
    <m/>
    <m/>
  </r>
  <r>
    <x v="0"/>
    <s v="Trinity Valley Community College"/>
    <x v="5"/>
    <s v="Enter any Other Subpart Funding Received"/>
    <m/>
    <m/>
    <m/>
    <m/>
    <m/>
    <m/>
    <m/>
    <m/>
    <m/>
    <m/>
  </r>
  <r>
    <x v="0"/>
    <s v="Trinity Valley Community College"/>
    <x v="6"/>
    <s v="Enter any Other Subpart Funding Received"/>
    <m/>
    <m/>
    <m/>
    <m/>
    <m/>
    <m/>
    <m/>
    <m/>
    <m/>
    <m/>
  </r>
  <r>
    <x v="0"/>
    <s v="Trinity Valley Community College"/>
    <x v="6"/>
    <s v="Enter any Other Subpart Funding Received"/>
    <m/>
    <m/>
    <m/>
    <m/>
    <m/>
    <m/>
    <m/>
    <m/>
    <m/>
    <m/>
  </r>
  <r>
    <x v="0"/>
    <s v="Trinity Valley Community College"/>
    <x v="7"/>
    <s v="FEMA reimbursements – Note purpose in Explanatory Notes"/>
    <m/>
    <m/>
    <m/>
    <m/>
    <m/>
    <m/>
    <m/>
    <m/>
    <m/>
    <m/>
  </r>
  <r>
    <x v="0"/>
    <s v="Trinity Valley Community College"/>
    <x v="7"/>
    <s v="Funds received from other state or local entity (please specify which entity and for what purpose in explanatory notes)"/>
    <m/>
    <m/>
    <m/>
    <m/>
    <m/>
    <m/>
    <m/>
    <m/>
    <m/>
    <m/>
  </r>
  <r>
    <x v="0"/>
    <s v="Tyler Junior College"/>
    <x v="0"/>
    <s v="Student Portion"/>
    <n v="3697824"/>
    <n v="2545000"/>
    <m/>
    <n v="1152824"/>
    <m/>
    <m/>
    <m/>
    <m/>
    <m/>
    <m/>
  </r>
  <r>
    <x v="0"/>
    <s v="Tyler Junior College"/>
    <x v="0"/>
    <s v="Institutional Portion"/>
    <n v="3697823"/>
    <n v="1475375"/>
    <m/>
    <n v="641926"/>
    <m/>
    <n v="1580522"/>
    <m/>
    <m/>
    <m/>
    <m/>
  </r>
  <r>
    <x v="0"/>
    <s v="Tyler Junior College"/>
    <x v="0"/>
    <s v="Historically Black Colleges &amp; Universities"/>
    <m/>
    <m/>
    <m/>
    <m/>
    <m/>
    <m/>
    <m/>
    <m/>
    <m/>
    <m/>
  </r>
  <r>
    <x v="0"/>
    <s v="Tyler Junior College"/>
    <x v="0"/>
    <s v="Tribally Controlled Colleges and Universities"/>
    <m/>
    <m/>
    <m/>
    <m/>
    <m/>
    <m/>
    <m/>
    <m/>
    <m/>
    <m/>
  </r>
  <r>
    <x v="0"/>
    <s v="Tyler Junior College"/>
    <x v="0"/>
    <s v="Minority Serving Institutions"/>
    <n v="470745"/>
    <m/>
    <m/>
    <n v="470745"/>
    <m/>
    <m/>
    <m/>
    <m/>
    <m/>
    <m/>
  </r>
  <r>
    <x v="0"/>
    <s v="Tyler Junior College"/>
    <x v="0"/>
    <s v="Strengthening Institutions Program"/>
    <m/>
    <m/>
    <m/>
    <m/>
    <m/>
    <m/>
    <m/>
    <m/>
    <m/>
    <m/>
  </r>
  <r>
    <x v="0"/>
    <s v="Tyler Junior College"/>
    <x v="0"/>
    <s v="Fund for the Improvement of Post-Secondary Education"/>
    <m/>
    <m/>
    <m/>
    <m/>
    <m/>
    <m/>
    <m/>
    <m/>
    <m/>
    <m/>
  </r>
  <r>
    <x v="0"/>
    <s v="Tyler Junior College"/>
    <x v="0"/>
    <s v="Institutional Resilience and Expanded Postsecondary Opportunity"/>
    <m/>
    <m/>
    <m/>
    <m/>
    <m/>
    <m/>
    <m/>
    <m/>
    <m/>
    <m/>
  </r>
  <r>
    <x v="0"/>
    <s v="Tyler Junior College"/>
    <x v="0"/>
    <s v="HHS Provider Relief Fund"/>
    <m/>
    <m/>
    <m/>
    <m/>
    <m/>
    <m/>
    <m/>
    <m/>
    <m/>
    <m/>
  </r>
  <r>
    <x v="0"/>
    <s v="Tyler Junior College"/>
    <x v="0"/>
    <s v="Enter any Other Subpart Funding Received"/>
    <m/>
    <m/>
    <m/>
    <m/>
    <m/>
    <m/>
    <m/>
    <m/>
    <m/>
    <m/>
  </r>
  <r>
    <x v="0"/>
    <s v="Tyler Junior College"/>
    <x v="1"/>
    <s v="Governor's Emergency Education Relief Fund I &amp; II"/>
    <m/>
    <m/>
    <n v="205278"/>
    <n v="205278"/>
    <m/>
    <m/>
    <m/>
    <m/>
    <m/>
    <m/>
  </r>
  <r>
    <x v="0"/>
    <s v="Tyler Junior College"/>
    <x v="2"/>
    <s v="Student Aid Portion"/>
    <m/>
    <m/>
    <n v="3697824"/>
    <n v="3697824"/>
    <m/>
    <m/>
    <m/>
    <m/>
    <m/>
    <m/>
  </r>
  <r>
    <x v="0"/>
    <s v="Tyler Junior College"/>
    <x v="2"/>
    <s v="Institutional Portion"/>
    <m/>
    <m/>
    <n v="11345605"/>
    <n v="10136019"/>
    <m/>
    <n v="1003488"/>
    <m/>
    <n v="198521"/>
    <n v="7578"/>
    <m/>
  </r>
  <r>
    <x v="0"/>
    <s v="Tyler Junior College"/>
    <x v="2"/>
    <s v="Historically Black Colleges &amp; Universities"/>
    <m/>
    <m/>
    <m/>
    <m/>
    <m/>
    <m/>
    <m/>
    <m/>
    <m/>
    <m/>
  </r>
  <r>
    <x v="0"/>
    <s v="Tyler Junior College"/>
    <x v="2"/>
    <s v="Tribally Controlled Colleges and Universities"/>
    <m/>
    <m/>
    <m/>
    <m/>
    <m/>
    <m/>
    <m/>
    <m/>
    <m/>
    <m/>
  </r>
  <r>
    <x v="0"/>
    <s v="Tyler Junior College"/>
    <x v="2"/>
    <s v="Minority Serving Institutions"/>
    <m/>
    <m/>
    <n v="822122"/>
    <n v="589280"/>
    <m/>
    <n v="232842"/>
    <m/>
    <m/>
    <m/>
    <m/>
  </r>
  <r>
    <x v="0"/>
    <s v="Tyler Junior College"/>
    <x v="2"/>
    <s v="Strengthening Institutions Program"/>
    <m/>
    <m/>
    <m/>
    <m/>
    <m/>
    <m/>
    <m/>
    <m/>
    <m/>
    <m/>
  </r>
  <r>
    <x v="0"/>
    <s v="Tyler Junior College"/>
    <x v="2"/>
    <s v="Proprietary Institutions Grant Funds for Students"/>
    <m/>
    <m/>
    <m/>
    <m/>
    <m/>
    <m/>
    <m/>
    <m/>
    <m/>
    <m/>
  </r>
  <r>
    <x v="0"/>
    <s v="Tyler Junior College"/>
    <x v="2"/>
    <s v="Supplemental Assistance to Institutions of Higher Education Program"/>
    <m/>
    <m/>
    <m/>
    <m/>
    <m/>
    <m/>
    <m/>
    <m/>
    <m/>
    <m/>
  </r>
  <r>
    <x v="0"/>
    <s v="Tyler Junior College"/>
    <x v="2"/>
    <s v="Enter any Other Subpart Funding Received"/>
    <m/>
    <m/>
    <m/>
    <m/>
    <m/>
    <m/>
    <m/>
    <m/>
    <m/>
    <m/>
  </r>
  <r>
    <x v="0"/>
    <s v="Tyler Junior College"/>
    <x v="3"/>
    <s v="Student Portion"/>
    <m/>
    <m/>
    <n v="13859503"/>
    <n v="1343000"/>
    <m/>
    <n v="12516503"/>
    <m/>
    <m/>
    <m/>
    <m/>
  </r>
  <r>
    <x v="0"/>
    <s v="Tyler Junior College"/>
    <x v="3"/>
    <s v="Institutional Portion"/>
    <m/>
    <m/>
    <n v="13437691"/>
    <n v="1302111"/>
    <m/>
    <n v="9873226"/>
    <m/>
    <n v="1829395"/>
    <n v="432959"/>
    <m/>
  </r>
  <r>
    <x v="0"/>
    <s v="Tyler Junior College"/>
    <x v="3"/>
    <s v="Historically Black Colleges &amp; Universities"/>
    <m/>
    <m/>
    <m/>
    <m/>
    <m/>
    <m/>
    <m/>
    <m/>
    <m/>
    <m/>
  </r>
  <r>
    <x v="0"/>
    <s v="Tyler Junior College"/>
    <x v="3"/>
    <s v="Tribally Controlled Colleges and Universities"/>
    <m/>
    <m/>
    <m/>
    <m/>
    <m/>
    <m/>
    <m/>
    <m/>
    <m/>
    <m/>
  </r>
  <r>
    <x v="0"/>
    <s v="Tyler Junior College"/>
    <x v="3"/>
    <s v="Minority Serving Institutions"/>
    <m/>
    <m/>
    <m/>
    <m/>
    <m/>
    <m/>
    <m/>
    <m/>
    <m/>
    <m/>
  </r>
  <r>
    <x v="0"/>
    <s v="Tyler Junior College"/>
    <x v="3"/>
    <s v="Strengthening Institutions Program"/>
    <m/>
    <m/>
    <m/>
    <m/>
    <m/>
    <m/>
    <m/>
    <m/>
    <m/>
    <m/>
  </r>
  <r>
    <x v="0"/>
    <s v="Tyler Junior College"/>
    <x v="3"/>
    <s v="Proprietary Institutions Grant Funds for Students"/>
    <m/>
    <m/>
    <m/>
    <m/>
    <m/>
    <m/>
    <m/>
    <m/>
    <m/>
    <m/>
  </r>
  <r>
    <x v="0"/>
    <s v="Tyler Junior College"/>
    <x v="3"/>
    <s v="Supplemental Support under American Rescue Plan"/>
    <m/>
    <m/>
    <m/>
    <m/>
    <m/>
    <m/>
    <m/>
    <m/>
    <m/>
    <m/>
  </r>
  <r>
    <x v="0"/>
    <s v="Tyler Junior College"/>
    <x v="3"/>
    <s v="Federal Funding Provided in SB8, 87th Legislature, 3rd Called Session"/>
    <m/>
    <m/>
    <m/>
    <m/>
    <m/>
    <m/>
    <m/>
    <m/>
    <m/>
    <m/>
  </r>
  <r>
    <x v="0"/>
    <s v="Tyler Junior College"/>
    <x v="3"/>
    <s v="Enter any Other Subpart Funding Received"/>
    <m/>
    <m/>
    <m/>
    <m/>
    <m/>
    <m/>
    <m/>
    <m/>
    <m/>
    <m/>
  </r>
  <r>
    <x v="0"/>
    <s v="Tyler Junior College"/>
    <x v="4"/>
    <s v="Enter any Other Subpart Funding Received"/>
    <m/>
    <m/>
    <m/>
    <m/>
    <m/>
    <m/>
    <m/>
    <m/>
    <m/>
    <m/>
  </r>
  <r>
    <x v="0"/>
    <s v="Tyler Junior College"/>
    <x v="4"/>
    <s v="Enter any Other Subpart Funding Received"/>
    <m/>
    <m/>
    <m/>
    <m/>
    <m/>
    <m/>
    <m/>
    <m/>
    <m/>
    <m/>
  </r>
  <r>
    <x v="0"/>
    <s v="Tyler Junior College"/>
    <x v="5"/>
    <s v="Enter any Other Subpart Funding Received"/>
    <m/>
    <m/>
    <m/>
    <m/>
    <m/>
    <m/>
    <m/>
    <m/>
    <m/>
    <m/>
  </r>
  <r>
    <x v="0"/>
    <s v="Tyler Junior College"/>
    <x v="5"/>
    <s v="Enter any Other Subpart Funding Received"/>
    <m/>
    <m/>
    <m/>
    <m/>
    <m/>
    <m/>
    <m/>
    <m/>
    <m/>
    <m/>
  </r>
  <r>
    <x v="0"/>
    <s v="Tyler Junior College"/>
    <x v="6"/>
    <s v="Enter any Other Subpart Funding Received"/>
    <m/>
    <m/>
    <m/>
    <m/>
    <m/>
    <m/>
    <m/>
    <m/>
    <m/>
    <m/>
  </r>
  <r>
    <x v="0"/>
    <s v="Tyler Junior College"/>
    <x v="6"/>
    <s v="Enter any Other Subpart Funding Received"/>
    <m/>
    <m/>
    <m/>
    <m/>
    <m/>
    <m/>
    <m/>
    <m/>
    <m/>
    <m/>
  </r>
  <r>
    <x v="0"/>
    <s v="Tyler Junior College"/>
    <x v="7"/>
    <s v="FEMA reimbursements – Note purpose in Explanatory Notes"/>
    <m/>
    <m/>
    <m/>
    <m/>
    <m/>
    <m/>
    <m/>
    <m/>
    <m/>
    <m/>
  </r>
  <r>
    <x v="0"/>
    <s v="Tyler Junior College"/>
    <x v="7"/>
    <s v="Funds received from other state or local entity (please specify which entity and for what purpose in explanatory notes)"/>
    <n v="412000"/>
    <n v="6742"/>
    <n v="287500"/>
    <n v="516135"/>
    <n v="7887"/>
    <n v="120314"/>
    <m/>
    <m/>
    <m/>
    <m/>
  </r>
  <r>
    <x v="0"/>
    <s v="Vernon College"/>
    <x v="0"/>
    <s v="Student Portion"/>
    <n v="690553"/>
    <n v="690553"/>
    <m/>
    <m/>
    <m/>
    <m/>
    <m/>
    <m/>
    <m/>
    <m/>
  </r>
  <r>
    <x v="0"/>
    <s v="Vernon College"/>
    <x v="0"/>
    <s v="Institutional Portion"/>
    <n v="690553"/>
    <n v="358197"/>
    <m/>
    <m/>
    <m/>
    <m/>
    <m/>
    <m/>
    <m/>
    <m/>
  </r>
  <r>
    <x v="0"/>
    <s v="Vernon College"/>
    <x v="0"/>
    <s v="Historically Black Colleges &amp; Universities"/>
    <m/>
    <m/>
    <m/>
    <m/>
    <m/>
    <m/>
    <m/>
    <m/>
    <m/>
    <m/>
  </r>
  <r>
    <x v="0"/>
    <s v="Vernon College"/>
    <x v="0"/>
    <s v="Tribally Controlled Colleges and Universities"/>
    <m/>
    <m/>
    <m/>
    <m/>
    <m/>
    <m/>
    <m/>
    <m/>
    <m/>
    <m/>
  </r>
  <r>
    <x v="0"/>
    <s v="Vernon College"/>
    <x v="0"/>
    <s v="Minority Serving Institutions"/>
    <n v="90303"/>
    <n v="90303"/>
    <n v="870"/>
    <n v="870"/>
    <m/>
    <m/>
    <m/>
    <m/>
    <m/>
    <m/>
  </r>
  <r>
    <x v="0"/>
    <s v="Vernon College"/>
    <x v="0"/>
    <s v="Strengthening Institutions Program"/>
    <m/>
    <m/>
    <m/>
    <m/>
    <m/>
    <m/>
    <m/>
    <m/>
    <m/>
    <m/>
  </r>
  <r>
    <x v="0"/>
    <s v="Vernon College"/>
    <x v="0"/>
    <s v="Fund for the Improvement of Post-Secondary Education"/>
    <m/>
    <m/>
    <m/>
    <m/>
    <m/>
    <m/>
    <m/>
    <m/>
    <m/>
    <m/>
  </r>
  <r>
    <x v="0"/>
    <s v="Vernon College"/>
    <x v="0"/>
    <s v="Institutional Resilience and Expanded Postsecondary Opportunity"/>
    <m/>
    <m/>
    <m/>
    <m/>
    <m/>
    <m/>
    <m/>
    <m/>
    <m/>
    <m/>
  </r>
  <r>
    <x v="0"/>
    <s v="Vernon College"/>
    <x v="0"/>
    <s v="HHS Provider Relief Fund"/>
    <m/>
    <m/>
    <m/>
    <m/>
    <m/>
    <m/>
    <m/>
    <m/>
    <m/>
    <m/>
  </r>
  <r>
    <x v="0"/>
    <s v="Vernon College"/>
    <x v="0"/>
    <s v="Enter any Other Subpart Funding Received"/>
    <m/>
    <m/>
    <m/>
    <m/>
    <m/>
    <m/>
    <m/>
    <m/>
    <m/>
    <m/>
  </r>
  <r>
    <x v="0"/>
    <s v="Vernon College"/>
    <x v="1"/>
    <s v="Governor's Emergency Education Relief Fund I &amp; II"/>
    <m/>
    <m/>
    <n v="163066"/>
    <n v="50566"/>
    <m/>
    <m/>
    <m/>
    <m/>
    <m/>
    <m/>
  </r>
  <r>
    <x v="0"/>
    <s v="Vernon College"/>
    <x v="2"/>
    <s v="Student Aid Portion"/>
    <m/>
    <m/>
    <n v="690553"/>
    <n v="712500"/>
    <m/>
    <m/>
    <m/>
    <m/>
    <m/>
    <m/>
  </r>
  <r>
    <x v="0"/>
    <s v="Vernon College"/>
    <x v="2"/>
    <s v="Institutional Portion"/>
    <m/>
    <m/>
    <n v="3021641"/>
    <n v="2999694"/>
    <m/>
    <m/>
    <m/>
    <m/>
    <m/>
    <m/>
  </r>
  <r>
    <x v="0"/>
    <s v="Vernon College"/>
    <x v="2"/>
    <s v="Historically Black Colleges &amp; Universities"/>
    <m/>
    <m/>
    <m/>
    <m/>
    <m/>
    <m/>
    <m/>
    <m/>
    <m/>
    <m/>
  </r>
  <r>
    <x v="0"/>
    <s v="Vernon College"/>
    <x v="2"/>
    <s v="Tribally Controlled Colleges and Universities"/>
    <m/>
    <m/>
    <m/>
    <m/>
    <m/>
    <m/>
    <m/>
    <m/>
    <m/>
    <m/>
  </r>
  <r>
    <x v="0"/>
    <s v="Vernon College"/>
    <x v="2"/>
    <s v="Minority Serving Institutions"/>
    <m/>
    <m/>
    <n v="200827"/>
    <n v="200827"/>
    <m/>
    <m/>
    <m/>
    <m/>
    <m/>
    <m/>
  </r>
  <r>
    <x v="0"/>
    <s v="Vernon College"/>
    <x v="2"/>
    <s v="Strengthening Institutions Program"/>
    <m/>
    <m/>
    <m/>
    <m/>
    <m/>
    <m/>
    <m/>
    <m/>
    <m/>
    <m/>
  </r>
  <r>
    <x v="0"/>
    <s v="Vernon College"/>
    <x v="2"/>
    <s v="Proprietary Institutions Grant Funds for Students"/>
    <m/>
    <m/>
    <m/>
    <m/>
    <m/>
    <m/>
    <m/>
    <m/>
    <m/>
    <m/>
  </r>
  <r>
    <x v="0"/>
    <s v="Vernon College"/>
    <x v="2"/>
    <s v="Supplemental Assistance to Institutions of Higher Education Program"/>
    <m/>
    <m/>
    <m/>
    <m/>
    <m/>
    <m/>
    <m/>
    <m/>
    <m/>
    <m/>
  </r>
  <r>
    <x v="0"/>
    <s v="Vernon College"/>
    <x v="2"/>
    <s v="Enter any Other Subpart Funding Received"/>
    <m/>
    <m/>
    <m/>
    <m/>
    <m/>
    <m/>
    <m/>
    <m/>
    <m/>
    <m/>
  </r>
  <r>
    <x v="0"/>
    <s v="Vernon College"/>
    <x v="3"/>
    <s v="Student Portion"/>
    <m/>
    <m/>
    <n v="3124783"/>
    <n v="304800"/>
    <m/>
    <n v="2989911"/>
    <m/>
    <n v="0"/>
    <m/>
    <m/>
  </r>
  <r>
    <x v="0"/>
    <s v="Vernon College"/>
    <x v="3"/>
    <s v="Institutional Portion"/>
    <m/>
    <m/>
    <m/>
    <m/>
    <m/>
    <n v="2337473"/>
    <m/>
    <n v="537745"/>
    <m/>
    <m/>
  </r>
  <r>
    <x v="0"/>
    <s v="Vernon College"/>
    <x v="3"/>
    <s v="Historically Black Colleges &amp; Universities"/>
    <m/>
    <m/>
    <m/>
    <m/>
    <m/>
    <m/>
    <m/>
    <m/>
    <m/>
    <m/>
  </r>
  <r>
    <x v="0"/>
    <s v="Vernon College"/>
    <x v="3"/>
    <s v="Tribally Controlled Colleges and Universities"/>
    <m/>
    <m/>
    <m/>
    <m/>
    <m/>
    <m/>
    <m/>
    <m/>
    <m/>
    <m/>
  </r>
  <r>
    <x v="0"/>
    <s v="Vernon College"/>
    <x v="3"/>
    <s v="Minority Serving Institutions"/>
    <m/>
    <m/>
    <m/>
    <m/>
    <m/>
    <m/>
    <m/>
    <m/>
    <m/>
    <m/>
  </r>
  <r>
    <x v="0"/>
    <s v="Vernon College"/>
    <x v="3"/>
    <s v="Strengthening Institutions Program"/>
    <m/>
    <m/>
    <m/>
    <m/>
    <m/>
    <m/>
    <m/>
    <m/>
    <m/>
    <m/>
  </r>
  <r>
    <x v="0"/>
    <s v="Vernon College"/>
    <x v="3"/>
    <s v="Proprietary Institutions Grant Funds for Students"/>
    <m/>
    <m/>
    <m/>
    <m/>
    <m/>
    <m/>
    <m/>
    <m/>
    <m/>
    <m/>
  </r>
  <r>
    <x v="0"/>
    <s v="Vernon College"/>
    <x v="3"/>
    <s v="Supplemental Support under American Rescue Plan"/>
    <m/>
    <m/>
    <m/>
    <m/>
    <m/>
    <m/>
    <m/>
    <m/>
    <m/>
    <m/>
  </r>
  <r>
    <x v="0"/>
    <s v="Vernon College"/>
    <x v="3"/>
    <s v="Federal Funding Provided in SB8, 87th Legislature, 3rd Called Session"/>
    <m/>
    <m/>
    <m/>
    <m/>
    <m/>
    <m/>
    <m/>
    <m/>
    <m/>
    <m/>
  </r>
  <r>
    <x v="0"/>
    <s v="Vernon College"/>
    <x v="3"/>
    <s v="Enter any Other Subpart Funding Received"/>
    <m/>
    <m/>
    <m/>
    <m/>
    <m/>
    <m/>
    <m/>
    <m/>
    <m/>
    <m/>
  </r>
  <r>
    <x v="0"/>
    <s v="Vernon College"/>
    <x v="4"/>
    <s v="Enter any Other Subpart Funding Received"/>
    <m/>
    <m/>
    <m/>
    <m/>
    <m/>
    <m/>
    <m/>
    <m/>
    <m/>
    <m/>
  </r>
  <r>
    <x v="0"/>
    <s v="Vernon College"/>
    <x v="4"/>
    <s v="Enter any Other Subpart Funding Received"/>
    <m/>
    <m/>
    <m/>
    <m/>
    <m/>
    <m/>
    <m/>
    <m/>
    <m/>
    <m/>
  </r>
  <r>
    <x v="0"/>
    <s v="Vernon College"/>
    <x v="5"/>
    <s v="Enter any Other Subpart Funding Received"/>
    <m/>
    <m/>
    <m/>
    <m/>
    <m/>
    <m/>
    <m/>
    <m/>
    <m/>
    <m/>
  </r>
  <r>
    <x v="0"/>
    <s v="Vernon College"/>
    <x v="5"/>
    <s v="Enter any Other Subpart Funding Received"/>
    <m/>
    <m/>
    <m/>
    <m/>
    <m/>
    <m/>
    <m/>
    <m/>
    <m/>
    <m/>
  </r>
  <r>
    <x v="0"/>
    <s v="Vernon College"/>
    <x v="6"/>
    <s v="Enter any Other Subpart Funding Received"/>
    <m/>
    <m/>
    <m/>
    <m/>
    <m/>
    <m/>
    <m/>
    <m/>
    <m/>
    <m/>
  </r>
  <r>
    <x v="0"/>
    <s v="Vernon College"/>
    <x v="6"/>
    <s v="Enter any Other Subpart Funding Received"/>
    <m/>
    <m/>
    <m/>
    <m/>
    <m/>
    <m/>
    <m/>
    <m/>
    <m/>
    <m/>
  </r>
  <r>
    <x v="0"/>
    <s v="Vernon College"/>
    <x v="7"/>
    <s v="FEMA reimbursements – Note purpose in Explanatory Notes"/>
    <m/>
    <m/>
    <m/>
    <m/>
    <m/>
    <m/>
    <m/>
    <m/>
    <m/>
    <m/>
  </r>
  <r>
    <x v="0"/>
    <s v="Vernon College"/>
    <x v="7"/>
    <s v="Funds received from other state or local entity (please specify which entity and for what purpose in explanatory notes)"/>
    <m/>
    <m/>
    <m/>
    <m/>
    <n v="112500"/>
    <n v="676"/>
    <m/>
    <m/>
    <m/>
    <m/>
  </r>
  <r>
    <x v="0"/>
    <s v="Victoria College"/>
    <x v="0"/>
    <s v="Student Portion"/>
    <n v="840453"/>
    <n v="840453"/>
    <m/>
    <m/>
    <m/>
    <m/>
    <m/>
    <m/>
    <m/>
    <s v="Fully expended"/>
  </r>
  <r>
    <x v="0"/>
    <s v="Victoria College"/>
    <x v="0"/>
    <s v="Institutional Portion"/>
    <n v="840452"/>
    <n v="487842"/>
    <m/>
    <n v="352610"/>
    <m/>
    <m/>
    <m/>
    <m/>
    <m/>
    <s v="Fully expended"/>
  </r>
  <r>
    <x v="0"/>
    <s v="Victoria College"/>
    <x v="0"/>
    <s v="Historically Black Colleges &amp; Universities"/>
    <m/>
    <m/>
    <m/>
    <m/>
    <m/>
    <m/>
    <m/>
    <m/>
    <m/>
    <m/>
  </r>
  <r>
    <x v="0"/>
    <s v="Victoria College"/>
    <x v="0"/>
    <s v="Tribally Controlled Colleges and Universities"/>
    <m/>
    <m/>
    <m/>
    <m/>
    <m/>
    <m/>
    <m/>
    <m/>
    <m/>
    <m/>
  </r>
  <r>
    <x v="0"/>
    <s v="Victoria College"/>
    <x v="0"/>
    <s v="Minority Serving Institutions"/>
    <n v="106706"/>
    <n v="51441"/>
    <n v="996"/>
    <n v="56261"/>
    <m/>
    <m/>
    <m/>
    <m/>
    <m/>
    <s v="Fully expended"/>
  </r>
  <r>
    <x v="0"/>
    <s v="Victoria College"/>
    <x v="0"/>
    <s v="Strengthening Institutions Program"/>
    <m/>
    <m/>
    <m/>
    <m/>
    <m/>
    <m/>
    <m/>
    <m/>
    <m/>
    <m/>
  </r>
  <r>
    <x v="0"/>
    <s v="Victoria College"/>
    <x v="0"/>
    <s v="Fund for the Improvement of Post-Secondary Education"/>
    <m/>
    <m/>
    <m/>
    <m/>
    <m/>
    <m/>
    <m/>
    <m/>
    <m/>
    <m/>
  </r>
  <r>
    <x v="0"/>
    <s v="Victoria College"/>
    <x v="0"/>
    <s v="Institutional Resilience and Expanded Postsecondary Opportunity"/>
    <m/>
    <m/>
    <m/>
    <m/>
    <m/>
    <m/>
    <m/>
    <m/>
    <m/>
    <m/>
  </r>
  <r>
    <x v="0"/>
    <s v="Victoria College"/>
    <x v="0"/>
    <s v="HHS Provider Relief Fund"/>
    <m/>
    <m/>
    <m/>
    <m/>
    <m/>
    <m/>
    <m/>
    <m/>
    <m/>
    <m/>
  </r>
  <r>
    <x v="0"/>
    <s v="Victoria College"/>
    <x v="0"/>
    <s v="NEH CARES: Cultural Organizations"/>
    <n v="34683"/>
    <n v="10763"/>
    <m/>
    <n v="23894"/>
    <m/>
    <m/>
    <m/>
    <m/>
    <m/>
    <s v="Fully expended"/>
  </r>
  <r>
    <x v="0"/>
    <s v="Victoria College"/>
    <x v="0"/>
    <s v="EDA Economic Adjustment Assistance FY 2020"/>
    <m/>
    <m/>
    <n v="1300000"/>
    <m/>
    <m/>
    <n v="83844"/>
    <m/>
    <m/>
    <m/>
    <s v="Victoria College intends to spend available funds; however, obligations are not specifically identified."/>
  </r>
  <r>
    <x v="0"/>
    <s v="Victoria College"/>
    <x v="0"/>
    <s v="Enter any Other Subpart Funding Received"/>
    <m/>
    <m/>
    <m/>
    <m/>
    <m/>
    <m/>
    <m/>
    <m/>
    <m/>
    <m/>
  </r>
  <r>
    <x v="0"/>
    <s v="Victoria College"/>
    <x v="1"/>
    <s v="Governor's Emergency Education Relief Fund I &amp; II"/>
    <m/>
    <m/>
    <n v="279914"/>
    <n v="55257"/>
    <n v="660000"/>
    <n v="173093"/>
    <n v="179030"/>
    <n v="37333"/>
    <m/>
    <s v="Victoria College intends to spend available funds; however, obligations are not specifically identified."/>
  </r>
  <r>
    <x v="0"/>
    <s v="Victoria College"/>
    <x v="2"/>
    <s v="Student Aid Portion"/>
    <m/>
    <m/>
    <n v="840453"/>
    <n v="840453"/>
    <m/>
    <m/>
    <m/>
    <m/>
    <m/>
    <s v="Fully expended"/>
  </r>
  <r>
    <x v="0"/>
    <s v="Victoria College"/>
    <x v="2"/>
    <s v="Institutional Portion"/>
    <m/>
    <m/>
    <n v="2809880"/>
    <n v="2580080"/>
    <m/>
    <n v="191217"/>
    <m/>
    <n v="21432"/>
    <m/>
    <s v="Victoria College intends to spend available funds; however, obligations are not specifically identified."/>
  </r>
  <r>
    <x v="0"/>
    <s v="Victoria College"/>
    <x v="2"/>
    <s v="Historically Black Colleges &amp; Universities"/>
    <m/>
    <m/>
    <m/>
    <m/>
    <m/>
    <m/>
    <m/>
    <m/>
    <m/>
    <m/>
  </r>
  <r>
    <x v="0"/>
    <s v="Victoria College"/>
    <x v="2"/>
    <s v="Tribally Controlled Colleges and Universities"/>
    <m/>
    <m/>
    <m/>
    <m/>
    <m/>
    <m/>
    <m/>
    <m/>
    <m/>
    <m/>
  </r>
  <r>
    <x v="0"/>
    <s v="Victoria College"/>
    <x v="2"/>
    <s v="Minority Serving Institutions"/>
    <m/>
    <m/>
    <n v="200627"/>
    <n v="200627"/>
    <m/>
    <m/>
    <m/>
    <m/>
    <m/>
    <s v="Fully expended"/>
  </r>
  <r>
    <x v="0"/>
    <s v="Victoria College"/>
    <x v="2"/>
    <s v="Strengthening Institutions Program"/>
    <m/>
    <m/>
    <m/>
    <m/>
    <m/>
    <m/>
    <m/>
    <m/>
    <m/>
    <m/>
  </r>
  <r>
    <x v="0"/>
    <s v="Victoria College"/>
    <x v="2"/>
    <s v="Proprietary Institutions Grant Funds for Students"/>
    <m/>
    <m/>
    <m/>
    <m/>
    <m/>
    <m/>
    <m/>
    <m/>
    <m/>
    <m/>
  </r>
  <r>
    <x v="0"/>
    <s v="Victoria College"/>
    <x v="2"/>
    <s v="Supplemental Assistance to Institutions of Higher Education Program"/>
    <m/>
    <m/>
    <m/>
    <m/>
    <m/>
    <m/>
    <m/>
    <m/>
    <m/>
    <m/>
  </r>
  <r>
    <x v="0"/>
    <s v="Victoria College"/>
    <x v="2"/>
    <s v="Enter any Other Subpart Funding Received"/>
    <m/>
    <m/>
    <m/>
    <m/>
    <m/>
    <m/>
    <m/>
    <m/>
    <m/>
    <m/>
  </r>
  <r>
    <x v="0"/>
    <s v="Victoria College"/>
    <x v="3"/>
    <s v="Student Portion"/>
    <m/>
    <m/>
    <n v="3332397"/>
    <n v="1968500"/>
    <m/>
    <n v="1363897"/>
    <m/>
    <m/>
    <m/>
    <s v="Fully expended"/>
  </r>
  <r>
    <x v="0"/>
    <s v="Victoria College"/>
    <x v="3"/>
    <s v="Institutional Portion"/>
    <m/>
    <m/>
    <n v="3088916"/>
    <n v="107984"/>
    <m/>
    <n v="2951312"/>
    <m/>
    <m/>
    <m/>
    <s v="Victoria College intends to spend available funds; however, obligations are not specifically identified."/>
  </r>
  <r>
    <x v="0"/>
    <s v="Victoria College"/>
    <x v="3"/>
    <s v="Historically Black Colleges &amp; Universities"/>
    <m/>
    <m/>
    <m/>
    <m/>
    <m/>
    <m/>
    <m/>
    <m/>
    <m/>
    <m/>
  </r>
  <r>
    <x v="0"/>
    <s v="Victoria College"/>
    <x v="3"/>
    <s v="Tribally Controlled Colleges and Universities"/>
    <m/>
    <m/>
    <m/>
    <m/>
    <m/>
    <m/>
    <m/>
    <m/>
    <m/>
    <m/>
  </r>
  <r>
    <x v="0"/>
    <s v="Victoria College"/>
    <x v="3"/>
    <s v="Minority Serving Institutions"/>
    <m/>
    <m/>
    <n v="341903"/>
    <n v="680"/>
    <m/>
    <n v="313908"/>
    <m/>
    <m/>
    <m/>
    <s v="Victoria College intends to spend available funds; however, obligations are not specifically identified."/>
  </r>
  <r>
    <x v="0"/>
    <s v="Victoria College"/>
    <x v="3"/>
    <s v="Strengthening Institutions Program"/>
    <m/>
    <m/>
    <m/>
    <m/>
    <m/>
    <m/>
    <m/>
    <m/>
    <m/>
    <m/>
  </r>
  <r>
    <x v="0"/>
    <s v="Victoria College"/>
    <x v="3"/>
    <s v="Proprietary Institutions Grant Funds for Students"/>
    <m/>
    <m/>
    <m/>
    <m/>
    <m/>
    <m/>
    <m/>
    <m/>
    <m/>
    <m/>
  </r>
  <r>
    <x v="0"/>
    <s v="Victoria College"/>
    <x v="3"/>
    <s v="Supplemental Support under American Rescue Plan"/>
    <m/>
    <m/>
    <m/>
    <m/>
    <m/>
    <m/>
    <m/>
    <m/>
    <m/>
    <m/>
  </r>
  <r>
    <x v="0"/>
    <s v="Victoria College"/>
    <x v="3"/>
    <s v="Federal Funding Provided in SB8, 87th Legislature, 3rd Called Session"/>
    <m/>
    <m/>
    <m/>
    <m/>
    <m/>
    <m/>
    <m/>
    <m/>
    <m/>
    <m/>
  </r>
  <r>
    <x v="0"/>
    <s v="Victoria College"/>
    <x v="3"/>
    <s v="Enter any Other Subpart Funding Received"/>
    <m/>
    <m/>
    <m/>
    <m/>
    <m/>
    <m/>
    <m/>
    <m/>
    <m/>
    <m/>
  </r>
  <r>
    <x v="0"/>
    <s v="Victoria College"/>
    <x v="4"/>
    <s v="Enter any Other Subpart Funding Received"/>
    <m/>
    <m/>
    <m/>
    <m/>
    <m/>
    <m/>
    <m/>
    <m/>
    <m/>
    <m/>
  </r>
  <r>
    <x v="0"/>
    <s v="Victoria College"/>
    <x v="4"/>
    <s v="Enter any Other Subpart Funding Received"/>
    <m/>
    <m/>
    <m/>
    <m/>
    <m/>
    <m/>
    <m/>
    <m/>
    <m/>
    <m/>
  </r>
  <r>
    <x v="0"/>
    <s v="Victoria College"/>
    <x v="5"/>
    <s v="Enter any Other Subpart Funding Received"/>
    <m/>
    <m/>
    <m/>
    <m/>
    <m/>
    <m/>
    <m/>
    <m/>
    <m/>
    <m/>
  </r>
  <r>
    <x v="0"/>
    <s v="Victoria College"/>
    <x v="5"/>
    <s v="Enter any Other Subpart Funding Received"/>
    <m/>
    <m/>
    <m/>
    <m/>
    <m/>
    <m/>
    <m/>
    <m/>
    <m/>
    <m/>
  </r>
  <r>
    <x v="0"/>
    <s v="Victoria College"/>
    <x v="6"/>
    <s v="Enter any Other Subpart Funding Received"/>
    <m/>
    <m/>
    <m/>
    <m/>
    <m/>
    <m/>
    <m/>
    <m/>
    <m/>
    <m/>
  </r>
  <r>
    <x v="0"/>
    <s v="Victoria College"/>
    <x v="6"/>
    <s v="Enter any Other Subpart Funding Received"/>
    <m/>
    <m/>
    <m/>
    <m/>
    <m/>
    <m/>
    <m/>
    <m/>
    <m/>
    <m/>
  </r>
  <r>
    <x v="0"/>
    <s v="Victoria College"/>
    <x v="7"/>
    <s v="FEMA reimbursements – Note purpose in Explanatory Notes"/>
    <m/>
    <m/>
    <m/>
    <m/>
    <m/>
    <m/>
    <m/>
    <m/>
    <m/>
    <m/>
  </r>
  <r>
    <x v="0"/>
    <s v="Victoria College"/>
    <x v="7"/>
    <s v="Funds received from other state or local entity (please specify which entity and for what purpose in explanatory notes)"/>
    <m/>
    <m/>
    <m/>
    <m/>
    <m/>
    <m/>
    <m/>
    <m/>
    <m/>
    <m/>
  </r>
  <r>
    <x v="0"/>
    <s v="Weatherford College"/>
    <x v="0"/>
    <s v="Student Portion"/>
    <n v="1273648"/>
    <n v="960206"/>
    <n v="0"/>
    <n v="313442"/>
    <n v="0"/>
    <n v="0"/>
    <n v="0"/>
    <n v="0"/>
    <n v="0"/>
    <m/>
  </r>
  <r>
    <x v="0"/>
    <s v="Weatherford College"/>
    <x v="0"/>
    <s v="Institutional Portion"/>
    <n v="1273648"/>
    <n v="643183"/>
    <n v="0"/>
    <n v="526904"/>
    <n v="0"/>
    <n v="103561"/>
    <n v="0"/>
    <n v="0"/>
    <n v="0"/>
    <m/>
  </r>
  <r>
    <x v="0"/>
    <s v="Weatherford College"/>
    <x v="0"/>
    <s v="Historically Black Colleges &amp; Universities"/>
    <n v="0"/>
    <n v="0"/>
    <n v="0"/>
    <n v="0"/>
    <n v="0"/>
    <n v="0"/>
    <n v="0"/>
    <n v="0"/>
    <n v="0"/>
    <m/>
  </r>
  <r>
    <x v="0"/>
    <s v="Weatherford College"/>
    <x v="0"/>
    <s v="Tribally Controlled Colleges and Universities"/>
    <n v="0"/>
    <n v="0"/>
    <n v="0"/>
    <n v="0"/>
    <n v="0"/>
    <n v="0"/>
    <n v="0"/>
    <n v="0"/>
    <n v="0"/>
    <m/>
  </r>
  <r>
    <x v="0"/>
    <s v="Weatherford College"/>
    <x v="0"/>
    <s v="Minority Serving Institutions"/>
    <n v="0"/>
    <n v="0"/>
    <n v="0"/>
    <n v="0"/>
    <n v="0"/>
    <n v="0"/>
    <n v="0"/>
    <n v="0"/>
    <n v="0"/>
    <m/>
  </r>
  <r>
    <x v="0"/>
    <s v="Weatherford College"/>
    <x v="0"/>
    <s v="Strengthening Institutions Program"/>
    <n v="126468"/>
    <n v="0"/>
    <n v="1492"/>
    <n v="0"/>
    <n v="0"/>
    <n v="127960"/>
    <n v="0"/>
    <n v="0"/>
    <n v="0"/>
    <m/>
  </r>
  <r>
    <x v="0"/>
    <s v="Weatherford College"/>
    <x v="0"/>
    <s v="Fund for the Improvement of Post-Secondary Education"/>
    <n v="0"/>
    <n v="0"/>
    <n v="0"/>
    <n v="0"/>
    <n v="0"/>
    <n v="0"/>
    <n v="0"/>
    <n v="0"/>
    <n v="0"/>
    <m/>
  </r>
  <r>
    <x v="0"/>
    <s v="Weatherford College"/>
    <x v="0"/>
    <s v="Institutional Resilience and Expanded Postsecondary Opportunity"/>
    <n v="0"/>
    <n v="0"/>
    <n v="0"/>
    <n v="0"/>
    <n v="0"/>
    <n v="0"/>
    <n v="0"/>
    <n v="0"/>
    <n v="0"/>
    <m/>
  </r>
  <r>
    <x v="0"/>
    <s v="Weatherford College"/>
    <x v="0"/>
    <s v="HHS Provider Relief Fund"/>
    <n v="0"/>
    <n v="0"/>
    <n v="0"/>
    <n v="0"/>
    <n v="0"/>
    <n v="0"/>
    <n v="0"/>
    <n v="0"/>
    <n v="0"/>
    <m/>
  </r>
  <r>
    <x v="0"/>
    <s v="Weatherford College"/>
    <x v="0"/>
    <s v="Enter any Other Subpart Funding Received"/>
    <n v="0"/>
    <n v="0"/>
    <n v="0"/>
    <n v="0"/>
    <n v="0"/>
    <n v="0"/>
    <n v="0"/>
    <n v="0"/>
    <n v="0"/>
    <m/>
  </r>
  <r>
    <x v="0"/>
    <s v="Weatherford College"/>
    <x v="1"/>
    <s v="Governor's Emergency Education Relief Fund I &amp; II"/>
    <n v="0"/>
    <n v="0"/>
    <n v="64170"/>
    <n v="64170"/>
    <n v="50000"/>
    <n v="30837"/>
    <n v="0"/>
    <n v="0"/>
    <n v="0"/>
    <m/>
  </r>
  <r>
    <x v="0"/>
    <s v="Weatherford College"/>
    <x v="2"/>
    <s v="Student Aid Portion"/>
    <n v="0"/>
    <n v="0"/>
    <n v="1273648"/>
    <n v="1273648"/>
    <n v="0"/>
    <n v="0"/>
    <n v="0"/>
    <n v="0"/>
    <n v="0"/>
    <m/>
  </r>
  <r>
    <x v="0"/>
    <s v="Weatherford College"/>
    <x v="2"/>
    <s v="Institutional Portion"/>
    <n v="0"/>
    <n v="0"/>
    <n v="4693776"/>
    <n v="1878780"/>
    <n v="0"/>
    <n v="2814996"/>
    <n v="0"/>
    <n v="0"/>
    <n v="0"/>
    <m/>
  </r>
  <r>
    <x v="0"/>
    <s v="Weatherford College"/>
    <x v="2"/>
    <s v="Historically Black Colleges &amp; Universities"/>
    <n v="0"/>
    <n v="0"/>
    <n v="0"/>
    <n v="0"/>
    <n v="0"/>
    <n v="0"/>
    <n v="0"/>
    <n v="0"/>
    <n v="0"/>
    <m/>
  </r>
  <r>
    <x v="0"/>
    <s v="Weatherford College"/>
    <x v="2"/>
    <s v="Tribally Controlled Colleges and Universities"/>
    <n v="0"/>
    <n v="0"/>
    <n v="0"/>
    <n v="0"/>
    <n v="0"/>
    <n v="0"/>
    <n v="0"/>
    <n v="0"/>
    <n v="0"/>
    <m/>
  </r>
  <r>
    <x v="0"/>
    <s v="Weatherford College"/>
    <x v="2"/>
    <s v="Minority Serving Institutions"/>
    <n v="0"/>
    <n v="0"/>
    <n v="0"/>
    <n v="0"/>
    <n v="0"/>
    <n v="0"/>
    <n v="0"/>
    <n v="0"/>
    <n v="0"/>
    <m/>
  </r>
  <r>
    <x v="0"/>
    <s v="Weatherford College"/>
    <x v="2"/>
    <s v="Strengthening Institutions Program"/>
    <n v="0"/>
    <n v="0"/>
    <n v="254559"/>
    <n v="0"/>
    <n v="0"/>
    <n v="254559"/>
    <n v="0"/>
    <n v="0"/>
    <n v="0"/>
    <m/>
  </r>
  <r>
    <x v="0"/>
    <s v="Weatherford College"/>
    <x v="2"/>
    <s v="Proprietary Institutions Grant Funds for Students"/>
    <n v="0"/>
    <n v="0"/>
    <n v="0"/>
    <n v="0"/>
    <n v="0"/>
    <n v="0"/>
    <n v="0"/>
    <n v="0"/>
    <n v="0"/>
    <m/>
  </r>
  <r>
    <x v="0"/>
    <s v="Weatherford College"/>
    <x v="2"/>
    <s v="Supplemental Assistance to Institutions of Higher Education Program"/>
    <n v="0"/>
    <n v="0"/>
    <n v="0"/>
    <n v="0"/>
    <n v="0"/>
    <n v="0"/>
    <n v="0"/>
    <n v="0"/>
    <n v="0"/>
    <m/>
  </r>
  <r>
    <x v="0"/>
    <s v="Weatherford College"/>
    <x v="2"/>
    <s v="Enter any Other Subpart Funding Received"/>
    <n v="0"/>
    <n v="0"/>
    <n v="0"/>
    <n v="0"/>
    <n v="0"/>
    <n v="0"/>
    <n v="0"/>
    <n v="0"/>
    <n v="0"/>
    <m/>
  </r>
  <r>
    <x v="0"/>
    <s v="Weatherford College"/>
    <x v="3"/>
    <s v="Student Portion"/>
    <n v="0"/>
    <n v="0"/>
    <n v="5261403"/>
    <n v="793"/>
    <n v="0"/>
    <n v="5260610"/>
    <n v="0"/>
    <n v="0"/>
    <n v="0"/>
    <m/>
  </r>
  <r>
    <x v="0"/>
    <s v="Weatherford College"/>
    <x v="3"/>
    <s v="Institutional Portion"/>
    <n v="0"/>
    <n v="0"/>
    <n v="5025019"/>
    <n v="89955"/>
    <n v="0"/>
    <n v="2748595"/>
    <n v="0"/>
    <n v="509573"/>
    <n v="0"/>
    <m/>
  </r>
  <r>
    <x v="0"/>
    <s v="Weatherford College"/>
    <x v="3"/>
    <s v="Historically Black Colleges &amp; Universities"/>
    <n v="0"/>
    <n v="0"/>
    <n v="0"/>
    <n v="0"/>
    <n v="0"/>
    <n v="0"/>
    <n v="0"/>
    <n v="0"/>
    <n v="0"/>
    <m/>
  </r>
  <r>
    <x v="0"/>
    <s v="Weatherford College"/>
    <x v="3"/>
    <s v="Tribally Controlled Colleges and Universities"/>
    <n v="0"/>
    <n v="0"/>
    <n v="0"/>
    <n v="0"/>
    <n v="0"/>
    <n v="0"/>
    <n v="0"/>
    <n v="0"/>
    <n v="0"/>
    <m/>
  </r>
  <r>
    <x v="0"/>
    <s v="Weatherford College"/>
    <x v="3"/>
    <s v="Minority Serving Institutions"/>
    <n v="0"/>
    <n v="0"/>
    <n v="0"/>
    <n v="0"/>
    <n v="0"/>
    <n v="0"/>
    <n v="0"/>
    <n v="0"/>
    <n v="0"/>
    <m/>
  </r>
  <r>
    <x v="0"/>
    <s v="Weatherford College"/>
    <x v="3"/>
    <s v="Strengthening Institutions Program"/>
    <n v="0"/>
    <n v="0"/>
    <n v="457972"/>
    <n v="0"/>
    <n v="0"/>
    <n v="230120"/>
    <n v="0"/>
    <n v="56770"/>
    <n v="0"/>
    <m/>
  </r>
  <r>
    <x v="0"/>
    <s v="Weatherford College"/>
    <x v="3"/>
    <s v="Proprietary Institutions Grant Funds for Students"/>
    <n v="0"/>
    <n v="0"/>
    <n v="0"/>
    <n v="0"/>
    <n v="0"/>
    <n v="0"/>
    <n v="0"/>
    <n v="0"/>
    <n v="0"/>
    <m/>
  </r>
  <r>
    <x v="0"/>
    <s v="Weatherford College"/>
    <x v="3"/>
    <s v="Supplemental Support under American Rescue Plan"/>
    <n v="0"/>
    <n v="0"/>
    <n v="0"/>
    <n v="0"/>
    <n v="0"/>
    <n v="0"/>
    <n v="0"/>
    <n v="0"/>
    <n v="0"/>
    <m/>
  </r>
  <r>
    <x v="0"/>
    <s v="Weatherford College"/>
    <x v="3"/>
    <s v="Federal Funding Provided in SB8, 87th Legislature, 3rd Called Session"/>
    <n v="0"/>
    <n v="0"/>
    <n v="0"/>
    <n v="0"/>
    <n v="0"/>
    <n v="0"/>
    <n v="0"/>
    <n v="0"/>
    <n v="0"/>
    <m/>
  </r>
  <r>
    <x v="0"/>
    <s v="Weatherford College"/>
    <x v="3"/>
    <s v="Enter any Other Subpart Funding Received"/>
    <n v="0"/>
    <n v="0"/>
    <n v="0"/>
    <n v="0"/>
    <n v="0"/>
    <n v="0"/>
    <n v="0"/>
    <n v="0"/>
    <n v="0"/>
    <m/>
  </r>
  <r>
    <x v="0"/>
    <s v="Weatherford College"/>
    <x v="4"/>
    <s v="Enter any Other Subpart Funding Received"/>
    <n v="0"/>
    <n v="0"/>
    <n v="0"/>
    <n v="0"/>
    <n v="0"/>
    <n v="0"/>
    <n v="0"/>
    <n v="0"/>
    <n v="0"/>
    <m/>
  </r>
  <r>
    <x v="0"/>
    <s v="Weatherford College"/>
    <x v="4"/>
    <s v="Enter any Other Subpart Funding Received"/>
    <n v="0"/>
    <n v="0"/>
    <n v="0"/>
    <n v="0"/>
    <n v="0"/>
    <n v="0"/>
    <n v="0"/>
    <n v="0"/>
    <n v="0"/>
    <m/>
  </r>
  <r>
    <x v="0"/>
    <s v="Weatherford College"/>
    <x v="5"/>
    <s v="Enter any Other Subpart Funding Received"/>
    <n v="0"/>
    <n v="0"/>
    <n v="0"/>
    <n v="0"/>
    <n v="0"/>
    <n v="0"/>
    <n v="0"/>
    <n v="0"/>
    <n v="0"/>
    <m/>
  </r>
  <r>
    <x v="0"/>
    <s v="Weatherford College"/>
    <x v="5"/>
    <s v="Enter any Other Subpart Funding Received"/>
    <n v="0"/>
    <n v="0"/>
    <n v="0"/>
    <n v="0"/>
    <n v="0"/>
    <n v="0"/>
    <n v="0"/>
    <n v="0"/>
    <n v="0"/>
    <m/>
  </r>
  <r>
    <x v="0"/>
    <s v="Weatherford College"/>
    <x v="6"/>
    <s v="Enter any Other Subpart Funding Received"/>
    <n v="0"/>
    <n v="0"/>
    <n v="0"/>
    <n v="0"/>
    <n v="0"/>
    <n v="0"/>
    <n v="0"/>
    <n v="0"/>
    <n v="0"/>
    <m/>
  </r>
  <r>
    <x v="0"/>
    <s v="Weatherford College"/>
    <x v="6"/>
    <s v="Enter any Other Subpart Funding Received"/>
    <n v="0"/>
    <n v="0"/>
    <n v="0"/>
    <n v="0"/>
    <n v="0"/>
    <n v="0"/>
    <n v="0"/>
    <n v="0"/>
    <n v="0"/>
    <m/>
  </r>
  <r>
    <x v="0"/>
    <s v="Weatherford College"/>
    <x v="7"/>
    <s v="FEMA reimbursements – Note purpose in Explanatory Notes"/>
    <n v="0"/>
    <n v="0"/>
    <n v="0"/>
    <n v="0"/>
    <n v="0"/>
    <n v="0"/>
    <n v="0"/>
    <n v="0"/>
    <n v="0"/>
    <m/>
  </r>
  <r>
    <x v="0"/>
    <s v="Weatherford College"/>
    <x v="7"/>
    <s v="Funds received from other state or local entity (please specify which entity and for what purpose in explanatory notes)"/>
    <n v="0"/>
    <n v="0"/>
    <n v="0"/>
    <n v="0"/>
    <n v="67536"/>
    <n v="67536"/>
    <n v="0"/>
    <n v="0"/>
    <n v="0"/>
    <m/>
  </r>
  <r>
    <x v="0"/>
    <s v="Wharton County Junior College"/>
    <x v="0"/>
    <s v="Student Portion"/>
    <m/>
    <m/>
    <m/>
    <m/>
    <m/>
    <m/>
    <m/>
    <m/>
    <m/>
    <m/>
  </r>
  <r>
    <x v="0"/>
    <s v="Wharton County Junior College"/>
    <x v="0"/>
    <s v="Institutional Portion"/>
    <m/>
    <m/>
    <m/>
    <m/>
    <m/>
    <m/>
    <m/>
    <m/>
    <m/>
    <m/>
  </r>
  <r>
    <x v="0"/>
    <s v="Wharton County Junior College"/>
    <x v="0"/>
    <s v="Historically Black Colleges &amp; Universities"/>
    <m/>
    <m/>
    <m/>
    <m/>
    <m/>
    <m/>
    <m/>
    <m/>
    <m/>
    <m/>
  </r>
  <r>
    <x v="0"/>
    <s v="Wharton County Junior College"/>
    <x v="0"/>
    <s v="Tribally Controlled Colleges and Universities"/>
    <m/>
    <m/>
    <m/>
    <m/>
    <m/>
    <m/>
    <m/>
    <m/>
    <m/>
    <m/>
  </r>
  <r>
    <x v="0"/>
    <s v="Wharton County Junior College"/>
    <x v="0"/>
    <s v="Minority Serving Institutions"/>
    <m/>
    <m/>
    <m/>
    <m/>
    <m/>
    <m/>
    <m/>
    <m/>
    <m/>
    <m/>
  </r>
  <r>
    <x v="0"/>
    <s v="Wharton County Junior College"/>
    <x v="0"/>
    <s v="Strengthening Institutions Program"/>
    <m/>
    <m/>
    <m/>
    <m/>
    <m/>
    <m/>
    <m/>
    <m/>
    <m/>
    <m/>
  </r>
  <r>
    <x v="0"/>
    <s v="Wharton County Junior College"/>
    <x v="0"/>
    <s v="Fund for the Improvement of Post-Secondary Education"/>
    <m/>
    <m/>
    <m/>
    <m/>
    <m/>
    <m/>
    <m/>
    <m/>
    <m/>
    <m/>
  </r>
  <r>
    <x v="0"/>
    <s v="Wharton County Junior College"/>
    <x v="0"/>
    <s v="Institutional Resilience and Expanded Postsecondary Opportunity"/>
    <m/>
    <m/>
    <m/>
    <m/>
    <m/>
    <m/>
    <m/>
    <m/>
    <m/>
    <m/>
  </r>
  <r>
    <x v="0"/>
    <s v="Wharton County Junior College"/>
    <x v="0"/>
    <s v="HHS Provider Relief Fund"/>
    <m/>
    <m/>
    <m/>
    <m/>
    <m/>
    <m/>
    <m/>
    <m/>
    <m/>
    <m/>
  </r>
  <r>
    <x v="0"/>
    <s v="Wharton County Junior College"/>
    <x v="0"/>
    <s v="Enter any Other Subpart Funding Received"/>
    <m/>
    <m/>
    <m/>
    <m/>
    <m/>
    <m/>
    <m/>
    <m/>
    <m/>
    <m/>
  </r>
  <r>
    <x v="0"/>
    <s v="Wharton County Junior College"/>
    <x v="1"/>
    <s v="Governor's Emergency Education Relief Fund I &amp; II"/>
    <m/>
    <m/>
    <m/>
    <m/>
    <m/>
    <m/>
    <m/>
    <m/>
    <m/>
    <m/>
  </r>
  <r>
    <x v="0"/>
    <s v="Wharton County Junior College"/>
    <x v="2"/>
    <s v="Student Aid Portion"/>
    <m/>
    <m/>
    <m/>
    <m/>
    <m/>
    <m/>
    <m/>
    <m/>
    <m/>
    <m/>
  </r>
  <r>
    <x v="0"/>
    <s v="Wharton County Junior College"/>
    <x v="2"/>
    <s v="Institutional Portion"/>
    <m/>
    <m/>
    <m/>
    <m/>
    <m/>
    <m/>
    <n v="535145"/>
    <n v="142763"/>
    <n v="392382"/>
    <m/>
  </r>
  <r>
    <x v="0"/>
    <s v="Wharton County Junior College"/>
    <x v="2"/>
    <s v="Historically Black Colleges &amp; Universities"/>
    <m/>
    <m/>
    <m/>
    <m/>
    <m/>
    <m/>
    <m/>
    <m/>
    <m/>
    <m/>
  </r>
  <r>
    <x v="0"/>
    <s v="Wharton County Junior College"/>
    <x v="2"/>
    <s v="Tribally Controlled Colleges and Universities"/>
    <m/>
    <m/>
    <m/>
    <m/>
    <m/>
    <m/>
    <m/>
    <m/>
    <m/>
    <m/>
  </r>
  <r>
    <x v="0"/>
    <s v="Wharton County Junior College"/>
    <x v="2"/>
    <s v="Minority Serving Institutions"/>
    <m/>
    <m/>
    <m/>
    <m/>
    <m/>
    <m/>
    <n v="186163"/>
    <n v="10141"/>
    <n v="176022"/>
    <m/>
  </r>
  <r>
    <x v="0"/>
    <s v="Wharton County Junior College"/>
    <x v="2"/>
    <s v="Strengthening Institutions Program"/>
    <m/>
    <m/>
    <m/>
    <m/>
    <m/>
    <m/>
    <m/>
    <m/>
    <m/>
    <m/>
  </r>
  <r>
    <x v="0"/>
    <s v="Wharton County Junior College"/>
    <x v="2"/>
    <s v="Proprietary Institutions Grant Funds for Students"/>
    <m/>
    <m/>
    <m/>
    <m/>
    <m/>
    <m/>
    <m/>
    <m/>
    <m/>
    <m/>
  </r>
  <r>
    <x v="0"/>
    <s v="Wharton County Junior College"/>
    <x v="2"/>
    <s v="Supplemental Assistance to Institutions of Higher Education Program"/>
    <m/>
    <m/>
    <m/>
    <m/>
    <m/>
    <m/>
    <m/>
    <m/>
    <m/>
    <m/>
  </r>
  <r>
    <x v="0"/>
    <s v="Wharton County Junior College"/>
    <x v="2"/>
    <s v="Enter any Other Subpart Funding Received"/>
    <m/>
    <m/>
    <m/>
    <m/>
    <m/>
    <m/>
    <m/>
    <m/>
    <m/>
    <m/>
  </r>
  <r>
    <x v="0"/>
    <s v="Wharton County Junior College"/>
    <x v="3"/>
    <s v="Student Portion"/>
    <m/>
    <m/>
    <m/>
    <m/>
    <m/>
    <m/>
    <m/>
    <m/>
    <m/>
    <m/>
  </r>
  <r>
    <x v="0"/>
    <s v="Wharton County Junior College"/>
    <x v="3"/>
    <s v="Institutional Portion"/>
    <m/>
    <m/>
    <m/>
    <m/>
    <m/>
    <m/>
    <n v="2084372"/>
    <n v="1490967"/>
    <n v="593404"/>
    <m/>
  </r>
  <r>
    <x v="0"/>
    <s v="Wharton County Junior College"/>
    <x v="3"/>
    <s v="Historically Black Colleges &amp; Universities"/>
    <m/>
    <m/>
    <m/>
    <m/>
    <m/>
    <m/>
    <m/>
    <m/>
    <m/>
    <m/>
  </r>
  <r>
    <x v="0"/>
    <s v="Wharton County Junior College"/>
    <x v="3"/>
    <s v="Tribally Controlled Colleges and Universities"/>
    <m/>
    <m/>
    <m/>
    <m/>
    <m/>
    <m/>
    <m/>
    <m/>
    <m/>
    <m/>
  </r>
  <r>
    <x v="0"/>
    <s v="Wharton County Junior College"/>
    <x v="3"/>
    <s v="Minority Serving Institutions"/>
    <m/>
    <m/>
    <m/>
    <m/>
    <m/>
    <m/>
    <m/>
    <m/>
    <m/>
    <m/>
  </r>
  <r>
    <x v="0"/>
    <s v="Wharton County Junior College"/>
    <x v="3"/>
    <s v="Strengthening Institutions Program"/>
    <m/>
    <m/>
    <m/>
    <m/>
    <m/>
    <m/>
    <m/>
    <m/>
    <m/>
    <m/>
  </r>
  <r>
    <x v="0"/>
    <s v="Wharton County Junior College"/>
    <x v="3"/>
    <s v="Proprietary Institutions Grant Funds for Students"/>
    <m/>
    <m/>
    <m/>
    <m/>
    <m/>
    <m/>
    <m/>
    <m/>
    <m/>
    <m/>
  </r>
  <r>
    <x v="0"/>
    <s v="Wharton County Junior College"/>
    <x v="3"/>
    <s v="Supplemental Support under American Rescue Plan"/>
    <m/>
    <m/>
    <m/>
    <m/>
    <m/>
    <m/>
    <m/>
    <m/>
    <m/>
    <m/>
  </r>
  <r>
    <x v="0"/>
    <s v="Wharton County Junior College"/>
    <x v="3"/>
    <s v="Federal Funding Provided in SB8, 87th Legislature, 3rd Called Session"/>
    <m/>
    <m/>
    <m/>
    <m/>
    <m/>
    <m/>
    <m/>
    <m/>
    <m/>
    <m/>
  </r>
  <r>
    <x v="0"/>
    <s v="Wharton County Junior College"/>
    <x v="3"/>
    <s v="Enter any Other Subpart Funding Received"/>
    <m/>
    <m/>
    <m/>
    <m/>
    <m/>
    <m/>
    <m/>
    <m/>
    <m/>
    <m/>
  </r>
  <r>
    <x v="0"/>
    <s v="Wharton County Junior College"/>
    <x v="4"/>
    <s v="Enter any Other Subpart Funding Received"/>
    <m/>
    <m/>
    <m/>
    <m/>
    <m/>
    <m/>
    <m/>
    <m/>
    <m/>
    <m/>
  </r>
  <r>
    <x v="0"/>
    <s v="Wharton County Junior College"/>
    <x v="4"/>
    <s v="Enter any Other Subpart Funding Received"/>
    <m/>
    <m/>
    <m/>
    <m/>
    <m/>
    <m/>
    <m/>
    <m/>
    <m/>
    <m/>
  </r>
  <r>
    <x v="0"/>
    <s v="Wharton County Junior College"/>
    <x v="5"/>
    <s v="Enter any Other Subpart Funding Received"/>
    <m/>
    <m/>
    <m/>
    <m/>
    <m/>
    <m/>
    <m/>
    <m/>
    <m/>
    <m/>
  </r>
  <r>
    <x v="0"/>
    <s v="Wharton County Junior College"/>
    <x v="5"/>
    <s v="Enter any Other Subpart Funding Received"/>
    <m/>
    <m/>
    <m/>
    <m/>
    <m/>
    <m/>
    <m/>
    <m/>
    <m/>
    <m/>
  </r>
  <r>
    <x v="0"/>
    <s v="Wharton County Junior College"/>
    <x v="6"/>
    <s v="Enter any Other Subpart Funding Received"/>
    <m/>
    <m/>
    <m/>
    <m/>
    <m/>
    <m/>
    <m/>
    <m/>
    <m/>
    <m/>
  </r>
  <r>
    <x v="0"/>
    <s v="Wharton County Junior College"/>
    <x v="6"/>
    <s v="Enter any Other Subpart Funding Received"/>
    <m/>
    <m/>
    <m/>
    <m/>
    <m/>
    <m/>
    <m/>
    <m/>
    <m/>
    <m/>
  </r>
  <r>
    <x v="0"/>
    <s v="Wharton County Junior College"/>
    <x v="7"/>
    <s v="FEMA reimbursements – Note purpose in Explanatory Notes"/>
    <m/>
    <m/>
    <m/>
    <m/>
    <m/>
    <m/>
    <m/>
    <m/>
    <m/>
    <m/>
  </r>
  <r>
    <x v="0"/>
    <s v="Wharton County Junior College"/>
    <x v="7"/>
    <s v="Funds received from other state or local entity (please specify which entity and for what purpose in explanatory notes)"/>
    <m/>
    <m/>
    <m/>
    <m/>
    <m/>
    <m/>
    <m/>
    <m/>
    <m/>
    <m/>
  </r>
  <r>
    <x v="1"/>
    <s v="The University of Texas at Arlington"/>
    <x v="0"/>
    <s v="Student Portion"/>
    <n v="10588594"/>
    <n v="10588594"/>
    <m/>
    <m/>
    <m/>
    <m/>
    <m/>
    <m/>
    <m/>
    <m/>
  </r>
  <r>
    <x v="1"/>
    <s v="The University of Texas at Arlington"/>
    <x v="0"/>
    <s v="Institutional Portion"/>
    <n v="10588594"/>
    <n v="2593645"/>
    <m/>
    <n v="7994950"/>
    <m/>
    <m/>
    <m/>
    <m/>
    <m/>
    <m/>
  </r>
  <r>
    <x v="1"/>
    <s v="The University of Texas at Arlington"/>
    <x v="0"/>
    <s v="Historically Black Colleges &amp; Universities"/>
    <m/>
    <m/>
    <m/>
    <m/>
    <m/>
    <m/>
    <m/>
    <m/>
    <m/>
    <m/>
  </r>
  <r>
    <x v="1"/>
    <s v="The University of Texas at Arlington"/>
    <x v="0"/>
    <s v="Tribally Controlled Colleges and Universities"/>
    <m/>
    <m/>
    <m/>
    <m/>
    <m/>
    <m/>
    <m/>
    <m/>
    <m/>
    <m/>
  </r>
  <r>
    <x v="1"/>
    <s v="The University of Texas at Arlington"/>
    <x v="0"/>
    <s v="Minority Serving Institutions"/>
    <n v="1691035"/>
    <m/>
    <m/>
    <n v="1691035"/>
    <m/>
    <m/>
    <m/>
    <m/>
    <m/>
    <m/>
  </r>
  <r>
    <x v="1"/>
    <s v="The University of Texas at Arlington"/>
    <x v="0"/>
    <s v="Strengthening Institutions Program"/>
    <m/>
    <m/>
    <m/>
    <m/>
    <m/>
    <m/>
    <m/>
    <m/>
    <m/>
    <m/>
  </r>
  <r>
    <x v="1"/>
    <s v="The University of Texas at Arlington"/>
    <x v="0"/>
    <s v="Fund for the Improvement of Post-Secondary Education"/>
    <m/>
    <m/>
    <m/>
    <m/>
    <m/>
    <m/>
    <m/>
    <m/>
    <m/>
    <m/>
  </r>
  <r>
    <x v="1"/>
    <s v="The University of Texas at Arlington"/>
    <x v="0"/>
    <s v="Institutional Resilience and Expanded Postsecondary Opportunity"/>
    <m/>
    <m/>
    <m/>
    <m/>
    <m/>
    <m/>
    <m/>
    <m/>
    <m/>
    <m/>
  </r>
  <r>
    <x v="1"/>
    <s v="The University of Texas at Arlington"/>
    <x v="0"/>
    <s v="HHS Provider Relief Fund"/>
    <m/>
    <m/>
    <m/>
    <m/>
    <m/>
    <m/>
    <m/>
    <m/>
    <m/>
    <m/>
  </r>
  <r>
    <x v="1"/>
    <s v="The University of Texas at Arlington"/>
    <x v="0"/>
    <s v="Enter any Other Subpart Funding Received"/>
    <m/>
    <m/>
    <m/>
    <m/>
    <m/>
    <m/>
    <m/>
    <m/>
    <m/>
    <m/>
  </r>
  <r>
    <x v="1"/>
    <s v="The University of Texas at Arlington"/>
    <x v="1"/>
    <s v="Governor's Emergency Education Relief Fund I &amp; II"/>
    <m/>
    <m/>
    <n v="3588441"/>
    <n v="3106162"/>
    <n v="2039185"/>
    <n v="2239764"/>
    <n v="2133740"/>
    <n v="2060966"/>
    <n v="354474"/>
    <m/>
  </r>
  <r>
    <x v="1"/>
    <s v="The University of Texas at Arlington"/>
    <x v="2"/>
    <s v="Student Aid Portion"/>
    <m/>
    <m/>
    <n v="10588594"/>
    <n v="10588510"/>
    <m/>
    <m/>
    <m/>
    <m/>
    <m/>
    <m/>
  </r>
  <r>
    <x v="1"/>
    <s v="The University of Texas at Arlington"/>
    <x v="2"/>
    <s v="Institutional Portion"/>
    <m/>
    <m/>
    <n v="27960485"/>
    <n v="1822613"/>
    <m/>
    <n v="17599085"/>
    <m/>
    <n v="4732708"/>
    <m/>
    <m/>
  </r>
  <r>
    <x v="1"/>
    <s v="The University of Texas at Arlington"/>
    <x v="2"/>
    <s v="Historically Black Colleges &amp; Universities"/>
    <m/>
    <m/>
    <m/>
    <m/>
    <m/>
    <m/>
    <m/>
    <m/>
    <m/>
    <m/>
  </r>
  <r>
    <x v="1"/>
    <s v="The University of Texas at Arlington"/>
    <x v="2"/>
    <s v="Tribally Controlled Colleges and Universities"/>
    <m/>
    <m/>
    <m/>
    <m/>
    <m/>
    <m/>
    <m/>
    <m/>
    <m/>
    <m/>
  </r>
  <r>
    <x v="1"/>
    <s v="The University of Texas at Arlington"/>
    <x v="2"/>
    <s v="Minority Serving Institutions"/>
    <m/>
    <m/>
    <m/>
    <m/>
    <m/>
    <m/>
    <m/>
    <m/>
    <m/>
    <m/>
  </r>
  <r>
    <x v="1"/>
    <s v="The University of Texas at Arlington"/>
    <x v="2"/>
    <s v="Strengthening Institutions Program"/>
    <m/>
    <m/>
    <n v="2765901"/>
    <m/>
    <m/>
    <m/>
    <m/>
    <m/>
    <m/>
    <m/>
  </r>
  <r>
    <x v="1"/>
    <s v="The University of Texas at Arlington"/>
    <x v="2"/>
    <s v="Proprietary Institutions Grant Funds for Students"/>
    <m/>
    <m/>
    <m/>
    <m/>
    <m/>
    <m/>
    <m/>
    <m/>
    <m/>
    <m/>
  </r>
  <r>
    <x v="1"/>
    <s v="The University of Texas at Arlington"/>
    <x v="2"/>
    <s v="Supplemental Assistance to Institutions of Higher Education Program"/>
    <m/>
    <m/>
    <m/>
    <m/>
    <m/>
    <m/>
    <m/>
    <m/>
    <m/>
    <m/>
  </r>
  <r>
    <x v="1"/>
    <s v="The University of Texas at Arlington"/>
    <x v="2"/>
    <s v="Enter any Other Subpart Funding Received"/>
    <m/>
    <m/>
    <m/>
    <m/>
    <m/>
    <m/>
    <m/>
    <m/>
    <m/>
    <m/>
  </r>
  <r>
    <x v="1"/>
    <s v="The University of Texas at Arlington"/>
    <x v="3"/>
    <s v="Student Portion"/>
    <m/>
    <m/>
    <n v="36188810"/>
    <n v="24690466"/>
    <m/>
    <n v="10054734"/>
    <m/>
    <n v="1443610"/>
    <m/>
    <m/>
  </r>
  <r>
    <x v="1"/>
    <s v="The University of Texas at Arlington"/>
    <x v="3"/>
    <s v="Institutional Portion"/>
    <m/>
    <m/>
    <n v="32209302"/>
    <n v="8143183"/>
    <m/>
    <n v="13559912"/>
    <m/>
    <n v="2487493"/>
    <n v="4623413"/>
    <m/>
  </r>
  <r>
    <x v="1"/>
    <s v="The University of Texas at Arlington"/>
    <x v="3"/>
    <s v="Historically Black Colleges &amp; Universities"/>
    <m/>
    <m/>
    <m/>
    <m/>
    <m/>
    <m/>
    <m/>
    <m/>
    <m/>
    <m/>
  </r>
  <r>
    <x v="1"/>
    <s v="The University of Texas at Arlington"/>
    <x v="3"/>
    <s v="Tribally Controlled Colleges and Universities"/>
    <m/>
    <m/>
    <m/>
    <m/>
    <m/>
    <m/>
    <m/>
    <m/>
    <m/>
    <m/>
  </r>
  <r>
    <x v="1"/>
    <s v="The University of Texas at Arlington"/>
    <x v="3"/>
    <s v="Minority Serving Institutions"/>
    <m/>
    <m/>
    <n v="4747144"/>
    <m/>
    <m/>
    <m/>
    <m/>
    <m/>
    <m/>
    <m/>
  </r>
  <r>
    <x v="1"/>
    <s v="The University of Texas at Arlington"/>
    <x v="3"/>
    <s v="Strengthening Institutions Program"/>
    <m/>
    <m/>
    <m/>
    <m/>
    <m/>
    <m/>
    <m/>
    <m/>
    <m/>
    <m/>
  </r>
  <r>
    <x v="1"/>
    <s v="The University of Texas at Arlington"/>
    <x v="3"/>
    <s v="Proprietary Institutions Grant Funds for Students"/>
    <m/>
    <m/>
    <m/>
    <m/>
    <m/>
    <m/>
    <m/>
    <m/>
    <m/>
    <m/>
  </r>
  <r>
    <x v="1"/>
    <s v="The University of Texas at Arlington"/>
    <x v="3"/>
    <s v="Supplemental Support under American Rescue Plan"/>
    <m/>
    <m/>
    <m/>
    <m/>
    <m/>
    <m/>
    <m/>
    <m/>
    <m/>
    <m/>
  </r>
  <r>
    <x v="1"/>
    <s v="The University of Texas at Arlington"/>
    <x v="3"/>
    <s v="Federal Funding Provided in SB8, 87th Legislature, 3rd Called Session"/>
    <m/>
    <m/>
    <m/>
    <m/>
    <m/>
    <m/>
    <m/>
    <m/>
    <m/>
    <m/>
  </r>
  <r>
    <x v="1"/>
    <s v="The University of Texas at Arlington"/>
    <x v="3"/>
    <s v="Enter any Other Subpart Funding Received"/>
    <m/>
    <m/>
    <m/>
    <m/>
    <m/>
    <m/>
    <m/>
    <m/>
    <m/>
    <m/>
  </r>
  <r>
    <x v="1"/>
    <s v="The University of Texas at Arlington"/>
    <x v="4"/>
    <s v="Enter any Other Subpart Funding Received"/>
    <m/>
    <m/>
    <m/>
    <m/>
    <m/>
    <m/>
    <m/>
    <m/>
    <m/>
    <m/>
  </r>
  <r>
    <x v="1"/>
    <s v="The University of Texas at Arlington"/>
    <x v="4"/>
    <s v="Enter any Other Subpart Funding Received"/>
    <m/>
    <m/>
    <m/>
    <m/>
    <m/>
    <m/>
    <m/>
    <m/>
    <m/>
    <m/>
  </r>
  <r>
    <x v="1"/>
    <s v="The University of Texas at Arlington"/>
    <x v="5"/>
    <s v="Enter any Other Subpart Funding Received"/>
    <m/>
    <m/>
    <m/>
    <m/>
    <m/>
    <m/>
    <m/>
    <m/>
    <m/>
    <m/>
  </r>
  <r>
    <x v="1"/>
    <s v="The University of Texas at Arlington"/>
    <x v="5"/>
    <s v="Enter any Other Subpart Funding Received"/>
    <m/>
    <m/>
    <m/>
    <m/>
    <m/>
    <m/>
    <m/>
    <m/>
    <m/>
    <m/>
  </r>
  <r>
    <x v="1"/>
    <s v="The University of Texas at Arlington"/>
    <x v="6"/>
    <s v="Enter any Other Subpart Funding Received"/>
    <m/>
    <m/>
    <m/>
    <m/>
    <m/>
    <m/>
    <m/>
    <m/>
    <m/>
    <m/>
  </r>
  <r>
    <x v="1"/>
    <s v="The University of Texas at Arlington"/>
    <x v="6"/>
    <s v="Enter any Other Subpart Funding Received"/>
    <m/>
    <m/>
    <m/>
    <m/>
    <m/>
    <m/>
    <m/>
    <m/>
    <m/>
    <m/>
  </r>
  <r>
    <x v="1"/>
    <s v="The University of Texas at Arlington"/>
    <x v="7"/>
    <s v="FEMA reimbursements – Note purpose in Explanatory Notes"/>
    <m/>
    <m/>
    <m/>
    <m/>
    <m/>
    <m/>
    <m/>
    <m/>
    <m/>
    <m/>
  </r>
  <r>
    <x v="1"/>
    <s v="The University of Texas at Arlington"/>
    <x v="7"/>
    <s v="Funds received from other state or local entity (please specify which entity and for what purpose in explanatory notes)"/>
    <m/>
    <m/>
    <m/>
    <m/>
    <m/>
    <m/>
    <m/>
    <m/>
    <m/>
    <m/>
  </r>
  <r>
    <x v="1"/>
    <s v="The University of Texas at Austin - Academic &amp; Health (A+H)"/>
    <x v="0"/>
    <s v="Student Portion"/>
    <n v="15731161"/>
    <n v="14117339"/>
    <m/>
    <n v="1613822"/>
    <m/>
    <m/>
    <m/>
    <m/>
    <m/>
    <m/>
  </r>
  <r>
    <x v="1"/>
    <s v="The University of Texas at Austin - Academic &amp; Health (A+H)"/>
    <x v="0"/>
    <s v="Institutional Portion"/>
    <n v="15731160"/>
    <n v="0"/>
    <m/>
    <n v="15731160"/>
    <m/>
    <m/>
    <m/>
    <m/>
    <m/>
    <m/>
  </r>
  <r>
    <x v="1"/>
    <s v="The University of Texas at Austin - Academic &amp; Health (A+H)"/>
    <x v="0"/>
    <s v="Historically Black Colleges &amp; Universities"/>
    <m/>
    <m/>
    <m/>
    <m/>
    <m/>
    <m/>
    <m/>
    <m/>
    <m/>
    <m/>
  </r>
  <r>
    <x v="1"/>
    <s v="The University of Texas at Austin - Academic &amp; Health (A+H)"/>
    <x v="0"/>
    <s v="Tribally Controlled Colleges and Universities"/>
    <m/>
    <m/>
    <m/>
    <m/>
    <m/>
    <m/>
    <m/>
    <m/>
    <m/>
    <m/>
  </r>
  <r>
    <x v="1"/>
    <s v="The University of Texas at Austin - Academic &amp; Health (A+H)"/>
    <x v="0"/>
    <s v="Minority Serving Institutions"/>
    <m/>
    <m/>
    <m/>
    <m/>
    <m/>
    <m/>
    <m/>
    <m/>
    <m/>
    <m/>
  </r>
  <r>
    <x v="1"/>
    <s v="The University of Texas at Austin - Academic &amp; Health (A+H)"/>
    <x v="0"/>
    <s v="Strengthening Institutions Program"/>
    <m/>
    <m/>
    <m/>
    <m/>
    <m/>
    <m/>
    <m/>
    <m/>
    <m/>
    <m/>
  </r>
  <r>
    <x v="1"/>
    <s v="The University of Texas at Austin - Academic &amp; Health (A+H)"/>
    <x v="0"/>
    <s v="Fund for the Improvement of Post-Secondary Education"/>
    <m/>
    <m/>
    <m/>
    <m/>
    <m/>
    <m/>
    <m/>
    <m/>
    <m/>
    <m/>
  </r>
  <r>
    <x v="1"/>
    <s v="The University of Texas at Austin - Academic &amp; Health (A+H)"/>
    <x v="0"/>
    <s v="Institutional Resilience and Expanded Postsecondary Opportunity"/>
    <m/>
    <m/>
    <m/>
    <m/>
    <m/>
    <m/>
    <m/>
    <m/>
    <m/>
    <m/>
  </r>
  <r>
    <x v="1"/>
    <s v="The University of Texas at Austin - Academic &amp; Health (A+H)"/>
    <x v="0"/>
    <s v="HHS Provider Relief Fund"/>
    <m/>
    <m/>
    <m/>
    <m/>
    <m/>
    <m/>
    <m/>
    <m/>
    <m/>
    <m/>
  </r>
  <r>
    <x v="1"/>
    <s v="The University of Texas at Austin - Academic &amp; Health (A+H)"/>
    <x v="0"/>
    <s v="Enter any Other Subpart Funding Received"/>
    <m/>
    <m/>
    <m/>
    <m/>
    <m/>
    <m/>
    <m/>
    <m/>
    <m/>
    <m/>
  </r>
  <r>
    <x v="1"/>
    <s v="The University of Texas at Austin - Academic &amp; Health (A+H)"/>
    <x v="1"/>
    <s v="Governor's Emergency Education Relief Fund I &amp; II"/>
    <m/>
    <m/>
    <n v="3582075"/>
    <n v="3582075"/>
    <m/>
    <m/>
    <m/>
    <m/>
    <m/>
    <m/>
  </r>
  <r>
    <x v="1"/>
    <s v="The University of Texas at Austin - Academic &amp; Health (A+H)"/>
    <x v="2"/>
    <s v="Student Aid Portion"/>
    <m/>
    <m/>
    <n v="15731161"/>
    <n v="6762000"/>
    <m/>
    <n v="8969161"/>
    <m/>
    <m/>
    <m/>
    <s v="With HEERF 3 student aid, $9.0M is part of $23.9M in student aid grants in Fall 2021."/>
  </r>
  <r>
    <x v="1"/>
    <s v="The University of Texas at Austin - Academic &amp; Health (A+H)"/>
    <x v="2"/>
    <s v="Institutional Portion"/>
    <m/>
    <m/>
    <n v="32645797"/>
    <n v="3329888"/>
    <m/>
    <n v="29315909"/>
    <m/>
    <m/>
    <m/>
    <s v="Entire balance drawn down in May 2022 using eligible lost revenue from 12-month periods beginning April 2020 and April 2021, compared to pre-COVID 12 month period."/>
  </r>
  <r>
    <x v="1"/>
    <s v="The University of Texas at Austin - Academic &amp; Health (A+H)"/>
    <x v="2"/>
    <s v="Historically Black Colleges &amp; Universities"/>
    <m/>
    <m/>
    <m/>
    <m/>
    <m/>
    <m/>
    <m/>
    <m/>
    <m/>
    <m/>
  </r>
  <r>
    <x v="1"/>
    <s v="The University of Texas at Austin - Academic &amp; Health (A+H)"/>
    <x v="2"/>
    <s v="Tribally Controlled Colleges and Universities"/>
    <m/>
    <m/>
    <m/>
    <m/>
    <m/>
    <m/>
    <m/>
    <m/>
    <m/>
    <m/>
  </r>
  <r>
    <x v="1"/>
    <s v="The University of Texas at Austin - Academic &amp; Health (A+H)"/>
    <x v="2"/>
    <s v="Minority Serving Institutions"/>
    <m/>
    <m/>
    <m/>
    <m/>
    <m/>
    <m/>
    <m/>
    <m/>
    <m/>
    <m/>
  </r>
  <r>
    <x v="1"/>
    <s v="The University of Texas at Austin - Academic &amp; Health (A+H)"/>
    <x v="2"/>
    <s v="Strengthening Institutions Program"/>
    <m/>
    <m/>
    <m/>
    <m/>
    <m/>
    <m/>
    <m/>
    <m/>
    <m/>
    <m/>
  </r>
  <r>
    <x v="1"/>
    <s v="The University of Texas at Austin - Academic &amp; Health (A+H)"/>
    <x v="2"/>
    <s v="Proprietary Institutions Grant Funds for Students"/>
    <m/>
    <m/>
    <m/>
    <m/>
    <m/>
    <m/>
    <m/>
    <m/>
    <m/>
    <m/>
  </r>
  <r>
    <x v="1"/>
    <s v="The University of Texas at Austin - Academic &amp; Health (A+H)"/>
    <x v="2"/>
    <s v="Supplemental Assistance to Institutions of Higher Education Program"/>
    <m/>
    <m/>
    <m/>
    <m/>
    <m/>
    <m/>
    <m/>
    <m/>
    <m/>
    <m/>
  </r>
  <r>
    <x v="1"/>
    <s v="The University of Texas at Austin - Academic &amp; Health (A+H)"/>
    <x v="2"/>
    <s v="Enter any Other Subpart Funding Received"/>
    <m/>
    <m/>
    <m/>
    <m/>
    <m/>
    <m/>
    <m/>
    <m/>
    <m/>
    <m/>
  </r>
  <r>
    <x v="1"/>
    <s v="The University of Texas at Austin - Academic &amp; Health (A+H)"/>
    <x v="3"/>
    <s v="Student Portion"/>
    <m/>
    <m/>
    <n v="43016290"/>
    <m/>
    <m/>
    <n v="43016290"/>
    <m/>
    <m/>
    <m/>
    <s v="With $9.0M in HEERF 2 student aid, $14.9M in student grants awarded in Sept-Oct 2021; remaining amounts were awarded as grants in March 2022. "/>
  </r>
  <r>
    <x v="1"/>
    <s v="The University of Texas at Austin - Academic &amp; Health (A+H)"/>
    <x v="3"/>
    <s v="Institutional Portion"/>
    <m/>
    <m/>
    <n v="42982972"/>
    <n v="181503"/>
    <m/>
    <n v="42801469"/>
    <m/>
    <m/>
    <m/>
    <s v="$5M drawn down in Sept-Dec 2021 to provide student debt relief, discharging debt for 7,600 undergraduates and 544 graduate students. Remaining balance drawn down in May 2022 using eligible lost revenue from 12-month periods beginning April 2020 and April 2021, compared to pre-COVID 12 month period."/>
  </r>
  <r>
    <x v="1"/>
    <s v="The University of Texas at Austin - Academic &amp; Health (A+H)"/>
    <x v="3"/>
    <s v="Historically Black Colleges &amp; Universities"/>
    <m/>
    <m/>
    <m/>
    <m/>
    <m/>
    <m/>
    <m/>
    <m/>
    <m/>
    <m/>
  </r>
  <r>
    <x v="1"/>
    <s v="The University of Texas at Austin - Academic &amp; Health (A+H)"/>
    <x v="3"/>
    <s v="Tribally Controlled Colleges and Universities"/>
    <m/>
    <m/>
    <m/>
    <m/>
    <m/>
    <m/>
    <m/>
    <m/>
    <m/>
    <m/>
  </r>
  <r>
    <x v="1"/>
    <s v="The University of Texas at Austin - Academic &amp; Health (A+H)"/>
    <x v="3"/>
    <s v="Minority Serving Institutions"/>
    <m/>
    <m/>
    <m/>
    <m/>
    <n v="314218"/>
    <n v="314218"/>
    <m/>
    <m/>
    <m/>
    <m/>
  </r>
  <r>
    <x v="1"/>
    <s v="The University of Texas at Austin - Academic &amp; Health (A+H)"/>
    <x v="3"/>
    <s v="Strengthening Institutions Program"/>
    <m/>
    <m/>
    <m/>
    <m/>
    <m/>
    <m/>
    <m/>
    <m/>
    <m/>
    <m/>
  </r>
  <r>
    <x v="1"/>
    <s v="The University of Texas at Austin - Academic &amp; Health (A+H)"/>
    <x v="3"/>
    <s v="Proprietary Institutions Grant Funds for Students"/>
    <m/>
    <m/>
    <m/>
    <m/>
    <m/>
    <m/>
    <m/>
    <m/>
    <m/>
    <m/>
  </r>
  <r>
    <x v="1"/>
    <s v="The University of Texas at Austin - Academic &amp; Health (A+H)"/>
    <x v="3"/>
    <s v="Supplemental Support under American Rescue Plan"/>
    <m/>
    <m/>
    <m/>
    <m/>
    <m/>
    <m/>
    <m/>
    <m/>
    <m/>
    <m/>
  </r>
  <r>
    <x v="1"/>
    <s v="The University of Texas at Austin - Academic &amp; Health (A+H)"/>
    <x v="3"/>
    <s v="Federal Funding Provided in SB8, 87th Legislature, 3rd Called Session"/>
    <m/>
    <m/>
    <m/>
    <m/>
    <n v="3235000"/>
    <n v="3117500"/>
    <m/>
    <n v="117500"/>
    <m/>
    <s v="SB8, 3rd Called Session included $3 million for the Marine Science Institute Housing Replacement plus $235,000 for the Briscoe Garner Museum, of that amount $117,500 was brought forward as an unexpended balance into fiscal year 2023."/>
  </r>
  <r>
    <x v="1"/>
    <s v="The University of Texas at Austin - Academic &amp; Health (A+H)"/>
    <x v="3"/>
    <s v="Enter any Other Subpart Funding Received"/>
    <m/>
    <m/>
    <n v="9732041.0999999996"/>
    <n v="5417721"/>
    <n v="794454"/>
    <n v="3268126"/>
    <m/>
    <n v="1840648"/>
    <m/>
    <s v="Texas Performing Arts - $9,205,546 awarded in FY21, $794,454 awarded in FY22; $8,159,352 expended through FY22; Blanton Museum of Art - $526,495 awarded in FY21, $526,495 expended in FY22."/>
  </r>
  <r>
    <x v="1"/>
    <s v="The University of Texas at Austin - Academic &amp; Health (A+H)"/>
    <x v="4"/>
    <s v="Enter any Other Subpart Funding Received"/>
    <m/>
    <m/>
    <m/>
    <m/>
    <m/>
    <m/>
    <m/>
    <m/>
    <m/>
    <m/>
  </r>
  <r>
    <x v="1"/>
    <s v="The University of Texas at Austin - Academic &amp; Health (A+H)"/>
    <x v="4"/>
    <s v="Enter any Other Subpart Funding Received"/>
    <m/>
    <m/>
    <m/>
    <m/>
    <m/>
    <m/>
    <m/>
    <m/>
    <m/>
    <m/>
  </r>
  <r>
    <x v="1"/>
    <s v="The University of Texas at Austin - Academic &amp; Health (A+H)"/>
    <x v="5"/>
    <s v="Enter any Other Subpart Funding Received"/>
    <m/>
    <m/>
    <m/>
    <m/>
    <m/>
    <m/>
    <m/>
    <m/>
    <m/>
    <m/>
  </r>
  <r>
    <x v="1"/>
    <s v="The University of Texas at Austin - Academic &amp; Health (A+H)"/>
    <x v="5"/>
    <s v="Enter any Other Subpart Funding Received"/>
    <m/>
    <m/>
    <m/>
    <m/>
    <m/>
    <m/>
    <m/>
    <m/>
    <m/>
    <m/>
  </r>
  <r>
    <x v="1"/>
    <s v="The University of Texas at Austin - Academic &amp; Health (A+H)"/>
    <x v="6"/>
    <s v="Enter any Other Subpart Funding Received"/>
    <m/>
    <m/>
    <m/>
    <m/>
    <m/>
    <m/>
    <m/>
    <m/>
    <m/>
    <m/>
  </r>
  <r>
    <x v="1"/>
    <s v="The University of Texas at Austin - Academic &amp; Health (A+H)"/>
    <x v="6"/>
    <s v="Enter any Other Subpart Funding Received"/>
    <m/>
    <m/>
    <m/>
    <m/>
    <m/>
    <m/>
    <m/>
    <m/>
    <m/>
    <m/>
  </r>
  <r>
    <x v="1"/>
    <s v="The University of Texas at Austin - Academic &amp; Health (A+H)"/>
    <x v="7"/>
    <s v="FEMA reimbursements – Note purpose in Explanatory Notes"/>
    <m/>
    <m/>
    <m/>
    <m/>
    <m/>
    <m/>
    <m/>
    <m/>
    <m/>
    <m/>
  </r>
  <r>
    <x v="1"/>
    <s v="The University of Texas at Austin - Academic &amp; Health (A+H)"/>
    <x v="7"/>
    <s v="Funds received from other state or local entity (please specify which entity and for what purpose in explanatory notes)"/>
    <m/>
    <m/>
    <n v="247313"/>
    <n v="247313"/>
    <m/>
    <m/>
    <m/>
    <m/>
    <m/>
    <s v="UT Austin Child Development Center received $247,313 in Child Care Relief Funding from the Texas Workforce Commission."/>
  </r>
  <r>
    <x v="1"/>
    <s v="The University of Texas at Dallas"/>
    <x v="0"/>
    <s v="Student Portion"/>
    <n v="9566094"/>
    <n v="6703254"/>
    <m/>
    <n v="2862840"/>
    <m/>
    <m/>
    <m/>
    <m/>
    <m/>
    <m/>
  </r>
  <r>
    <x v="1"/>
    <s v="The University of Texas at Dallas"/>
    <x v="0"/>
    <s v="Institutional Portion"/>
    <n v="9566094"/>
    <n v="568311"/>
    <m/>
    <n v="8997783"/>
    <m/>
    <m/>
    <m/>
    <m/>
    <m/>
    <m/>
  </r>
  <r>
    <x v="1"/>
    <s v="The University of Texas at Dallas"/>
    <x v="0"/>
    <s v="Historically Black Colleges &amp; Universities"/>
    <m/>
    <m/>
    <m/>
    <m/>
    <m/>
    <m/>
    <m/>
    <m/>
    <m/>
    <m/>
  </r>
  <r>
    <x v="1"/>
    <s v="The University of Texas at Dallas"/>
    <x v="0"/>
    <s v="Tribally Controlled Colleges and Universities"/>
    <m/>
    <m/>
    <m/>
    <m/>
    <m/>
    <m/>
    <m/>
    <m/>
    <m/>
    <m/>
  </r>
  <r>
    <x v="1"/>
    <s v="The University of Texas at Dallas"/>
    <x v="0"/>
    <s v="Minority Serving Institutions"/>
    <m/>
    <m/>
    <m/>
    <m/>
    <m/>
    <m/>
    <m/>
    <m/>
    <m/>
    <m/>
  </r>
  <r>
    <x v="1"/>
    <s v="The University of Texas at Dallas"/>
    <x v="0"/>
    <s v="Strengthening Institutions Program"/>
    <m/>
    <m/>
    <m/>
    <m/>
    <m/>
    <m/>
    <m/>
    <m/>
    <m/>
    <m/>
  </r>
  <r>
    <x v="1"/>
    <s v="The University of Texas at Dallas"/>
    <x v="0"/>
    <s v="Fund for the Improvement of Post-Secondary Education"/>
    <m/>
    <m/>
    <m/>
    <m/>
    <m/>
    <m/>
    <m/>
    <m/>
    <m/>
    <m/>
  </r>
  <r>
    <x v="1"/>
    <s v="The University of Texas at Dallas"/>
    <x v="0"/>
    <s v="Institutional Resilience and Expanded Postsecondary Opportunity"/>
    <m/>
    <m/>
    <m/>
    <m/>
    <m/>
    <m/>
    <m/>
    <m/>
    <m/>
    <m/>
  </r>
  <r>
    <x v="1"/>
    <s v="The University of Texas at Dallas"/>
    <x v="0"/>
    <s v="HHS Provider Relief Fund"/>
    <m/>
    <m/>
    <n v="410583"/>
    <m/>
    <n v="117383"/>
    <n v="410583"/>
    <m/>
    <n v="116100"/>
    <n v="1283"/>
    <m/>
  </r>
  <r>
    <x v="1"/>
    <s v="The University of Texas at Dallas"/>
    <x v="0"/>
    <s v="Enter any Other Subpart Funding Received"/>
    <m/>
    <m/>
    <m/>
    <m/>
    <m/>
    <m/>
    <m/>
    <m/>
    <m/>
    <m/>
  </r>
  <r>
    <x v="1"/>
    <s v="The University of Texas at Dallas"/>
    <x v="1"/>
    <s v="Governor's Emergency Education Relief Fund I &amp; II"/>
    <m/>
    <m/>
    <n v="2739410"/>
    <n v="2739410"/>
    <n v="136569"/>
    <n v="136569"/>
    <n v="392651"/>
    <n v="379778"/>
    <n v="12873"/>
    <m/>
  </r>
  <r>
    <x v="1"/>
    <s v="The University of Texas at Dallas"/>
    <x v="2"/>
    <s v="Student Aid Portion"/>
    <m/>
    <m/>
    <n v="9566094"/>
    <n v="9566094"/>
    <m/>
    <m/>
    <m/>
    <m/>
    <m/>
    <m/>
  </r>
  <r>
    <x v="1"/>
    <s v="The University of Texas at Dallas"/>
    <x v="2"/>
    <s v="Institutional Portion"/>
    <m/>
    <m/>
    <n v="21046043"/>
    <n v="19194188"/>
    <m/>
    <n v="1851855"/>
    <m/>
    <m/>
    <m/>
    <m/>
  </r>
  <r>
    <x v="1"/>
    <s v="The University of Texas at Dallas"/>
    <x v="2"/>
    <s v="Historically Black Colleges &amp; Universities"/>
    <m/>
    <m/>
    <m/>
    <m/>
    <m/>
    <m/>
    <m/>
    <m/>
    <m/>
    <m/>
  </r>
  <r>
    <x v="1"/>
    <s v="The University of Texas at Dallas"/>
    <x v="2"/>
    <s v="Tribally Controlled Colleges and Universities"/>
    <m/>
    <m/>
    <m/>
    <m/>
    <m/>
    <m/>
    <m/>
    <m/>
    <m/>
    <m/>
  </r>
  <r>
    <x v="1"/>
    <s v="The University of Texas at Dallas"/>
    <x v="2"/>
    <s v="Minority Serving Institutions"/>
    <m/>
    <m/>
    <m/>
    <m/>
    <m/>
    <m/>
    <m/>
    <m/>
    <m/>
    <m/>
  </r>
  <r>
    <x v="1"/>
    <s v="The University of Texas at Dallas"/>
    <x v="2"/>
    <s v="Strengthening Institutions Program"/>
    <m/>
    <m/>
    <m/>
    <m/>
    <m/>
    <m/>
    <m/>
    <m/>
    <m/>
    <m/>
  </r>
  <r>
    <x v="1"/>
    <s v="The University of Texas at Dallas"/>
    <x v="2"/>
    <s v="Proprietary Institutions Grant Funds for Students"/>
    <m/>
    <m/>
    <m/>
    <m/>
    <m/>
    <m/>
    <m/>
    <m/>
    <m/>
    <m/>
  </r>
  <r>
    <x v="1"/>
    <s v="The University of Texas at Dallas"/>
    <x v="2"/>
    <s v="Supplemental Assistance to Institutions of Higher Education Program"/>
    <m/>
    <m/>
    <m/>
    <m/>
    <m/>
    <m/>
    <m/>
    <m/>
    <m/>
    <m/>
  </r>
  <r>
    <x v="1"/>
    <s v="The University of Texas at Dallas"/>
    <x v="2"/>
    <s v="Enter any Other Subpart Funding Received"/>
    <m/>
    <m/>
    <m/>
    <m/>
    <m/>
    <m/>
    <m/>
    <m/>
    <m/>
    <m/>
  </r>
  <r>
    <x v="1"/>
    <s v="The University of Texas at Dallas"/>
    <x v="3"/>
    <s v="Student Portion"/>
    <m/>
    <m/>
    <n v="23634435"/>
    <n v="4730096"/>
    <m/>
    <n v="23701791"/>
    <m/>
    <m/>
    <m/>
    <m/>
  </r>
  <r>
    <x v="1"/>
    <s v="The University of Texas at Dallas"/>
    <x v="3"/>
    <s v="Institutional Portion"/>
    <m/>
    <m/>
    <n v="30612137"/>
    <n v="3661524"/>
    <m/>
    <n v="17015605"/>
    <m/>
    <n v="5137556"/>
    <m/>
    <m/>
  </r>
  <r>
    <x v="1"/>
    <s v="The University of Texas at Dallas"/>
    <x v="3"/>
    <s v="Historically Black Colleges &amp; Universities"/>
    <m/>
    <m/>
    <m/>
    <m/>
    <m/>
    <m/>
    <m/>
    <m/>
    <m/>
    <m/>
  </r>
  <r>
    <x v="1"/>
    <s v="The University of Texas at Dallas"/>
    <x v="3"/>
    <s v="Tribally Controlled Colleges and Universities"/>
    <m/>
    <m/>
    <m/>
    <m/>
    <m/>
    <m/>
    <m/>
    <m/>
    <m/>
    <m/>
  </r>
  <r>
    <x v="1"/>
    <s v="The University of Texas at Dallas"/>
    <x v="3"/>
    <s v="Minority Serving Institutions"/>
    <m/>
    <m/>
    <m/>
    <m/>
    <m/>
    <m/>
    <m/>
    <m/>
    <m/>
    <m/>
  </r>
  <r>
    <x v="1"/>
    <s v="The University of Texas at Dallas"/>
    <x v="3"/>
    <s v="Strengthening Institutions Program"/>
    <m/>
    <m/>
    <m/>
    <m/>
    <m/>
    <m/>
    <m/>
    <m/>
    <m/>
    <m/>
  </r>
  <r>
    <x v="1"/>
    <s v="The University of Texas at Dallas"/>
    <x v="3"/>
    <s v="Proprietary Institutions Grant Funds for Students"/>
    <m/>
    <m/>
    <m/>
    <m/>
    <m/>
    <m/>
    <m/>
    <m/>
    <m/>
    <m/>
  </r>
  <r>
    <x v="1"/>
    <s v="The University of Texas at Dallas"/>
    <x v="3"/>
    <s v="Supplemental Support under American Rescue Plan"/>
    <m/>
    <m/>
    <m/>
    <m/>
    <m/>
    <m/>
    <m/>
    <m/>
    <m/>
    <m/>
  </r>
  <r>
    <x v="1"/>
    <s v="The University of Texas at Dallas"/>
    <x v="3"/>
    <s v="Federal Funding Provided in SB8, 87th Legislature, 3rd Called Session"/>
    <m/>
    <m/>
    <m/>
    <m/>
    <m/>
    <m/>
    <m/>
    <m/>
    <m/>
    <m/>
  </r>
  <r>
    <x v="1"/>
    <s v="The University of Texas at Dallas"/>
    <x v="3"/>
    <s v="Enter any Other Subpart Funding Received"/>
    <m/>
    <m/>
    <m/>
    <m/>
    <m/>
    <m/>
    <m/>
    <m/>
    <m/>
    <m/>
  </r>
  <r>
    <x v="1"/>
    <s v="The University of Texas at Dallas"/>
    <x v="4"/>
    <s v="Enter any Other Subpart Funding Received"/>
    <m/>
    <m/>
    <m/>
    <m/>
    <m/>
    <m/>
    <m/>
    <m/>
    <m/>
    <m/>
  </r>
  <r>
    <x v="1"/>
    <s v="The University of Texas at Dallas"/>
    <x v="4"/>
    <s v="Enter any Other Subpart Funding Received"/>
    <m/>
    <m/>
    <m/>
    <m/>
    <m/>
    <m/>
    <m/>
    <m/>
    <m/>
    <m/>
  </r>
  <r>
    <x v="1"/>
    <s v="The University of Texas at Dallas"/>
    <x v="5"/>
    <s v="Enter any Other Subpart Funding Received"/>
    <m/>
    <m/>
    <m/>
    <m/>
    <m/>
    <m/>
    <m/>
    <m/>
    <m/>
    <m/>
  </r>
  <r>
    <x v="1"/>
    <s v="The University of Texas at Dallas"/>
    <x v="5"/>
    <s v="Enter any Other Subpart Funding Received"/>
    <m/>
    <m/>
    <m/>
    <m/>
    <m/>
    <m/>
    <m/>
    <m/>
    <m/>
    <m/>
  </r>
  <r>
    <x v="1"/>
    <s v="The University of Texas at Dallas"/>
    <x v="6"/>
    <s v="Enter any Other Subpart Funding Received"/>
    <m/>
    <m/>
    <m/>
    <m/>
    <m/>
    <m/>
    <m/>
    <m/>
    <m/>
    <m/>
  </r>
  <r>
    <x v="1"/>
    <s v="The University of Texas at Dallas"/>
    <x v="6"/>
    <s v="Enter any Other Subpart Funding Received"/>
    <m/>
    <m/>
    <m/>
    <m/>
    <m/>
    <m/>
    <m/>
    <m/>
    <m/>
    <m/>
  </r>
  <r>
    <x v="1"/>
    <s v="The University of Texas at Dallas"/>
    <x v="7"/>
    <s v="FEMA reimbursements – Note purpose in Explanatory Notes"/>
    <m/>
    <m/>
    <m/>
    <m/>
    <m/>
    <m/>
    <m/>
    <m/>
    <m/>
    <m/>
  </r>
  <r>
    <x v="1"/>
    <s v="The University of Texas at Dallas"/>
    <x v="7"/>
    <s v="Funds received from other state or local entity (please specify which entity and for what purpose in explanatory notes)"/>
    <m/>
    <m/>
    <m/>
    <m/>
    <m/>
    <m/>
    <m/>
    <m/>
    <m/>
    <m/>
  </r>
  <r>
    <x v="1"/>
    <s v="The University of Texas at El Paso"/>
    <x v="0"/>
    <s v="Student Portion"/>
    <n v="12413800"/>
    <n v="6261853"/>
    <s v="                                       -"/>
    <n v="6151947"/>
    <n v="0"/>
    <n v="0"/>
    <m/>
    <m/>
    <m/>
    <m/>
  </r>
  <r>
    <x v="1"/>
    <s v="The University of Texas at El Paso"/>
    <x v="0"/>
    <s v="Institutional Portion"/>
    <n v="12413799"/>
    <n v="3392037"/>
    <s v="                                       -"/>
    <n v="7294505"/>
    <s v="                                       -"/>
    <n v="713412"/>
    <m/>
    <n v="741283"/>
    <n v="272563"/>
    <m/>
  </r>
  <r>
    <x v="1"/>
    <s v="The University of Texas at El Paso"/>
    <x v="0"/>
    <s v="Historically Black Colleges &amp; Universities"/>
    <m/>
    <m/>
    <m/>
    <m/>
    <m/>
    <m/>
    <m/>
    <m/>
    <m/>
    <m/>
  </r>
  <r>
    <x v="1"/>
    <s v="The University of Texas at El Paso"/>
    <x v="0"/>
    <s v="Tribally Controlled Colleges and Universities"/>
    <m/>
    <m/>
    <m/>
    <m/>
    <m/>
    <m/>
    <m/>
    <m/>
    <m/>
    <m/>
  </r>
  <r>
    <x v="1"/>
    <s v="The University of Texas at El Paso"/>
    <x v="0"/>
    <s v="Minority Serving Institutions"/>
    <n v="1783906"/>
    <s v="                                       -"/>
    <s v="                                       -"/>
    <s v="                                       -"/>
    <s v="                                       -"/>
    <s v="                                                 -"/>
    <m/>
    <n v="1783906"/>
    <m/>
    <m/>
  </r>
  <r>
    <x v="1"/>
    <s v="The University of Texas at El Paso"/>
    <x v="0"/>
    <s v="Strengthening Institutions Program"/>
    <m/>
    <m/>
    <m/>
    <m/>
    <m/>
    <m/>
    <m/>
    <m/>
    <m/>
    <m/>
  </r>
  <r>
    <x v="1"/>
    <s v="The University of Texas at El Paso"/>
    <x v="0"/>
    <s v="Fund for the Improvement of Post-Secondary Education"/>
    <m/>
    <m/>
    <m/>
    <m/>
    <m/>
    <m/>
    <m/>
    <m/>
    <m/>
    <m/>
  </r>
  <r>
    <x v="1"/>
    <s v="The University of Texas at El Paso"/>
    <x v="0"/>
    <s v="Institutional Resilience and Expanded Postsecondary Opportunity"/>
    <m/>
    <m/>
    <m/>
    <m/>
    <m/>
    <m/>
    <m/>
    <m/>
    <m/>
    <m/>
  </r>
  <r>
    <x v="1"/>
    <s v="The University of Texas at El Paso"/>
    <x v="0"/>
    <s v="HHS Provider Relief Fund"/>
    <m/>
    <m/>
    <m/>
    <m/>
    <m/>
    <m/>
    <m/>
    <m/>
    <m/>
    <m/>
  </r>
  <r>
    <x v="1"/>
    <s v="The University of Texas at El Paso"/>
    <x v="0"/>
    <s v="Enter any Other Subpart Funding Received"/>
    <m/>
    <m/>
    <m/>
    <m/>
    <m/>
    <m/>
    <m/>
    <m/>
    <m/>
    <m/>
  </r>
  <r>
    <x v="1"/>
    <s v="The University of Texas at El Paso"/>
    <x v="1"/>
    <s v="Governor's Emergency Education Relief Fund I &amp; II"/>
    <s v="                                       -"/>
    <s v="                                       -"/>
    <n v="4749828"/>
    <n v="4672278"/>
    <n v="721320"/>
    <n v="458100"/>
    <m/>
    <m/>
    <m/>
    <m/>
  </r>
  <r>
    <x v="1"/>
    <s v="The University of Texas at El Paso"/>
    <x v="2"/>
    <s v="Student Aid Portion"/>
    <s v="                                       -"/>
    <s v="                                       -"/>
    <n v="12413800"/>
    <n v="12413800"/>
    <n v="0"/>
    <n v="0"/>
    <m/>
    <m/>
    <m/>
    <m/>
  </r>
  <r>
    <x v="1"/>
    <s v="The University of Texas at El Paso"/>
    <x v="2"/>
    <s v="Institutional Portion"/>
    <m/>
    <m/>
    <n v="31355336"/>
    <n v="21968559"/>
    <s v="                                       -"/>
    <n v="4257298"/>
    <m/>
    <n v="739634"/>
    <n v="4489846"/>
    <m/>
  </r>
  <r>
    <x v="1"/>
    <s v="The University of Texas at El Paso"/>
    <x v="2"/>
    <s v="Historically Black Colleges &amp; Universities"/>
    <m/>
    <m/>
    <m/>
    <m/>
    <m/>
    <m/>
    <m/>
    <m/>
    <m/>
    <m/>
  </r>
  <r>
    <x v="1"/>
    <s v="The University of Texas at El Paso"/>
    <x v="2"/>
    <s v="Tribally Controlled Colleges and Universities"/>
    <m/>
    <m/>
    <m/>
    <m/>
    <m/>
    <m/>
    <m/>
    <m/>
    <m/>
    <m/>
  </r>
  <r>
    <x v="1"/>
    <s v="The University of Texas at El Paso"/>
    <x v="2"/>
    <s v="Minority Serving Institutions"/>
    <m/>
    <m/>
    <n v="2748783"/>
    <n v="2669087"/>
    <s v="                                       -"/>
    <m/>
    <m/>
    <m/>
    <n v="79696"/>
    <m/>
  </r>
  <r>
    <x v="1"/>
    <s v="The University of Texas at El Paso"/>
    <x v="2"/>
    <s v="Strengthening Institutions Program"/>
    <m/>
    <m/>
    <m/>
    <m/>
    <m/>
    <m/>
    <m/>
    <m/>
    <m/>
    <m/>
  </r>
  <r>
    <x v="1"/>
    <s v="The University of Texas at El Paso"/>
    <x v="2"/>
    <s v="Proprietary Institutions Grant Funds for Students"/>
    <m/>
    <m/>
    <m/>
    <m/>
    <m/>
    <m/>
    <m/>
    <m/>
    <m/>
    <m/>
  </r>
  <r>
    <x v="1"/>
    <s v="The University of Texas at El Paso"/>
    <x v="2"/>
    <s v="Supplemental Assistance to Institutions of Higher Education Program"/>
    <m/>
    <m/>
    <m/>
    <m/>
    <m/>
    <m/>
    <m/>
    <m/>
    <m/>
    <m/>
  </r>
  <r>
    <x v="1"/>
    <s v="The University of Texas at El Paso"/>
    <x v="2"/>
    <s v="Enter any Other Subpart Funding Received"/>
    <m/>
    <m/>
    <m/>
    <m/>
    <m/>
    <m/>
    <m/>
    <m/>
    <m/>
    <m/>
  </r>
  <r>
    <x v="1"/>
    <s v="The University of Texas at El Paso"/>
    <x v="3"/>
    <s v="Student Portion"/>
    <m/>
    <m/>
    <n v="38726218"/>
    <n v="22828413"/>
    <s v="                                       -"/>
    <n v="15897803"/>
    <m/>
    <m/>
    <n v="2"/>
    <m/>
  </r>
  <r>
    <x v="1"/>
    <s v="The University of Texas at El Paso"/>
    <x v="3"/>
    <s v="Institutional Portion"/>
    <m/>
    <m/>
    <n v="38046138"/>
    <n v="8870784"/>
    <m/>
    <n v="11978505"/>
    <m/>
    <n v="4021670"/>
    <n v="13075178"/>
    <m/>
  </r>
  <r>
    <x v="1"/>
    <s v="The University of Texas at El Paso"/>
    <x v="3"/>
    <s v="Historically Black Colleges &amp; Universities"/>
    <m/>
    <m/>
    <m/>
    <m/>
    <m/>
    <m/>
    <m/>
    <m/>
    <m/>
    <m/>
  </r>
  <r>
    <x v="1"/>
    <s v="The University of Texas at El Paso"/>
    <x v="3"/>
    <s v="Tribally Controlled Colleges and Universities"/>
    <m/>
    <m/>
    <m/>
    <m/>
    <m/>
    <m/>
    <m/>
    <m/>
    <m/>
    <m/>
  </r>
  <r>
    <x v="1"/>
    <s v="The University of Texas at El Paso"/>
    <x v="3"/>
    <s v="Minority Serving Institutions"/>
    <m/>
    <m/>
    <n v="4659926"/>
    <s v="                                       -"/>
    <s v="                                       -"/>
    <s v="                                                 -"/>
    <m/>
    <n v="2487081"/>
    <n v="2172845"/>
    <m/>
  </r>
  <r>
    <x v="1"/>
    <s v="The University of Texas at El Paso"/>
    <x v="3"/>
    <s v="Strengthening Institutions Program"/>
    <m/>
    <m/>
    <m/>
    <m/>
    <m/>
    <m/>
    <m/>
    <m/>
    <m/>
    <m/>
  </r>
  <r>
    <x v="1"/>
    <s v="The University of Texas at El Paso"/>
    <x v="3"/>
    <s v="Proprietary Institutions Grant Funds for Students"/>
    <m/>
    <m/>
    <m/>
    <m/>
    <m/>
    <m/>
    <m/>
    <m/>
    <m/>
    <m/>
  </r>
  <r>
    <x v="1"/>
    <s v="The University of Texas at El Paso"/>
    <x v="3"/>
    <s v="Supplemental Support under American Rescue Plan"/>
    <m/>
    <m/>
    <m/>
    <m/>
    <m/>
    <m/>
    <m/>
    <m/>
    <m/>
    <m/>
  </r>
  <r>
    <x v="1"/>
    <s v="The University of Texas at El Paso"/>
    <x v="3"/>
    <s v="Federal Funding Provided in SB8, 87th Legislature, 3rd Called Session"/>
    <m/>
    <m/>
    <m/>
    <m/>
    <m/>
    <m/>
    <m/>
    <m/>
    <m/>
    <m/>
  </r>
  <r>
    <x v="1"/>
    <s v="The University of Texas at El Paso"/>
    <x v="3"/>
    <s v="Enter any Other Subpart Funding Received"/>
    <m/>
    <m/>
    <m/>
    <m/>
    <m/>
    <m/>
    <m/>
    <m/>
    <m/>
    <m/>
  </r>
  <r>
    <x v="1"/>
    <s v="The University of Texas at El Paso"/>
    <x v="4"/>
    <s v="Enter any Other Subpart Funding Received"/>
    <m/>
    <m/>
    <m/>
    <m/>
    <m/>
    <m/>
    <m/>
    <m/>
    <m/>
    <m/>
  </r>
  <r>
    <x v="1"/>
    <s v="The University of Texas at El Paso"/>
    <x v="4"/>
    <s v="Enter any Other Subpart Funding Received"/>
    <m/>
    <m/>
    <m/>
    <m/>
    <m/>
    <m/>
    <m/>
    <m/>
    <m/>
    <m/>
  </r>
  <r>
    <x v="1"/>
    <s v="The University of Texas at El Paso"/>
    <x v="5"/>
    <s v="Enter any Other Subpart Funding Received"/>
    <m/>
    <m/>
    <m/>
    <m/>
    <m/>
    <m/>
    <m/>
    <m/>
    <m/>
    <m/>
  </r>
  <r>
    <x v="1"/>
    <s v="The University of Texas at El Paso"/>
    <x v="5"/>
    <s v="Enter any Other Subpart Funding Received"/>
    <m/>
    <m/>
    <m/>
    <m/>
    <m/>
    <m/>
    <m/>
    <m/>
    <m/>
    <m/>
  </r>
  <r>
    <x v="1"/>
    <s v="The University of Texas at El Paso"/>
    <x v="6"/>
    <s v="Enter any Other Subpart Funding Received"/>
    <m/>
    <m/>
    <m/>
    <m/>
    <m/>
    <m/>
    <m/>
    <m/>
    <m/>
    <m/>
  </r>
  <r>
    <x v="1"/>
    <s v="The University of Texas at El Paso"/>
    <x v="6"/>
    <s v="Enter any Other Subpart Funding Received"/>
    <m/>
    <m/>
    <m/>
    <m/>
    <m/>
    <m/>
    <m/>
    <m/>
    <m/>
    <m/>
  </r>
  <r>
    <x v="1"/>
    <s v="The University of Texas at El Paso"/>
    <x v="7"/>
    <s v="FEMA reimbursements – Note purpose in Explanatory Notes"/>
    <m/>
    <m/>
    <m/>
    <m/>
    <m/>
    <m/>
    <m/>
    <m/>
    <m/>
    <m/>
  </r>
  <r>
    <x v="1"/>
    <s v="The University of Texas at El Paso"/>
    <x v="7"/>
    <s v="Funds received from other state or local entity (please specify which entity and for what purpose in explanatory notes)"/>
    <m/>
    <m/>
    <m/>
    <m/>
    <m/>
    <m/>
    <m/>
    <m/>
    <m/>
    <m/>
  </r>
  <r>
    <x v="1"/>
    <s v="The University of Texas RGV - Academic &amp; Health (A+H)"/>
    <x v="0"/>
    <s v="Student Portion"/>
    <n v="17167129"/>
    <n v="12609959"/>
    <m/>
    <n v="4557170"/>
    <m/>
    <m/>
    <m/>
    <m/>
    <m/>
    <m/>
  </r>
  <r>
    <x v="1"/>
    <s v="The University of Texas RGV - Academic &amp; Health (A+H)"/>
    <x v="0"/>
    <s v="Institutional Portion"/>
    <n v="17167129"/>
    <n v="6798193"/>
    <m/>
    <n v="10368936"/>
    <m/>
    <m/>
    <m/>
    <m/>
    <m/>
    <m/>
  </r>
  <r>
    <x v="1"/>
    <s v="The University of Texas RGV - Academic &amp; Health (A+H)"/>
    <x v="0"/>
    <s v="Historically Black Colleges &amp; Universities"/>
    <m/>
    <m/>
    <m/>
    <m/>
    <m/>
    <m/>
    <m/>
    <m/>
    <m/>
    <m/>
  </r>
  <r>
    <x v="1"/>
    <s v="The University of Texas RGV - Academic &amp; Health (A+H)"/>
    <x v="0"/>
    <s v="Tribally Controlled Colleges and Universities"/>
    <m/>
    <m/>
    <m/>
    <m/>
    <m/>
    <m/>
    <m/>
    <m/>
    <m/>
    <m/>
  </r>
  <r>
    <x v="1"/>
    <s v="The University of Texas RGV - Academic &amp; Health (A+H)"/>
    <x v="0"/>
    <s v="Minority Serving Institutions"/>
    <n v="2425833"/>
    <n v="2425833"/>
    <n v="20100"/>
    <n v="20100"/>
    <m/>
    <m/>
    <m/>
    <m/>
    <m/>
    <m/>
  </r>
  <r>
    <x v="1"/>
    <s v="The University of Texas RGV - Academic &amp; Health (A+H)"/>
    <x v="0"/>
    <s v="Strengthening Institutions Program"/>
    <m/>
    <m/>
    <m/>
    <m/>
    <m/>
    <m/>
    <m/>
    <m/>
    <m/>
    <m/>
  </r>
  <r>
    <x v="1"/>
    <s v="The University of Texas RGV - Academic &amp; Health (A+H)"/>
    <x v="0"/>
    <s v="Fund for the Improvement of Post-Secondary Education"/>
    <m/>
    <m/>
    <m/>
    <m/>
    <m/>
    <m/>
    <m/>
    <m/>
    <m/>
    <m/>
  </r>
  <r>
    <x v="1"/>
    <s v="The University of Texas RGV - Academic &amp; Health (A+H)"/>
    <x v="0"/>
    <s v="Institutional Resilience and Expanded Postsecondary Opportunity"/>
    <m/>
    <m/>
    <m/>
    <m/>
    <m/>
    <m/>
    <m/>
    <m/>
    <m/>
    <m/>
  </r>
  <r>
    <x v="1"/>
    <s v="The University of Texas RGV - Academic &amp; Health (A+H)"/>
    <x v="0"/>
    <s v="HHS Provider Relief Fund"/>
    <m/>
    <m/>
    <m/>
    <m/>
    <m/>
    <m/>
    <m/>
    <m/>
    <m/>
    <m/>
  </r>
  <r>
    <x v="1"/>
    <s v="The University of Texas RGV - Academic &amp; Health (A+H)"/>
    <x v="0"/>
    <s v="US Dept of Commerce - CARES Act Recovery Assistance"/>
    <n v="300000"/>
    <m/>
    <m/>
    <n v="94976"/>
    <m/>
    <n v="190806"/>
    <m/>
    <n v="-22925"/>
    <m/>
    <s v="Expanding University Center Efforts as a Result of COVID-19"/>
  </r>
  <r>
    <x v="1"/>
    <s v="The University of Texas RGV - Academic &amp; Health (A+H)"/>
    <x v="0"/>
    <s v="National Endowment for the Humanities - Relief Grant"/>
    <n v="7500"/>
    <m/>
    <m/>
    <n v="7348"/>
    <m/>
    <n v="152"/>
    <m/>
    <m/>
    <m/>
    <s v="UTRGV Center for Mexican-American Studies COVID-19 Relief"/>
  </r>
  <r>
    <x v="1"/>
    <s v="The University of Texas RGV - Academic &amp; Health (A+H)"/>
    <x v="0"/>
    <s v="US Dept of Health and Human Svcs - Admin for Children and Families"/>
    <n v="326916"/>
    <m/>
    <m/>
    <n v="277442"/>
    <m/>
    <n v="27065"/>
    <m/>
    <m/>
    <m/>
    <s v="Early Head Start - COVID Supplemental Funding"/>
  </r>
  <r>
    <x v="1"/>
    <s v="The University of Texas RGV - Academic &amp; Health (A+H)"/>
    <x v="1"/>
    <s v="Governor's Emergency Education Relief Fund I &amp; II"/>
    <m/>
    <m/>
    <n v="7802116"/>
    <n v="7698367"/>
    <n v="2243710"/>
    <n v="1014190"/>
    <n v="7031439"/>
    <n v="7514320"/>
    <n v="15840"/>
    <m/>
  </r>
  <r>
    <x v="1"/>
    <s v="The University of Texas RGV - Academic &amp; Health (A+H)"/>
    <x v="2"/>
    <s v="Student Aid Portion"/>
    <m/>
    <m/>
    <n v="17167129"/>
    <n v="17150342"/>
    <m/>
    <n v="16787"/>
    <m/>
    <m/>
    <m/>
    <m/>
  </r>
  <r>
    <x v="1"/>
    <s v="The University of Texas RGV - Academic &amp; Health (A+H)"/>
    <x v="2"/>
    <s v="Institutional Portion"/>
    <m/>
    <m/>
    <n v="40840147"/>
    <n v="40840147"/>
    <m/>
    <m/>
    <m/>
    <m/>
    <m/>
    <m/>
  </r>
  <r>
    <x v="1"/>
    <s v="The University of Texas RGV - Academic &amp; Health (A+H)"/>
    <x v="2"/>
    <s v="Historically Black Colleges &amp; Universities"/>
    <m/>
    <m/>
    <m/>
    <m/>
    <m/>
    <m/>
    <m/>
    <m/>
    <m/>
    <m/>
  </r>
  <r>
    <x v="1"/>
    <s v="The University of Texas RGV - Academic &amp; Health (A+H)"/>
    <x v="2"/>
    <s v="Tribally Controlled Colleges and Universities"/>
    <m/>
    <m/>
    <m/>
    <m/>
    <m/>
    <m/>
    <m/>
    <m/>
    <m/>
    <m/>
  </r>
  <r>
    <x v="1"/>
    <s v="The University of Texas RGV - Academic &amp; Health (A+H)"/>
    <x v="2"/>
    <s v="Minority Serving Institutions"/>
    <m/>
    <m/>
    <n v="3620353"/>
    <n v="3620353"/>
    <m/>
    <m/>
    <m/>
    <m/>
    <m/>
    <m/>
  </r>
  <r>
    <x v="1"/>
    <s v="The University of Texas RGV - Academic &amp; Health (A+H)"/>
    <x v="2"/>
    <s v="Strengthening Institutions Program"/>
    <m/>
    <m/>
    <m/>
    <m/>
    <m/>
    <m/>
    <m/>
    <m/>
    <m/>
    <m/>
  </r>
  <r>
    <x v="1"/>
    <s v="The University of Texas RGV - Academic &amp; Health (A+H)"/>
    <x v="2"/>
    <s v="Proprietary Institutions Grant Funds for Students"/>
    <m/>
    <m/>
    <m/>
    <m/>
    <m/>
    <m/>
    <m/>
    <m/>
    <m/>
    <m/>
  </r>
  <r>
    <x v="1"/>
    <s v="The University of Texas RGV - Academic &amp; Health (A+H)"/>
    <x v="2"/>
    <s v="Supplemental Assistance to Institutions of Higher Education Program"/>
    <m/>
    <m/>
    <m/>
    <m/>
    <m/>
    <m/>
    <m/>
    <m/>
    <m/>
    <m/>
  </r>
  <r>
    <x v="1"/>
    <s v="The University of Texas RGV - Academic &amp; Health (A+H)"/>
    <x v="2"/>
    <s v="Enter any Other Subpart Funding Received"/>
    <m/>
    <m/>
    <m/>
    <m/>
    <m/>
    <m/>
    <m/>
    <m/>
    <m/>
    <m/>
  </r>
  <r>
    <x v="1"/>
    <s v="The University of Texas RGV - Academic &amp; Health (A+H)"/>
    <x v="3"/>
    <s v="Student Portion"/>
    <m/>
    <m/>
    <n v="51147324"/>
    <n v="10808867"/>
    <m/>
    <n v="40338457"/>
    <m/>
    <m/>
    <m/>
    <m/>
  </r>
  <r>
    <x v="1"/>
    <s v="The University of Texas RGV - Academic &amp; Health (A+H)"/>
    <x v="3"/>
    <s v="Institutional Portion"/>
    <m/>
    <m/>
    <n v="48264505"/>
    <n v="23588084"/>
    <m/>
    <n v="24676421"/>
    <m/>
    <m/>
    <m/>
    <m/>
  </r>
  <r>
    <x v="1"/>
    <s v="The University of Texas RGV - Academic &amp; Health (A+H)"/>
    <x v="3"/>
    <s v="Historically Black Colleges &amp; Universities"/>
    <m/>
    <m/>
    <m/>
    <m/>
    <m/>
    <m/>
    <m/>
    <m/>
    <m/>
    <m/>
  </r>
  <r>
    <x v="1"/>
    <s v="The University of Texas RGV - Academic &amp; Health (A+H)"/>
    <x v="3"/>
    <s v="Tribally Controlled Colleges and Universities"/>
    <m/>
    <m/>
    <m/>
    <m/>
    <m/>
    <m/>
    <m/>
    <m/>
    <m/>
    <m/>
  </r>
  <r>
    <x v="1"/>
    <s v="The University of Texas RGV - Academic &amp; Health (A+H)"/>
    <x v="3"/>
    <s v="Minority Serving Institutions"/>
    <m/>
    <m/>
    <n v="6112538"/>
    <m/>
    <m/>
    <n v="6112538"/>
    <m/>
    <m/>
    <m/>
    <m/>
  </r>
  <r>
    <x v="1"/>
    <s v="The University of Texas RGV - Academic &amp; Health (A+H)"/>
    <x v="3"/>
    <s v="Strengthening Institutions Program"/>
    <m/>
    <m/>
    <m/>
    <m/>
    <m/>
    <m/>
    <m/>
    <m/>
    <m/>
    <m/>
  </r>
  <r>
    <x v="1"/>
    <s v="The University of Texas RGV - Academic &amp; Health (A+H)"/>
    <x v="3"/>
    <s v="Proprietary Institutions Grant Funds for Students"/>
    <m/>
    <m/>
    <m/>
    <m/>
    <m/>
    <m/>
    <m/>
    <m/>
    <m/>
    <m/>
  </r>
  <r>
    <x v="1"/>
    <s v="The University of Texas RGV - Academic &amp; Health (A+H)"/>
    <x v="3"/>
    <s v="Supplemental Support under American Rescue Plan"/>
    <m/>
    <m/>
    <m/>
    <m/>
    <m/>
    <m/>
    <m/>
    <m/>
    <m/>
    <m/>
  </r>
  <r>
    <x v="1"/>
    <s v="The University of Texas RGV - Academic &amp; Health (A+H)"/>
    <x v="3"/>
    <s v="Federal Funding Provided in SB8, 87th Legislature, 3rd Called Session"/>
    <m/>
    <m/>
    <m/>
    <m/>
    <n v="2028592"/>
    <n v="2028592"/>
    <m/>
    <m/>
    <m/>
    <s v="Performance Based Funding for At-Risk Students at Comprehensive Regional Universities"/>
  </r>
  <r>
    <x v="1"/>
    <s v="The University of Texas RGV - Academic &amp; Health (A+H)"/>
    <x v="3"/>
    <s v="Enter any Other Subpart Funding Received"/>
    <m/>
    <m/>
    <m/>
    <m/>
    <m/>
    <m/>
    <m/>
    <m/>
    <m/>
    <m/>
  </r>
  <r>
    <x v="1"/>
    <s v="The University of Texas RGV - Academic &amp; Health (A+H)"/>
    <x v="4"/>
    <s v="Enter any Other Subpart Funding Received"/>
    <m/>
    <m/>
    <m/>
    <m/>
    <m/>
    <m/>
    <m/>
    <m/>
    <m/>
    <m/>
  </r>
  <r>
    <x v="1"/>
    <s v="The University of Texas RGV - Academic &amp; Health (A+H)"/>
    <x v="4"/>
    <s v="Enter any Other Subpart Funding Received"/>
    <m/>
    <m/>
    <m/>
    <m/>
    <m/>
    <m/>
    <m/>
    <m/>
    <m/>
    <m/>
  </r>
  <r>
    <x v="1"/>
    <s v="The University of Texas RGV - Academic &amp; Health (A+H)"/>
    <x v="5"/>
    <s v="Enter any Other Subpart Funding Received"/>
    <m/>
    <m/>
    <m/>
    <m/>
    <m/>
    <m/>
    <m/>
    <m/>
    <m/>
    <m/>
  </r>
  <r>
    <x v="1"/>
    <s v="The University of Texas RGV - Academic &amp; Health (A+H)"/>
    <x v="5"/>
    <s v="Enter any Other Subpart Funding Received"/>
    <m/>
    <m/>
    <m/>
    <m/>
    <m/>
    <m/>
    <m/>
    <m/>
    <m/>
    <m/>
  </r>
  <r>
    <x v="1"/>
    <s v="The University of Texas RGV - Academic &amp; Health (A+H)"/>
    <x v="6"/>
    <s v="Enter any Other Subpart Funding Received"/>
    <m/>
    <m/>
    <m/>
    <m/>
    <m/>
    <m/>
    <m/>
    <m/>
    <m/>
    <m/>
  </r>
  <r>
    <x v="1"/>
    <s v="The University of Texas RGV - Academic &amp; Health (A+H)"/>
    <x v="6"/>
    <s v="Enter any Other Subpart Funding Received"/>
    <m/>
    <m/>
    <m/>
    <m/>
    <m/>
    <m/>
    <m/>
    <m/>
    <m/>
    <m/>
  </r>
  <r>
    <x v="1"/>
    <s v="The University of Texas RGV - Academic &amp; Health (A+H)"/>
    <x v="7"/>
    <s v="FEMA reimbursements – Note purpose in Explanatory Notes"/>
    <m/>
    <m/>
    <m/>
    <m/>
    <n v="247771"/>
    <n v="247771"/>
    <n v="72210"/>
    <n v="72210"/>
    <m/>
    <s v="Texas COVID-19 Pandemic Public Assistance Grant - COVID Response Costs"/>
  </r>
  <r>
    <x v="1"/>
    <s v="The University of Texas RGV - Academic &amp; Health (A+H)"/>
    <x v="7"/>
    <s v="Funds received from other state or local entity (please specify which entity and for what purpose in explanatory notes)"/>
    <n v="295740"/>
    <n v="27302"/>
    <m/>
    <n v="155347"/>
    <n v="10000"/>
    <n v="81063"/>
    <m/>
    <n v="2025"/>
    <m/>
    <s v="P/T from UT San Antonio - SBDC COVID Accelerator"/>
  </r>
  <r>
    <x v="1"/>
    <s v="The University of Texas RGV - Academic &amp; Health (A+H)"/>
    <x v="7"/>
    <s v="Funds received from other state or local entity (please specify which entity and for what purpose in explanatory notes)"/>
    <n v="177810"/>
    <n v="13996"/>
    <n v="36145"/>
    <n v="157570"/>
    <m/>
    <n v="34564"/>
    <m/>
    <m/>
    <m/>
    <s v="P/T from UT Arlington - 2020 CARES Act National Emergency Assistance Program."/>
  </r>
  <r>
    <x v="1"/>
    <s v="The University of Texas of the Permian Basin"/>
    <x v="0"/>
    <s v="Student Portion"/>
    <n v="920008"/>
    <n v="488900"/>
    <m/>
    <n v="431108"/>
    <m/>
    <m/>
    <m/>
    <m/>
    <n v="920008"/>
    <m/>
  </r>
  <r>
    <x v="1"/>
    <s v="The University of Texas of the Permian Basin"/>
    <x v="0"/>
    <s v="Institutional Portion"/>
    <n v="920008"/>
    <n v="94956"/>
    <m/>
    <n v="818655"/>
    <m/>
    <n v="6397"/>
    <m/>
    <m/>
    <n v="920008"/>
    <m/>
  </r>
  <r>
    <x v="1"/>
    <s v="The University of Texas of the Permian Basin"/>
    <x v="0"/>
    <s v="Historically Black Colleges &amp; Universities"/>
    <m/>
    <m/>
    <m/>
    <m/>
    <m/>
    <m/>
    <m/>
    <m/>
    <m/>
    <m/>
  </r>
  <r>
    <x v="1"/>
    <s v="The University of Texas of the Permian Basin"/>
    <x v="0"/>
    <s v="Tribally Controlled Colleges and Universities"/>
    <m/>
    <m/>
    <m/>
    <m/>
    <m/>
    <m/>
    <m/>
    <m/>
    <m/>
    <m/>
  </r>
  <r>
    <x v="1"/>
    <s v="The University of Texas of the Permian Basin"/>
    <x v="0"/>
    <s v="Minority Serving Institutions"/>
    <n v="141344"/>
    <m/>
    <m/>
    <n v="203744"/>
    <m/>
    <n v="-62400"/>
    <m/>
    <m/>
    <n v="141344"/>
    <m/>
  </r>
  <r>
    <x v="1"/>
    <s v="The University of Texas of the Permian Basin"/>
    <x v="0"/>
    <s v="Strengthening Institutions Program"/>
    <m/>
    <m/>
    <m/>
    <m/>
    <m/>
    <m/>
    <m/>
    <m/>
    <m/>
    <m/>
  </r>
  <r>
    <x v="1"/>
    <s v="The University of Texas of the Permian Basin"/>
    <x v="0"/>
    <s v="Fund for the Improvement of Post-Secondary Education"/>
    <m/>
    <m/>
    <m/>
    <m/>
    <m/>
    <m/>
    <m/>
    <m/>
    <m/>
    <m/>
  </r>
  <r>
    <x v="1"/>
    <s v="The University of Texas of the Permian Basin"/>
    <x v="0"/>
    <s v="Institutional Resilience and Expanded Postsecondary Opportunity"/>
    <m/>
    <m/>
    <m/>
    <m/>
    <m/>
    <m/>
    <m/>
    <m/>
    <m/>
    <m/>
  </r>
  <r>
    <x v="1"/>
    <s v="The University of Texas of the Permian Basin"/>
    <x v="0"/>
    <s v="HHS Provider Relief Fund"/>
    <m/>
    <m/>
    <m/>
    <m/>
    <m/>
    <m/>
    <m/>
    <m/>
    <m/>
    <m/>
  </r>
  <r>
    <x v="1"/>
    <s v="The University of Texas of the Permian Basin"/>
    <x v="0"/>
    <s v="Enter any Other Subpart Funding Received"/>
    <m/>
    <m/>
    <m/>
    <m/>
    <m/>
    <m/>
    <m/>
    <m/>
    <m/>
    <m/>
  </r>
  <r>
    <x v="1"/>
    <s v="The University of Texas of the Permian Basin"/>
    <x v="1"/>
    <s v="Governor's Emergency Education Relief Fund I &amp; II"/>
    <m/>
    <m/>
    <n v="553004"/>
    <n v="553004"/>
    <m/>
    <m/>
    <m/>
    <m/>
    <n v="553004"/>
    <m/>
  </r>
  <r>
    <x v="1"/>
    <s v="The University of Texas of the Permian Basin"/>
    <x v="2"/>
    <s v="Student Aid Portion"/>
    <m/>
    <m/>
    <n v="920008"/>
    <n v="528000"/>
    <m/>
    <n v="393099"/>
    <m/>
    <n v="-1091"/>
    <n v="920008"/>
    <m/>
  </r>
  <r>
    <x v="1"/>
    <s v="The University of Texas of the Permian Basin"/>
    <x v="2"/>
    <s v="Institutional Portion"/>
    <m/>
    <m/>
    <n v="3087538"/>
    <n v="2431578"/>
    <m/>
    <n v="612631"/>
    <m/>
    <n v="43328"/>
    <n v="3087537"/>
    <m/>
  </r>
  <r>
    <x v="1"/>
    <s v="The University of Texas of the Permian Basin"/>
    <x v="2"/>
    <s v="Historically Black Colleges &amp; Universities"/>
    <m/>
    <m/>
    <m/>
    <m/>
    <m/>
    <m/>
    <m/>
    <m/>
    <m/>
    <m/>
  </r>
  <r>
    <x v="1"/>
    <s v="The University of Texas of the Permian Basin"/>
    <x v="2"/>
    <s v="Tribally Controlled Colleges and Universities"/>
    <m/>
    <m/>
    <m/>
    <m/>
    <m/>
    <m/>
    <m/>
    <m/>
    <m/>
    <m/>
  </r>
  <r>
    <x v="1"/>
    <s v="The University of Texas of the Permian Basin"/>
    <x v="2"/>
    <s v="Minority Serving Institutions"/>
    <m/>
    <m/>
    <n v="276879"/>
    <n v="3989"/>
    <m/>
    <n v="270699"/>
    <m/>
    <m/>
    <n v="274688"/>
    <m/>
  </r>
  <r>
    <x v="1"/>
    <s v="The University of Texas of the Permian Basin"/>
    <x v="2"/>
    <s v="Strengthening Institutions Program"/>
    <m/>
    <m/>
    <m/>
    <m/>
    <m/>
    <m/>
    <m/>
    <m/>
    <m/>
    <m/>
  </r>
  <r>
    <x v="1"/>
    <s v="The University of Texas of the Permian Basin"/>
    <x v="2"/>
    <s v="Proprietary Institutions Grant Funds for Students"/>
    <m/>
    <m/>
    <m/>
    <m/>
    <m/>
    <m/>
    <m/>
    <m/>
    <m/>
    <m/>
  </r>
  <r>
    <x v="1"/>
    <s v="The University of Texas of the Permian Basin"/>
    <x v="2"/>
    <s v="Supplemental Assistance to Institutions of Higher Education Program"/>
    <m/>
    <m/>
    <m/>
    <m/>
    <m/>
    <m/>
    <m/>
    <m/>
    <m/>
    <m/>
  </r>
  <r>
    <x v="1"/>
    <s v="The University of Texas of the Permian Basin"/>
    <x v="2"/>
    <s v="Enter any Other Subpart Funding Received"/>
    <m/>
    <m/>
    <m/>
    <m/>
    <m/>
    <m/>
    <m/>
    <m/>
    <m/>
    <m/>
  </r>
  <r>
    <x v="1"/>
    <s v="The University of Texas of the Permian Basin"/>
    <x v="3"/>
    <s v="Student Portion"/>
    <m/>
    <m/>
    <n v="4036583"/>
    <m/>
    <m/>
    <n v="4036092"/>
    <m/>
    <n v="491"/>
    <n v="4036583"/>
    <m/>
  </r>
  <r>
    <x v="1"/>
    <s v="The University of Texas of the Permian Basin"/>
    <x v="3"/>
    <s v="Institutional Portion"/>
    <m/>
    <m/>
    <n v="3398002"/>
    <n v="499615"/>
    <m/>
    <n v="1675307"/>
    <m/>
    <n v="397561"/>
    <n v="2572483"/>
    <m/>
  </r>
  <r>
    <x v="1"/>
    <s v="The University of Texas of the Permian Basin"/>
    <x v="3"/>
    <s v="Historically Black Colleges &amp; Universities"/>
    <m/>
    <m/>
    <m/>
    <m/>
    <m/>
    <m/>
    <m/>
    <m/>
    <m/>
    <m/>
  </r>
  <r>
    <x v="1"/>
    <s v="The University of Texas of the Permian Basin"/>
    <x v="3"/>
    <s v="Tribally Controlled Colleges and Universities"/>
    <m/>
    <m/>
    <m/>
    <m/>
    <m/>
    <m/>
    <m/>
    <m/>
    <m/>
    <m/>
  </r>
  <r>
    <x v="1"/>
    <s v="The University of Texas of the Permian Basin"/>
    <x v="3"/>
    <s v="Minority Serving Institutions"/>
    <m/>
    <m/>
    <n v="494313"/>
    <n v="377373"/>
    <m/>
    <n v="-46363"/>
    <m/>
    <n v="-15800"/>
    <n v="315210"/>
    <m/>
  </r>
  <r>
    <x v="1"/>
    <s v="The University of Texas of the Permian Basin"/>
    <x v="3"/>
    <s v="Strengthening Institutions Program"/>
    <m/>
    <m/>
    <m/>
    <m/>
    <m/>
    <m/>
    <m/>
    <m/>
    <m/>
    <m/>
  </r>
  <r>
    <x v="1"/>
    <s v="The University of Texas of the Permian Basin"/>
    <x v="3"/>
    <s v="Proprietary Institutions Grant Funds for Students"/>
    <m/>
    <m/>
    <m/>
    <m/>
    <m/>
    <m/>
    <m/>
    <m/>
    <m/>
    <m/>
  </r>
  <r>
    <x v="1"/>
    <s v="The University of Texas of the Permian Basin"/>
    <x v="3"/>
    <s v="Supplemental Support under American Rescue Plan"/>
    <m/>
    <m/>
    <m/>
    <m/>
    <m/>
    <m/>
    <m/>
    <m/>
    <m/>
    <m/>
  </r>
  <r>
    <x v="1"/>
    <s v="The University of Texas of the Permian Basin"/>
    <x v="3"/>
    <s v="Federal Funding Provided in SB8, 87th Legislature, 3rd Called Session"/>
    <m/>
    <m/>
    <m/>
    <m/>
    <m/>
    <m/>
    <m/>
    <m/>
    <m/>
    <m/>
  </r>
  <r>
    <x v="1"/>
    <s v="The University of Texas of the Permian Basin"/>
    <x v="3"/>
    <s v="Enter any Other Subpart Funding Received"/>
    <m/>
    <m/>
    <m/>
    <m/>
    <m/>
    <m/>
    <m/>
    <m/>
    <m/>
    <m/>
  </r>
  <r>
    <x v="1"/>
    <s v="The University of Texas of the Permian Basin"/>
    <x v="4"/>
    <s v="Enter any Other Subpart Funding Received"/>
    <m/>
    <m/>
    <m/>
    <m/>
    <m/>
    <m/>
    <m/>
    <m/>
    <m/>
    <m/>
  </r>
  <r>
    <x v="1"/>
    <s v="The University of Texas of the Permian Basin"/>
    <x v="4"/>
    <s v="Enter any Other Subpart Funding Received"/>
    <m/>
    <m/>
    <m/>
    <m/>
    <m/>
    <m/>
    <m/>
    <m/>
    <m/>
    <m/>
  </r>
  <r>
    <x v="1"/>
    <s v="The University of Texas of the Permian Basin"/>
    <x v="5"/>
    <s v="Enter any Other Subpart Funding Received"/>
    <m/>
    <m/>
    <m/>
    <m/>
    <m/>
    <m/>
    <m/>
    <m/>
    <m/>
    <m/>
  </r>
  <r>
    <x v="1"/>
    <s v="The University of Texas of the Permian Basin"/>
    <x v="5"/>
    <s v="Enter any Other Subpart Funding Received"/>
    <m/>
    <m/>
    <m/>
    <m/>
    <m/>
    <m/>
    <m/>
    <m/>
    <m/>
    <m/>
  </r>
  <r>
    <x v="1"/>
    <s v="The University of Texas of the Permian Basin"/>
    <x v="6"/>
    <s v="Enter any Other Subpart Funding Received"/>
    <m/>
    <m/>
    <m/>
    <m/>
    <m/>
    <m/>
    <m/>
    <m/>
    <m/>
    <m/>
  </r>
  <r>
    <x v="1"/>
    <s v="The University of Texas of the Permian Basin"/>
    <x v="6"/>
    <s v="Enter any Other Subpart Funding Received"/>
    <m/>
    <m/>
    <m/>
    <m/>
    <m/>
    <m/>
    <m/>
    <m/>
    <m/>
    <m/>
  </r>
  <r>
    <x v="1"/>
    <s v="The University of Texas of the Permian Basin"/>
    <x v="7"/>
    <s v="FEMA reimbursements – Note purpose in Explanatory Notes"/>
    <m/>
    <m/>
    <m/>
    <m/>
    <m/>
    <m/>
    <m/>
    <m/>
    <m/>
    <m/>
  </r>
  <r>
    <x v="1"/>
    <s v="The University of Texas of the Permian Basin"/>
    <x v="7"/>
    <s v="Funds received from other state or local entity (please specify which entity and for what purpose in explanatory notes)"/>
    <m/>
    <m/>
    <m/>
    <m/>
    <m/>
    <m/>
    <m/>
    <m/>
    <m/>
    <m/>
  </r>
  <r>
    <x v="1"/>
    <s v="Prairie View A&amp;M University"/>
    <x v="0"/>
    <s v="Student Portion"/>
    <n v="6876464"/>
    <n v="5716296"/>
    <m/>
    <n v="1160168"/>
    <m/>
    <m/>
    <m/>
    <m/>
    <m/>
    <m/>
  </r>
  <r>
    <x v="1"/>
    <s v="Prairie View A&amp;M University"/>
    <x v="0"/>
    <s v="Institutional Portion"/>
    <n v="6876464"/>
    <n v="393250"/>
    <m/>
    <n v="4081671"/>
    <m/>
    <n v="222897"/>
    <m/>
    <n v="2107790"/>
    <n v="70856"/>
    <m/>
  </r>
  <r>
    <x v="1"/>
    <s v="Prairie View A&amp;M University"/>
    <x v="0"/>
    <s v="Historically Black Colleges &amp; Universities"/>
    <n v="26168199"/>
    <n v="4199154"/>
    <m/>
    <n v="15599602"/>
    <m/>
    <n v="2024304"/>
    <m/>
    <n v="4188439"/>
    <n v="156929"/>
    <m/>
  </r>
  <r>
    <x v="1"/>
    <s v="Prairie View A&amp;M University"/>
    <x v="0"/>
    <s v="Tribally Controlled Colleges and Universities"/>
    <m/>
    <m/>
    <m/>
    <m/>
    <m/>
    <m/>
    <m/>
    <m/>
    <m/>
    <m/>
  </r>
  <r>
    <x v="1"/>
    <s v="Prairie View A&amp;M University"/>
    <x v="0"/>
    <s v="Minority Serving Institutions"/>
    <m/>
    <m/>
    <m/>
    <m/>
    <m/>
    <m/>
    <m/>
    <m/>
    <m/>
    <m/>
  </r>
  <r>
    <x v="1"/>
    <s v="Prairie View A&amp;M University"/>
    <x v="0"/>
    <s v="Strengthening Institutions Program"/>
    <m/>
    <m/>
    <m/>
    <m/>
    <m/>
    <m/>
    <m/>
    <m/>
    <m/>
    <m/>
  </r>
  <r>
    <x v="1"/>
    <s v="Prairie View A&amp;M University"/>
    <x v="0"/>
    <s v="Fund for the Improvement of Post-Secondary Education"/>
    <m/>
    <m/>
    <m/>
    <m/>
    <m/>
    <m/>
    <m/>
    <m/>
    <m/>
    <m/>
  </r>
  <r>
    <x v="1"/>
    <s v="Prairie View A&amp;M University"/>
    <x v="0"/>
    <s v="Institutional Resilience and Expanded Postsecondary Opportunity"/>
    <m/>
    <m/>
    <m/>
    <m/>
    <m/>
    <m/>
    <m/>
    <m/>
    <m/>
    <m/>
  </r>
  <r>
    <x v="1"/>
    <s v="Prairie View A&amp;M University"/>
    <x v="0"/>
    <s v="HHS Provider Relief Fund"/>
    <m/>
    <m/>
    <m/>
    <m/>
    <m/>
    <m/>
    <m/>
    <m/>
    <m/>
    <m/>
  </r>
  <r>
    <x v="1"/>
    <s v="Prairie View A&amp;M University"/>
    <x v="0"/>
    <s v="Enter any Other Subpart Funding Received"/>
    <m/>
    <m/>
    <m/>
    <m/>
    <m/>
    <m/>
    <m/>
    <m/>
    <m/>
    <m/>
  </r>
  <r>
    <x v="1"/>
    <s v="Prairie View A&amp;M University"/>
    <x v="1"/>
    <s v="Governor's Emergency Education Relief Fund I &amp; II"/>
    <m/>
    <m/>
    <n v="2400230"/>
    <n v="2110570"/>
    <m/>
    <n v="314424"/>
    <m/>
    <n v="322215"/>
    <n v="254532"/>
    <m/>
  </r>
  <r>
    <x v="1"/>
    <s v="Prairie View A&amp;M University"/>
    <x v="2"/>
    <s v="Student Aid Portion"/>
    <m/>
    <m/>
    <n v="6876464"/>
    <n v="6876464"/>
    <m/>
    <m/>
    <m/>
    <m/>
    <m/>
    <m/>
  </r>
  <r>
    <x v="1"/>
    <s v="Prairie View A&amp;M University"/>
    <x v="2"/>
    <s v="Institutional Portion"/>
    <m/>
    <m/>
    <n v="14805141"/>
    <n v="2128346"/>
    <m/>
    <n v="8621025"/>
    <m/>
    <n v="290632"/>
    <n v="369617"/>
    <m/>
  </r>
  <r>
    <x v="1"/>
    <s v="Prairie View A&amp;M University"/>
    <x v="2"/>
    <s v="Historically Black Colleges &amp; Universities"/>
    <m/>
    <m/>
    <n v="26502381"/>
    <n v="10710719"/>
    <m/>
    <n v="1463183"/>
    <m/>
    <n v="7395147"/>
    <n v="2987204"/>
    <m/>
  </r>
  <r>
    <x v="1"/>
    <s v="Prairie View A&amp;M University"/>
    <x v="2"/>
    <s v="Tribally Controlled Colleges and Universities"/>
    <m/>
    <m/>
    <m/>
    <m/>
    <m/>
    <m/>
    <m/>
    <m/>
    <m/>
    <m/>
  </r>
  <r>
    <x v="1"/>
    <s v="Prairie View A&amp;M University"/>
    <x v="2"/>
    <s v="Minority Serving Institutions"/>
    <m/>
    <m/>
    <m/>
    <m/>
    <m/>
    <m/>
    <m/>
    <m/>
    <m/>
    <m/>
  </r>
  <r>
    <x v="1"/>
    <s v="Prairie View A&amp;M University"/>
    <x v="2"/>
    <s v="Strengthening Institutions Program"/>
    <m/>
    <m/>
    <m/>
    <m/>
    <m/>
    <m/>
    <m/>
    <m/>
    <m/>
    <m/>
  </r>
  <r>
    <x v="1"/>
    <s v="Prairie View A&amp;M University"/>
    <x v="2"/>
    <s v="Proprietary Institutions Grant Funds for Students"/>
    <m/>
    <m/>
    <m/>
    <m/>
    <m/>
    <m/>
    <m/>
    <m/>
    <m/>
    <m/>
  </r>
  <r>
    <x v="1"/>
    <s v="Prairie View A&amp;M University"/>
    <x v="2"/>
    <s v="Supplemental Assistance to Institutions of Higher Education Program"/>
    <m/>
    <m/>
    <m/>
    <m/>
    <m/>
    <m/>
    <m/>
    <m/>
    <m/>
    <m/>
  </r>
  <r>
    <x v="1"/>
    <s v="Prairie View A&amp;M University"/>
    <x v="2"/>
    <s v="Enter any Other Subpart Funding Received"/>
    <m/>
    <m/>
    <m/>
    <m/>
    <m/>
    <m/>
    <m/>
    <m/>
    <m/>
    <m/>
  </r>
  <r>
    <x v="1"/>
    <s v="Prairie View A&amp;M University"/>
    <x v="3"/>
    <s v="Student Portion"/>
    <m/>
    <m/>
    <n v="18967819"/>
    <n v="6488593"/>
    <m/>
    <n v="12479226"/>
    <m/>
    <m/>
    <m/>
    <m/>
  </r>
  <r>
    <x v="1"/>
    <s v="Prairie View A&amp;M University"/>
    <x v="3"/>
    <s v="Institutional Portion"/>
    <m/>
    <m/>
    <n v="18913046"/>
    <n v="0"/>
    <m/>
    <n v="5291863"/>
    <m/>
    <n v="298041"/>
    <n v="172902"/>
    <m/>
  </r>
  <r>
    <x v="1"/>
    <s v="Prairie View A&amp;M University"/>
    <x v="3"/>
    <s v="Historically Black Colleges &amp; Universities"/>
    <m/>
    <m/>
    <n v="46221046"/>
    <n v="0"/>
    <m/>
    <n v="17899637"/>
    <m/>
    <n v="1962233"/>
    <n v="9169746"/>
    <m/>
  </r>
  <r>
    <x v="1"/>
    <s v="Prairie View A&amp;M University"/>
    <x v="3"/>
    <s v="Tribally Controlled Colleges and Universities"/>
    <m/>
    <m/>
    <m/>
    <m/>
    <m/>
    <m/>
    <m/>
    <m/>
    <m/>
    <m/>
  </r>
  <r>
    <x v="1"/>
    <s v="Prairie View A&amp;M University"/>
    <x v="3"/>
    <s v="Minority Serving Institutions"/>
    <m/>
    <m/>
    <m/>
    <m/>
    <m/>
    <m/>
    <m/>
    <m/>
    <m/>
    <m/>
  </r>
  <r>
    <x v="1"/>
    <s v="Prairie View A&amp;M University"/>
    <x v="3"/>
    <s v="Strengthening Institutions Program"/>
    <m/>
    <m/>
    <m/>
    <m/>
    <m/>
    <m/>
    <m/>
    <m/>
    <m/>
    <m/>
  </r>
  <r>
    <x v="1"/>
    <s v="Prairie View A&amp;M University"/>
    <x v="3"/>
    <s v="Proprietary Institutions Grant Funds for Students"/>
    <m/>
    <m/>
    <m/>
    <m/>
    <m/>
    <m/>
    <m/>
    <m/>
    <m/>
    <m/>
  </r>
  <r>
    <x v="1"/>
    <s v="Prairie View A&amp;M University"/>
    <x v="3"/>
    <s v="Supplemental Support under American Rescue Plan"/>
    <m/>
    <m/>
    <m/>
    <m/>
    <m/>
    <m/>
    <m/>
    <m/>
    <m/>
    <m/>
  </r>
  <r>
    <x v="1"/>
    <s v="Prairie View A&amp;M University"/>
    <x v="3"/>
    <s v="Federal Funding Provided in SB8, 87th Legislature, 3rd Called Session"/>
    <m/>
    <m/>
    <m/>
    <m/>
    <m/>
    <m/>
    <m/>
    <m/>
    <m/>
    <m/>
  </r>
  <r>
    <x v="1"/>
    <s v="Prairie View A&amp;M University"/>
    <x v="3"/>
    <s v="Enter any Other Subpart Funding Received"/>
    <m/>
    <m/>
    <m/>
    <m/>
    <m/>
    <m/>
    <m/>
    <m/>
    <m/>
    <m/>
  </r>
  <r>
    <x v="1"/>
    <s v="Prairie View A&amp;M University"/>
    <x v="4"/>
    <s v="Enter any Other Subpart Funding Received"/>
    <m/>
    <m/>
    <m/>
    <m/>
    <m/>
    <m/>
    <m/>
    <m/>
    <m/>
    <m/>
  </r>
  <r>
    <x v="1"/>
    <s v="Prairie View A&amp;M University"/>
    <x v="4"/>
    <s v="Enter any Other Subpart Funding Received"/>
    <m/>
    <m/>
    <m/>
    <m/>
    <m/>
    <m/>
    <m/>
    <m/>
    <m/>
    <m/>
  </r>
  <r>
    <x v="1"/>
    <s v="Prairie View A&amp;M University"/>
    <x v="5"/>
    <s v="Enter any Other Subpart Funding Received"/>
    <m/>
    <m/>
    <m/>
    <m/>
    <m/>
    <m/>
    <m/>
    <m/>
    <m/>
    <m/>
  </r>
  <r>
    <x v="1"/>
    <s v="Prairie View A&amp;M University"/>
    <x v="5"/>
    <s v="Enter any Other Subpart Funding Received"/>
    <m/>
    <m/>
    <m/>
    <m/>
    <m/>
    <m/>
    <m/>
    <m/>
    <m/>
    <m/>
  </r>
  <r>
    <x v="1"/>
    <s v="Prairie View A&amp;M University"/>
    <x v="6"/>
    <s v="Enter any Other Subpart Funding Received"/>
    <m/>
    <m/>
    <m/>
    <m/>
    <m/>
    <m/>
    <m/>
    <m/>
    <m/>
    <m/>
  </r>
  <r>
    <x v="1"/>
    <s v="Prairie View A&amp;M University"/>
    <x v="6"/>
    <s v="Enter any Other Subpart Funding Received"/>
    <m/>
    <m/>
    <m/>
    <m/>
    <m/>
    <m/>
    <m/>
    <m/>
    <m/>
    <m/>
  </r>
  <r>
    <x v="1"/>
    <s v="Prairie View A&amp;M University"/>
    <x v="7"/>
    <s v="FEMA reimbursements – Note purpose in Explanatory Notes"/>
    <m/>
    <m/>
    <m/>
    <m/>
    <m/>
    <m/>
    <m/>
    <m/>
    <m/>
    <m/>
  </r>
  <r>
    <x v="1"/>
    <s v="Prairie View A&amp;M University"/>
    <x v="7"/>
    <s v="Funds received from other state or local entity (please specify which entity and for what purpose in explanatory notes)"/>
    <m/>
    <m/>
    <m/>
    <m/>
    <m/>
    <m/>
    <m/>
    <m/>
    <m/>
    <m/>
  </r>
  <r>
    <x v="1"/>
    <s v="Tarleton State University"/>
    <x v="0"/>
    <s v="Student Portion"/>
    <n v="5446760"/>
    <n v="2990925"/>
    <n v="0"/>
    <n v="2455835"/>
    <m/>
    <m/>
    <m/>
    <n v="0"/>
    <m/>
    <m/>
  </r>
  <r>
    <x v="1"/>
    <s v="Tarleton State University"/>
    <x v="0"/>
    <s v="Institutional Portion"/>
    <n v="5446759"/>
    <n v="5097553"/>
    <n v="0"/>
    <n v="349206"/>
    <m/>
    <m/>
    <m/>
    <m/>
    <m/>
    <m/>
  </r>
  <r>
    <x v="1"/>
    <s v="Tarleton State University"/>
    <x v="0"/>
    <s v="Historically Black Colleges &amp; Universities"/>
    <n v="0"/>
    <n v="0"/>
    <n v="0"/>
    <n v="0"/>
    <m/>
    <m/>
    <m/>
    <m/>
    <m/>
    <m/>
  </r>
  <r>
    <x v="1"/>
    <s v="Tarleton State University"/>
    <x v="0"/>
    <s v="Tribally Controlled Colleges and Universities"/>
    <n v="0"/>
    <n v="0"/>
    <n v="0"/>
    <n v="0"/>
    <m/>
    <m/>
    <m/>
    <m/>
    <m/>
    <m/>
  </r>
  <r>
    <x v="1"/>
    <s v="Tarleton State University"/>
    <x v="0"/>
    <s v="Minority Serving Institutions"/>
    <n v="0"/>
    <n v="0"/>
    <n v="0"/>
    <n v="0"/>
    <m/>
    <m/>
    <m/>
    <m/>
    <m/>
    <m/>
  </r>
  <r>
    <x v="1"/>
    <s v="Tarleton State University"/>
    <x v="0"/>
    <s v="Strengthening Institutions Program"/>
    <n v="537803"/>
    <n v="360650"/>
    <n v="0"/>
    <n v="177153"/>
    <m/>
    <m/>
    <m/>
    <m/>
    <m/>
    <m/>
  </r>
  <r>
    <x v="1"/>
    <s v="Tarleton State University"/>
    <x v="0"/>
    <s v="Fund for the Improvement of Post-Secondary Education"/>
    <n v="0"/>
    <n v="0"/>
    <n v="0"/>
    <n v="0"/>
    <m/>
    <m/>
    <m/>
    <m/>
    <m/>
    <m/>
  </r>
  <r>
    <x v="1"/>
    <s v="Tarleton State University"/>
    <x v="0"/>
    <s v="Institutional Resilience and Expanded Postsecondary Opportunity"/>
    <n v="0"/>
    <n v="0"/>
    <n v="0"/>
    <n v="0"/>
    <m/>
    <m/>
    <m/>
    <m/>
    <m/>
    <m/>
  </r>
  <r>
    <x v="1"/>
    <s v="Tarleton State University"/>
    <x v="0"/>
    <s v="HHS Provider Relief Fund"/>
    <n v="0"/>
    <n v="0"/>
    <n v="0"/>
    <n v="0"/>
    <m/>
    <m/>
    <m/>
    <m/>
    <m/>
    <m/>
  </r>
  <r>
    <x v="1"/>
    <s v="Tarleton State University"/>
    <x v="0"/>
    <s v="Enter any Other Subpart Funding Received"/>
    <n v="0"/>
    <n v="0"/>
    <n v="0"/>
    <n v="0"/>
    <m/>
    <m/>
    <m/>
    <m/>
    <m/>
    <m/>
  </r>
  <r>
    <x v="1"/>
    <s v="Tarleton State University"/>
    <x v="1"/>
    <s v="Governor's Emergency Education Relief Fund I &amp; II"/>
    <n v="0"/>
    <n v="0"/>
    <n v="2908406"/>
    <n v="2495993"/>
    <n v="3242163"/>
    <n v="1183219"/>
    <n v="440533"/>
    <n v="2655132"/>
    <n v="5783"/>
    <m/>
  </r>
  <r>
    <x v="1"/>
    <s v="Tarleton State University"/>
    <x v="2"/>
    <s v="Student Aid Portion"/>
    <n v="0"/>
    <n v="0"/>
    <n v="5446760"/>
    <n v="5446760"/>
    <m/>
    <m/>
    <m/>
    <m/>
    <m/>
    <m/>
  </r>
  <r>
    <x v="1"/>
    <s v="Tarleton State University"/>
    <x v="2"/>
    <s v="Institutional Portion"/>
    <n v="0"/>
    <n v="0"/>
    <n v="12680004"/>
    <n v="8169291"/>
    <m/>
    <n v="4162437"/>
    <s v=" "/>
    <n v="67695"/>
    <n v="26460"/>
    <m/>
  </r>
  <r>
    <x v="1"/>
    <s v="Tarleton State University"/>
    <x v="2"/>
    <s v="Historically Black Colleges &amp; Universities"/>
    <n v="0"/>
    <n v="0"/>
    <n v="0"/>
    <n v="0"/>
    <m/>
    <m/>
    <m/>
    <m/>
    <m/>
    <m/>
  </r>
  <r>
    <x v="1"/>
    <s v="Tarleton State University"/>
    <x v="2"/>
    <s v="Tribally Controlled Colleges and Universities"/>
    <n v="0"/>
    <n v="0"/>
    <n v="0"/>
    <n v="0"/>
    <m/>
    <m/>
    <m/>
    <m/>
    <m/>
    <m/>
  </r>
  <r>
    <x v="1"/>
    <s v="Tarleton State University"/>
    <x v="2"/>
    <s v="Minority Serving Institutions"/>
    <n v="0"/>
    <n v="0"/>
    <n v="0"/>
    <n v="0"/>
    <m/>
    <m/>
    <m/>
    <m/>
    <m/>
    <m/>
  </r>
  <r>
    <x v="1"/>
    <s v="Tarleton State University"/>
    <x v="2"/>
    <s v="Strengthening Institutions Program"/>
    <n v="0"/>
    <n v="0"/>
    <n v="765685"/>
    <n v="11155"/>
    <m/>
    <n v="547748"/>
    <s v=" "/>
    <n v="106692"/>
    <n v="54506"/>
    <m/>
  </r>
  <r>
    <x v="1"/>
    <s v="Tarleton State University"/>
    <x v="2"/>
    <s v="Proprietary Institutions Grant Funds for Students"/>
    <n v="0"/>
    <n v="0"/>
    <n v="0"/>
    <n v="0"/>
    <m/>
    <m/>
    <m/>
    <m/>
    <m/>
    <m/>
  </r>
  <r>
    <x v="1"/>
    <s v="Tarleton State University"/>
    <x v="2"/>
    <s v="Supplemental Assistance to Institutions of Higher Education Program"/>
    <n v="0"/>
    <n v="0"/>
    <n v="0"/>
    <n v="0"/>
    <m/>
    <m/>
    <m/>
    <m/>
    <m/>
    <m/>
  </r>
  <r>
    <x v="1"/>
    <s v="Tarleton State University"/>
    <x v="2"/>
    <s v="Enter any Other Subpart Funding Received"/>
    <n v="0"/>
    <n v="0"/>
    <n v="0"/>
    <n v="0"/>
    <m/>
    <m/>
    <m/>
    <m/>
    <m/>
    <m/>
  </r>
  <r>
    <x v="1"/>
    <s v="Tarleton State University"/>
    <x v="3"/>
    <s v="Student Portion"/>
    <n v="0"/>
    <n v="0"/>
    <n v="14945449"/>
    <n v="4550500"/>
    <m/>
    <n v="10394949"/>
    <m/>
    <m/>
    <m/>
    <m/>
  </r>
  <r>
    <x v="1"/>
    <s v="Tarleton State University"/>
    <x v="3"/>
    <s v="Institutional Portion"/>
    <n v="0"/>
    <n v="0"/>
    <n v="14206422"/>
    <n v="0"/>
    <m/>
    <n v="10816917"/>
    <s v=" "/>
    <n v="1459762"/>
    <n v="1425091"/>
    <m/>
  </r>
  <r>
    <x v="1"/>
    <s v="Tarleton State University"/>
    <x v="3"/>
    <s v="Historically Black Colleges &amp; Universities"/>
    <n v="0"/>
    <n v="0"/>
    <n v="0"/>
    <n v="0"/>
    <m/>
    <m/>
    <m/>
    <m/>
    <m/>
    <m/>
  </r>
  <r>
    <x v="1"/>
    <s v="Tarleton State University"/>
    <x v="3"/>
    <s v="Tribally Controlled Colleges and Universities"/>
    <n v="0"/>
    <n v="0"/>
    <n v="0"/>
    <n v="0"/>
    <m/>
    <m/>
    <m/>
    <m/>
    <m/>
    <m/>
  </r>
  <r>
    <x v="1"/>
    <s v="Tarleton State University"/>
    <x v="3"/>
    <s v="Minority Serving Institutions"/>
    <n v="0"/>
    <n v="0"/>
    <n v="0"/>
    <n v="0"/>
    <m/>
    <m/>
    <m/>
    <m/>
    <m/>
    <m/>
  </r>
  <r>
    <x v="1"/>
    <s v="Tarleton State University"/>
    <x v="3"/>
    <s v="Strengthening Institutions Program"/>
    <n v="0"/>
    <n v="0"/>
    <n v="1271748"/>
    <n v="0"/>
    <m/>
    <n v="720156"/>
    <s v=" "/>
    <n v="182412"/>
    <n v="347528"/>
    <m/>
  </r>
  <r>
    <x v="1"/>
    <s v="Tarleton State University"/>
    <x v="3"/>
    <s v="Proprietary Institutions Grant Funds for Students"/>
    <n v="0"/>
    <n v="0"/>
    <n v="0"/>
    <n v="0"/>
    <m/>
    <m/>
    <m/>
    <m/>
    <m/>
    <m/>
  </r>
  <r>
    <x v="1"/>
    <s v="Tarleton State University"/>
    <x v="3"/>
    <s v="Supplemental Support under American Rescue Plan"/>
    <n v="0"/>
    <n v="0"/>
    <n v="0"/>
    <n v="0"/>
    <m/>
    <m/>
    <m/>
    <m/>
    <m/>
    <m/>
  </r>
  <r>
    <x v="1"/>
    <s v="Tarleton State University"/>
    <x v="3"/>
    <s v="Federal Funding Provided in SB8, 87th Legislature, 3rd Called Session"/>
    <n v="0"/>
    <n v="0"/>
    <n v="0"/>
    <n v="0"/>
    <m/>
    <m/>
    <m/>
    <m/>
    <m/>
    <m/>
  </r>
  <r>
    <x v="1"/>
    <s v="Tarleton State University"/>
    <x v="3"/>
    <s v="Enter any Other Subpart Funding Received"/>
    <n v="0"/>
    <n v="0"/>
    <n v="0"/>
    <n v="0"/>
    <m/>
    <m/>
    <m/>
    <m/>
    <m/>
    <m/>
  </r>
  <r>
    <x v="1"/>
    <s v="Tarleton State University"/>
    <x v="4"/>
    <s v="Enter any Other Subpart Funding Received"/>
    <n v="0"/>
    <n v="0"/>
    <n v="0"/>
    <n v="0"/>
    <m/>
    <m/>
    <m/>
    <m/>
    <m/>
    <m/>
  </r>
  <r>
    <x v="1"/>
    <s v="Tarleton State University"/>
    <x v="4"/>
    <s v="Enter any Other Subpart Funding Received"/>
    <n v="0"/>
    <n v="0"/>
    <n v="0"/>
    <n v="0"/>
    <m/>
    <m/>
    <m/>
    <m/>
    <m/>
    <m/>
  </r>
  <r>
    <x v="1"/>
    <s v="Tarleton State University"/>
    <x v="5"/>
    <s v="Enter any Other Subpart Funding Received"/>
    <n v="0"/>
    <n v="0"/>
    <n v="0"/>
    <n v="0"/>
    <m/>
    <m/>
    <m/>
    <m/>
    <m/>
    <m/>
  </r>
  <r>
    <x v="1"/>
    <s v="Tarleton State University"/>
    <x v="5"/>
    <s v="Enter any Other Subpart Funding Received"/>
    <n v="0"/>
    <n v="0"/>
    <n v="0"/>
    <n v="0"/>
    <m/>
    <m/>
    <m/>
    <m/>
    <m/>
    <m/>
  </r>
  <r>
    <x v="1"/>
    <s v="Tarleton State University"/>
    <x v="6"/>
    <s v="Enter any Other Subpart Funding Received"/>
    <n v="0"/>
    <n v="0"/>
    <n v="0"/>
    <n v="0"/>
    <m/>
    <m/>
    <m/>
    <m/>
    <m/>
    <m/>
  </r>
  <r>
    <x v="1"/>
    <s v="Tarleton State University"/>
    <x v="6"/>
    <s v="Enter any Other Subpart Funding Received"/>
    <n v="0"/>
    <n v="0"/>
    <n v="0"/>
    <n v="0"/>
    <m/>
    <m/>
    <m/>
    <m/>
    <m/>
    <m/>
  </r>
  <r>
    <x v="1"/>
    <s v="Tarleton State University"/>
    <x v="7"/>
    <s v="FEMA reimbursements – Note purpose in Explanatory Notes"/>
    <n v="0"/>
    <n v="0"/>
    <n v="0"/>
    <n v="0"/>
    <m/>
    <m/>
    <m/>
    <m/>
    <m/>
    <m/>
  </r>
  <r>
    <x v="1"/>
    <s v="Tarleton State University"/>
    <x v="7"/>
    <s v="Funds received from other state or local entity (please specify which entity and for what purpose in explanatory notes)"/>
    <n v="0"/>
    <n v="0"/>
    <n v="0"/>
    <n v="0"/>
    <m/>
    <m/>
    <m/>
    <m/>
    <m/>
    <m/>
  </r>
  <r>
    <x v="1"/>
    <s v="Texas A&amp;M University - Kingsville"/>
    <x v="0"/>
    <s v="Student Portion"/>
    <m/>
    <n v="2301850"/>
    <m/>
    <n v="1241864"/>
    <m/>
    <m/>
    <m/>
    <m/>
    <m/>
    <m/>
  </r>
  <r>
    <x v="1"/>
    <s v="Texas A&amp;M University - Kingsville"/>
    <x v="0"/>
    <s v="Institutional Portion"/>
    <m/>
    <n v="1699095"/>
    <m/>
    <n v="1844618"/>
    <m/>
    <m/>
    <m/>
    <m/>
    <m/>
    <m/>
  </r>
  <r>
    <x v="1"/>
    <s v="Texas A&amp;M University - Kingsville"/>
    <x v="0"/>
    <s v="Historically Black Colleges &amp; Universities"/>
    <m/>
    <m/>
    <m/>
    <m/>
    <m/>
    <m/>
    <m/>
    <m/>
    <m/>
    <m/>
  </r>
  <r>
    <x v="1"/>
    <s v="Texas A&amp;M University - Kingsville"/>
    <x v="0"/>
    <s v="Tribally Controlled Colleges and Universities"/>
    <m/>
    <m/>
    <m/>
    <m/>
    <m/>
    <m/>
    <m/>
    <m/>
    <m/>
    <m/>
  </r>
  <r>
    <x v="1"/>
    <s v="Texas A&amp;M University - Kingsville"/>
    <x v="0"/>
    <s v="Minority Serving Institutions"/>
    <m/>
    <m/>
    <n v="4376"/>
    <n v="521046"/>
    <m/>
    <m/>
    <m/>
    <m/>
    <m/>
    <m/>
  </r>
  <r>
    <x v="1"/>
    <s v="Texas A&amp;M University - Kingsville"/>
    <x v="0"/>
    <s v="Strengthening Institutions Program"/>
    <m/>
    <m/>
    <m/>
    <m/>
    <m/>
    <m/>
    <m/>
    <m/>
    <m/>
    <m/>
  </r>
  <r>
    <x v="1"/>
    <s v="Texas A&amp;M University - Kingsville"/>
    <x v="0"/>
    <s v="Fund for the Improvement of Post-Secondary Education"/>
    <m/>
    <m/>
    <m/>
    <m/>
    <m/>
    <m/>
    <m/>
    <m/>
    <m/>
    <m/>
  </r>
  <r>
    <x v="1"/>
    <s v="Texas A&amp;M University - Kingsville"/>
    <x v="0"/>
    <s v="Institutional Resilience and Expanded Postsecondary Opportunity"/>
    <m/>
    <m/>
    <m/>
    <m/>
    <m/>
    <m/>
    <m/>
    <m/>
    <m/>
    <m/>
  </r>
  <r>
    <x v="1"/>
    <s v="Texas A&amp;M University - Kingsville"/>
    <x v="0"/>
    <s v="HHS Provider Relief Fund"/>
    <m/>
    <m/>
    <m/>
    <m/>
    <m/>
    <m/>
    <m/>
    <m/>
    <m/>
    <m/>
  </r>
  <r>
    <x v="1"/>
    <s v="Texas A&amp;M University - Kingsville"/>
    <x v="0"/>
    <s v="Enter any Other Subpart Funding Received"/>
    <m/>
    <m/>
    <m/>
    <m/>
    <m/>
    <m/>
    <m/>
    <m/>
    <m/>
    <m/>
  </r>
  <r>
    <x v="1"/>
    <s v="Texas A&amp;M University - Kingsville"/>
    <x v="1"/>
    <s v="Governor's Emergency Education Relief Fund I &amp; II"/>
    <m/>
    <m/>
    <n v="1851235"/>
    <n v="1635710"/>
    <n v="857088"/>
    <n v="606769"/>
    <m/>
    <n v="396354"/>
    <m/>
    <m/>
  </r>
  <r>
    <x v="1"/>
    <s v="Texas A&amp;M University - Kingsville"/>
    <x v="2"/>
    <s v="Student Aid Portion"/>
    <m/>
    <m/>
    <n v="3543714"/>
    <n v="3539525"/>
    <m/>
    <n v="4189"/>
    <m/>
    <m/>
    <m/>
    <m/>
  </r>
  <r>
    <x v="1"/>
    <s v="Texas A&amp;M University - Kingsville"/>
    <x v="2"/>
    <s v="Institutional Portion"/>
    <m/>
    <m/>
    <n v="8629521"/>
    <n v="8299855"/>
    <m/>
    <n v="329666"/>
    <m/>
    <m/>
    <m/>
    <m/>
  </r>
  <r>
    <x v="1"/>
    <s v="Texas A&amp;M University - Kingsville"/>
    <x v="2"/>
    <s v="Historically Black Colleges &amp; Universities"/>
    <m/>
    <m/>
    <m/>
    <m/>
    <m/>
    <m/>
    <m/>
    <m/>
    <m/>
    <m/>
  </r>
  <r>
    <x v="1"/>
    <s v="Texas A&amp;M University - Kingsville"/>
    <x v="2"/>
    <s v="Tribally Controlled Colleges and Universities"/>
    <m/>
    <m/>
    <m/>
    <m/>
    <m/>
    <m/>
    <m/>
    <m/>
    <m/>
    <m/>
  </r>
  <r>
    <x v="1"/>
    <s v="Texas A&amp;M University - Kingsville"/>
    <x v="2"/>
    <s v="Minority Serving Institutions"/>
    <m/>
    <m/>
    <n v="776087"/>
    <n v="776087"/>
    <m/>
    <m/>
    <m/>
    <m/>
    <m/>
    <m/>
  </r>
  <r>
    <x v="1"/>
    <s v="Texas A&amp;M University - Kingsville"/>
    <x v="2"/>
    <s v="Strengthening Institutions Program"/>
    <m/>
    <m/>
    <m/>
    <m/>
    <m/>
    <m/>
    <m/>
    <m/>
    <m/>
    <m/>
  </r>
  <r>
    <x v="1"/>
    <s v="Texas A&amp;M University - Kingsville"/>
    <x v="2"/>
    <s v="Proprietary Institutions Grant Funds for Students"/>
    <m/>
    <m/>
    <m/>
    <m/>
    <m/>
    <m/>
    <m/>
    <m/>
    <m/>
    <m/>
  </r>
  <r>
    <x v="1"/>
    <s v="Texas A&amp;M University - Kingsville"/>
    <x v="2"/>
    <s v="Supplemental Assistance to Institutions of Higher Education Program"/>
    <m/>
    <m/>
    <m/>
    <m/>
    <m/>
    <m/>
    <m/>
    <m/>
    <m/>
    <m/>
  </r>
  <r>
    <x v="1"/>
    <s v="Texas A&amp;M University - Kingsville"/>
    <x v="2"/>
    <s v="Enter any Other Subpart Funding Received"/>
    <m/>
    <m/>
    <m/>
    <m/>
    <m/>
    <m/>
    <m/>
    <m/>
    <m/>
    <m/>
  </r>
  <r>
    <x v="1"/>
    <s v="Texas A&amp;M University - Kingsville"/>
    <x v="3"/>
    <s v="Student Portion"/>
    <m/>
    <m/>
    <n v="10694992"/>
    <m/>
    <m/>
    <n v="6694992"/>
    <m/>
    <n v="4000000"/>
    <m/>
    <m/>
  </r>
  <r>
    <x v="1"/>
    <s v="Texas A&amp;M University - Kingsville"/>
    <x v="3"/>
    <s v="Institutional Portion"/>
    <m/>
    <m/>
    <n v="10658904"/>
    <m/>
    <m/>
    <n v="6063579"/>
    <m/>
    <n v="1003353"/>
    <n v="2800000"/>
    <m/>
  </r>
  <r>
    <x v="1"/>
    <s v="Texas A&amp;M University - Kingsville"/>
    <x v="3"/>
    <s v="Historically Black Colleges &amp; Universities"/>
    <m/>
    <m/>
    <m/>
    <m/>
    <m/>
    <m/>
    <m/>
    <m/>
    <m/>
    <m/>
  </r>
  <r>
    <x v="1"/>
    <s v="Texas A&amp;M University - Kingsville"/>
    <x v="3"/>
    <s v="Tribally Controlled Colleges and Universities"/>
    <m/>
    <m/>
    <m/>
    <m/>
    <m/>
    <m/>
    <m/>
    <m/>
    <m/>
    <m/>
  </r>
  <r>
    <x v="1"/>
    <s v="Texas A&amp;M University - Kingsville"/>
    <x v="3"/>
    <s v="Minority Serving Institutions"/>
    <m/>
    <m/>
    <n v="1318165"/>
    <m/>
    <m/>
    <n v="1318165"/>
    <m/>
    <m/>
    <m/>
    <m/>
  </r>
  <r>
    <x v="1"/>
    <s v="Texas A&amp;M University - Kingsville"/>
    <x v="3"/>
    <s v="Strengthening Institutions Program"/>
    <m/>
    <m/>
    <m/>
    <m/>
    <m/>
    <m/>
    <m/>
    <m/>
    <m/>
    <m/>
  </r>
  <r>
    <x v="1"/>
    <s v="Texas A&amp;M University - Kingsville"/>
    <x v="3"/>
    <s v="Proprietary Institutions Grant Funds for Students"/>
    <m/>
    <m/>
    <m/>
    <m/>
    <m/>
    <m/>
    <m/>
    <m/>
    <m/>
    <m/>
  </r>
  <r>
    <x v="1"/>
    <s v="Texas A&amp;M University - Kingsville"/>
    <x v="3"/>
    <s v="Supplemental Support under American Rescue Plan"/>
    <m/>
    <m/>
    <m/>
    <m/>
    <m/>
    <m/>
    <n v="1361480"/>
    <n v="527155"/>
    <m/>
    <m/>
  </r>
  <r>
    <x v="1"/>
    <s v="Texas A&amp;M University - Kingsville"/>
    <x v="3"/>
    <s v="Federal Funding Provided in SB8, 87th Legislature, 3rd Called Session"/>
    <m/>
    <m/>
    <m/>
    <m/>
    <m/>
    <m/>
    <m/>
    <m/>
    <m/>
    <m/>
  </r>
  <r>
    <x v="1"/>
    <s v="Texas A&amp;M University - Kingsville"/>
    <x v="3"/>
    <s v="Enter any Other Subpart Funding Received"/>
    <m/>
    <m/>
    <m/>
    <m/>
    <m/>
    <m/>
    <m/>
    <m/>
    <m/>
    <m/>
  </r>
  <r>
    <x v="1"/>
    <s v="Texas A&amp;M University - Kingsville"/>
    <x v="4"/>
    <s v="Enter any Other Subpart Funding Received"/>
    <m/>
    <m/>
    <m/>
    <m/>
    <m/>
    <m/>
    <m/>
    <m/>
    <m/>
    <m/>
  </r>
  <r>
    <x v="1"/>
    <s v="Texas A&amp;M University - Kingsville"/>
    <x v="4"/>
    <s v="Enter any Other Subpart Funding Received"/>
    <m/>
    <m/>
    <m/>
    <m/>
    <m/>
    <m/>
    <m/>
    <m/>
    <m/>
    <m/>
  </r>
  <r>
    <x v="1"/>
    <s v="Texas A&amp;M University - Kingsville"/>
    <x v="5"/>
    <s v="Enter any Other Subpart Funding Received"/>
    <m/>
    <m/>
    <m/>
    <m/>
    <m/>
    <m/>
    <m/>
    <m/>
    <m/>
    <m/>
  </r>
  <r>
    <x v="1"/>
    <s v="Texas A&amp;M University - Kingsville"/>
    <x v="5"/>
    <s v="Enter any Other Subpart Funding Received"/>
    <m/>
    <m/>
    <m/>
    <m/>
    <m/>
    <m/>
    <m/>
    <m/>
    <m/>
    <m/>
  </r>
  <r>
    <x v="1"/>
    <s v="Texas A&amp;M University - Kingsville"/>
    <x v="6"/>
    <s v="Enter any Other Subpart Funding Received"/>
    <m/>
    <m/>
    <m/>
    <m/>
    <m/>
    <m/>
    <m/>
    <m/>
    <m/>
    <m/>
  </r>
  <r>
    <x v="1"/>
    <s v="Texas A&amp;M University - Kingsville"/>
    <x v="6"/>
    <s v="Enter any Other Subpart Funding Received"/>
    <m/>
    <m/>
    <m/>
    <m/>
    <n v="33087"/>
    <n v="33087"/>
    <m/>
    <m/>
    <m/>
    <m/>
  </r>
  <r>
    <x v="1"/>
    <s v="Texas A&amp;M University - Kingsville"/>
    <x v="7"/>
    <s v="FEMA reimbursements – Note purpose in Explanatory Notes"/>
    <m/>
    <m/>
    <m/>
    <m/>
    <m/>
    <m/>
    <m/>
    <m/>
    <m/>
    <m/>
  </r>
  <r>
    <x v="1"/>
    <s v="Texas A&amp;M University - Kingsville"/>
    <x v="7"/>
    <s v="Funds received from other state or local entity (please specify which entity and for what purpose in explanatory notes)"/>
    <m/>
    <m/>
    <m/>
    <m/>
    <m/>
    <m/>
    <m/>
    <m/>
    <m/>
    <m/>
  </r>
  <r>
    <x v="1"/>
    <s v="Texas A&amp;M University - Commerce"/>
    <x v="0"/>
    <s v="Student Portion"/>
    <n v="3596578"/>
    <n v="1246006"/>
    <m/>
    <n v="2350572"/>
    <m/>
    <m/>
    <m/>
    <m/>
    <m/>
    <m/>
  </r>
  <r>
    <x v="1"/>
    <s v="Texas A&amp;M University - Commerce"/>
    <x v="0"/>
    <s v="Institutional Portion"/>
    <n v="3596578"/>
    <n v="956595"/>
    <m/>
    <n v="2366313"/>
    <m/>
    <n v="273670"/>
    <m/>
    <n v="12203"/>
    <n v="23"/>
    <m/>
  </r>
  <r>
    <x v="1"/>
    <s v="Texas A&amp;M University - Commerce"/>
    <x v="0"/>
    <s v="Historically Black Colleges &amp; Universities"/>
    <m/>
    <m/>
    <m/>
    <m/>
    <m/>
    <m/>
    <m/>
    <m/>
    <m/>
    <m/>
  </r>
  <r>
    <x v="1"/>
    <s v="Texas A&amp;M University - Commerce"/>
    <x v="0"/>
    <s v="Tribally Controlled Colleges and Universities"/>
    <m/>
    <m/>
    <m/>
    <m/>
    <m/>
    <m/>
    <m/>
    <m/>
    <m/>
    <m/>
  </r>
  <r>
    <x v="1"/>
    <s v="Texas A&amp;M University - Commerce"/>
    <x v="0"/>
    <s v="Minority Serving Institutions"/>
    <m/>
    <m/>
    <m/>
    <m/>
    <m/>
    <m/>
    <m/>
    <m/>
    <m/>
    <m/>
  </r>
  <r>
    <x v="1"/>
    <s v="Texas A&amp;M University - Commerce"/>
    <x v="0"/>
    <s v="Strengthening Institutions Program"/>
    <n v="355107"/>
    <n v="14523"/>
    <m/>
    <n v="183797"/>
    <m/>
    <n v="156787"/>
    <m/>
    <n v="14400"/>
    <n v="42667"/>
    <m/>
  </r>
  <r>
    <x v="1"/>
    <s v="Texas A&amp;M University - Commerce"/>
    <x v="0"/>
    <s v="Fund for the Improvement of Post-Secondary Education"/>
    <m/>
    <m/>
    <m/>
    <m/>
    <m/>
    <m/>
    <m/>
    <m/>
    <m/>
    <m/>
  </r>
  <r>
    <x v="1"/>
    <s v="Texas A&amp;M University - Commerce"/>
    <x v="0"/>
    <s v="Institutional Resilience and Expanded Postsecondary Opportunity"/>
    <m/>
    <m/>
    <m/>
    <m/>
    <m/>
    <m/>
    <m/>
    <m/>
    <m/>
    <m/>
  </r>
  <r>
    <x v="1"/>
    <s v="Texas A&amp;M University - Commerce"/>
    <x v="0"/>
    <s v="HHS Provider Relief Fund"/>
    <m/>
    <m/>
    <m/>
    <m/>
    <m/>
    <m/>
    <m/>
    <m/>
    <m/>
    <m/>
  </r>
  <r>
    <x v="1"/>
    <s v="Texas A&amp;M University - Commerce"/>
    <x v="0"/>
    <s v="Enter any Other Subpart Funding Received"/>
    <m/>
    <m/>
    <m/>
    <m/>
    <m/>
    <m/>
    <m/>
    <m/>
    <m/>
    <m/>
  </r>
  <r>
    <x v="1"/>
    <s v="Texas A&amp;M University - Commerce"/>
    <x v="1"/>
    <s v="Governor's Emergency Education Relief Fund I &amp; II"/>
    <m/>
    <m/>
    <n v="1631662"/>
    <n v="1631662"/>
    <m/>
    <m/>
    <m/>
    <m/>
    <m/>
    <m/>
  </r>
  <r>
    <x v="1"/>
    <s v="Texas A&amp;M University - Commerce"/>
    <x v="2"/>
    <s v="Student Aid Portion"/>
    <m/>
    <m/>
    <n v="3596578"/>
    <n v="3596578"/>
    <m/>
    <m/>
    <m/>
    <m/>
    <m/>
    <m/>
  </r>
  <r>
    <x v="1"/>
    <s v="Texas A&amp;M University - Commerce"/>
    <x v="2"/>
    <s v="Institutional Portion"/>
    <m/>
    <m/>
    <n v="9147083"/>
    <n v="8987813"/>
    <m/>
    <n v="159270"/>
    <m/>
    <m/>
    <m/>
    <m/>
  </r>
  <r>
    <x v="1"/>
    <s v="Texas A&amp;M University - Commerce"/>
    <x v="2"/>
    <s v="Historically Black Colleges &amp; Universities"/>
    <m/>
    <m/>
    <m/>
    <m/>
    <m/>
    <m/>
    <m/>
    <m/>
    <m/>
    <m/>
  </r>
  <r>
    <x v="1"/>
    <s v="Texas A&amp;M University - Commerce"/>
    <x v="2"/>
    <s v="Tribally Controlled Colleges and Universities"/>
    <m/>
    <m/>
    <m/>
    <m/>
    <m/>
    <m/>
    <m/>
    <m/>
    <m/>
    <m/>
  </r>
  <r>
    <x v="1"/>
    <s v="Texas A&amp;M University - Commerce"/>
    <x v="2"/>
    <s v="Minority Serving Institutions"/>
    <m/>
    <m/>
    <m/>
    <m/>
    <m/>
    <m/>
    <m/>
    <m/>
    <m/>
    <m/>
  </r>
  <r>
    <x v="1"/>
    <s v="Texas A&amp;M University - Commerce"/>
    <x v="2"/>
    <s v="Strengthening Institutions Program"/>
    <m/>
    <m/>
    <n v="528935"/>
    <m/>
    <n v="445919"/>
    <n v="58259"/>
    <m/>
    <m/>
    <m/>
    <m/>
  </r>
  <r>
    <x v="1"/>
    <s v="Texas A&amp;M University - Commerce"/>
    <x v="2"/>
    <s v="Proprietary Institutions Grant Funds for Students"/>
    <m/>
    <m/>
    <m/>
    <m/>
    <m/>
    <m/>
    <m/>
    <m/>
    <m/>
    <m/>
  </r>
  <r>
    <x v="1"/>
    <s v="Texas A&amp;M University - Commerce"/>
    <x v="2"/>
    <s v="Supplemental Assistance to Institutions of Higher Education Program"/>
    <m/>
    <m/>
    <m/>
    <m/>
    <m/>
    <m/>
    <m/>
    <m/>
    <m/>
    <m/>
  </r>
  <r>
    <x v="1"/>
    <s v="Texas A&amp;M University - Commerce"/>
    <x v="2"/>
    <s v="Enter any Other Subpart Funding Received"/>
    <m/>
    <m/>
    <m/>
    <m/>
    <m/>
    <m/>
    <m/>
    <m/>
    <m/>
    <m/>
  </r>
  <r>
    <x v="1"/>
    <s v="Texas A&amp;M University - Commerce"/>
    <x v="3"/>
    <s v="Student Portion"/>
    <m/>
    <m/>
    <n v="11709991"/>
    <n v="1818236"/>
    <m/>
    <n v="9891264"/>
    <m/>
    <m/>
    <m/>
    <m/>
  </r>
  <r>
    <x v="1"/>
    <s v="Texas A&amp;M University - Commerce"/>
    <x v="3"/>
    <s v="Institutional Portion"/>
    <m/>
    <m/>
    <n v="10887551"/>
    <n v="4036641"/>
    <m/>
    <n v="6840716"/>
    <m/>
    <m/>
    <m/>
    <m/>
  </r>
  <r>
    <x v="1"/>
    <s v="Texas A&amp;M University - Commerce"/>
    <x v="3"/>
    <s v="Historically Black Colleges &amp; Universities"/>
    <m/>
    <m/>
    <m/>
    <m/>
    <m/>
    <m/>
    <m/>
    <m/>
    <m/>
    <m/>
  </r>
  <r>
    <x v="1"/>
    <s v="Texas A&amp;M University - Commerce"/>
    <x v="3"/>
    <s v="Tribally Controlled Colleges and Universities"/>
    <m/>
    <m/>
    <m/>
    <m/>
    <m/>
    <m/>
    <m/>
    <m/>
    <m/>
    <m/>
  </r>
  <r>
    <x v="1"/>
    <s v="Texas A&amp;M University - Commerce"/>
    <x v="3"/>
    <s v="Minority Serving Institutions"/>
    <m/>
    <m/>
    <m/>
    <m/>
    <m/>
    <m/>
    <m/>
    <m/>
    <m/>
    <m/>
  </r>
  <r>
    <x v="1"/>
    <s v="Texas A&amp;M University - Commerce"/>
    <x v="3"/>
    <s v="Strengthening Institutions Program"/>
    <m/>
    <m/>
    <n v="979663"/>
    <m/>
    <m/>
    <m/>
    <m/>
    <m/>
    <m/>
    <m/>
  </r>
  <r>
    <x v="1"/>
    <s v="Texas A&amp;M University - Commerce"/>
    <x v="3"/>
    <s v="Proprietary Institutions Grant Funds for Students"/>
    <m/>
    <m/>
    <m/>
    <m/>
    <m/>
    <m/>
    <m/>
    <m/>
    <m/>
    <m/>
  </r>
  <r>
    <x v="1"/>
    <s v="Texas A&amp;M University - Commerce"/>
    <x v="3"/>
    <s v="Supplemental Support under American Rescue Plan"/>
    <m/>
    <m/>
    <m/>
    <m/>
    <m/>
    <m/>
    <m/>
    <m/>
    <m/>
    <m/>
  </r>
  <r>
    <x v="1"/>
    <s v="Texas A&amp;M University - Commerce"/>
    <x v="3"/>
    <s v="Federal Funding Provided in SB8, 87th Legislature, 3rd Called Session"/>
    <m/>
    <m/>
    <m/>
    <m/>
    <m/>
    <m/>
    <m/>
    <m/>
    <m/>
    <m/>
  </r>
  <r>
    <x v="1"/>
    <s v="Texas A&amp;M University - Commerce"/>
    <x v="3"/>
    <s v="Enter any Other Subpart Funding Received"/>
    <m/>
    <m/>
    <m/>
    <m/>
    <m/>
    <m/>
    <m/>
    <m/>
    <m/>
    <m/>
  </r>
  <r>
    <x v="1"/>
    <s v="Texas A&amp;M University - Commerce"/>
    <x v="4"/>
    <s v="Enter any Other Subpart Funding Received"/>
    <m/>
    <m/>
    <m/>
    <m/>
    <m/>
    <m/>
    <m/>
    <m/>
    <m/>
    <m/>
  </r>
  <r>
    <x v="1"/>
    <s v="Texas A&amp;M University - Commerce"/>
    <x v="4"/>
    <s v="Enter any Other Subpart Funding Received"/>
    <m/>
    <m/>
    <m/>
    <m/>
    <m/>
    <m/>
    <m/>
    <m/>
    <m/>
    <m/>
  </r>
  <r>
    <x v="1"/>
    <s v="Texas A&amp;M University - Commerce"/>
    <x v="5"/>
    <s v="Enter any Other Subpart Funding Received"/>
    <m/>
    <m/>
    <m/>
    <m/>
    <m/>
    <m/>
    <m/>
    <m/>
    <m/>
    <m/>
  </r>
  <r>
    <x v="1"/>
    <s v="Texas A&amp;M University - Commerce"/>
    <x v="5"/>
    <s v="Enter any Other Subpart Funding Received"/>
    <m/>
    <m/>
    <m/>
    <m/>
    <m/>
    <m/>
    <m/>
    <m/>
    <m/>
    <m/>
  </r>
  <r>
    <x v="1"/>
    <s v="Texas A&amp;M University - Commerce"/>
    <x v="6"/>
    <s v="Enter any Other Subpart Funding Received"/>
    <m/>
    <m/>
    <m/>
    <m/>
    <m/>
    <m/>
    <m/>
    <m/>
    <m/>
    <m/>
  </r>
  <r>
    <x v="1"/>
    <s v="Texas A&amp;M University - Commerce"/>
    <x v="6"/>
    <s v="Enter any Other Subpart Funding Received"/>
    <m/>
    <m/>
    <m/>
    <m/>
    <m/>
    <m/>
    <m/>
    <m/>
    <m/>
    <m/>
  </r>
  <r>
    <x v="1"/>
    <s v="Texas A&amp;M University - Commerce"/>
    <x v="7"/>
    <s v="FEMA reimbursements – Note purpose in Explanatory Notes"/>
    <m/>
    <m/>
    <m/>
    <m/>
    <m/>
    <m/>
    <m/>
    <m/>
    <m/>
    <m/>
  </r>
  <r>
    <x v="1"/>
    <s v="Texas A&amp;M University - Commerce"/>
    <x v="7"/>
    <s v="Funds received from other state or local entity (please specify which entity and for what purpose in explanatory notes)"/>
    <m/>
    <m/>
    <m/>
    <m/>
    <m/>
    <m/>
    <m/>
    <m/>
    <m/>
    <m/>
  </r>
  <r>
    <x v="1"/>
    <s v="Texas A&amp;M University - San Antonio"/>
    <x v="0"/>
    <s v="Student Portion"/>
    <n v="2806713"/>
    <n v="2062213"/>
    <n v="11981883"/>
    <n v="7698750"/>
    <s v="                                     -  "/>
    <n v="4970301"/>
    <s v="                                     -  "/>
    <n v="50334"/>
    <n v="6998"/>
    <m/>
  </r>
  <r>
    <x v="1"/>
    <s v="Texas A&amp;M University - San Antonio"/>
    <x v="0"/>
    <s v="Institutional Portion"/>
    <n v="2806712"/>
    <n v="1759424"/>
    <n v="17062272"/>
    <n v="8692769"/>
    <s v="                                     -  "/>
    <n v="7437242"/>
    <s v="                                     -  "/>
    <n v="1561082"/>
    <n v="418468"/>
    <m/>
  </r>
  <r>
    <x v="1"/>
    <s v="Texas A&amp;M University - San Antonio"/>
    <x v="0"/>
    <s v="Historically Black Colleges &amp; Universities"/>
    <m/>
    <m/>
    <m/>
    <m/>
    <m/>
    <m/>
    <m/>
    <m/>
    <m/>
    <m/>
  </r>
  <r>
    <x v="1"/>
    <s v="Texas A&amp;M University - San Antonio"/>
    <x v="0"/>
    <s v="Tribally Controlled Colleges and Universities"/>
    <m/>
    <m/>
    <m/>
    <m/>
    <m/>
    <m/>
    <m/>
    <m/>
    <m/>
    <m/>
  </r>
  <r>
    <x v="1"/>
    <s v="Texas A&amp;M University - San Antonio"/>
    <x v="0"/>
    <s v="Minority Serving Institutions"/>
    <n v="404121"/>
    <n v="165000"/>
    <n v="1792748"/>
    <n v="1077801"/>
    <s v="                                     -  "/>
    <n v="954068"/>
    <s v="                                     -  "/>
    <s v="                                     -  "/>
    <s v="                                          -  "/>
    <m/>
  </r>
  <r>
    <x v="1"/>
    <s v="Texas A&amp;M University - San Antonio"/>
    <x v="0"/>
    <s v="Strengthening Institutions Program"/>
    <m/>
    <m/>
    <m/>
    <m/>
    <m/>
    <m/>
    <m/>
    <m/>
    <m/>
    <m/>
  </r>
  <r>
    <x v="1"/>
    <s v="Texas A&amp;M University - San Antonio"/>
    <x v="0"/>
    <s v="Fund for the Improvement of Post-Secondary Education"/>
    <m/>
    <m/>
    <m/>
    <m/>
    <m/>
    <m/>
    <m/>
    <m/>
    <m/>
    <m/>
  </r>
  <r>
    <x v="1"/>
    <s v="Texas A&amp;M University - San Antonio"/>
    <x v="0"/>
    <s v="Institutional Resilience and Expanded Postsecondary Opportunity"/>
    <m/>
    <m/>
    <m/>
    <m/>
    <m/>
    <m/>
    <m/>
    <m/>
    <m/>
    <m/>
  </r>
  <r>
    <x v="1"/>
    <s v="Texas A&amp;M University - San Antonio"/>
    <x v="0"/>
    <s v="HHS Provider Relief Fund"/>
    <m/>
    <m/>
    <m/>
    <m/>
    <m/>
    <m/>
    <m/>
    <m/>
    <m/>
    <m/>
  </r>
  <r>
    <x v="1"/>
    <s v="Texas A&amp;M University - San Antonio"/>
    <x v="0"/>
    <s v="Enter any Other Subpart Funding Received"/>
    <m/>
    <m/>
    <m/>
    <m/>
    <m/>
    <m/>
    <m/>
    <m/>
    <m/>
    <m/>
  </r>
  <r>
    <x v="1"/>
    <s v="Texas A&amp;M University - San Antonio"/>
    <x v="1"/>
    <s v="Governor's Emergency Education Relief Fund I &amp; II"/>
    <m/>
    <m/>
    <m/>
    <m/>
    <m/>
    <m/>
    <m/>
    <m/>
    <m/>
    <m/>
  </r>
  <r>
    <x v="1"/>
    <s v="Texas A&amp;M University - San Antonio"/>
    <x v="2"/>
    <s v="Student Aid Portion"/>
    <m/>
    <m/>
    <m/>
    <m/>
    <m/>
    <m/>
    <m/>
    <m/>
    <m/>
    <m/>
  </r>
  <r>
    <x v="1"/>
    <s v="Texas A&amp;M University - San Antonio"/>
    <x v="2"/>
    <s v="Institutional Portion"/>
    <m/>
    <m/>
    <m/>
    <m/>
    <m/>
    <m/>
    <m/>
    <m/>
    <m/>
    <m/>
  </r>
  <r>
    <x v="1"/>
    <s v="Texas A&amp;M University - San Antonio"/>
    <x v="2"/>
    <s v="Historically Black Colleges &amp; Universities"/>
    <m/>
    <m/>
    <m/>
    <m/>
    <m/>
    <m/>
    <m/>
    <m/>
    <m/>
    <m/>
  </r>
  <r>
    <x v="1"/>
    <s v="Texas A&amp;M University - San Antonio"/>
    <x v="2"/>
    <s v="Tribally Controlled Colleges and Universities"/>
    <m/>
    <m/>
    <m/>
    <m/>
    <m/>
    <m/>
    <m/>
    <m/>
    <m/>
    <m/>
  </r>
  <r>
    <x v="1"/>
    <s v="Texas A&amp;M University - San Antonio"/>
    <x v="2"/>
    <s v="Minority Serving Institutions"/>
    <m/>
    <m/>
    <m/>
    <m/>
    <m/>
    <m/>
    <m/>
    <m/>
    <m/>
    <m/>
  </r>
  <r>
    <x v="1"/>
    <s v="Texas A&amp;M University - San Antonio"/>
    <x v="2"/>
    <s v="Strengthening Institutions Program"/>
    <m/>
    <m/>
    <m/>
    <m/>
    <m/>
    <m/>
    <m/>
    <m/>
    <m/>
    <m/>
  </r>
  <r>
    <x v="1"/>
    <s v="Texas A&amp;M University - San Antonio"/>
    <x v="2"/>
    <s v="Proprietary Institutions Grant Funds for Students"/>
    <m/>
    <m/>
    <m/>
    <m/>
    <m/>
    <m/>
    <m/>
    <m/>
    <m/>
    <m/>
  </r>
  <r>
    <x v="1"/>
    <s v="Texas A&amp;M University - San Antonio"/>
    <x v="2"/>
    <s v="Supplemental Assistance to Institutions of Higher Education Program"/>
    <m/>
    <m/>
    <m/>
    <m/>
    <m/>
    <m/>
    <m/>
    <m/>
    <m/>
    <m/>
  </r>
  <r>
    <x v="1"/>
    <s v="Texas A&amp;M University - San Antonio"/>
    <x v="2"/>
    <s v="Enter any Other Subpart Funding Received"/>
    <m/>
    <m/>
    <m/>
    <m/>
    <m/>
    <m/>
    <m/>
    <m/>
    <m/>
    <m/>
  </r>
  <r>
    <x v="1"/>
    <s v="Texas A&amp;M University - San Antonio"/>
    <x v="3"/>
    <s v="Student Portion"/>
    <m/>
    <m/>
    <m/>
    <m/>
    <m/>
    <m/>
    <m/>
    <m/>
    <m/>
    <m/>
  </r>
  <r>
    <x v="1"/>
    <s v="Texas A&amp;M University - San Antonio"/>
    <x v="3"/>
    <s v="Institutional Portion"/>
    <m/>
    <m/>
    <m/>
    <m/>
    <m/>
    <m/>
    <m/>
    <m/>
    <m/>
    <m/>
  </r>
  <r>
    <x v="1"/>
    <s v="Texas A&amp;M University - San Antonio"/>
    <x v="3"/>
    <s v="Historically Black Colleges &amp; Universities"/>
    <m/>
    <m/>
    <m/>
    <m/>
    <m/>
    <m/>
    <m/>
    <m/>
    <m/>
    <m/>
  </r>
  <r>
    <x v="1"/>
    <s v="Texas A&amp;M University - San Antonio"/>
    <x v="3"/>
    <s v="Tribally Controlled Colleges and Universities"/>
    <m/>
    <m/>
    <m/>
    <m/>
    <m/>
    <m/>
    <m/>
    <m/>
    <m/>
    <m/>
  </r>
  <r>
    <x v="1"/>
    <s v="Texas A&amp;M University - San Antonio"/>
    <x v="3"/>
    <s v="Minority Serving Institutions"/>
    <m/>
    <m/>
    <m/>
    <m/>
    <m/>
    <m/>
    <m/>
    <m/>
    <m/>
    <m/>
  </r>
  <r>
    <x v="1"/>
    <s v="Texas A&amp;M University - San Antonio"/>
    <x v="3"/>
    <s v="Strengthening Institutions Program"/>
    <m/>
    <m/>
    <m/>
    <m/>
    <m/>
    <m/>
    <m/>
    <m/>
    <m/>
    <m/>
  </r>
  <r>
    <x v="1"/>
    <s v="Texas A&amp;M University - San Antonio"/>
    <x v="3"/>
    <s v="Proprietary Institutions Grant Funds for Students"/>
    <m/>
    <m/>
    <m/>
    <m/>
    <m/>
    <m/>
    <m/>
    <m/>
    <m/>
    <m/>
  </r>
  <r>
    <x v="1"/>
    <s v="Texas A&amp;M University - San Antonio"/>
    <x v="3"/>
    <s v="Supplemental Support under American Rescue Plan"/>
    <m/>
    <m/>
    <m/>
    <m/>
    <m/>
    <m/>
    <m/>
    <m/>
    <m/>
    <m/>
  </r>
  <r>
    <x v="1"/>
    <s v="Texas A&amp;M University - San Antonio"/>
    <x v="3"/>
    <s v="Federal Funding Provided in SB8, 87th Legislature, 3rd Called Session"/>
    <m/>
    <m/>
    <m/>
    <m/>
    <m/>
    <m/>
    <m/>
    <m/>
    <m/>
    <m/>
  </r>
  <r>
    <x v="1"/>
    <s v="Texas A&amp;M University - San Antonio"/>
    <x v="3"/>
    <s v="Enter any Other Subpart Funding Received"/>
    <m/>
    <m/>
    <m/>
    <m/>
    <m/>
    <m/>
    <m/>
    <m/>
    <m/>
    <m/>
  </r>
  <r>
    <x v="1"/>
    <s v="Texas A&amp;M University - San Antonio"/>
    <x v="4"/>
    <s v="Enter any Other Subpart Funding Received"/>
    <m/>
    <m/>
    <m/>
    <m/>
    <m/>
    <m/>
    <m/>
    <m/>
    <m/>
    <m/>
  </r>
  <r>
    <x v="1"/>
    <s v="Texas A&amp;M University - San Antonio"/>
    <x v="4"/>
    <s v="Enter any Other Subpart Funding Received"/>
    <m/>
    <m/>
    <m/>
    <m/>
    <m/>
    <m/>
    <m/>
    <m/>
    <m/>
    <m/>
  </r>
  <r>
    <x v="1"/>
    <s v="Texas A&amp;M University - San Antonio"/>
    <x v="5"/>
    <s v="Enter any Other Subpart Funding Received"/>
    <m/>
    <m/>
    <m/>
    <m/>
    <m/>
    <m/>
    <m/>
    <m/>
    <m/>
    <m/>
  </r>
  <r>
    <x v="1"/>
    <s v="Texas A&amp;M University - San Antonio"/>
    <x v="5"/>
    <s v="Enter any Other Subpart Funding Received"/>
    <m/>
    <m/>
    <m/>
    <m/>
    <m/>
    <m/>
    <m/>
    <m/>
    <m/>
    <m/>
  </r>
  <r>
    <x v="1"/>
    <s v="Texas A&amp;M University - San Antonio"/>
    <x v="6"/>
    <s v="Enter any Other Subpart Funding Received"/>
    <m/>
    <m/>
    <m/>
    <m/>
    <m/>
    <m/>
    <m/>
    <m/>
    <m/>
    <m/>
  </r>
  <r>
    <x v="1"/>
    <s v="Texas A&amp;M University - San Antonio"/>
    <x v="6"/>
    <s v="Enter any Other Subpart Funding Received"/>
    <m/>
    <m/>
    <m/>
    <m/>
    <m/>
    <m/>
    <m/>
    <m/>
    <m/>
    <m/>
  </r>
  <r>
    <x v="1"/>
    <s v="Texas A&amp;M University - San Antonio"/>
    <x v="7"/>
    <s v="FEMA reimbursements – Note purpose in Explanatory Notes"/>
    <m/>
    <m/>
    <m/>
    <m/>
    <m/>
    <m/>
    <m/>
    <m/>
    <m/>
    <m/>
  </r>
  <r>
    <x v="1"/>
    <s v="Texas A&amp;M University - San Antonio"/>
    <x v="7"/>
    <s v="Funds received from other state or local entity (please specify which entity and for what purpose in explanatory notes)"/>
    <m/>
    <m/>
    <m/>
    <m/>
    <m/>
    <m/>
    <m/>
    <m/>
    <m/>
    <m/>
  </r>
  <r>
    <x v="1"/>
    <s v="University of Houston - Clear Lake"/>
    <x v="0"/>
    <s v="Student Portion"/>
    <n v="2777685"/>
    <n v="1731925"/>
    <m/>
    <n v="1045760"/>
    <m/>
    <m/>
    <m/>
    <m/>
    <m/>
    <m/>
  </r>
  <r>
    <x v="1"/>
    <s v="University of Houston - Clear Lake"/>
    <x v="0"/>
    <s v="Institutional Portion"/>
    <n v="2777684"/>
    <n v="1652408"/>
    <m/>
    <n v="1125276"/>
    <m/>
    <m/>
    <m/>
    <m/>
    <m/>
    <m/>
  </r>
  <r>
    <x v="1"/>
    <s v="University of Houston - Clear Lake"/>
    <x v="0"/>
    <s v="Historically Black Colleges &amp; Universities"/>
    <m/>
    <m/>
    <m/>
    <m/>
    <m/>
    <m/>
    <m/>
    <m/>
    <m/>
    <m/>
  </r>
  <r>
    <x v="1"/>
    <s v="University of Houston - Clear Lake"/>
    <x v="0"/>
    <s v="Tribally Controlled Colleges and Universities"/>
    <m/>
    <m/>
    <m/>
    <m/>
    <m/>
    <m/>
    <m/>
    <m/>
    <m/>
    <m/>
  </r>
  <r>
    <x v="1"/>
    <s v="University of Houston - Clear Lake"/>
    <x v="0"/>
    <s v="Minority Serving Institutions"/>
    <n v="410341"/>
    <n v="18500"/>
    <m/>
    <n v="391841"/>
    <m/>
    <m/>
    <m/>
    <m/>
    <m/>
    <m/>
  </r>
  <r>
    <x v="1"/>
    <s v="University of Houston - Clear Lake"/>
    <x v="0"/>
    <s v="Strengthening Institutions Program"/>
    <m/>
    <m/>
    <n v="50000"/>
    <m/>
    <m/>
    <n v="45325"/>
    <m/>
    <m/>
    <n v="4675"/>
    <s v="For financial losses of theater. Funding agency- Mid-America Arts Alliance, _x000a_Originating Entity- National Endowment for the Arts"/>
  </r>
  <r>
    <x v="1"/>
    <s v="University of Houston - Clear Lake"/>
    <x v="0"/>
    <s v="Fund for the Improvement of Post-Secondary Education"/>
    <m/>
    <m/>
    <m/>
    <m/>
    <m/>
    <m/>
    <m/>
    <m/>
    <m/>
    <m/>
  </r>
  <r>
    <x v="1"/>
    <s v="University of Houston - Clear Lake"/>
    <x v="0"/>
    <s v="Institutional Resilience and Expanded Postsecondary Opportunity"/>
    <m/>
    <m/>
    <m/>
    <m/>
    <m/>
    <m/>
    <m/>
    <m/>
    <m/>
    <m/>
  </r>
  <r>
    <x v="1"/>
    <s v="University of Houston - Clear Lake"/>
    <x v="0"/>
    <s v="HHS Provider Relief Fund"/>
    <m/>
    <m/>
    <m/>
    <m/>
    <m/>
    <m/>
    <m/>
    <m/>
    <m/>
    <m/>
  </r>
  <r>
    <x v="1"/>
    <s v="University of Houston - Clear Lake"/>
    <x v="0"/>
    <s v="Enter any Other Subpart Funding Received"/>
    <m/>
    <m/>
    <m/>
    <m/>
    <m/>
    <m/>
    <m/>
    <m/>
    <m/>
    <m/>
  </r>
  <r>
    <x v="1"/>
    <s v="University of Houston - Clear Lake"/>
    <x v="1"/>
    <s v="Governor's Emergency Education Relief Fund I &amp; II"/>
    <m/>
    <m/>
    <n v="1382359"/>
    <n v="1269859"/>
    <n v="1038782"/>
    <n v="697136"/>
    <n v="170045"/>
    <n v="433294"/>
    <n v="190897"/>
    <s v="Reskilling III - $112,500 Jan 2022;  Reskilling III - $200,000 Aug 2022; Online Learning -$49,884; Work Based Learning - $250,000; Accelerating Credentials Prgm - $$100,000; IAS TX Grant Pilot - $$300,000; Education Stabilization - $26,398.  For FY23, Accelerating Credentials Prgm - $35,000; TX Grant Pilot - $additional $5,000;  CERT Program - $132,695. Work Based Learning was reduced by $2,650."/>
  </r>
  <r>
    <x v="1"/>
    <s v="University of Houston - Clear Lake"/>
    <x v="2"/>
    <s v="Student Aid Portion"/>
    <m/>
    <m/>
    <n v="2777685"/>
    <n v="2777685"/>
    <m/>
    <m/>
    <m/>
    <m/>
    <m/>
    <s v="Funds awarded under same P number as CARES and ARPA and are co-mingled in same cost center."/>
  </r>
  <r>
    <x v="1"/>
    <s v="University of Houston - Clear Lake"/>
    <x v="2"/>
    <s v="Institutional Portion"/>
    <m/>
    <m/>
    <n v="7427468"/>
    <n v="7247796"/>
    <m/>
    <n v="179672"/>
    <m/>
    <m/>
    <m/>
    <s v="Funds awarded under same P number as CARES and ARPA and are co-mingled in same cost center."/>
  </r>
  <r>
    <x v="1"/>
    <s v="University of Houston - Clear Lake"/>
    <x v="2"/>
    <s v="Historically Black Colleges &amp; Universities"/>
    <m/>
    <m/>
    <m/>
    <m/>
    <m/>
    <m/>
    <m/>
    <m/>
    <m/>
    <m/>
  </r>
  <r>
    <x v="1"/>
    <s v="University of Houston - Clear Lake"/>
    <x v="2"/>
    <s v="Tribally Controlled Colleges and Universities"/>
    <m/>
    <m/>
    <m/>
    <m/>
    <m/>
    <m/>
    <m/>
    <m/>
    <m/>
    <m/>
  </r>
  <r>
    <x v="1"/>
    <s v="University of Houston - Clear Lake"/>
    <x v="2"/>
    <s v="Minority Serving Institutions"/>
    <m/>
    <m/>
    <n v="662208"/>
    <n v="555080"/>
    <m/>
    <n v="107128"/>
    <m/>
    <m/>
    <m/>
    <m/>
  </r>
  <r>
    <x v="1"/>
    <s v="University of Houston - Clear Lake"/>
    <x v="2"/>
    <s v="Strengthening Institutions Program"/>
    <m/>
    <m/>
    <m/>
    <m/>
    <m/>
    <m/>
    <m/>
    <m/>
    <m/>
    <m/>
  </r>
  <r>
    <x v="1"/>
    <s v="University of Houston - Clear Lake"/>
    <x v="2"/>
    <s v="Proprietary Institutions Grant Funds for Students"/>
    <m/>
    <m/>
    <m/>
    <m/>
    <m/>
    <m/>
    <m/>
    <m/>
    <m/>
    <m/>
  </r>
  <r>
    <x v="1"/>
    <s v="University of Houston - Clear Lake"/>
    <x v="2"/>
    <s v="Supplemental Assistance to Institutions of Higher Education Program"/>
    <m/>
    <m/>
    <m/>
    <m/>
    <m/>
    <m/>
    <m/>
    <m/>
    <m/>
    <m/>
  </r>
  <r>
    <x v="1"/>
    <s v="University of Houston - Clear Lake"/>
    <x v="2"/>
    <s v="Enter any Other Subpart Funding Received"/>
    <m/>
    <m/>
    <m/>
    <m/>
    <m/>
    <m/>
    <m/>
    <m/>
    <m/>
    <m/>
  </r>
  <r>
    <x v="1"/>
    <s v="University of Houston - Clear Lake"/>
    <x v="3"/>
    <s v="Student Portion"/>
    <m/>
    <m/>
    <n v="9010174"/>
    <n v="3506875"/>
    <m/>
    <n v="5503299"/>
    <m/>
    <m/>
    <m/>
    <m/>
  </r>
  <r>
    <x v="1"/>
    <s v="University of Houston - Clear Lake"/>
    <x v="3"/>
    <s v="Institutional Portion"/>
    <m/>
    <m/>
    <n v="8775834"/>
    <m/>
    <m/>
    <n v="5078968"/>
    <m/>
    <n v="455467"/>
    <n v="3241398"/>
    <m/>
  </r>
  <r>
    <x v="1"/>
    <s v="University of Houston - Clear Lake"/>
    <x v="3"/>
    <s v="Historically Black Colleges &amp; Universities"/>
    <m/>
    <m/>
    <m/>
    <m/>
    <m/>
    <m/>
    <m/>
    <m/>
    <m/>
    <m/>
  </r>
  <r>
    <x v="1"/>
    <s v="University of Houston - Clear Lake"/>
    <x v="3"/>
    <s v="Tribally Controlled Colleges and Universities"/>
    <m/>
    <m/>
    <m/>
    <m/>
    <m/>
    <m/>
    <m/>
    <m/>
    <m/>
    <m/>
  </r>
  <r>
    <x v="1"/>
    <s v="University of Houston - Clear Lake"/>
    <x v="3"/>
    <s v="Minority Serving Institutions"/>
    <m/>
    <m/>
    <n v="1119442"/>
    <m/>
    <m/>
    <n v="1119442"/>
    <m/>
    <m/>
    <m/>
    <m/>
  </r>
  <r>
    <x v="1"/>
    <s v="University of Houston - Clear Lake"/>
    <x v="3"/>
    <s v="Strengthening Institutions Program"/>
    <m/>
    <m/>
    <m/>
    <m/>
    <m/>
    <m/>
    <m/>
    <m/>
    <m/>
    <m/>
  </r>
  <r>
    <x v="1"/>
    <s v="University of Houston - Clear Lake"/>
    <x v="3"/>
    <s v="Proprietary Institutions Grant Funds for Students"/>
    <m/>
    <m/>
    <m/>
    <m/>
    <m/>
    <m/>
    <m/>
    <m/>
    <m/>
    <m/>
  </r>
  <r>
    <x v="1"/>
    <s v="University of Houston - Clear Lake"/>
    <x v="3"/>
    <s v="Supplemental Support under American Rescue Plan"/>
    <m/>
    <m/>
    <m/>
    <m/>
    <m/>
    <m/>
    <m/>
    <m/>
    <m/>
    <m/>
  </r>
  <r>
    <x v="1"/>
    <s v="University of Houston - Clear Lake"/>
    <x v="3"/>
    <s v="Federal Funding Provided in SB8, 87th Legislature, 3rd Called Session"/>
    <m/>
    <m/>
    <m/>
    <m/>
    <m/>
    <m/>
    <m/>
    <m/>
    <m/>
    <m/>
  </r>
  <r>
    <x v="1"/>
    <s v="University of Houston - Clear Lake"/>
    <x v="3"/>
    <s v="Enter any Other Subpart Funding Received"/>
    <m/>
    <m/>
    <m/>
    <m/>
    <m/>
    <m/>
    <m/>
    <m/>
    <m/>
    <m/>
  </r>
  <r>
    <x v="1"/>
    <s v="University of Houston - Clear Lake"/>
    <x v="4"/>
    <s v="Enter any Other Subpart Funding Received"/>
    <m/>
    <m/>
    <m/>
    <m/>
    <m/>
    <m/>
    <m/>
    <m/>
    <m/>
    <m/>
  </r>
  <r>
    <x v="1"/>
    <s v="University of Houston - Clear Lake"/>
    <x v="4"/>
    <s v="Enter any Other Subpart Funding Received"/>
    <m/>
    <m/>
    <m/>
    <m/>
    <m/>
    <m/>
    <m/>
    <m/>
    <m/>
    <m/>
  </r>
  <r>
    <x v="1"/>
    <s v="University of Houston - Clear Lake"/>
    <x v="5"/>
    <s v="Enter any Other Subpart Funding Received"/>
    <m/>
    <m/>
    <m/>
    <m/>
    <m/>
    <m/>
    <m/>
    <m/>
    <m/>
    <m/>
  </r>
  <r>
    <x v="1"/>
    <s v="University of Houston - Clear Lake"/>
    <x v="5"/>
    <s v="Enter any Other Subpart Funding Received"/>
    <m/>
    <m/>
    <m/>
    <m/>
    <m/>
    <m/>
    <m/>
    <m/>
    <m/>
    <m/>
  </r>
  <r>
    <x v="1"/>
    <s v="University of Houston - Clear Lake"/>
    <x v="6"/>
    <s v="Enter any Other Subpart Funding Received"/>
    <m/>
    <m/>
    <m/>
    <m/>
    <n v="17171"/>
    <n v="14515"/>
    <m/>
    <m/>
    <n v="2656"/>
    <s v=" $2,171-Vaccine Initiative. Funding Agency: the American College Health Association. Originating Entity: Centers for Disease Control_x000a_$15,000-Vaccine Access. Funding Agency: TEXAS COUNCIL FOR DEVELOPMENTAL Originating Entity: Developmental Disabilities "/>
  </r>
  <r>
    <x v="1"/>
    <s v="University of Houston - Clear Lake"/>
    <x v="6"/>
    <s v="Enter any Other Subpart Funding Received"/>
    <m/>
    <m/>
    <m/>
    <m/>
    <m/>
    <m/>
    <m/>
    <m/>
    <m/>
    <m/>
  </r>
  <r>
    <x v="1"/>
    <s v="University of Houston - Clear Lake"/>
    <x v="7"/>
    <s v="FEMA reimbursements – Note purpose in Explanatory Notes"/>
    <m/>
    <m/>
    <m/>
    <m/>
    <m/>
    <m/>
    <m/>
    <m/>
    <m/>
    <m/>
  </r>
  <r>
    <x v="1"/>
    <s v="University of Houston - Clear Lake"/>
    <x v="7"/>
    <s v="Funds received from other state or local entity (please specify which entity and for what purpose in explanatory notes)"/>
    <m/>
    <m/>
    <m/>
    <m/>
    <m/>
    <m/>
    <m/>
    <m/>
    <m/>
    <m/>
  </r>
  <r>
    <x v="1"/>
    <s v="University of Houston - Victoria"/>
    <x v="0"/>
    <s v="Student Portion"/>
    <n v="1116503"/>
    <n v="808172"/>
    <n v="0"/>
    <n v="308330"/>
    <n v="0"/>
    <n v="0"/>
    <n v="0"/>
    <n v="0"/>
    <n v="0"/>
    <m/>
  </r>
  <r>
    <x v="1"/>
    <s v="University of Houston - Victoria"/>
    <x v="0"/>
    <s v="Institutional Portion"/>
    <n v="1116503"/>
    <n v="1068609"/>
    <n v="0"/>
    <n v="47894"/>
    <n v="0"/>
    <n v="0"/>
    <n v="0"/>
    <n v="0"/>
    <n v="0"/>
    <m/>
  </r>
  <r>
    <x v="1"/>
    <s v="University of Houston - Victoria"/>
    <x v="0"/>
    <s v="Historically Black Colleges &amp; Universities"/>
    <n v="0"/>
    <n v="0"/>
    <n v="0"/>
    <n v="0"/>
    <n v="0"/>
    <n v="0"/>
    <n v="0"/>
    <n v="0"/>
    <n v="0"/>
    <m/>
  </r>
  <r>
    <x v="1"/>
    <s v="University of Houston - Victoria"/>
    <x v="0"/>
    <s v="Tribally Controlled Colleges and Universities"/>
    <n v="0"/>
    <n v="0"/>
    <n v="0"/>
    <n v="0"/>
    <n v="0"/>
    <n v="0"/>
    <n v="0"/>
    <n v="0"/>
    <n v="0"/>
    <m/>
  </r>
  <r>
    <x v="1"/>
    <s v="University of Houston - Victoria"/>
    <x v="0"/>
    <s v="Minority Serving Institutions"/>
    <n v="161130"/>
    <n v="159795"/>
    <n v="0"/>
    <n v="1335"/>
    <n v="0"/>
    <n v="0"/>
    <n v="0"/>
    <n v="0"/>
    <n v="0"/>
    <m/>
  </r>
  <r>
    <x v="1"/>
    <s v="University of Houston - Victoria"/>
    <x v="0"/>
    <s v="Strengthening Institutions Program"/>
    <n v="0"/>
    <n v="0"/>
    <n v="0"/>
    <n v="0"/>
    <n v="0"/>
    <n v="0"/>
    <n v="0"/>
    <n v="0"/>
    <n v="0"/>
    <m/>
  </r>
  <r>
    <x v="1"/>
    <s v="University of Houston - Victoria"/>
    <x v="0"/>
    <s v="Fund for the Improvement of Post-Secondary Education"/>
    <n v="0"/>
    <n v="0"/>
    <n v="0"/>
    <n v="0"/>
    <n v="0"/>
    <n v="0"/>
    <n v="0"/>
    <n v="0"/>
    <n v="0"/>
    <m/>
  </r>
  <r>
    <x v="1"/>
    <s v="University of Houston - Victoria"/>
    <x v="0"/>
    <s v="Institutional Resilience and Expanded Postsecondary Opportunity"/>
    <n v="0"/>
    <n v="0"/>
    <n v="0"/>
    <n v="0"/>
    <n v="0"/>
    <n v="0"/>
    <n v="0"/>
    <n v="0"/>
    <n v="0"/>
    <m/>
  </r>
  <r>
    <x v="1"/>
    <s v="University of Houston - Victoria"/>
    <x v="0"/>
    <s v="HHS Provider Relief Fund"/>
    <n v="0"/>
    <n v="0"/>
    <n v="0"/>
    <n v="0"/>
    <n v="0"/>
    <n v="0"/>
    <n v="0"/>
    <n v="0"/>
    <n v="0"/>
    <m/>
  </r>
  <r>
    <x v="1"/>
    <s v="University of Houston - Victoria"/>
    <x v="0"/>
    <s v="Enter any Other Subpart Funding Received"/>
    <n v="0"/>
    <n v="0"/>
    <n v="0"/>
    <n v="0"/>
    <n v="0"/>
    <n v="0"/>
    <n v="0"/>
    <n v="0"/>
    <n v="0"/>
    <m/>
  </r>
  <r>
    <x v="1"/>
    <s v="University of Houston - Victoria"/>
    <x v="1"/>
    <s v="Governor's Emergency Education Relief Fund I &amp; II"/>
    <n v="0"/>
    <n v="0"/>
    <n v="590591"/>
    <n v="590591"/>
    <n v="118532"/>
    <n v="118532"/>
    <n v="85490"/>
    <n v="85490"/>
    <n v="0"/>
    <m/>
  </r>
  <r>
    <x v="1"/>
    <s v="University of Houston - Victoria"/>
    <x v="2"/>
    <s v="Student Aid Portion"/>
    <n v="0"/>
    <n v="0"/>
    <n v="1116502"/>
    <n v="1116502"/>
    <n v="0"/>
    <n v="0"/>
    <n v="0"/>
    <n v="0"/>
    <n v="0"/>
    <m/>
  </r>
  <r>
    <x v="1"/>
    <s v="University of Houston - Victoria"/>
    <x v="2"/>
    <s v="Institutional Portion"/>
    <n v="0"/>
    <n v="0"/>
    <n v="3067891"/>
    <n v="3067891"/>
    <n v="0"/>
    <n v="0"/>
    <n v="0"/>
    <n v="0"/>
    <n v="0"/>
    <m/>
  </r>
  <r>
    <x v="1"/>
    <s v="University of Houston - Victoria"/>
    <x v="2"/>
    <s v="Historically Black Colleges &amp; Universities"/>
    <n v="0"/>
    <n v="0"/>
    <n v="0"/>
    <n v="0"/>
    <n v="0"/>
    <n v="0"/>
    <n v="0"/>
    <n v="0"/>
    <n v="0"/>
    <m/>
  </r>
  <r>
    <x v="1"/>
    <s v="University of Houston - Victoria"/>
    <x v="2"/>
    <s v="Tribally Controlled Colleges and Universities"/>
    <n v="0"/>
    <n v="0"/>
    <n v="0"/>
    <n v="0"/>
    <n v="0"/>
    <n v="0"/>
    <n v="0"/>
    <n v="0"/>
    <n v="0"/>
    <m/>
  </r>
  <r>
    <x v="1"/>
    <s v="University of Houston - Victoria"/>
    <x v="2"/>
    <s v="Minority Serving Institutions"/>
    <n v="0"/>
    <n v="0"/>
    <n v="278342"/>
    <n v="278342"/>
    <n v="0"/>
    <n v="0"/>
    <n v="0"/>
    <n v="0"/>
    <n v="0"/>
    <m/>
  </r>
  <r>
    <x v="1"/>
    <s v="University of Houston - Victoria"/>
    <x v="2"/>
    <s v="Strengthening Institutions Program"/>
    <n v="0"/>
    <n v="0"/>
    <n v="0"/>
    <n v="0"/>
    <n v="0"/>
    <n v="0"/>
    <n v="0"/>
    <n v="0"/>
    <n v="0"/>
    <m/>
  </r>
  <r>
    <x v="1"/>
    <s v="University of Houston - Victoria"/>
    <x v="2"/>
    <s v="Proprietary Institutions Grant Funds for Students"/>
    <n v="0"/>
    <n v="0"/>
    <n v="0"/>
    <n v="0"/>
    <n v="0"/>
    <n v="0"/>
    <n v="0"/>
    <n v="0"/>
    <n v="0"/>
    <m/>
  </r>
  <r>
    <x v="1"/>
    <s v="University of Houston - Victoria"/>
    <x v="2"/>
    <s v="Supplemental Assistance to Institutions of Higher Education Program"/>
    <n v="0"/>
    <n v="0"/>
    <n v="0"/>
    <n v="0"/>
    <n v="0"/>
    <n v="0"/>
    <n v="0"/>
    <n v="0"/>
    <n v="0"/>
    <m/>
  </r>
  <r>
    <x v="1"/>
    <s v="University of Houston - Victoria"/>
    <x v="2"/>
    <s v="Enter any Other Subpart Funding Received"/>
    <n v="0"/>
    <n v="0"/>
    <n v="0"/>
    <n v="0"/>
    <n v="0"/>
    <n v="0"/>
    <n v="0"/>
    <n v="0"/>
    <n v="0"/>
    <m/>
  </r>
  <r>
    <x v="1"/>
    <s v="University of Houston - Victoria"/>
    <x v="3"/>
    <s v="Student Portion"/>
    <n v="0"/>
    <n v="0"/>
    <n v="3668435"/>
    <n v="456925"/>
    <n v="0"/>
    <n v="3211511"/>
    <n v="0"/>
    <n v="0"/>
    <n v="0"/>
    <m/>
  </r>
  <r>
    <x v="1"/>
    <s v="University of Houston - Victoria"/>
    <x v="3"/>
    <s v="Institutional Portion"/>
    <n v="0"/>
    <n v="0"/>
    <n v="2878918"/>
    <n v="981111"/>
    <n v="0"/>
    <n v="1897807"/>
    <n v="0"/>
    <n v="0"/>
    <n v="0"/>
    <m/>
  </r>
  <r>
    <x v="1"/>
    <s v="University of Houston - Victoria"/>
    <x v="3"/>
    <s v="Historically Black Colleges &amp; Universities"/>
    <n v="0"/>
    <n v="0"/>
    <n v="0"/>
    <n v="0"/>
    <n v="0"/>
    <n v="0"/>
    <n v="0"/>
    <n v="0"/>
    <n v="0"/>
    <m/>
  </r>
  <r>
    <x v="1"/>
    <s v="University of Houston - Victoria"/>
    <x v="3"/>
    <s v="Tribally Controlled Colleges and Universities"/>
    <n v="0"/>
    <n v="0"/>
    <n v="0"/>
    <n v="0"/>
    <n v="0"/>
    <n v="0"/>
    <n v="0"/>
    <n v="0"/>
    <n v="0"/>
    <m/>
  </r>
  <r>
    <x v="1"/>
    <s v="University of Houston - Victoria"/>
    <x v="3"/>
    <s v="Minority Serving Institutions"/>
    <n v="0"/>
    <n v="0"/>
    <n v="425842"/>
    <n v="0"/>
    <n v="0"/>
    <n v="425842"/>
    <n v="0"/>
    <n v="0"/>
    <n v="0"/>
    <m/>
  </r>
  <r>
    <x v="1"/>
    <s v="University of Houston - Victoria"/>
    <x v="3"/>
    <s v="Strengthening Institutions Program"/>
    <n v="0"/>
    <n v="0"/>
    <n v="0"/>
    <n v="0"/>
    <n v="0"/>
    <n v="0"/>
    <n v="0"/>
    <n v="0"/>
    <n v="0"/>
    <m/>
  </r>
  <r>
    <x v="1"/>
    <s v="University of Houston - Victoria"/>
    <x v="3"/>
    <s v="Proprietary Institutions Grant Funds for Students"/>
    <n v="0"/>
    <n v="0"/>
    <n v="0"/>
    <n v="0"/>
    <n v="0"/>
    <n v="0"/>
    <n v="0"/>
    <n v="0"/>
    <n v="0"/>
    <m/>
  </r>
  <r>
    <x v="1"/>
    <s v="University of Houston - Victoria"/>
    <x v="3"/>
    <s v="Supplemental Support under American Rescue Plan"/>
    <n v="0"/>
    <n v="0"/>
    <n v="0"/>
    <n v="0"/>
    <n v="0"/>
    <n v="0"/>
    <n v="0"/>
    <n v="0"/>
    <n v="0"/>
    <m/>
  </r>
  <r>
    <x v="1"/>
    <s v="University of Houston - Victoria"/>
    <x v="3"/>
    <s v="Federal Funding Provided in SB8, 87th Legislature, 3rd Called Session"/>
    <n v="0"/>
    <n v="0"/>
    <n v="0"/>
    <n v="0"/>
    <n v="0"/>
    <n v="0"/>
    <n v="0"/>
    <n v="0"/>
    <n v="0"/>
    <m/>
  </r>
  <r>
    <x v="1"/>
    <s v="University of Houston - Victoria"/>
    <x v="3"/>
    <s v="Enter any Other Subpart Funding Received"/>
    <n v="0"/>
    <n v="0"/>
    <n v="0"/>
    <n v="0"/>
    <n v="0"/>
    <n v="0"/>
    <n v="0"/>
    <n v="0"/>
    <n v="0"/>
    <m/>
  </r>
  <r>
    <x v="1"/>
    <s v="University of Houston - Victoria"/>
    <x v="4"/>
    <s v="Enter any Other Subpart Funding Received"/>
    <n v="0"/>
    <n v="0"/>
    <n v="0"/>
    <n v="0"/>
    <n v="0"/>
    <n v="0"/>
    <n v="0"/>
    <n v="0"/>
    <n v="0"/>
    <m/>
  </r>
  <r>
    <x v="1"/>
    <s v="University of Houston - Victoria"/>
    <x v="4"/>
    <s v="Enter any Other Subpart Funding Received"/>
    <n v="0"/>
    <n v="0"/>
    <n v="0"/>
    <n v="0"/>
    <n v="0"/>
    <n v="0"/>
    <n v="0"/>
    <n v="0"/>
    <n v="0"/>
    <m/>
  </r>
  <r>
    <x v="1"/>
    <s v="University of Houston - Victoria"/>
    <x v="5"/>
    <s v="Enter any Other Subpart Funding Received"/>
    <n v="0"/>
    <n v="0"/>
    <n v="0"/>
    <n v="0"/>
    <n v="0"/>
    <n v="0"/>
    <n v="0"/>
    <n v="0"/>
    <n v="0"/>
    <m/>
  </r>
  <r>
    <x v="1"/>
    <s v="University of Houston - Victoria"/>
    <x v="5"/>
    <s v="Enter any Other Subpart Funding Received"/>
    <n v="0"/>
    <n v="0"/>
    <n v="0"/>
    <n v="0"/>
    <n v="0"/>
    <n v="0"/>
    <n v="0"/>
    <n v="0"/>
    <n v="0"/>
    <m/>
  </r>
  <r>
    <x v="1"/>
    <s v="University of Houston - Victoria"/>
    <x v="6"/>
    <s v="Enter any Other Subpart Funding Received"/>
    <n v="0"/>
    <n v="0"/>
    <n v="0"/>
    <n v="0"/>
    <n v="0"/>
    <n v="0"/>
    <n v="0"/>
    <n v="0"/>
    <n v="0"/>
    <m/>
  </r>
  <r>
    <x v="1"/>
    <s v="University of Houston - Victoria"/>
    <x v="6"/>
    <s v="Enter any Other Subpart Funding Received"/>
    <n v="0"/>
    <n v="0"/>
    <n v="0"/>
    <n v="0"/>
    <n v="0"/>
    <n v="0"/>
    <n v="0"/>
    <n v="0"/>
    <n v="0"/>
    <m/>
  </r>
  <r>
    <x v="1"/>
    <s v="University of Houston - Victoria"/>
    <x v="7"/>
    <s v="FEMA reimbursements – Note purpose in Explanatory Notes"/>
    <n v="0"/>
    <n v="0"/>
    <n v="0"/>
    <n v="0"/>
    <n v="0"/>
    <n v="0"/>
    <n v="0"/>
    <n v="0"/>
    <n v="0"/>
    <m/>
  </r>
  <r>
    <x v="1"/>
    <s v="University of Houston - Victoria"/>
    <x v="7"/>
    <s v="Funds received from other state or local entity (please specify which entity and for what purpose in explanatory notes)"/>
    <n v="0"/>
    <n v="0"/>
    <n v="0"/>
    <n v="0"/>
    <n v="0"/>
    <n v="0"/>
    <n v="0"/>
    <n v="0"/>
    <n v="0"/>
    <m/>
  </r>
  <r>
    <x v="1"/>
    <s v="Texas Tech University"/>
    <x v="0"/>
    <s v="Student Portion"/>
    <n v="12757626"/>
    <n v="12757626"/>
    <m/>
    <m/>
    <m/>
    <m/>
    <m/>
    <m/>
    <m/>
    <m/>
  </r>
  <r>
    <x v="1"/>
    <s v="Texas Tech University"/>
    <x v="0"/>
    <s v="Institutional Portion"/>
    <n v="12757626"/>
    <n v="12757626"/>
    <m/>
    <m/>
    <m/>
    <m/>
    <m/>
    <m/>
    <m/>
    <m/>
  </r>
  <r>
    <x v="1"/>
    <s v="Texas Tech University"/>
    <x v="0"/>
    <s v="Historically Black Colleges &amp; Universities"/>
    <m/>
    <m/>
    <m/>
    <m/>
    <m/>
    <m/>
    <m/>
    <m/>
    <m/>
    <m/>
  </r>
  <r>
    <x v="1"/>
    <s v="Texas Tech University"/>
    <x v="0"/>
    <s v="Tribally Controlled Colleges and Universities"/>
    <m/>
    <m/>
    <m/>
    <m/>
    <m/>
    <m/>
    <m/>
    <m/>
    <m/>
    <m/>
  </r>
  <r>
    <x v="1"/>
    <s v="Texas Tech University"/>
    <x v="0"/>
    <s v="Minority Serving Institutions"/>
    <n v="1912447"/>
    <n v="1529646"/>
    <n v="16506"/>
    <n v="399306"/>
    <m/>
    <m/>
    <m/>
    <m/>
    <m/>
    <m/>
  </r>
  <r>
    <x v="1"/>
    <s v="Texas Tech University"/>
    <x v="0"/>
    <s v="Strengthening Institutions Program"/>
    <m/>
    <m/>
    <m/>
    <m/>
    <m/>
    <m/>
    <m/>
    <m/>
    <m/>
    <m/>
  </r>
  <r>
    <x v="1"/>
    <s v="Texas Tech University"/>
    <x v="0"/>
    <s v="Fund for the Improvement of Post-Secondary Education"/>
    <m/>
    <m/>
    <m/>
    <m/>
    <m/>
    <m/>
    <m/>
    <m/>
    <m/>
    <m/>
  </r>
  <r>
    <x v="1"/>
    <s v="Texas Tech University"/>
    <x v="0"/>
    <s v="Institutional Resilience and Expanded Postsecondary Opportunity"/>
    <m/>
    <m/>
    <m/>
    <m/>
    <m/>
    <m/>
    <m/>
    <m/>
    <m/>
    <m/>
  </r>
  <r>
    <x v="1"/>
    <s v="Texas Tech University"/>
    <x v="0"/>
    <s v="HHS Provider Relief Fund"/>
    <m/>
    <m/>
    <m/>
    <m/>
    <m/>
    <m/>
    <m/>
    <m/>
    <m/>
    <m/>
  </r>
  <r>
    <x v="1"/>
    <s v="Texas Tech University"/>
    <x v="0"/>
    <s v="Small Business Development Centers"/>
    <n v="1280000"/>
    <n v="150393"/>
    <m/>
    <n v="711647"/>
    <n v="55979"/>
    <n v="378051"/>
    <m/>
    <n v="95197"/>
    <m/>
    <s v=" SBA financial assistance to provide management, counseling, training, and technical assistance for small businesses in Lubbock and surrounding communities. "/>
  </r>
  <r>
    <x v="1"/>
    <s v="Texas Tech University"/>
    <x v="1"/>
    <s v="Governor's Emergency Education Relief Fund I &amp; II"/>
    <m/>
    <m/>
    <n v="3841292"/>
    <n v="3032192"/>
    <n v="652200"/>
    <n v="444851"/>
    <n v="-9940"/>
    <n v="497208"/>
    <m/>
    <s v="Section 18002 of Division B of the Coronavirus Aid, Relief, and Economic Security Act (CARES Act) "/>
  </r>
  <r>
    <x v="1"/>
    <s v="Texas Tech University"/>
    <x v="2"/>
    <s v="Student Aid Portion"/>
    <m/>
    <m/>
    <n v="12757626"/>
    <n v="5991550"/>
    <m/>
    <n v="6766076"/>
    <m/>
    <m/>
    <m/>
    <m/>
  </r>
  <r>
    <x v="1"/>
    <s v="Texas Tech University"/>
    <x v="2"/>
    <s v="Institutional Portion"/>
    <m/>
    <m/>
    <n v="27031239"/>
    <n v="27031239"/>
    <m/>
    <m/>
    <m/>
    <n v="-617"/>
    <m/>
    <m/>
  </r>
  <r>
    <x v="1"/>
    <s v="Texas Tech University"/>
    <x v="2"/>
    <s v="Historically Black Colleges &amp; Universities"/>
    <m/>
    <m/>
    <m/>
    <m/>
    <m/>
    <m/>
    <m/>
    <m/>
    <m/>
    <m/>
  </r>
  <r>
    <x v="1"/>
    <s v="Texas Tech University"/>
    <x v="2"/>
    <s v="Tribally Controlled Colleges and Universities"/>
    <m/>
    <m/>
    <m/>
    <m/>
    <m/>
    <m/>
    <m/>
    <m/>
    <m/>
    <m/>
  </r>
  <r>
    <x v="1"/>
    <s v="Texas Tech University"/>
    <x v="2"/>
    <s v="Minority Serving Institutions"/>
    <m/>
    <m/>
    <n v="2643835"/>
    <n v="1931493"/>
    <m/>
    <m/>
    <m/>
    <m/>
    <m/>
    <m/>
  </r>
  <r>
    <x v="1"/>
    <s v="Texas Tech University"/>
    <x v="2"/>
    <s v="Strengthening Institutions Program"/>
    <m/>
    <m/>
    <m/>
    <m/>
    <m/>
    <m/>
    <m/>
    <m/>
    <m/>
    <m/>
  </r>
  <r>
    <x v="1"/>
    <s v="Texas Tech University"/>
    <x v="2"/>
    <s v="Proprietary Institutions Grant Funds for Students"/>
    <m/>
    <m/>
    <m/>
    <m/>
    <m/>
    <m/>
    <m/>
    <m/>
    <m/>
    <m/>
  </r>
  <r>
    <x v="1"/>
    <s v="Texas Tech University"/>
    <x v="2"/>
    <s v="Supplemental Assistance to Institutions of Higher Education Program"/>
    <m/>
    <m/>
    <m/>
    <m/>
    <m/>
    <m/>
    <m/>
    <m/>
    <m/>
    <m/>
  </r>
  <r>
    <x v="1"/>
    <s v="Texas Tech University"/>
    <x v="2"/>
    <s v="Head Start"/>
    <m/>
    <m/>
    <n v="28893"/>
    <n v="17255"/>
    <m/>
    <n v="11592"/>
    <m/>
    <m/>
    <n v="24963"/>
    <s v=" Early Head Start program supply costs related to activities for prevention, preparation, and/or response to the coronavirus desease (COVID-19).  "/>
  </r>
  <r>
    <x v="1"/>
    <s v="Texas Tech University"/>
    <x v="2"/>
    <s v="Child Care and development Block Grant"/>
    <m/>
    <m/>
    <m/>
    <m/>
    <m/>
    <m/>
    <m/>
    <m/>
    <m/>
    <m/>
  </r>
  <r>
    <x v="1"/>
    <s v="Texas Tech University"/>
    <x v="3"/>
    <s v="Student Portion"/>
    <m/>
    <m/>
    <n v="35493723"/>
    <n v="6072000"/>
    <m/>
    <n v="29408624"/>
    <m/>
    <n v="1500"/>
    <m/>
    <m/>
  </r>
  <r>
    <x v="1"/>
    <s v="Texas Tech University"/>
    <x v="3"/>
    <s v="Institutional Portion"/>
    <m/>
    <m/>
    <n v="34906018"/>
    <n v="14060630"/>
    <m/>
    <n v="9905474"/>
    <m/>
    <n v="2975802"/>
    <n v="4291438"/>
    <m/>
  </r>
  <r>
    <x v="1"/>
    <s v="Texas Tech University"/>
    <x v="3"/>
    <s v="Historically Black Colleges &amp; Universities"/>
    <m/>
    <m/>
    <m/>
    <m/>
    <m/>
    <m/>
    <m/>
    <m/>
    <m/>
    <m/>
  </r>
  <r>
    <x v="1"/>
    <s v="Texas Tech University"/>
    <x v="3"/>
    <s v="Tribally Controlled Colleges and Universities"/>
    <m/>
    <m/>
    <m/>
    <m/>
    <m/>
    <m/>
    <m/>
    <m/>
    <m/>
    <m/>
  </r>
  <r>
    <x v="1"/>
    <s v="Texas Tech University"/>
    <x v="3"/>
    <s v="Minority Serving Institutions"/>
    <m/>
    <m/>
    <n v="4534565"/>
    <n v="487109"/>
    <m/>
    <n v="3596137"/>
    <m/>
    <m/>
    <m/>
    <m/>
  </r>
  <r>
    <x v="1"/>
    <s v="Texas Tech University"/>
    <x v="3"/>
    <s v="Strengthening Institutions Program"/>
    <m/>
    <m/>
    <m/>
    <m/>
    <m/>
    <m/>
    <m/>
    <m/>
    <m/>
    <m/>
  </r>
  <r>
    <x v="1"/>
    <s v="Texas Tech University"/>
    <x v="3"/>
    <s v="Proprietary Institutions Grant Funds for Students"/>
    <m/>
    <m/>
    <m/>
    <m/>
    <m/>
    <m/>
    <m/>
    <m/>
    <m/>
    <m/>
  </r>
  <r>
    <x v="1"/>
    <s v="Texas Tech University"/>
    <x v="3"/>
    <s v="Supplemental Support under American Rescue Plan"/>
    <m/>
    <m/>
    <m/>
    <m/>
    <m/>
    <m/>
    <m/>
    <m/>
    <m/>
    <m/>
  </r>
  <r>
    <x v="1"/>
    <s v="Texas Tech University"/>
    <x v="3"/>
    <s v="Federal Funding Provided in SB8, 87th Legislature, 3rd Called Session"/>
    <m/>
    <m/>
    <m/>
    <m/>
    <n v="50000000"/>
    <n v="6841119"/>
    <m/>
    <n v="14313412"/>
    <n v="6733882"/>
    <s v="American Rescue Plan Act of 2021"/>
  </r>
  <r>
    <x v="1"/>
    <s v="Texas Tech University"/>
    <x v="3"/>
    <s v="Head Start"/>
    <m/>
    <m/>
    <n v="114864"/>
    <n v="6786"/>
    <m/>
    <n v="41906"/>
    <m/>
    <n v="33816"/>
    <m/>
    <s v=" Child care relief funding for the Early Head Start center to support higher costs experienced during the COVID-19 pandemic as a result of lower enrollment and higher operating costs.  "/>
  </r>
  <r>
    <x v="1"/>
    <s v="Texas Tech University"/>
    <x v="4"/>
    <s v="Enter any Other Subpart Funding Received"/>
    <m/>
    <m/>
    <m/>
    <m/>
    <m/>
    <m/>
    <m/>
    <m/>
    <m/>
    <m/>
  </r>
  <r>
    <x v="1"/>
    <s v="Texas Tech University"/>
    <x v="4"/>
    <s v="Enter any Other Subpart Funding Received"/>
    <m/>
    <m/>
    <m/>
    <m/>
    <m/>
    <m/>
    <m/>
    <m/>
    <m/>
    <m/>
  </r>
  <r>
    <x v="1"/>
    <s v="Texas Tech University"/>
    <x v="5"/>
    <s v="Enter any Other Subpart Funding Received"/>
    <m/>
    <m/>
    <m/>
    <m/>
    <m/>
    <m/>
    <m/>
    <m/>
    <m/>
    <m/>
  </r>
  <r>
    <x v="1"/>
    <s v="Texas Tech University"/>
    <x v="5"/>
    <s v="Enter any Other Subpart Funding Received"/>
    <m/>
    <m/>
    <m/>
    <m/>
    <m/>
    <m/>
    <m/>
    <m/>
    <m/>
    <m/>
  </r>
  <r>
    <x v="1"/>
    <s v="Texas Tech University"/>
    <x v="2"/>
    <s v="Pass Through Funds received"/>
    <m/>
    <m/>
    <n v="173539"/>
    <n v="173523"/>
    <m/>
    <n v="16"/>
    <m/>
    <m/>
    <m/>
    <s v=" Child care relief funding for the Early Head Start center to support higher costs experienced during the COVID-19 pandemic as a result of lower enrollment and higher operating costs.  "/>
  </r>
  <r>
    <x v="1"/>
    <s v="Texas Tech University"/>
    <x v="0"/>
    <s v="Education Stabilization Fund"/>
    <m/>
    <m/>
    <m/>
    <m/>
    <m/>
    <m/>
    <m/>
    <m/>
    <m/>
    <m/>
  </r>
  <r>
    <x v="1"/>
    <s v="Texas Tech University"/>
    <x v="7"/>
    <s v="FEMA reimbursements – Note purpose in Explanatory Notes"/>
    <m/>
    <m/>
    <m/>
    <m/>
    <m/>
    <m/>
    <m/>
    <m/>
    <m/>
    <m/>
  </r>
  <r>
    <x v="1"/>
    <s v="Texas Tech University"/>
    <x v="7"/>
    <s v="Funds received from other state or local entity (please specify which entity and for what purpose in explanatory notes)"/>
    <n v="2382269"/>
    <n v="22633"/>
    <n v="1612900"/>
    <n v="1113454"/>
    <m/>
    <n v="1869744"/>
    <m/>
    <n v="210914"/>
    <n v="122868"/>
    <s v=" $152,269 from UT - Arlington via CARES, to research supply chain disruptions caused by COVID; $1,612,900 awarded from DSHS via CRRSAA and $2,230,000 awarded from DSHS via PPPHCEA, for COVID lab testing &amp; research "/>
  </r>
  <r>
    <x v="1"/>
    <s v="University of North Texas"/>
    <x v="0"/>
    <s v="Student Portion"/>
    <n v="14509044"/>
    <n v="11716309"/>
    <n v="0"/>
    <n v="2792735"/>
    <n v="0"/>
    <n v="0"/>
    <n v="0"/>
    <n v="0"/>
    <n v="0"/>
    <m/>
  </r>
  <r>
    <x v="1"/>
    <s v="University of North Texas"/>
    <x v="0"/>
    <s v="Institutional Portion"/>
    <n v="14509044"/>
    <n v="10363452"/>
    <n v="0"/>
    <n v="2627334"/>
    <n v="0"/>
    <n v="1518258"/>
    <n v="0"/>
    <n v="0"/>
    <n v="0"/>
    <m/>
  </r>
  <r>
    <x v="1"/>
    <s v="University of North Texas"/>
    <x v="0"/>
    <s v="Historically Black Colleges &amp; Universities"/>
    <n v="0"/>
    <n v="0"/>
    <n v="0"/>
    <n v="0"/>
    <n v="0"/>
    <n v="0"/>
    <n v="0"/>
    <n v="0"/>
    <n v="0"/>
    <m/>
  </r>
  <r>
    <x v="1"/>
    <s v="University of North Texas"/>
    <x v="0"/>
    <s v="Tribally Controlled Colleges and Universities"/>
    <n v="0"/>
    <n v="0"/>
    <n v="0"/>
    <n v="0"/>
    <n v="0"/>
    <n v="0"/>
    <n v="0"/>
    <n v="0"/>
    <n v="0"/>
    <m/>
  </r>
  <r>
    <x v="1"/>
    <s v="University of North Texas"/>
    <x v="0"/>
    <s v="Minority Serving Institutions"/>
    <n v="2150220"/>
    <n v="7170"/>
    <n v="0"/>
    <n v="2143050"/>
    <n v="0"/>
    <n v="0"/>
    <n v="0"/>
    <n v="0"/>
    <n v="0"/>
    <m/>
  </r>
  <r>
    <x v="1"/>
    <s v="University of North Texas"/>
    <x v="0"/>
    <s v="Strengthening Institutions Program"/>
    <n v="0"/>
    <n v="0"/>
    <n v="0"/>
    <n v="0"/>
    <n v="0"/>
    <n v="0"/>
    <n v="0"/>
    <n v="0"/>
    <n v="0"/>
    <m/>
  </r>
  <r>
    <x v="1"/>
    <s v="University of North Texas"/>
    <x v="0"/>
    <s v="Fund for the Improvement of Post-Secondary Education"/>
    <n v="0"/>
    <n v="0"/>
    <n v="0"/>
    <n v="0"/>
    <n v="0"/>
    <n v="0"/>
    <n v="0"/>
    <n v="0"/>
    <n v="0"/>
    <m/>
  </r>
  <r>
    <x v="1"/>
    <s v="University of North Texas"/>
    <x v="0"/>
    <s v="Institutional Resilience and Expanded Postsecondary Opportunity"/>
    <n v="0"/>
    <n v="0"/>
    <n v="0"/>
    <n v="0"/>
    <n v="0"/>
    <n v="0"/>
    <n v="0"/>
    <n v="0"/>
    <n v="0"/>
    <m/>
  </r>
  <r>
    <x v="1"/>
    <s v="University of North Texas"/>
    <x v="0"/>
    <s v="HHS Provider Relief Fund"/>
    <n v="0"/>
    <n v="0"/>
    <n v="0"/>
    <n v="0"/>
    <n v="0"/>
    <n v="0"/>
    <n v="0"/>
    <n v="0"/>
    <n v="0"/>
    <m/>
  </r>
  <r>
    <x v="1"/>
    <s v="University of North Texas"/>
    <x v="0"/>
    <s v="Enter any Other Subpart Funding Received"/>
    <n v="0"/>
    <n v="0"/>
    <n v="0"/>
    <n v="0"/>
    <n v="0"/>
    <n v="0"/>
    <n v="0"/>
    <n v="0"/>
    <n v="0"/>
    <m/>
  </r>
  <r>
    <x v="1"/>
    <s v="University of North Texas"/>
    <x v="1"/>
    <s v="Governor's Emergency Education Relief Fund I &amp; II"/>
    <n v="0"/>
    <n v="0"/>
    <n v="6998851.5"/>
    <n v="4774820"/>
    <n v="1972020"/>
    <n v="1338101"/>
    <n v="320000"/>
    <n v="2523710"/>
    <n v="0"/>
    <s v="Some awards for GEER came in late Aug/Sept but were for FY22 retroactive dates. Captured here for FY22 and FY23 Awarded categories. They weren't captured in the last report because we hadn't finalized many of the awards in our internal system."/>
  </r>
  <r>
    <x v="1"/>
    <s v="University of North Texas"/>
    <x v="2"/>
    <s v="Student Aid Portion"/>
    <n v="0"/>
    <n v="0"/>
    <n v="14509044"/>
    <n v="14509044"/>
    <n v="0"/>
    <n v="0"/>
    <n v="0"/>
    <n v="0"/>
    <m/>
    <m/>
  </r>
  <r>
    <x v="1"/>
    <s v="University of North Texas"/>
    <x v="2"/>
    <s v="Institutional Portion"/>
    <n v="0"/>
    <n v="0"/>
    <n v="33345551"/>
    <n v="24814304"/>
    <n v="0"/>
    <n v="7771944"/>
    <n v="0"/>
    <n v="721548"/>
    <n v="37755"/>
    <s v="Everything is obligated and most has expensed after Feb. "/>
  </r>
  <r>
    <x v="1"/>
    <s v="University of North Texas"/>
    <x v="2"/>
    <s v="Historically Black Colleges &amp; Universities"/>
    <n v="0"/>
    <n v="0"/>
    <n v="0"/>
    <n v="0"/>
    <n v="0"/>
    <n v="0"/>
    <n v="0"/>
    <n v="0"/>
    <n v="0"/>
    <m/>
  </r>
  <r>
    <x v="1"/>
    <s v="University of North Texas"/>
    <x v="2"/>
    <s v="Tribally Controlled Colleges and Universities"/>
    <n v="0"/>
    <n v="0"/>
    <n v="0"/>
    <n v="0"/>
    <n v="0"/>
    <n v="0"/>
    <n v="0"/>
    <n v="0"/>
    <n v="0"/>
    <m/>
  </r>
  <r>
    <x v="1"/>
    <s v="University of North Texas"/>
    <x v="2"/>
    <s v="Minority Serving Institutions"/>
    <n v="0"/>
    <n v="0"/>
    <n v="3102636"/>
    <n v="65390"/>
    <n v="0"/>
    <n v="3037246"/>
    <n v="0"/>
    <n v="0"/>
    <n v="0"/>
    <m/>
  </r>
  <r>
    <x v="1"/>
    <s v="University of North Texas"/>
    <x v="2"/>
    <s v="Strengthening Institutions Program"/>
    <n v="0"/>
    <n v="0"/>
    <n v="0"/>
    <n v="0"/>
    <n v="0"/>
    <n v="0"/>
    <n v="0"/>
    <n v="0"/>
    <n v="0"/>
    <m/>
  </r>
  <r>
    <x v="1"/>
    <s v="University of North Texas"/>
    <x v="2"/>
    <s v="Proprietary Institutions Grant Funds for Students"/>
    <n v="0"/>
    <n v="0"/>
    <n v="0"/>
    <n v="0"/>
    <n v="0"/>
    <n v="0"/>
    <n v="0"/>
    <n v="0"/>
    <n v="0"/>
    <m/>
  </r>
  <r>
    <x v="1"/>
    <s v="University of North Texas"/>
    <x v="2"/>
    <s v="Supplemental Assistance to Institutions of Higher Education Program"/>
    <n v="0"/>
    <n v="0"/>
    <n v="0"/>
    <n v="0"/>
    <n v="0"/>
    <n v="0"/>
    <n v="0"/>
    <n v="0"/>
    <n v="0"/>
    <m/>
  </r>
  <r>
    <x v="1"/>
    <s v="University of North Texas"/>
    <x v="2"/>
    <s v="Enter any Other Subpart Funding Received"/>
    <n v="0"/>
    <n v="0"/>
    <n v="0"/>
    <n v="0"/>
    <n v="0"/>
    <n v="0"/>
    <n v="0"/>
    <n v="0"/>
    <n v="0"/>
    <m/>
  </r>
  <r>
    <x v="1"/>
    <s v="University of North Texas"/>
    <x v="3"/>
    <s v="Student Portion"/>
    <n v="0"/>
    <n v="0"/>
    <n v="42468686"/>
    <n v="16524456"/>
    <n v="0"/>
    <n v="25816336"/>
    <n v="0"/>
    <n v="124060"/>
    <n v="3834"/>
    <s v="All Student has been disbursed since Feb. There is $0 remaining"/>
  </r>
  <r>
    <x v="1"/>
    <s v="University of North Texas"/>
    <x v="3"/>
    <s v="Institutional Portion"/>
    <n v="0"/>
    <n v="0"/>
    <n v="41799783"/>
    <n v="12352337"/>
    <n v="0"/>
    <n v="23927674"/>
    <n v="0"/>
    <n v="3601028"/>
    <n v="1918744"/>
    <s v="All obligated; shipping and supply demands have prevented delivery"/>
  </r>
  <r>
    <x v="1"/>
    <s v="University of North Texas"/>
    <x v="3"/>
    <s v="Historically Black Colleges &amp; Universities"/>
    <n v="0"/>
    <n v="0"/>
    <n v="0"/>
    <n v="0"/>
    <n v="0"/>
    <n v="0"/>
    <n v="0"/>
    <m/>
    <m/>
    <m/>
  </r>
  <r>
    <x v="1"/>
    <s v="University of North Texas"/>
    <x v="3"/>
    <s v="Tribally Controlled Colleges and Universities"/>
    <n v="0"/>
    <n v="0"/>
    <n v="0"/>
    <n v="0"/>
    <n v="0"/>
    <n v="0"/>
    <n v="0"/>
    <m/>
    <m/>
    <m/>
  </r>
  <r>
    <x v="1"/>
    <s v="University of North Texas"/>
    <x v="3"/>
    <s v="Minority Serving Institutions"/>
    <n v="0"/>
    <n v="0"/>
    <n v="5293032"/>
    <n v="0"/>
    <n v="0"/>
    <n v="4559297"/>
    <n v="0"/>
    <n v="-1866265"/>
    <n v="2600000"/>
    <s v="Dept of ED approved a reallocation for construction project. Moved 1.8M from MSI to Institutional funding, per the Program Officer's instructions at ED; The $2.6M approved construction project to be completed by project end date in 2024"/>
  </r>
  <r>
    <x v="1"/>
    <s v="University of North Texas"/>
    <x v="3"/>
    <s v="Strengthening Institutions Program"/>
    <n v="0"/>
    <n v="0"/>
    <n v="0"/>
    <n v="0"/>
    <n v="0"/>
    <n v="0"/>
    <n v="0"/>
    <n v="0"/>
    <m/>
    <m/>
  </r>
  <r>
    <x v="1"/>
    <s v="University of North Texas"/>
    <x v="3"/>
    <s v="Proprietary Institutions Grant Funds for Students"/>
    <n v="0"/>
    <n v="0"/>
    <n v="0"/>
    <n v="0"/>
    <n v="0"/>
    <n v="0"/>
    <n v="0"/>
    <n v="0"/>
    <m/>
    <m/>
  </r>
  <r>
    <x v="1"/>
    <s v="University of North Texas"/>
    <x v="3"/>
    <s v="Supplemental Support under American Rescue Plan"/>
    <n v="0"/>
    <n v="0"/>
    <n v="0"/>
    <n v="0"/>
    <n v="0"/>
    <n v="0"/>
    <n v="0"/>
    <n v="0"/>
    <m/>
    <m/>
  </r>
  <r>
    <x v="1"/>
    <s v="University of North Texas"/>
    <x v="3"/>
    <s v="Federal Funding Provided in SB8, 87th Legislature, 3rd Called Session"/>
    <n v="0"/>
    <n v="0"/>
    <n v="0"/>
    <n v="0"/>
    <n v="0"/>
    <n v="0"/>
    <n v="0"/>
    <n v="0"/>
    <m/>
    <m/>
  </r>
  <r>
    <x v="1"/>
    <s v="University of North Texas"/>
    <x v="3"/>
    <s v="Enter any Other Subpart Funding Received"/>
    <n v="0"/>
    <n v="0"/>
    <n v="0"/>
    <n v="0"/>
    <n v="0"/>
    <n v="0"/>
    <n v="0"/>
    <n v="0"/>
    <m/>
    <m/>
  </r>
  <r>
    <x v="1"/>
    <s v="University of North Texas"/>
    <x v="4"/>
    <s v="Enter any Other Subpart Funding Received"/>
    <n v="0"/>
    <n v="0"/>
    <n v="0"/>
    <n v="0"/>
    <n v="0"/>
    <n v="0"/>
    <n v="0"/>
    <n v="0"/>
    <m/>
    <m/>
  </r>
  <r>
    <x v="1"/>
    <s v="University of North Texas"/>
    <x v="4"/>
    <s v="Enter any Other Subpart Funding Received"/>
    <n v="0"/>
    <n v="0"/>
    <n v="0"/>
    <n v="0"/>
    <n v="0"/>
    <n v="0"/>
    <n v="0"/>
    <n v="0"/>
    <m/>
    <m/>
  </r>
  <r>
    <x v="1"/>
    <s v="University of North Texas"/>
    <x v="5"/>
    <s v="Enter any Other Subpart Funding Received"/>
    <n v="0"/>
    <n v="0"/>
    <n v="0"/>
    <n v="0"/>
    <n v="0"/>
    <n v="0"/>
    <n v="0"/>
    <n v="0"/>
    <m/>
    <m/>
  </r>
  <r>
    <x v="1"/>
    <s v="University of North Texas"/>
    <x v="5"/>
    <s v="Enter any Other Subpart Funding Received"/>
    <n v="0"/>
    <n v="0"/>
    <n v="0"/>
    <n v="0"/>
    <n v="0"/>
    <n v="0"/>
    <n v="0"/>
    <n v="0"/>
    <m/>
    <m/>
  </r>
  <r>
    <x v="1"/>
    <s v="University of North Texas"/>
    <x v="6"/>
    <s v="Enter any Other Subpart Funding Received"/>
    <n v="0"/>
    <n v="0"/>
    <n v="0"/>
    <n v="0"/>
    <n v="0"/>
    <n v="0"/>
    <n v="0"/>
    <n v="0"/>
    <m/>
    <m/>
  </r>
  <r>
    <x v="1"/>
    <s v="University of North Texas"/>
    <x v="6"/>
    <s v="Enter any Other Subpart Funding Received"/>
    <n v="0"/>
    <n v="0"/>
    <n v="0"/>
    <n v="0"/>
    <n v="0"/>
    <n v="0"/>
    <n v="0"/>
    <n v="0"/>
    <m/>
    <m/>
  </r>
  <r>
    <x v="1"/>
    <s v="University of North Texas"/>
    <x v="7"/>
    <s v="FEMA reimbursements – Note purpose in Explanatory Notes"/>
    <n v="0"/>
    <n v="0"/>
    <n v="0"/>
    <n v="0"/>
    <n v="0"/>
    <n v="0"/>
    <n v="0"/>
    <n v="0"/>
    <m/>
    <m/>
  </r>
  <r>
    <x v="1"/>
    <s v="University of North Texas"/>
    <x v="7"/>
    <s v="Funds received from other state or local entity (please specify which entity and for what purpose in explanatory notes)"/>
    <n v="0"/>
    <n v="0"/>
    <n v="0"/>
    <n v="0"/>
    <n v="0"/>
    <n v="0"/>
    <n v="0"/>
    <n v="0"/>
    <m/>
    <m/>
  </r>
  <r>
    <x v="1"/>
    <s v="University of North Texas at Dallas"/>
    <x v="0"/>
    <s v="Student Portion"/>
    <n v="1518405"/>
    <n v="627621"/>
    <m/>
    <n v="890784"/>
    <m/>
    <m/>
    <m/>
    <m/>
    <m/>
    <m/>
  </r>
  <r>
    <x v="1"/>
    <s v="University of North Texas at Dallas"/>
    <x v="0"/>
    <s v="Institutional Portion"/>
    <n v="1518405"/>
    <m/>
    <m/>
    <n v="1518405"/>
    <m/>
    <m/>
    <m/>
    <m/>
    <m/>
    <m/>
  </r>
  <r>
    <x v="1"/>
    <s v="University of North Texas at Dallas"/>
    <x v="0"/>
    <s v="Historically Black Colleges &amp; Universities"/>
    <m/>
    <m/>
    <m/>
    <m/>
    <m/>
    <m/>
    <m/>
    <m/>
    <m/>
    <m/>
  </r>
  <r>
    <x v="1"/>
    <s v="University of North Texas at Dallas"/>
    <x v="0"/>
    <s v="Tribally Controlled Colleges and Universities"/>
    <m/>
    <m/>
    <m/>
    <m/>
    <m/>
    <m/>
    <m/>
    <m/>
    <m/>
    <m/>
  </r>
  <r>
    <x v="1"/>
    <s v="University of North Texas at Dallas"/>
    <x v="0"/>
    <s v="Minority Serving Institutions"/>
    <m/>
    <m/>
    <n v="219788"/>
    <n v="219788"/>
    <m/>
    <m/>
    <m/>
    <m/>
    <m/>
    <m/>
  </r>
  <r>
    <x v="1"/>
    <s v="University of North Texas at Dallas"/>
    <x v="0"/>
    <s v="Strengthening Institutions Program"/>
    <m/>
    <m/>
    <m/>
    <m/>
    <m/>
    <m/>
    <m/>
    <m/>
    <m/>
    <m/>
  </r>
  <r>
    <x v="1"/>
    <s v="University of North Texas at Dallas"/>
    <x v="0"/>
    <s v="Fund for the Improvement of Post-Secondary Education"/>
    <m/>
    <m/>
    <m/>
    <m/>
    <m/>
    <m/>
    <m/>
    <m/>
    <m/>
    <m/>
  </r>
  <r>
    <x v="1"/>
    <s v="University of North Texas at Dallas"/>
    <x v="0"/>
    <s v="Institutional Resilience and Expanded Postsecondary Opportunity"/>
    <m/>
    <m/>
    <m/>
    <m/>
    <m/>
    <m/>
    <m/>
    <m/>
    <m/>
    <m/>
  </r>
  <r>
    <x v="1"/>
    <s v="University of North Texas at Dallas"/>
    <x v="0"/>
    <s v="HHS Provider Relief Fund"/>
    <m/>
    <m/>
    <m/>
    <m/>
    <m/>
    <m/>
    <m/>
    <m/>
    <m/>
    <m/>
  </r>
  <r>
    <x v="1"/>
    <s v="University of North Texas at Dallas"/>
    <x v="0"/>
    <s v="Enter any Other Subpart Funding Received"/>
    <m/>
    <m/>
    <m/>
    <m/>
    <m/>
    <m/>
    <m/>
    <m/>
    <m/>
    <m/>
  </r>
  <r>
    <x v="1"/>
    <s v="University of North Texas at Dallas"/>
    <x v="1"/>
    <s v="Governor's Emergency Education Relief Fund I &amp; II"/>
    <m/>
    <m/>
    <n v="1522660"/>
    <n v="900886"/>
    <m/>
    <n v="163514"/>
    <m/>
    <n v="136487"/>
    <m/>
    <m/>
  </r>
  <r>
    <x v="1"/>
    <s v="University of North Texas at Dallas"/>
    <x v="2"/>
    <s v="Student Aid Portion"/>
    <m/>
    <m/>
    <n v="1518405"/>
    <n v="1248432"/>
    <m/>
    <n v="269973"/>
    <m/>
    <m/>
    <m/>
    <m/>
  </r>
  <r>
    <x v="1"/>
    <s v="University of North Texas at Dallas"/>
    <x v="2"/>
    <s v="Institutional Portion"/>
    <m/>
    <m/>
    <n v="3903506"/>
    <n v="3903506"/>
    <m/>
    <m/>
    <m/>
    <m/>
    <m/>
    <m/>
  </r>
  <r>
    <x v="1"/>
    <s v="University of North Texas at Dallas"/>
    <x v="2"/>
    <s v="Historically Black Colleges &amp; Universities"/>
    <m/>
    <m/>
    <m/>
    <m/>
    <m/>
    <m/>
    <m/>
    <m/>
    <m/>
    <m/>
  </r>
  <r>
    <x v="1"/>
    <s v="University of North Texas at Dallas"/>
    <x v="2"/>
    <s v="Tribally Controlled Colleges and Universities"/>
    <m/>
    <m/>
    <m/>
    <m/>
    <m/>
    <m/>
    <m/>
    <m/>
    <m/>
    <m/>
  </r>
  <r>
    <x v="1"/>
    <s v="University of North Texas at Dallas"/>
    <x v="2"/>
    <s v="Minority Serving Institutions"/>
    <m/>
    <m/>
    <n v="348106"/>
    <n v="348106"/>
    <m/>
    <m/>
    <m/>
    <m/>
    <m/>
    <m/>
  </r>
  <r>
    <x v="1"/>
    <s v="University of North Texas at Dallas"/>
    <x v="2"/>
    <s v="Strengthening Institutions Program"/>
    <m/>
    <m/>
    <m/>
    <m/>
    <m/>
    <m/>
    <m/>
    <m/>
    <m/>
    <m/>
  </r>
  <r>
    <x v="1"/>
    <s v="University of North Texas at Dallas"/>
    <x v="2"/>
    <s v="Proprietary Institutions Grant Funds for Students"/>
    <m/>
    <m/>
    <m/>
    <m/>
    <m/>
    <m/>
    <m/>
    <m/>
    <m/>
    <m/>
  </r>
  <r>
    <x v="1"/>
    <s v="University of North Texas at Dallas"/>
    <x v="2"/>
    <s v="Supplemental Assistance to Institutions of Higher Education Program"/>
    <m/>
    <m/>
    <m/>
    <m/>
    <m/>
    <m/>
    <m/>
    <m/>
    <m/>
    <m/>
  </r>
  <r>
    <x v="1"/>
    <s v="University of North Texas at Dallas"/>
    <x v="2"/>
    <s v="Enter any Other Subpart Funding Received"/>
    <m/>
    <m/>
    <m/>
    <m/>
    <m/>
    <m/>
    <m/>
    <m/>
    <m/>
    <m/>
  </r>
  <r>
    <x v="1"/>
    <s v="University of North Texas at Dallas"/>
    <x v="3"/>
    <s v="Student Portion"/>
    <m/>
    <m/>
    <n v="4990779"/>
    <m/>
    <m/>
    <n v="4986941"/>
    <m/>
    <n v="3848"/>
    <m/>
    <m/>
  </r>
  <r>
    <x v="1"/>
    <s v="University of North Texas at Dallas"/>
    <x v="3"/>
    <s v="Institutional Portion"/>
    <m/>
    <m/>
    <n v="4766644"/>
    <n v="3165204"/>
    <m/>
    <n v="1481315"/>
    <m/>
    <n v="14328"/>
    <m/>
    <m/>
  </r>
  <r>
    <x v="1"/>
    <s v="University of North Texas at Dallas"/>
    <x v="3"/>
    <s v="Historically Black Colleges &amp; Universities"/>
    <m/>
    <m/>
    <m/>
    <m/>
    <m/>
    <m/>
    <m/>
    <m/>
    <m/>
    <m/>
  </r>
  <r>
    <x v="1"/>
    <s v="University of North Texas at Dallas"/>
    <x v="3"/>
    <s v="Tribally Controlled Colleges and Universities"/>
    <m/>
    <m/>
    <m/>
    <m/>
    <m/>
    <m/>
    <m/>
    <m/>
    <m/>
    <m/>
  </r>
  <r>
    <x v="1"/>
    <s v="University of North Texas at Dallas"/>
    <x v="3"/>
    <s v="Minority Serving Institutions"/>
    <m/>
    <m/>
    <n v="603387"/>
    <m/>
    <m/>
    <n v="570944"/>
    <m/>
    <m/>
    <m/>
    <m/>
  </r>
  <r>
    <x v="1"/>
    <s v="University of North Texas at Dallas"/>
    <x v="3"/>
    <s v="Strengthening Institutions Program"/>
    <m/>
    <m/>
    <m/>
    <m/>
    <m/>
    <m/>
    <m/>
    <m/>
    <m/>
    <m/>
  </r>
  <r>
    <x v="1"/>
    <s v="University of North Texas at Dallas"/>
    <x v="3"/>
    <s v="Proprietary Institutions Grant Funds for Students"/>
    <m/>
    <m/>
    <m/>
    <m/>
    <m/>
    <m/>
    <m/>
    <m/>
    <m/>
    <m/>
  </r>
  <r>
    <x v="1"/>
    <s v="University of North Texas at Dallas"/>
    <x v="3"/>
    <s v="Supplemental Support under American Rescue Plan"/>
    <m/>
    <m/>
    <m/>
    <m/>
    <m/>
    <m/>
    <m/>
    <m/>
    <m/>
    <m/>
  </r>
  <r>
    <x v="1"/>
    <s v="University of North Texas at Dallas"/>
    <x v="3"/>
    <s v="Federal Funding Provided in SB8, 87th Legislature, 3rd Called Session"/>
    <m/>
    <m/>
    <m/>
    <m/>
    <m/>
    <m/>
    <m/>
    <m/>
    <m/>
    <m/>
  </r>
  <r>
    <x v="1"/>
    <s v="University of North Texas at Dallas"/>
    <x v="3"/>
    <s v="Enter any Other Subpart Funding Received"/>
    <m/>
    <m/>
    <m/>
    <m/>
    <m/>
    <m/>
    <m/>
    <m/>
    <m/>
    <m/>
  </r>
  <r>
    <x v="1"/>
    <s v="University of North Texas at Dallas"/>
    <x v="4"/>
    <s v="Enter any Other Subpart Funding Received"/>
    <m/>
    <m/>
    <m/>
    <m/>
    <m/>
    <m/>
    <m/>
    <m/>
    <m/>
    <m/>
  </r>
  <r>
    <x v="1"/>
    <s v="University of North Texas at Dallas"/>
    <x v="4"/>
    <s v="Enter any Other Subpart Funding Received"/>
    <m/>
    <m/>
    <m/>
    <m/>
    <m/>
    <m/>
    <m/>
    <m/>
    <m/>
    <m/>
  </r>
  <r>
    <x v="1"/>
    <s v="University of North Texas at Dallas"/>
    <x v="5"/>
    <s v="Enter any Other Subpart Funding Received"/>
    <m/>
    <m/>
    <m/>
    <m/>
    <m/>
    <m/>
    <m/>
    <m/>
    <m/>
    <m/>
  </r>
  <r>
    <x v="1"/>
    <s v="University of North Texas at Dallas"/>
    <x v="5"/>
    <s v="Enter any Other Subpart Funding Received"/>
    <m/>
    <m/>
    <m/>
    <m/>
    <m/>
    <m/>
    <m/>
    <m/>
    <m/>
    <m/>
  </r>
  <r>
    <x v="1"/>
    <s v="University of North Texas at Dallas"/>
    <x v="6"/>
    <s v="Enter any Other Subpart Funding Received"/>
    <m/>
    <m/>
    <m/>
    <m/>
    <m/>
    <m/>
    <m/>
    <m/>
    <m/>
    <m/>
  </r>
  <r>
    <x v="1"/>
    <s v="University of North Texas at Dallas"/>
    <x v="6"/>
    <s v="Enter any Other Subpart Funding Received"/>
    <m/>
    <m/>
    <m/>
    <m/>
    <m/>
    <m/>
    <m/>
    <m/>
    <m/>
    <m/>
  </r>
  <r>
    <x v="1"/>
    <s v="University of North Texas at Dallas"/>
    <x v="7"/>
    <s v="FEMA reimbursements – Note purpose in Explanatory Notes"/>
    <m/>
    <m/>
    <m/>
    <m/>
    <m/>
    <m/>
    <m/>
    <m/>
    <m/>
    <m/>
  </r>
  <r>
    <x v="1"/>
    <s v="University of North Texas at Dallas"/>
    <x v="7"/>
    <s v="Funds received from other state or local entity (please specify which entity and for what purpose in explanatory notes)"/>
    <m/>
    <m/>
    <m/>
    <m/>
    <m/>
    <m/>
    <m/>
    <m/>
    <m/>
    <m/>
  </r>
  <r>
    <x v="1"/>
    <s v="Midwestern State University"/>
    <x v="0"/>
    <s v="Student Portion"/>
    <n v="2206937"/>
    <n v="2203658"/>
    <m/>
    <n v="3279"/>
    <m/>
    <m/>
    <m/>
    <m/>
    <m/>
    <m/>
  </r>
  <r>
    <x v="1"/>
    <s v="Midwestern State University"/>
    <x v="0"/>
    <s v="Institutional Portion"/>
    <n v="2206937"/>
    <n v="1839935"/>
    <m/>
    <n v="309626"/>
    <m/>
    <n v="28166"/>
    <m/>
    <n v="20266"/>
    <n v="8944"/>
    <m/>
  </r>
  <r>
    <x v="1"/>
    <s v="Midwestern State University"/>
    <x v="0"/>
    <s v="Historically Black Colleges &amp; Universities"/>
    <m/>
    <m/>
    <m/>
    <m/>
    <m/>
    <m/>
    <m/>
    <m/>
    <m/>
    <m/>
  </r>
  <r>
    <x v="1"/>
    <s v="Midwestern State University"/>
    <x v="0"/>
    <s v="Tribally Controlled Colleges and Universities"/>
    <m/>
    <m/>
    <m/>
    <m/>
    <m/>
    <m/>
    <m/>
    <m/>
    <m/>
    <m/>
  </r>
  <r>
    <x v="1"/>
    <s v="Midwestern State University"/>
    <x v="0"/>
    <s v="Minority Serving Institutions"/>
    <m/>
    <m/>
    <m/>
    <m/>
    <m/>
    <m/>
    <m/>
    <m/>
    <m/>
    <m/>
  </r>
  <r>
    <x v="1"/>
    <s v="Midwestern State University"/>
    <x v="0"/>
    <s v="Strengthening Institutions Program"/>
    <n v="215274"/>
    <n v="206947"/>
    <n v="2508"/>
    <n v="10835"/>
    <m/>
    <m/>
    <m/>
    <m/>
    <m/>
    <m/>
  </r>
  <r>
    <x v="1"/>
    <s v="Midwestern State University"/>
    <x v="0"/>
    <s v="Fund for the Improvement of Post-Secondary Education"/>
    <m/>
    <m/>
    <m/>
    <m/>
    <m/>
    <m/>
    <m/>
    <m/>
    <m/>
    <m/>
  </r>
  <r>
    <x v="1"/>
    <s v="Midwestern State University"/>
    <x v="0"/>
    <s v="Institutional Resilience and Expanded Postsecondary Opportunity"/>
    <m/>
    <m/>
    <m/>
    <m/>
    <m/>
    <m/>
    <m/>
    <m/>
    <m/>
    <m/>
  </r>
  <r>
    <x v="1"/>
    <s v="Midwestern State University"/>
    <x v="0"/>
    <s v="HHS Provider Relief Fund"/>
    <m/>
    <m/>
    <m/>
    <m/>
    <m/>
    <m/>
    <m/>
    <m/>
    <m/>
    <m/>
  </r>
  <r>
    <x v="1"/>
    <s v="Midwestern State University"/>
    <x v="0"/>
    <s v="Enter any Other Subpart Funding Received"/>
    <m/>
    <m/>
    <m/>
    <m/>
    <m/>
    <m/>
    <m/>
    <m/>
    <m/>
    <m/>
  </r>
  <r>
    <x v="1"/>
    <s v="Midwestern State University"/>
    <x v="1"/>
    <s v="Governor's Emergency Education Relief Fund I &amp; II"/>
    <m/>
    <m/>
    <n v="1135835"/>
    <n v="1040585"/>
    <n v="414750"/>
    <n v="369245"/>
    <n v="25000"/>
    <n v="25000"/>
    <m/>
    <m/>
  </r>
  <r>
    <x v="1"/>
    <s v="Midwestern State University"/>
    <x v="2"/>
    <s v="Student Aid Portion"/>
    <m/>
    <m/>
    <n v="2206937"/>
    <n v="2206937"/>
    <m/>
    <m/>
    <m/>
    <m/>
    <m/>
    <m/>
  </r>
  <r>
    <x v="1"/>
    <s v="Midwestern State University"/>
    <x v="2"/>
    <s v="Institutional Portion"/>
    <m/>
    <m/>
    <n v="5471504"/>
    <n v="4491097"/>
    <m/>
    <n v="781064"/>
    <m/>
    <n v="187489"/>
    <n v="11854"/>
    <m/>
  </r>
  <r>
    <x v="1"/>
    <s v="Midwestern State University"/>
    <x v="2"/>
    <s v="Historically Black Colleges &amp; Universities"/>
    <m/>
    <m/>
    <m/>
    <m/>
    <m/>
    <m/>
    <m/>
    <m/>
    <m/>
    <m/>
  </r>
  <r>
    <x v="1"/>
    <s v="Midwestern State University"/>
    <x v="2"/>
    <s v="Tribally Controlled Colleges and Universities"/>
    <m/>
    <m/>
    <m/>
    <m/>
    <m/>
    <m/>
    <m/>
    <m/>
    <m/>
    <m/>
  </r>
  <r>
    <x v="1"/>
    <s v="Midwestern State University"/>
    <x v="2"/>
    <s v="Minority Serving Institutions"/>
    <m/>
    <m/>
    <m/>
    <m/>
    <m/>
    <m/>
    <m/>
    <m/>
    <m/>
    <m/>
  </r>
  <r>
    <x v="1"/>
    <s v="Midwestern State University"/>
    <x v="2"/>
    <s v="Strengthening Institutions Program"/>
    <m/>
    <m/>
    <n v="320830"/>
    <n v="299"/>
    <m/>
    <n v="173792"/>
    <m/>
    <n v="127063"/>
    <n v="19676"/>
    <m/>
  </r>
  <r>
    <x v="1"/>
    <s v="Midwestern State University"/>
    <x v="2"/>
    <s v="Proprietary Institutions Grant Funds for Students"/>
    <m/>
    <m/>
    <m/>
    <m/>
    <m/>
    <m/>
    <m/>
    <m/>
    <m/>
    <m/>
  </r>
  <r>
    <x v="1"/>
    <s v="Midwestern State University"/>
    <x v="2"/>
    <s v="Supplemental Assistance to Institutions of Higher Education Program"/>
    <m/>
    <m/>
    <m/>
    <m/>
    <m/>
    <m/>
    <m/>
    <m/>
    <m/>
    <m/>
  </r>
  <r>
    <x v="1"/>
    <s v="Midwestern State University"/>
    <x v="2"/>
    <s v="Enter any Other Subpart Funding Received"/>
    <m/>
    <m/>
    <m/>
    <m/>
    <m/>
    <m/>
    <m/>
    <m/>
    <m/>
    <m/>
  </r>
  <r>
    <x v="1"/>
    <s v="Midwestern State University"/>
    <x v="3"/>
    <s v="Student Portion"/>
    <m/>
    <m/>
    <n v="6934442"/>
    <n v="1291500"/>
    <m/>
    <n v="5642942"/>
    <m/>
    <m/>
    <m/>
    <m/>
  </r>
  <r>
    <x v="1"/>
    <s v="Midwestern State University"/>
    <x v="3"/>
    <s v="Institutional Portion"/>
    <m/>
    <m/>
    <n v="6569277"/>
    <n v="1229077"/>
    <m/>
    <n v="5210014"/>
    <m/>
    <n v="119370"/>
    <n v="10816"/>
    <m/>
  </r>
  <r>
    <x v="1"/>
    <s v="Midwestern State University"/>
    <x v="3"/>
    <s v="Historically Black Colleges &amp; Universities"/>
    <m/>
    <m/>
    <m/>
    <m/>
    <m/>
    <m/>
    <m/>
    <m/>
    <m/>
    <m/>
  </r>
  <r>
    <x v="1"/>
    <s v="Midwestern State University"/>
    <x v="3"/>
    <s v="Tribally Controlled Colleges and Universities"/>
    <m/>
    <m/>
    <m/>
    <m/>
    <m/>
    <m/>
    <m/>
    <m/>
    <m/>
    <m/>
  </r>
  <r>
    <x v="1"/>
    <s v="Midwestern State University"/>
    <x v="3"/>
    <s v="Minority Serving Institutions"/>
    <m/>
    <m/>
    <m/>
    <m/>
    <m/>
    <m/>
    <m/>
    <m/>
    <m/>
    <m/>
  </r>
  <r>
    <x v="1"/>
    <s v="Midwestern State University"/>
    <x v="3"/>
    <s v="Strengthening Institutions Program"/>
    <m/>
    <m/>
    <n v="587974"/>
    <n v="0"/>
    <m/>
    <n v="51560"/>
    <m/>
    <n v="480865"/>
    <n v="55549"/>
    <m/>
  </r>
  <r>
    <x v="1"/>
    <s v="Midwestern State University"/>
    <x v="3"/>
    <s v="Proprietary Institutions Grant Funds for Students"/>
    <m/>
    <m/>
    <m/>
    <m/>
    <m/>
    <m/>
    <m/>
    <m/>
    <m/>
    <m/>
  </r>
  <r>
    <x v="1"/>
    <s v="Midwestern State University"/>
    <x v="3"/>
    <s v="Supplemental Support under American Rescue Plan"/>
    <m/>
    <m/>
    <m/>
    <m/>
    <m/>
    <m/>
    <m/>
    <m/>
    <m/>
    <m/>
  </r>
  <r>
    <x v="1"/>
    <s v="Midwestern State University"/>
    <x v="3"/>
    <s v="Federal Funding Provided in SB8, 87th Legislature, 3rd Called Session"/>
    <m/>
    <m/>
    <m/>
    <m/>
    <m/>
    <m/>
    <m/>
    <m/>
    <m/>
    <m/>
  </r>
  <r>
    <x v="1"/>
    <s v="Midwestern State University"/>
    <x v="3"/>
    <s v="Enter any Other Subpart Funding Received"/>
    <m/>
    <m/>
    <m/>
    <m/>
    <m/>
    <m/>
    <m/>
    <m/>
    <m/>
    <m/>
  </r>
  <r>
    <x v="1"/>
    <s v="Midwestern State University"/>
    <x v="4"/>
    <s v="Enter any Other Subpart Funding Received"/>
    <m/>
    <m/>
    <m/>
    <m/>
    <m/>
    <m/>
    <m/>
    <m/>
    <m/>
    <m/>
  </r>
  <r>
    <x v="1"/>
    <s v="Midwestern State University"/>
    <x v="4"/>
    <s v="Enter any Other Subpart Funding Received"/>
    <m/>
    <m/>
    <m/>
    <m/>
    <m/>
    <m/>
    <m/>
    <m/>
    <m/>
    <m/>
  </r>
  <r>
    <x v="1"/>
    <s v="Midwestern State University"/>
    <x v="5"/>
    <s v="Enter any Other Subpart Funding Received"/>
    <m/>
    <m/>
    <m/>
    <m/>
    <m/>
    <m/>
    <m/>
    <m/>
    <m/>
    <m/>
  </r>
  <r>
    <x v="1"/>
    <s v="Midwestern State University"/>
    <x v="5"/>
    <s v="Enter any Other Subpart Funding Received"/>
    <m/>
    <m/>
    <m/>
    <m/>
    <m/>
    <m/>
    <m/>
    <m/>
    <m/>
    <m/>
  </r>
  <r>
    <x v="1"/>
    <s v="Midwestern State University"/>
    <x v="6"/>
    <s v="Enter any Other Subpart Funding Received"/>
    <m/>
    <m/>
    <m/>
    <m/>
    <m/>
    <m/>
    <m/>
    <m/>
    <m/>
    <m/>
  </r>
  <r>
    <x v="1"/>
    <s v="Midwestern State University"/>
    <x v="6"/>
    <s v="Enter any Other Subpart Funding Received"/>
    <m/>
    <m/>
    <m/>
    <m/>
    <m/>
    <m/>
    <m/>
    <m/>
    <m/>
    <m/>
  </r>
  <r>
    <x v="1"/>
    <s v="Midwestern State University"/>
    <x v="7"/>
    <s v="FEMA reimbursements – Note purpose in Explanatory Notes"/>
    <m/>
    <m/>
    <m/>
    <m/>
    <m/>
    <m/>
    <m/>
    <m/>
    <m/>
    <m/>
  </r>
  <r>
    <x v="1"/>
    <s v="Midwestern State University"/>
    <x v="7"/>
    <s v="Funds received from other state or local entity (please specify which entity and for what purpose in explanatory notes)"/>
    <m/>
    <m/>
    <m/>
    <m/>
    <m/>
    <m/>
    <m/>
    <m/>
    <m/>
    <m/>
  </r>
  <r>
    <x v="2"/>
    <s v="The University of Texas Health Science Center at Houston"/>
    <x v="0"/>
    <s v="Student Portion"/>
    <n v="997852"/>
    <n v="970736"/>
    <m/>
    <n v="27116"/>
    <m/>
    <m/>
    <m/>
    <m/>
    <m/>
    <s v="Proj 0015262 - HEERF I Rec'd 4/28/20"/>
  </r>
  <r>
    <x v="2"/>
    <s v="The University of Texas Health Science Center at Houston"/>
    <x v="0"/>
    <s v="Institutional Portion"/>
    <n v="997851"/>
    <n v="977271"/>
    <m/>
    <n v="20580"/>
    <m/>
    <m/>
    <m/>
    <m/>
    <m/>
    <s v="HEERF I Rec'd 5/13/20 - Project 0015324"/>
  </r>
  <r>
    <x v="2"/>
    <s v="The University of Texas Health Science Center at Houston"/>
    <x v="0"/>
    <s v="Historically Black Colleges &amp; Universities"/>
    <m/>
    <m/>
    <m/>
    <m/>
    <m/>
    <m/>
    <m/>
    <m/>
    <m/>
    <m/>
  </r>
  <r>
    <x v="2"/>
    <s v="The University of Texas Health Science Center at Houston"/>
    <x v="0"/>
    <s v="Tribally Controlled Colleges and Universities"/>
    <m/>
    <m/>
    <m/>
    <m/>
    <m/>
    <m/>
    <m/>
    <m/>
    <m/>
    <m/>
  </r>
  <r>
    <x v="2"/>
    <s v="The University of Texas Health Science Center at Houston"/>
    <x v="0"/>
    <s v="Minority Serving Institutions"/>
    <m/>
    <m/>
    <m/>
    <m/>
    <m/>
    <m/>
    <m/>
    <m/>
    <m/>
    <m/>
  </r>
  <r>
    <x v="2"/>
    <s v="The University of Texas Health Science Center at Houston"/>
    <x v="0"/>
    <s v="Strengthening Institutions Program"/>
    <m/>
    <m/>
    <m/>
    <m/>
    <m/>
    <m/>
    <m/>
    <m/>
    <m/>
    <m/>
  </r>
  <r>
    <x v="2"/>
    <s v="The University of Texas Health Science Center at Houston"/>
    <x v="0"/>
    <s v="Fund for the Improvement of Post-Secondary Education"/>
    <m/>
    <m/>
    <m/>
    <m/>
    <m/>
    <m/>
    <m/>
    <m/>
    <m/>
    <m/>
  </r>
  <r>
    <x v="2"/>
    <s v="The University of Texas Health Science Center at Houston"/>
    <x v="0"/>
    <s v="Institutional Resilience and Expanded Postsecondary Opportunity"/>
    <m/>
    <m/>
    <m/>
    <m/>
    <m/>
    <m/>
    <m/>
    <m/>
    <m/>
    <m/>
  </r>
  <r>
    <x v="2"/>
    <s v="The University of Texas Health Science Center at Houston"/>
    <x v="0"/>
    <s v="HHS Provider Relief Fund"/>
    <n v="9036462"/>
    <n v="8052821"/>
    <m/>
    <n v="983641"/>
    <m/>
    <m/>
    <m/>
    <m/>
    <m/>
    <s v="PRF Funding"/>
  </r>
  <r>
    <x v="2"/>
    <s v="The University of Texas Health Science Center at Houston"/>
    <x v="0"/>
    <s v="Emergency Response for Suicide Prevention"/>
    <n v="799999"/>
    <n v="28399"/>
    <n v="799999"/>
    <n v="597753"/>
    <m/>
    <n v="155262"/>
    <m/>
    <m/>
    <m/>
    <s v="Suicide Prevention CFDA = 781,414 ITD_x000a_CFDA 21.019 = 3,192,769 ITD"/>
  </r>
  <r>
    <x v="2"/>
    <s v="The University of Texas Health Science Center at Houston"/>
    <x v="1"/>
    <s v="Governor's Emergency Education Relief Fund I &amp; II"/>
    <m/>
    <m/>
    <m/>
    <m/>
    <m/>
    <m/>
    <m/>
    <m/>
    <m/>
    <m/>
  </r>
  <r>
    <x v="2"/>
    <s v="The University of Texas Health Science Center at Houston"/>
    <x v="2"/>
    <s v="Student Aid Portion"/>
    <m/>
    <m/>
    <n v="997852"/>
    <n v="997852"/>
    <m/>
    <m/>
    <m/>
    <m/>
    <m/>
    <s v="HEERF II Rec'd 3/21"/>
  </r>
  <r>
    <x v="2"/>
    <s v="The University of Texas Health Science Center at Houston"/>
    <x v="2"/>
    <s v="Institutional Portion"/>
    <m/>
    <m/>
    <n v="1895260"/>
    <n v="1666001"/>
    <m/>
    <n v="229259"/>
    <m/>
    <m/>
    <m/>
    <s v="HEERF II Rec'd 3/21"/>
  </r>
  <r>
    <x v="2"/>
    <s v="The University of Texas Health Science Center at Houston"/>
    <x v="2"/>
    <s v="Historically Black Colleges &amp; Universities"/>
    <m/>
    <m/>
    <m/>
    <m/>
    <m/>
    <m/>
    <m/>
    <m/>
    <m/>
    <m/>
  </r>
  <r>
    <x v="2"/>
    <s v="The University of Texas Health Science Center at Houston"/>
    <x v="2"/>
    <s v="Tribally Controlled Colleges and Universities"/>
    <m/>
    <m/>
    <m/>
    <m/>
    <m/>
    <m/>
    <m/>
    <m/>
    <m/>
    <m/>
  </r>
  <r>
    <x v="2"/>
    <s v="The University of Texas Health Science Center at Houston"/>
    <x v="2"/>
    <s v="Minority Serving Institutions"/>
    <m/>
    <m/>
    <m/>
    <m/>
    <m/>
    <m/>
    <m/>
    <m/>
    <m/>
    <m/>
  </r>
  <r>
    <x v="2"/>
    <s v="The University of Texas Health Science Center at Houston"/>
    <x v="2"/>
    <s v="Strengthening Institutions Program"/>
    <m/>
    <m/>
    <m/>
    <m/>
    <m/>
    <m/>
    <m/>
    <m/>
    <m/>
    <m/>
  </r>
  <r>
    <x v="2"/>
    <s v="The University of Texas Health Science Center at Houston"/>
    <x v="2"/>
    <s v="Proprietary Institutions Grant Funds for Students"/>
    <m/>
    <m/>
    <m/>
    <m/>
    <m/>
    <m/>
    <m/>
    <m/>
    <m/>
    <m/>
  </r>
  <r>
    <x v="2"/>
    <s v="The University of Texas Health Science Center at Houston"/>
    <x v="2"/>
    <s v="Supplemental Assistance to Institutions of Higher Education Program"/>
    <m/>
    <m/>
    <m/>
    <m/>
    <m/>
    <m/>
    <m/>
    <m/>
    <m/>
    <m/>
  </r>
  <r>
    <x v="2"/>
    <s v="The University of Texas Health Science Center at Houston"/>
    <x v="2"/>
    <s v="Enter any Other Subpart Funding Received"/>
    <m/>
    <m/>
    <m/>
    <m/>
    <m/>
    <m/>
    <m/>
    <m/>
    <m/>
    <m/>
  </r>
  <r>
    <x v="2"/>
    <s v="The University of Texas Health Science Center at Houston"/>
    <x v="3"/>
    <s v="Student Portion"/>
    <m/>
    <m/>
    <n v="2530309"/>
    <n v="1223"/>
    <m/>
    <n v="2529086"/>
    <m/>
    <m/>
    <m/>
    <s v="HEERF III"/>
  </r>
  <r>
    <x v="2"/>
    <s v="The University of Texas Health Science Center at Houston"/>
    <x v="3"/>
    <s v="Institutional Portion"/>
    <m/>
    <m/>
    <n v="2490785"/>
    <m/>
    <m/>
    <n v="2490785"/>
    <m/>
    <m/>
    <m/>
    <s v="HEERF III"/>
  </r>
  <r>
    <x v="2"/>
    <s v="The University of Texas Health Science Center at Houston"/>
    <x v="3"/>
    <s v="Historically Black Colleges &amp; Universities"/>
    <m/>
    <m/>
    <m/>
    <m/>
    <m/>
    <m/>
    <m/>
    <m/>
    <m/>
    <m/>
  </r>
  <r>
    <x v="2"/>
    <s v="The University of Texas Health Science Center at Houston"/>
    <x v="3"/>
    <s v="Tribally Controlled Colleges and Universities"/>
    <m/>
    <m/>
    <m/>
    <m/>
    <m/>
    <m/>
    <m/>
    <m/>
    <m/>
    <m/>
  </r>
  <r>
    <x v="2"/>
    <s v="The University of Texas Health Science Center at Houston"/>
    <x v="3"/>
    <s v="Minority Serving Institutions"/>
    <m/>
    <m/>
    <m/>
    <m/>
    <m/>
    <m/>
    <m/>
    <m/>
    <m/>
    <m/>
  </r>
  <r>
    <x v="2"/>
    <s v="The University of Texas Health Science Center at Houston"/>
    <x v="3"/>
    <s v="Strengthening Institutions Program"/>
    <m/>
    <m/>
    <m/>
    <m/>
    <m/>
    <m/>
    <m/>
    <m/>
    <m/>
    <m/>
  </r>
  <r>
    <x v="2"/>
    <s v="The University of Texas Health Science Center at Houston"/>
    <x v="3"/>
    <s v="Proprietary Institutions Grant Funds for Students"/>
    <m/>
    <m/>
    <m/>
    <m/>
    <m/>
    <m/>
    <m/>
    <m/>
    <m/>
    <m/>
  </r>
  <r>
    <x v="2"/>
    <s v="The University of Texas Health Science Center at Houston"/>
    <x v="3"/>
    <s v="Supplemental Support under American Rescue Plan"/>
    <m/>
    <m/>
    <m/>
    <m/>
    <m/>
    <m/>
    <m/>
    <m/>
    <m/>
    <m/>
  </r>
  <r>
    <x v="2"/>
    <s v="The University of Texas Health Science Center at Houston"/>
    <x v="3"/>
    <s v="Federal Funding Provided in SB8, 87th Legislature, 3rd Called Session"/>
    <m/>
    <m/>
    <m/>
    <m/>
    <n v="40000000"/>
    <n v="938922"/>
    <m/>
    <n v="2525319"/>
    <m/>
    <s v="87th Legislature 3rd Called Session SB8 - TEPHI =938,922_x000a_Non-TEPHI but still CFDA 21.027 = 556,437"/>
  </r>
  <r>
    <x v="2"/>
    <s v="The University of Texas Health Science Center at Houston"/>
    <x v="3"/>
    <s v="Enter any Other Subpart Funding Received"/>
    <m/>
    <m/>
    <m/>
    <m/>
    <m/>
    <m/>
    <m/>
    <m/>
    <m/>
    <m/>
  </r>
  <r>
    <x v="2"/>
    <s v="The University of Texas Health Science Center at Houston"/>
    <x v="4"/>
    <s v="Enter any Other Subpart Funding Received"/>
    <m/>
    <m/>
    <m/>
    <m/>
    <m/>
    <m/>
    <m/>
    <m/>
    <m/>
    <m/>
  </r>
  <r>
    <x v="2"/>
    <s v="The University of Texas Health Science Center at Houston"/>
    <x v="4"/>
    <s v="Enter any Other Subpart Funding Received"/>
    <m/>
    <m/>
    <m/>
    <m/>
    <m/>
    <m/>
    <m/>
    <m/>
    <m/>
    <m/>
  </r>
  <r>
    <x v="2"/>
    <s v="The University of Texas Health Science Center at Houston"/>
    <x v="5"/>
    <s v="Enter any Other Subpart Funding Received"/>
    <m/>
    <m/>
    <m/>
    <m/>
    <m/>
    <m/>
    <m/>
    <m/>
    <m/>
    <m/>
  </r>
  <r>
    <x v="2"/>
    <s v="The University of Texas Health Science Center at Houston"/>
    <x v="5"/>
    <s v="Enter any Other Subpart Funding Received"/>
    <m/>
    <m/>
    <m/>
    <m/>
    <m/>
    <m/>
    <m/>
    <m/>
    <m/>
    <m/>
  </r>
  <r>
    <x v="2"/>
    <s v="The University of Texas Health Science Center at Houston"/>
    <x v="6"/>
    <s v="Enter any Other Subpart Funding Received"/>
    <m/>
    <m/>
    <m/>
    <m/>
    <m/>
    <m/>
    <m/>
    <m/>
    <m/>
    <m/>
  </r>
  <r>
    <x v="2"/>
    <s v="The University of Texas Health Science Center at Houston"/>
    <x v="6"/>
    <s v="Enter any Other Subpart Funding Received"/>
    <m/>
    <m/>
    <m/>
    <m/>
    <m/>
    <m/>
    <m/>
    <m/>
    <m/>
    <m/>
  </r>
  <r>
    <x v="2"/>
    <s v="The University of Texas Health Science Center at Houston"/>
    <x v="7"/>
    <s v="FEMA reimbursements – Note purpose in Explanatory Notes"/>
    <m/>
    <m/>
    <m/>
    <m/>
    <m/>
    <m/>
    <m/>
    <m/>
    <m/>
    <m/>
  </r>
  <r>
    <x v="2"/>
    <s v="The University of Texas Health Science Center at Houston"/>
    <x v="7"/>
    <s v="Funds received from other state or local entity (please specify which entity and for what purpose in explanatory notes)"/>
    <n v="3050000"/>
    <n v="309598"/>
    <n v="647757"/>
    <n v="2730448"/>
    <n v="12368549"/>
    <n v="709045"/>
    <m/>
    <n v="2421536"/>
    <m/>
    <s v="City of San Antonio: Funding $3,050,000 (2020) and expenses of 309,598 (2020); 2,284,205 (2021)._x000a_City of Brownsville: Funding $300,000 (2021) and expense of $299,898 (2021); $102 (2022)._x000a_City of El Paso: Funding $100,000 (2021) and expense of 97,539 (2021)._x000a_City of Fort Bend County: Funding $247,757 (2021) and expense of $48,804 (2021); $121,467.58 (2022); $47,703 (2023)._x000a_Lab Cameron County: Funding $343,000 (2022) and expense of $31,040 (2022) and $302,579 (2023)._x000a__x000a_University of Houston: Funding $31,500 and expenses of $1,891 (2022) and 24,377 (2023) for community care program._x000a_University of Texas at Austin: Funding $12,337,509 (2022) and expenses of $554,545 (2022) and $2,046,879 (2023). The Funding from UT Austin is related to mental health projects."/>
  </r>
  <r>
    <x v="2"/>
    <s v="The University of Texas Health Science Center at Tyler"/>
    <x v="0"/>
    <s v="Student Portion"/>
    <n v="4656"/>
    <n v="4656"/>
    <m/>
    <m/>
    <m/>
    <m/>
    <m/>
    <m/>
    <m/>
    <m/>
  </r>
  <r>
    <x v="2"/>
    <s v="The University of Texas Health Science Center at Tyler"/>
    <x v="0"/>
    <s v="Institutional Portion"/>
    <n v="4656"/>
    <m/>
    <m/>
    <n v="4529"/>
    <m/>
    <m/>
    <m/>
    <m/>
    <m/>
    <m/>
  </r>
  <r>
    <x v="2"/>
    <s v="The University of Texas Health Science Center at Tyler"/>
    <x v="0"/>
    <s v="Historically Black Colleges &amp; Universities"/>
    <m/>
    <m/>
    <m/>
    <m/>
    <m/>
    <m/>
    <m/>
    <m/>
    <m/>
    <m/>
  </r>
  <r>
    <x v="2"/>
    <s v="The University of Texas Health Science Center at Tyler"/>
    <x v="0"/>
    <s v="Tribally Controlled Colleges and Universities"/>
    <m/>
    <m/>
    <m/>
    <m/>
    <m/>
    <m/>
    <m/>
    <m/>
    <m/>
    <m/>
  </r>
  <r>
    <x v="2"/>
    <s v="The University of Texas Health Science Center at Tyler"/>
    <x v="0"/>
    <s v="Minority Serving Institutions"/>
    <m/>
    <m/>
    <m/>
    <m/>
    <m/>
    <m/>
    <m/>
    <m/>
    <m/>
    <m/>
  </r>
  <r>
    <x v="2"/>
    <s v="The University of Texas Health Science Center at Tyler"/>
    <x v="0"/>
    <s v="Strengthening Institutions Program"/>
    <m/>
    <m/>
    <m/>
    <m/>
    <m/>
    <m/>
    <m/>
    <m/>
    <m/>
    <m/>
  </r>
  <r>
    <x v="2"/>
    <s v="The University of Texas Health Science Center at Tyler"/>
    <x v="0"/>
    <s v="Fund for the Improvement of Post-Secondary Education"/>
    <m/>
    <m/>
    <m/>
    <m/>
    <m/>
    <m/>
    <m/>
    <m/>
    <m/>
    <m/>
  </r>
  <r>
    <x v="2"/>
    <s v="The University of Texas Health Science Center at Tyler"/>
    <x v="0"/>
    <s v="Institutional Resilience and Expanded Postsecondary Opportunity"/>
    <m/>
    <m/>
    <m/>
    <m/>
    <m/>
    <m/>
    <m/>
    <m/>
    <m/>
    <m/>
  </r>
  <r>
    <x v="2"/>
    <s v="The University of Texas Health Science Center at Tyler"/>
    <x v="0"/>
    <s v="HHS Provider Relief Fund"/>
    <n v="3883703"/>
    <n v="2792294"/>
    <n v="830844"/>
    <n v="1922253"/>
    <m/>
    <m/>
    <m/>
    <m/>
    <m/>
    <m/>
  </r>
  <r>
    <x v="2"/>
    <s v="The University of Texas Health Science Center at Tyler"/>
    <x v="0"/>
    <s v="Enter any Other Subpart Funding Received"/>
    <m/>
    <m/>
    <m/>
    <m/>
    <m/>
    <m/>
    <m/>
    <m/>
    <m/>
    <m/>
  </r>
  <r>
    <x v="2"/>
    <s v="The University of Texas Health Science Center at Tyler"/>
    <x v="1"/>
    <s v="Governor's Emergency Education Relief Fund I &amp; II"/>
    <m/>
    <m/>
    <m/>
    <m/>
    <m/>
    <m/>
    <m/>
    <m/>
    <m/>
    <m/>
  </r>
  <r>
    <x v="2"/>
    <s v="The University of Texas Health Science Center at Tyler"/>
    <x v="2"/>
    <s v="Student Aid Portion"/>
    <m/>
    <m/>
    <n v="4656"/>
    <n v="4656"/>
    <m/>
    <m/>
    <m/>
    <m/>
    <m/>
    <m/>
  </r>
  <r>
    <x v="2"/>
    <s v="The University of Texas Health Science Center at Tyler"/>
    <x v="2"/>
    <s v="Institutional Portion"/>
    <m/>
    <m/>
    <n v="20803"/>
    <m/>
    <m/>
    <n v="1750"/>
    <m/>
    <m/>
    <m/>
    <m/>
  </r>
  <r>
    <x v="2"/>
    <s v="The University of Texas Health Science Center at Tyler"/>
    <x v="2"/>
    <s v="Historically Black Colleges &amp; Universities"/>
    <m/>
    <m/>
    <m/>
    <m/>
    <m/>
    <m/>
    <m/>
    <m/>
    <m/>
    <m/>
  </r>
  <r>
    <x v="2"/>
    <s v="The University of Texas Health Science Center at Tyler"/>
    <x v="2"/>
    <s v="Tribally Controlled Colleges and Universities"/>
    <m/>
    <m/>
    <m/>
    <m/>
    <m/>
    <m/>
    <m/>
    <m/>
    <m/>
    <m/>
  </r>
  <r>
    <x v="2"/>
    <s v="The University of Texas Health Science Center at Tyler"/>
    <x v="2"/>
    <s v="Minority Serving Institutions"/>
    <m/>
    <m/>
    <m/>
    <m/>
    <m/>
    <m/>
    <m/>
    <m/>
    <m/>
    <m/>
  </r>
  <r>
    <x v="2"/>
    <s v="The University of Texas Health Science Center at Tyler"/>
    <x v="2"/>
    <s v="Strengthening Institutions Program"/>
    <m/>
    <m/>
    <m/>
    <m/>
    <m/>
    <m/>
    <m/>
    <m/>
    <m/>
    <m/>
  </r>
  <r>
    <x v="2"/>
    <s v="The University of Texas Health Science Center at Tyler"/>
    <x v="2"/>
    <s v="Proprietary Institutions Grant Funds for Students"/>
    <m/>
    <m/>
    <m/>
    <m/>
    <m/>
    <m/>
    <m/>
    <m/>
    <m/>
    <m/>
  </r>
  <r>
    <x v="2"/>
    <s v="The University of Texas Health Science Center at Tyler"/>
    <x v="2"/>
    <s v="Supplemental Assistance to Institutions of Higher Education Program"/>
    <m/>
    <m/>
    <m/>
    <m/>
    <m/>
    <m/>
    <m/>
    <m/>
    <m/>
    <m/>
  </r>
  <r>
    <x v="2"/>
    <s v="The University of Texas Health Science Center at Tyler"/>
    <x v="2"/>
    <s v="Enter any Other Subpart Funding Received"/>
    <m/>
    <m/>
    <m/>
    <m/>
    <m/>
    <m/>
    <m/>
    <m/>
    <m/>
    <m/>
  </r>
  <r>
    <x v="2"/>
    <s v="The University of Texas Health Science Center at Tyler"/>
    <x v="3"/>
    <s v="Student Portion"/>
    <m/>
    <m/>
    <n v="23571"/>
    <m/>
    <m/>
    <m/>
    <m/>
    <m/>
    <m/>
    <m/>
  </r>
  <r>
    <x v="2"/>
    <s v="The University of Texas Health Science Center at Tyler"/>
    <x v="3"/>
    <s v="Institutional Portion"/>
    <m/>
    <m/>
    <n v="23570"/>
    <m/>
    <m/>
    <m/>
    <m/>
    <m/>
    <m/>
    <m/>
  </r>
  <r>
    <x v="2"/>
    <s v="The University of Texas Health Science Center at Tyler"/>
    <x v="3"/>
    <s v="Historically Black Colleges &amp; Universities"/>
    <m/>
    <m/>
    <m/>
    <m/>
    <m/>
    <m/>
    <m/>
    <m/>
    <m/>
    <m/>
  </r>
  <r>
    <x v="2"/>
    <s v="The University of Texas Health Science Center at Tyler"/>
    <x v="3"/>
    <s v="Tribally Controlled Colleges and Universities"/>
    <m/>
    <m/>
    <m/>
    <m/>
    <m/>
    <m/>
    <m/>
    <m/>
    <m/>
    <m/>
  </r>
  <r>
    <x v="2"/>
    <s v="The University of Texas Health Science Center at Tyler"/>
    <x v="3"/>
    <s v="Minority Serving Institutions"/>
    <m/>
    <m/>
    <m/>
    <m/>
    <m/>
    <m/>
    <m/>
    <m/>
    <m/>
    <m/>
  </r>
  <r>
    <x v="2"/>
    <s v="The University of Texas Health Science Center at Tyler"/>
    <x v="3"/>
    <s v="Strengthening Institutions Program"/>
    <m/>
    <m/>
    <m/>
    <m/>
    <m/>
    <m/>
    <m/>
    <m/>
    <m/>
    <m/>
  </r>
  <r>
    <x v="2"/>
    <s v="The University of Texas Health Science Center at Tyler"/>
    <x v="3"/>
    <s v="Proprietary Institutions Grant Funds for Students"/>
    <m/>
    <m/>
    <m/>
    <m/>
    <m/>
    <m/>
    <m/>
    <m/>
    <m/>
    <m/>
  </r>
  <r>
    <x v="2"/>
    <s v="The University of Texas Health Science Center at Tyler"/>
    <x v="3"/>
    <s v="Supplemental Support under American Rescue Plan"/>
    <m/>
    <m/>
    <m/>
    <m/>
    <m/>
    <m/>
    <m/>
    <m/>
    <m/>
    <m/>
  </r>
  <r>
    <x v="2"/>
    <s v="The University of Texas Health Science Center at Tyler"/>
    <x v="3"/>
    <s v="Federal Funding Provided in SB8, 87th Legislature, 3rd Called Session"/>
    <m/>
    <m/>
    <m/>
    <m/>
    <m/>
    <m/>
    <m/>
    <m/>
    <m/>
    <m/>
  </r>
  <r>
    <x v="2"/>
    <s v="The University of Texas Health Science Center at Tyler"/>
    <x v="3"/>
    <s v="HRSA COVID-19 Uninsured Program"/>
    <m/>
    <m/>
    <n v="549321"/>
    <n v="549321"/>
    <n v="2561997"/>
    <n v="2561997"/>
    <n v="227696"/>
    <n v="227696"/>
    <m/>
    <m/>
  </r>
  <r>
    <x v="2"/>
    <s v="The University of Texas Health Science Center at Tyler"/>
    <x v="4"/>
    <s v="HRSA Provider Relief Fund Phase 4 &amp; ARP Rural Distributions"/>
    <m/>
    <m/>
    <m/>
    <m/>
    <n v="2221804"/>
    <n v="2221804"/>
    <m/>
    <m/>
    <m/>
    <m/>
  </r>
  <r>
    <x v="2"/>
    <s v="The University of Texas Health Science Center at Tyler"/>
    <x v="4"/>
    <s v="Enter any Other Subpart Funding Received"/>
    <m/>
    <m/>
    <m/>
    <m/>
    <m/>
    <m/>
    <m/>
    <m/>
    <m/>
    <m/>
  </r>
  <r>
    <x v="2"/>
    <s v="The University of Texas Health Science Center at Tyler"/>
    <x v="5"/>
    <s v="Enter any Other Subpart Funding Received"/>
    <m/>
    <m/>
    <m/>
    <m/>
    <m/>
    <m/>
    <m/>
    <m/>
    <m/>
    <m/>
  </r>
  <r>
    <x v="2"/>
    <s v="The University of Texas Health Science Center at Tyler"/>
    <x v="5"/>
    <s v="Enter any Other Subpart Funding Received"/>
    <m/>
    <m/>
    <m/>
    <m/>
    <m/>
    <m/>
    <m/>
    <m/>
    <m/>
    <m/>
  </r>
  <r>
    <x v="2"/>
    <s v="The University of Texas Health Science Center at Tyler"/>
    <x v="6"/>
    <s v="Enter any Other Subpart Funding Received"/>
    <m/>
    <m/>
    <m/>
    <m/>
    <m/>
    <m/>
    <m/>
    <m/>
    <m/>
    <m/>
  </r>
  <r>
    <x v="2"/>
    <s v="The University of Texas Health Science Center at Tyler"/>
    <x v="6"/>
    <s v="Enter any Other Subpart Funding Received"/>
    <m/>
    <m/>
    <m/>
    <m/>
    <m/>
    <m/>
    <m/>
    <m/>
    <m/>
    <m/>
  </r>
  <r>
    <x v="2"/>
    <s v="The University of Texas Health Science Center at Tyler"/>
    <x v="7"/>
    <s v="FEMA reimbursements – Note purpose in Explanatory Notes"/>
    <m/>
    <m/>
    <m/>
    <m/>
    <m/>
    <m/>
    <m/>
    <m/>
    <m/>
    <m/>
  </r>
  <r>
    <x v="2"/>
    <s v="The University of Texas Health Science Center at Tyler"/>
    <x v="7"/>
    <s v="Funds received from other state or local entity (please specify which entity and for what purpose in explanatory notes)"/>
    <m/>
    <m/>
    <n v="650564"/>
    <n v="650564"/>
    <m/>
    <m/>
    <m/>
    <m/>
    <m/>
    <s v="Coronavirus Relief Funds from Smith County - For the renovation and upgrade of the Public Health Lab of East Texas (PHLET)"/>
  </r>
  <r>
    <x v="2"/>
    <s v="Texas A&amp;M University System Health Science Center"/>
    <x v="0"/>
    <s v="Student Portion"/>
    <m/>
    <m/>
    <m/>
    <m/>
    <m/>
    <m/>
    <m/>
    <m/>
    <m/>
    <m/>
  </r>
  <r>
    <x v="2"/>
    <s v="Texas A&amp;M University System Health Science Center"/>
    <x v="0"/>
    <s v="Institutional Portion"/>
    <m/>
    <m/>
    <m/>
    <m/>
    <m/>
    <m/>
    <m/>
    <m/>
    <m/>
    <m/>
  </r>
  <r>
    <x v="2"/>
    <s v="Texas A&amp;M University System Health Science Center"/>
    <x v="0"/>
    <s v="Historically Black Colleges &amp; Universities"/>
    <m/>
    <m/>
    <m/>
    <m/>
    <m/>
    <m/>
    <m/>
    <m/>
    <m/>
    <m/>
  </r>
  <r>
    <x v="2"/>
    <s v="Texas A&amp;M University System Health Science Center"/>
    <x v="0"/>
    <s v="Tribally Controlled Colleges and Universities"/>
    <m/>
    <m/>
    <m/>
    <m/>
    <m/>
    <m/>
    <m/>
    <m/>
    <m/>
    <m/>
  </r>
  <r>
    <x v="2"/>
    <s v="Texas A&amp;M University System Health Science Center"/>
    <x v="0"/>
    <s v="Minority Serving Institutions"/>
    <m/>
    <m/>
    <m/>
    <m/>
    <m/>
    <m/>
    <m/>
    <m/>
    <m/>
    <m/>
  </r>
  <r>
    <x v="2"/>
    <s v="Texas A&amp;M University System Health Science Center"/>
    <x v="0"/>
    <s v="Strengthening Institutions Program"/>
    <m/>
    <m/>
    <m/>
    <m/>
    <m/>
    <m/>
    <m/>
    <m/>
    <m/>
    <m/>
  </r>
  <r>
    <x v="2"/>
    <s v="Texas A&amp;M University System Health Science Center"/>
    <x v="0"/>
    <s v="Fund for the Improvement of Post-Secondary Education"/>
    <m/>
    <m/>
    <m/>
    <m/>
    <m/>
    <m/>
    <m/>
    <m/>
    <m/>
    <m/>
  </r>
  <r>
    <x v="2"/>
    <s v="Texas A&amp;M University System Health Science Center"/>
    <x v="0"/>
    <s v="Institutional Resilience and Expanded Postsecondary Opportunity"/>
    <m/>
    <m/>
    <m/>
    <m/>
    <m/>
    <m/>
    <m/>
    <m/>
    <m/>
    <m/>
  </r>
  <r>
    <x v="2"/>
    <s v="Texas A&amp;M University System Health Science Center"/>
    <x v="0"/>
    <s v="HHS Provider Relief Fund"/>
    <n v="51190"/>
    <m/>
    <n v="448309"/>
    <n v="499499"/>
    <n v="0"/>
    <m/>
    <m/>
    <m/>
    <m/>
    <m/>
  </r>
  <r>
    <x v="2"/>
    <s v="Texas A&amp;M University System Health Science Center"/>
    <x v="0"/>
    <s v="Enter any Other Subpart Funding Received"/>
    <n v="273174944"/>
    <n v="138712073"/>
    <n v="111463"/>
    <n v="108655451"/>
    <n v="0"/>
    <n v="25210309"/>
    <m/>
    <m/>
    <m/>
    <m/>
  </r>
  <r>
    <x v="2"/>
    <s v="Texas A&amp;M University System Health Science Center"/>
    <x v="1"/>
    <s v="Governor's Emergency Education Relief Fund I &amp; II"/>
    <m/>
    <m/>
    <n v="54821"/>
    <n v="54821"/>
    <n v="25000"/>
    <n v="20000"/>
    <n v="151016"/>
    <n v="151016"/>
    <m/>
    <s v="Includes funds expended through the Texas Transfer Grant Program and Nursing Shortage Reduction Program."/>
  </r>
  <r>
    <x v="2"/>
    <s v="Texas A&amp;M University System Health Science Center"/>
    <x v="2"/>
    <s v="Student Aid Portion"/>
    <m/>
    <m/>
    <m/>
    <m/>
    <m/>
    <m/>
    <m/>
    <m/>
    <m/>
    <m/>
  </r>
  <r>
    <x v="2"/>
    <s v="Texas A&amp;M University System Health Science Center"/>
    <x v="2"/>
    <s v="Institutional Portion"/>
    <m/>
    <m/>
    <m/>
    <m/>
    <m/>
    <m/>
    <m/>
    <m/>
    <m/>
    <m/>
  </r>
  <r>
    <x v="2"/>
    <s v="Texas A&amp;M University System Health Science Center"/>
    <x v="2"/>
    <s v="Historically Black Colleges &amp; Universities"/>
    <m/>
    <m/>
    <m/>
    <m/>
    <m/>
    <m/>
    <m/>
    <m/>
    <m/>
    <m/>
  </r>
  <r>
    <x v="2"/>
    <s v="Texas A&amp;M University System Health Science Center"/>
    <x v="2"/>
    <s v="Tribally Controlled Colleges and Universities"/>
    <m/>
    <m/>
    <m/>
    <m/>
    <m/>
    <m/>
    <m/>
    <m/>
    <m/>
    <m/>
  </r>
  <r>
    <x v="2"/>
    <s v="Texas A&amp;M University System Health Science Center"/>
    <x v="2"/>
    <s v="Minority Serving Institutions"/>
    <m/>
    <m/>
    <m/>
    <m/>
    <m/>
    <m/>
    <m/>
    <m/>
    <m/>
    <m/>
  </r>
  <r>
    <x v="2"/>
    <s v="Texas A&amp;M University System Health Science Center"/>
    <x v="2"/>
    <s v="Strengthening Institutions Program"/>
    <m/>
    <m/>
    <m/>
    <m/>
    <m/>
    <m/>
    <m/>
    <m/>
    <m/>
    <m/>
  </r>
  <r>
    <x v="2"/>
    <s v="Texas A&amp;M University System Health Science Center"/>
    <x v="2"/>
    <s v="Proprietary Institutions Grant Funds for Students"/>
    <m/>
    <m/>
    <m/>
    <m/>
    <m/>
    <m/>
    <m/>
    <m/>
    <m/>
    <m/>
  </r>
  <r>
    <x v="2"/>
    <s v="Texas A&amp;M University System Health Science Center"/>
    <x v="2"/>
    <s v="Supplemental Assistance to Institutions of Higher Education Program"/>
    <m/>
    <m/>
    <m/>
    <m/>
    <m/>
    <m/>
    <m/>
    <m/>
    <m/>
    <m/>
  </r>
  <r>
    <x v="2"/>
    <s v="Texas A&amp;M University System Health Science Center"/>
    <x v="2"/>
    <s v="Enter any Other Subpart Funding Received"/>
    <m/>
    <m/>
    <m/>
    <m/>
    <m/>
    <m/>
    <m/>
    <m/>
    <m/>
    <m/>
  </r>
  <r>
    <x v="2"/>
    <s v="Texas A&amp;M University System Health Science Center"/>
    <x v="3"/>
    <s v="Student Portion"/>
    <m/>
    <m/>
    <m/>
    <m/>
    <m/>
    <m/>
    <m/>
    <m/>
    <m/>
    <m/>
  </r>
  <r>
    <x v="2"/>
    <s v="Texas A&amp;M University System Health Science Center"/>
    <x v="3"/>
    <s v="Institutional Portion"/>
    <m/>
    <m/>
    <m/>
    <m/>
    <m/>
    <m/>
    <m/>
    <m/>
    <m/>
    <m/>
  </r>
  <r>
    <x v="2"/>
    <s v="Texas A&amp;M University System Health Science Center"/>
    <x v="3"/>
    <s v="Historically Black Colleges &amp; Universities"/>
    <m/>
    <m/>
    <m/>
    <m/>
    <m/>
    <m/>
    <m/>
    <m/>
    <m/>
    <m/>
  </r>
  <r>
    <x v="2"/>
    <s v="Texas A&amp;M University System Health Science Center"/>
    <x v="3"/>
    <s v="Tribally Controlled Colleges and Universities"/>
    <m/>
    <m/>
    <m/>
    <m/>
    <m/>
    <m/>
    <m/>
    <m/>
    <m/>
    <m/>
  </r>
  <r>
    <x v="2"/>
    <s v="Texas A&amp;M University System Health Science Center"/>
    <x v="3"/>
    <s v="Minority Serving Institutions"/>
    <m/>
    <m/>
    <m/>
    <m/>
    <m/>
    <m/>
    <m/>
    <m/>
    <m/>
    <m/>
  </r>
  <r>
    <x v="2"/>
    <s v="Texas A&amp;M University System Health Science Center"/>
    <x v="3"/>
    <s v="Strengthening Institutions Program"/>
    <m/>
    <m/>
    <m/>
    <m/>
    <m/>
    <m/>
    <m/>
    <m/>
    <m/>
    <m/>
  </r>
  <r>
    <x v="2"/>
    <s v="Texas A&amp;M University System Health Science Center"/>
    <x v="3"/>
    <s v="Proprietary Institutions Grant Funds for Students"/>
    <m/>
    <m/>
    <m/>
    <m/>
    <m/>
    <m/>
    <m/>
    <m/>
    <m/>
    <m/>
  </r>
  <r>
    <x v="2"/>
    <s v="Texas A&amp;M University System Health Science Center"/>
    <x v="3"/>
    <s v="Supplemental Support under American Rescue Plan"/>
    <m/>
    <m/>
    <m/>
    <m/>
    <m/>
    <m/>
    <m/>
    <m/>
    <m/>
    <m/>
  </r>
  <r>
    <x v="2"/>
    <s v="Texas A&amp;M University System Health Science Center"/>
    <x v="3"/>
    <s v="Federal Funding Provided in SB8, 87th Legislature, 3rd Called Session"/>
    <m/>
    <m/>
    <m/>
    <m/>
    <m/>
    <m/>
    <m/>
    <m/>
    <m/>
    <m/>
  </r>
  <r>
    <x v="2"/>
    <s v="Texas A&amp;M University System Health Science Center"/>
    <x v="3"/>
    <s v="Enter any Other Subpart Funding Received"/>
    <m/>
    <m/>
    <m/>
    <m/>
    <m/>
    <m/>
    <m/>
    <m/>
    <m/>
    <m/>
  </r>
  <r>
    <x v="2"/>
    <s v="Texas A&amp;M University System Health Science Center"/>
    <x v="4"/>
    <s v="Enter any Other Subpart Funding Received"/>
    <m/>
    <m/>
    <m/>
    <m/>
    <m/>
    <m/>
    <m/>
    <m/>
    <m/>
    <m/>
  </r>
  <r>
    <x v="2"/>
    <s v="Texas A&amp;M University System Health Science Center"/>
    <x v="4"/>
    <s v="Enter any Other Subpart Funding Received"/>
    <m/>
    <m/>
    <m/>
    <m/>
    <m/>
    <m/>
    <m/>
    <m/>
    <m/>
    <m/>
  </r>
  <r>
    <x v="2"/>
    <s v="Texas A&amp;M University System Health Science Center"/>
    <x v="5"/>
    <s v="Enter any Other Subpart Funding Received"/>
    <m/>
    <m/>
    <m/>
    <m/>
    <m/>
    <m/>
    <m/>
    <m/>
    <m/>
    <m/>
  </r>
  <r>
    <x v="2"/>
    <s v="Texas A&amp;M University System Health Science Center"/>
    <x v="5"/>
    <s v="Enter any Other Subpart Funding Received"/>
    <m/>
    <m/>
    <m/>
    <m/>
    <m/>
    <m/>
    <m/>
    <m/>
    <m/>
    <m/>
  </r>
  <r>
    <x v="2"/>
    <s v="Texas A&amp;M University System Health Science Center"/>
    <x v="6"/>
    <s v="Enter any Other Subpart Funding Received"/>
    <m/>
    <m/>
    <m/>
    <m/>
    <m/>
    <m/>
    <m/>
    <m/>
    <m/>
    <m/>
  </r>
  <r>
    <x v="2"/>
    <s v="Texas A&amp;M University System Health Science Center"/>
    <x v="6"/>
    <s v="Enter any Other Subpart Funding Received"/>
    <m/>
    <m/>
    <m/>
    <m/>
    <m/>
    <m/>
    <m/>
    <m/>
    <m/>
    <m/>
  </r>
  <r>
    <x v="2"/>
    <s v="Texas A&amp;M University System Health Science Center"/>
    <x v="7"/>
    <s v="FEMA reimbursements – Note purpose in Explanatory Notes"/>
    <m/>
    <m/>
    <m/>
    <m/>
    <m/>
    <m/>
    <m/>
    <m/>
    <m/>
    <m/>
  </r>
  <r>
    <x v="2"/>
    <s v="Texas A&amp;M University System Health Science Center"/>
    <x v="7"/>
    <s v="Funds received from other state or local entity (please specify which entity and for what purpose in explanatory notes)"/>
    <m/>
    <m/>
    <n v="12719"/>
    <n v="12719"/>
    <n v="0"/>
    <m/>
    <m/>
    <m/>
    <m/>
    <m/>
  </r>
  <r>
    <x v="2"/>
    <s v="University of North Texas Health Science Center at Fort Worth (Public Medical)"/>
    <x v="0"/>
    <s v="Student Portion"/>
    <n v="343849"/>
    <n v="343849"/>
    <n v="1111951"/>
    <n v="343849"/>
    <m/>
    <n v="768102"/>
    <s v="                                     -  "/>
    <s v="                                     -  "/>
    <s v="                                          -  "/>
    <m/>
  </r>
  <r>
    <x v="2"/>
    <s v="University of North Texas Health Science Center at Fort Worth (Public Medical)"/>
    <x v="0"/>
    <s v="Institutional Portion"/>
    <n v="343849"/>
    <n v="343849"/>
    <n v="1256650"/>
    <n v="618946"/>
    <m/>
    <n v="637703"/>
    <s v="                                     -  "/>
    <s v="                                     -  "/>
    <n v="1"/>
    <m/>
  </r>
  <r>
    <x v="2"/>
    <s v="University of North Texas Health Science Center at Fort Worth (Public Medical)"/>
    <x v="0"/>
    <s v="Historically Black Colleges &amp; Universities"/>
    <m/>
    <m/>
    <m/>
    <m/>
    <m/>
    <m/>
    <m/>
    <m/>
    <m/>
    <m/>
  </r>
  <r>
    <x v="2"/>
    <s v="University of North Texas Health Science Center at Fort Worth (Public Medical)"/>
    <x v="0"/>
    <s v="Tribally Controlled Colleges and Universities"/>
    <m/>
    <m/>
    <m/>
    <m/>
    <m/>
    <m/>
    <m/>
    <m/>
    <m/>
    <m/>
  </r>
  <r>
    <x v="2"/>
    <s v="University of North Texas Health Science Center at Fort Worth (Public Medical)"/>
    <x v="0"/>
    <s v="Minority Serving Institutions"/>
    <m/>
    <m/>
    <m/>
    <m/>
    <m/>
    <m/>
    <m/>
    <m/>
    <m/>
    <m/>
  </r>
  <r>
    <x v="2"/>
    <s v="University of North Texas Health Science Center at Fort Worth (Public Medical)"/>
    <x v="0"/>
    <s v="Strengthening Institutions Program"/>
    <m/>
    <m/>
    <m/>
    <m/>
    <m/>
    <m/>
    <m/>
    <m/>
    <m/>
    <m/>
  </r>
  <r>
    <x v="2"/>
    <s v="University of North Texas Health Science Center at Fort Worth (Public Medical)"/>
    <x v="0"/>
    <s v="Fund for the Improvement of Post-Secondary Education"/>
    <m/>
    <m/>
    <m/>
    <m/>
    <m/>
    <m/>
    <m/>
    <m/>
    <m/>
    <m/>
  </r>
  <r>
    <x v="2"/>
    <s v="University of North Texas Health Science Center at Fort Worth (Public Medical)"/>
    <x v="0"/>
    <s v="Institutional Resilience and Expanded Postsecondary Opportunity"/>
    <m/>
    <m/>
    <m/>
    <m/>
    <m/>
    <m/>
    <m/>
    <m/>
    <m/>
    <m/>
  </r>
  <r>
    <x v="2"/>
    <s v="University of North Texas Health Science Center at Fort Worth (Public Medical)"/>
    <x v="0"/>
    <s v="HHS Provider Relief Fund"/>
    <m/>
    <m/>
    <m/>
    <m/>
    <m/>
    <m/>
    <m/>
    <m/>
    <m/>
    <m/>
  </r>
  <r>
    <x v="2"/>
    <s v="University of North Texas Health Science Center at Fort Worth (Public Medical)"/>
    <x v="0"/>
    <s v="Geriatrics Workforce Enhancement Program CFDA 93.969.119"/>
    <n v="90625"/>
    <n v="5259"/>
    <s v="                                     -  "/>
    <n v="85367"/>
    <s v="                                     -  "/>
    <s v="                                               -  "/>
    <s v="                                     -  "/>
    <s v="                                     -  "/>
    <n v="-1"/>
    <s v=" The -$0.09 in FY22 is a correction to payroll from prior year. Can be included in FY21 if needed. "/>
  </r>
  <r>
    <x v="2"/>
    <s v="University of North Texas Health Science Center at Fort Worth (Public Medical)"/>
    <x v="0"/>
    <s v="Telehealth Resource Centers"/>
    <n v="508611"/>
    <s v="                                     -  "/>
    <s v="                                     -  "/>
    <n v="508611"/>
    <s v="                                     -  "/>
    <s v="                                               -  "/>
    <s v="                                     -  "/>
    <s v="                                     -  "/>
    <s v="                                          -  "/>
    <m/>
  </r>
  <r>
    <x v="2"/>
    <s v="University of North Texas Health Science Center at Fort Worth (Public Medical)"/>
    <x v="0"/>
    <s v="The National Nursing Home COVID Action Network"/>
    <n v="600000"/>
    <s v="                                     -  "/>
    <m/>
    <n v="300125"/>
    <n v="240000"/>
    <n v="539875"/>
    <s v="                                     -  "/>
    <s v="                                     -  "/>
    <s v="                                          -  "/>
    <s v=" Nursing Home residual balance $309,523.81 trsf to PI at closeout.  Therefore, reported as expended in FY22. "/>
  </r>
  <r>
    <x v="2"/>
    <s v="University of North Texas Health Science Center at Fort Worth (Public Medical)"/>
    <x v="1"/>
    <s v="Governor's Emergency Education Relief Fund I &amp; II"/>
    <m/>
    <m/>
    <m/>
    <m/>
    <n v="272270"/>
    <n v="146727"/>
    <s v="                                     -  "/>
    <n v="125543"/>
    <s v="                                          -  "/>
    <s v=" Award ended 9/30/22 $48,331.3 spent in Q1; return remaining  $77,212.07 to USAS "/>
  </r>
  <r>
    <x v="2"/>
    <s v="University of North Texas Health Science Center at Fort Worth (Public Medical)"/>
    <x v="2"/>
    <s v="Student Aid Portion"/>
    <m/>
    <m/>
    <m/>
    <m/>
    <m/>
    <m/>
    <m/>
    <m/>
    <m/>
    <m/>
  </r>
  <r>
    <x v="2"/>
    <s v="University of North Texas Health Science Center at Fort Worth (Public Medical)"/>
    <x v="2"/>
    <s v="Institutional Portion"/>
    <m/>
    <m/>
    <m/>
    <m/>
    <m/>
    <m/>
    <m/>
    <m/>
    <m/>
    <m/>
  </r>
  <r>
    <x v="2"/>
    <s v="University of North Texas Health Science Center at Fort Worth (Public Medical)"/>
    <x v="2"/>
    <s v="Historically Black Colleges &amp; Universities"/>
    <m/>
    <m/>
    <m/>
    <m/>
    <m/>
    <m/>
    <m/>
    <m/>
    <m/>
    <m/>
  </r>
  <r>
    <x v="2"/>
    <s v="University of North Texas Health Science Center at Fort Worth (Public Medical)"/>
    <x v="2"/>
    <s v="Tribally Controlled Colleges and Universities"/>
    <m/>
    <m/>
    <m/>
    <m/>
    <m/>
    <m/>
    <m/>
    <m/>
    <m/>
    <m/>
  </r>
  <r>
    <x v="2"/>
    <s v="University of North Texas Health Science Center at Fort Worth (Public Medical)"/>
    <x v="2"/>
    <s v="Minority Serving Institutions"/>
    <m/>
    <m/>
    <m/>
    <m/>
    <m/>
    <m/>
    <m/>
    <m/>
    <m/>
    <m/>
  </r>
  <r>
    <x v="2"/>
    <s v="University of North Texas Health Science Center at Fort Worth (Public Medical)"/>
    <x v="2"/>
    <s v="Strengthening Institutions Program"/>
    <m/>
    <m/>
    <m/>
    <m/>
    <m/>
    <m/>
    <m/>
    <m/>
    <m/>
    <m/>
  </r>
  <r>
    <x v="2"/>
    <s v="University of North Texas Health Science Center at Fort Worth (Public Medical)"/>
    <x v="2"/>
    <s v="Proprietary Institutions Grant Funds for Students"/>
    <m/>
    <m/>
    <m/>
    <m/>
    <m/>
    <m/>
    <m/>
    <m/>
    <m/>
    <m/>
  </r>
  <r>
    <x v="2"/>
    <s v="University of North Texas Health Science Center at Fort Worth (Public Medical)"/>
    <x v="2"/>
    <s v="Supplemental Assistance to Institutions of Higher Education Program"/>
    <m/>
    <m/>
    <m/>
    <m/>
    <m/>
    <m/>
    <m/>
    <m/>
    <m/>
    <m/>
  </r>
  <r>
    <x v="2"/>
    <s v="University of North Texas Health Science Center at Fort Worth (Public Medical)"/>
    <x v="2"/>
    <s v="Enter any Other Subpart Funding Received"/>
    <m/>
    <m/>
    <m/>
    <m/>
    <m/>
    <m/>
    <m/>
    <m/>
    <m/>
    <m/>
  </r>
  <r>
    <x v="2"/>
    <s v="University of North Texas Health Science Center at Fort Worth (Public Medical)"/>
    <x v="3"/>
    <s v="Student Portion"/>
    <m/>
    <m/>
    <m/>
    <m/>
    <m/>
    <m/>
    <m/>
    <m/>
    <m/>
    <m/>
  </r>
  <r>
    <x v="2"/>
    <s v="University of North Texas Health Science Center at Fort Worth (Public Medical)"/>
    <x v="3"/>
    <s v="Institutional Portion"/>
    <m/>
    <m/>
    <m/>
    <m/>
    <m/>
    <m/>
    <m/>
    <m/>
    <m/>
    <m/>
  </r>
  <r>
    <x v="2"/>
    <s v="University of North Texas Health Science Center at Fort Worth (Public Medical)"/>
    <x v="3"/>
    <s v="Historically Black Colleges &amp; Universities"/>
    <m/>
    <m/>
    <m/>
    <m/>
    <m/>
    <m/>
    <m/>
    <m/>
    <m/>
    <m/>
  </r>
  <r>
    <x v="2"/>
    <s v="University of North Texas Health Science Center at Fort Worth (Public Medical)"/>
    <x v="3"/>
    <s v="Tribally Controlled Colleges and Universities"/>
    <m/>
    <m/>
    <m/>
    <m/>
    <m/>
    <m/>
    <m/>
    <m/>
    <m/>
    <m/>
  </r>
  <r>
    <x v="2"/>
    <s v="University of North Texas Health Science Center at Fort Worth (Public Medical)"/>
    <x v="3"/>
    <s v="Minority Serving Institutions"/>
    <m/>
    <m/>
    <m/>
    <m/>
    <m/>
    <m/>
    <m/>
    <m/>
    <m/>
    <m/>
  </r>
  <r>
    <x v="2"/>
    <s v="University of North Texas Health Science Center at Fort Worth (Public Medical)"/>
    <x v="3"/>
    <s v="Strengthening Institutions Program"/>
    <m/>
    <m/>
    <m/>
    <m/>
    <m/>
    <m/>
    <m/>
    <m/>
    <m/>
    <m/>
  </r>
  <r>
    <x v="2"/>
    <s v="University of North Texas Health Science Center at Fort Worth (Public Medical)"/>
    <x v="3"/>
    <s v="Proprietary Institutions Grant Funds for Students"/>
    <m/>
    <m/>
    <m/>
    <m/>
    <m/>
    <m/>
    <m/>
    <m/>
    <m/>
    <m/>
  </r>
  <r>
    <x v="2"/>
    <s v="University of North Texas Health Science Center at Fort Worth (Public Medical)"/>
    <x v="3"/>
    <s v="Supplemental Support under American Rescue Plan"/>
    <m/>
    <m/>
    <m/>
    <m/>
    <m/>
    <m/>
    <m/>
    <m/>
    <m/>
    <m/>
  </r>
  <r>
    <x v="2"/>
    <s v="University of North Texas Health Science Center at Fort Worth (Public Medical)"/>
    <x v="3"/>
    <s v="Federal Funding Provided in SB8, 87th Legislature, 3rd Called Session"/>
    <m/>
    <m/>
    <m/>
    <m/>
    <m/>
    <m/>
    <m/>
    <m/>
    <m/>
    <m/>
  </r>
  <r>
    <x v="2"/>
    <s v="University of North Texas Health Science Center at Fort Worth (Public Medical)"/>
    <x v="3"/>
    <s v="Tarrant County &quot;Accelerator&quot; Program TechStar"/>
    <m/>
    <m/>
    <m/>
    <m/>
    <n v="2400000"/>
    <n v="600000"/>
    <s v="                                     -  "/>
    <n v="975000"/>
    <n v="825000"/>
    <m/>
  </r>
  <r>
    <x v="2"/>
    <s v="University of North Texas Health Science Center at Fort Worth (Public Medical)"/>
    <x v="3"/>
    <s v="City of Fort Worth&quot;Accelerator&quot; Program TechStar"/>
    <m/>
    <m/>
    <m/>
    <m/>
    <n v="2400000"/>
    <n v="600000"/>
    <s v="                                     -  "/>
    <n v="625000"/>
    <n v="1175000"/>
    <m/>
  </r>
  <r>
    <x v="2"/>
    <s v="University of North Texas Health Science Center at Fort Worth (Public Medical)"/>
    <x v="3"/>
    <s v="Tarrant County&quot;SBIR&quot; Phase 0 Program "/>
    <m/>
    <m/>
    <m/>
    <m/>
    <m/>
    <m/>
    <n v="2000000"/>
    <n v="71369"/>
    <n v="1928631"/>
    <m/>
  </r>
  <r>
    <x v="2"/>
    <s v="University of North Texas Health Science Center at Fort Worth (Public Medical)"/>
    <x v="4"/>
    <s v="Enter any Other Subpart Funding Received"/>
    <m/>
    <m/>
    <m/>
    <m/>
    <m/>
    <m/>
    <m/>
    <m/>
    <m/>
    <m/>
  </r>
  <r>
    <x v="2"/>
    <s v="University of North Texas Health Science Center at Fort Worth (Public Medical)"/>
    <x v="4"/>
    <s v="Enter any Other Subpart Funding Received"/>
    <m/>
    <m/>
    <m/>
    <m/>
    <m/>
    <m/>
    <m/>
    <m/>
    <m/>
    <m/>
  </r>
  <r>
    <x v="2"/>
    <s v="University of North Texas Health Science Center at Fort Worth (Public Medical)"/>
    <x v="5"/>
    <s v="Enter any Other Subpart Funding Received"/>
    <m/>
    <m/>
    <m/>
    <m/>
    <m/>
    <m/>
    <m/>
    <m/>
    <m/>
    <m/>
  </r>
  <r>
    <x v="2"/>
    <s v="University of North Texas Health Science Center at Fort Worth (Public Medical)"/>
    <x v="5"/>
    <s v="Enter any Other Subpart Funding Received"/>
    <m/>
    <m/>
    <m/>
    <m/>
    <m/>
    <m/>
    <m/>
    <m/>
    <m/>
    <m/>
  </r>
  <r>
    <x v="2"/>
    <s v="University of North Texas Health Science Center at Fort Worth (Public Medical)"/>
    <x v="6"/>
    <s v="Enter any Other Subpart Funding Received"/>
    <m/>
    <m/>
    <m/>
    <m/>
    <m/>
    <m/>
    <m/>
    <m/>
    <m/>
    <m/>
  </r>
  <r>
    <x v="2"/>
    <s v="University of North Texas Health Science Center at Fort Worth (Public Medical)"/>
    <x v="6"/>
    <s v="Enter any Other Subpart Funding Received"/>
    <m/>
    <m/>
    <m/>
    <m/>
    <m/>
    <m/>
    <m/>
    <m/>
    <m/>
    <m/>
  </r>
  <r>
    <x v="2"/>
    <s v="University of North Texas Health Science Center at Fort Worth (Public Medical)"/>
    <x v="7"/>
    <s v="FEMA reimbursements – Note purpose in Explanatory Notes"/>
    <m/>
    <m/>
    <m/>
    <m/>
    <m/>
    <m/>
    <m/>
    <m/>
    <m/>
    <m/>
  </r>
  <r>
    <x v="2"/>
    <s v="University of North Texas Health Science Center at Fort Worth (Public Medical)"/>
    <x v="7"/>
    <s v="Funds received from other state or local entity (please specify which entity and for what purpose in explanatory notes)"/>
    <n v="170149"/>
    <n v="170149"/>
    <n v="2031215"/>
    <n v="2031215"/>
    <m/>
    <m/>
    <m/>
    <m/>
    <m/>
    <s v="Tarrant Country for COVID Contract Tracing CFDA 21.019"/>
  </r>
  <r>
    <x v="2"/>
    <s v="Texas Tech University Health Sciences Center"/>
    <x v="0"/>
    <s v="Student Portion"/>
    <n v="897316"/>
    <n v="897316"/>
    <n v="0"/>
    <n v="0"/>
    <n v="0"/>
    <n v="0"/>
    <n v="0"/>
    <n v="0"/>
    <n v="0"/>
    <s v="Completely expended as of 3/31/23"/>
  </r>
  <r>
    <x v="2"/>
    <s v="Texas Tech University Health Sciences Center"/>
    <x v="0"/>
    <s v="Institutional Portion"/>
    <n v="897315"/>
    <n v="532308"/>
    <n v="0"/>
    <n v="365007"/>
    <n v="0"/>
    <n v="0"/>
    <n v="0"/>
    <n v="0"/>
    <n v="0"/>
    <s v="Completely expended as of 3/31/23"/>
  </r>
  <r>
    <x v="2"/>
    <s v="Texas Tech University Health Sciences Center"/>
    <x v="0"/>
    <s v="Historically Black Colleges &amp; Universities"/>
    <m/>
    <m/>
    <m/>
    <m/>
    <m/>
    <m/>
    <m/>
    <m/>
    <m/>
    <m/>
  </r>
  <r>
    <x v="2"/>
    <s v="Texas Tech University Health Sciences Center"/>
    <x v="0"/>
    <s v="Tribally Controlled Colleges and Universities"/>
    <m/>
    <m/>
    <m/>
    <m/>
    <m/>
    <m/>
    <m/>
    <m/>
    <m/>
    <m/>
  </r>
  <r>
    <x v="2"/>
    <s v="Texas Tech University Health Sciences Center"/>
    <x v="0"/>
    <s v="Minority Serving Institutions"/>
    <m/>
    <m/>
    <m/>
    <m/>
    <m/>
    <m/>
    <m/>
    <m/>
    <m/>
    <m/>
  </r>
  <r>
    <x v="2"/>
    <s v="Texas Tech University Health Sciences Center"/>
    <x v="0"/>
    <s v="Strengthening Institutions Program"/>
    <m/>
    <m/>
    <m/>
    <m/>
    <m/>
    <m/>
    <m/>
    <m/>
    <m/>
    <m/>
  </r>
  <r>
    <x v="2"/>
    <s v="Texas Tech University Health Sciences Center"/>
    <x v="0"/>
    <s v="Fund for the Improvement of Post-Secondary Education"/>
    <m/>
    <m/>
    <m/>
    <m/>
    <m/>
    <m/>
    <m/>
    <m/>
    <m/>
    <m/>
  </r>
  <r>
    <x v="2"/>
    <s v="Texas Tech University Health Sciences Center"/>
    <x v="0"/>
    <s v="Institutional Resilience and Expanded Postsecondary Opportunity"/>
    <m/>
    <m/>
    <m/>
    <m/>
    <m/>
    <m/>
    <m/>
    <m/>
    <m/>
    <m/>
  </r>
  <r>
    <x v="2"/>
    <s v="Texas Tech University Health Sciences Center"/>
    <x v="0"/>
    <s v="HHS Provider Relief Fund"/>
    <n v="2391308"/>
    <n v="2080616"/>
    <n v="2850166"/>
    <n v="2734076"/>
    <n v="0"/>
    <n v="426782"/>
    <n v="0"/>
    <n v="0"/>
    <n v="0"/>
    <s v="Completely expended as of 3/31/23"/>
  </r>
  <r>
    <x v="2"/>
    <s v="Texas Tech University Health Sciences Center"/>
    <x v="0"/>
    <s v="Area Health Education Centers Program"/>
    <n v="95455"/>
    <n v="0"/>
    <n v="0"/>
    <n v="69982"/>
    <n v="0"/>
    <n v="49221"/>
    <n v="0"/>
    <n v="0"/>
    <m/>
    <m/>
  </r>
  <r>
    <x v="2"/>
    <s v="Texas Tech University Health Sciences Center"/>
    <x v="0"/>
    <s v="Telehealth Resource Center"/>
    <n v="828571"/>
    <n v="77204"/>
    <n v="0"/>
    <n v="429203"/>
    <n v="0"/>
    <n v="293617"/>
    <n v="0"/>
    <n v="0"/>
    <n v="0"/>
    <s v="Telehealth equipment, training materials, labor costs to develop training on utilizing telehealth technology."/>
  </r>
  <r>
    <x v="2"/>
    <s v="Texas Tech University Health Sciences Center"/>
    <x v="0"/>
    <s v="Community Health Centers (FQHC)"/>
    <n v="773990"/>
    <n v="185722"/>
    <n v="0"/>
    <n v="588268"/>
    <n v="0"/>
    <n v="0"/>
    <m/>
    <m/>
    <m/>
    <s v="Completely expended as of 3/31/23"/>
  </r>
  <r>
    <x v="2"/>
    <s v="Texas Tech University Health Sciences Center"/>
    <x v="0"/>
    <s v="Poison Control Center"/>
    <n v="19719"/>
    <n v="15024"/>
    <n v="0"/>
    <n v="4499"/>
    <n v="0"/>
    <n v="196"/>
    <m/>
    <m/>
    <m/>
    <s v="Completely expended as of 3/31/23"/>
  </r>
  <r>
    <x v="2"/>
    <s v="Texas Tech University Health Sciences Center"/>
    <x v="1"/>
    <s v="Governor's Emergency Education Relief Fund I &amp; II"/>
    <n v="0"/>
    <n v="0"/>
    <n v="1773"/>
    <n v="1773"/>
    <n v="472220"/>
    <n v="58693"/>
    <n v="0"/>
    <n v="136053.51999999999"/>
    <m/>
    <s v="FY 2022 Award:  Accelerating Credentials of Purpose and Value Grant Program"/>
  </r>
  <r>
    <x v="2"/>
    <s v="Texas Tech University Health Sciences Center"/>
    <x v="2"/>
    <s v="Student Aid Portion"/>
    <n v="0"/>
    <n v="0"/>
    <n v="897315"/>
    <n v="897315"/>
    <n v="0"/>
    <n v="0"/>
    <n v="0"/>
    <n v="0"/>
    <m/>
    <s v="Completely expended as of 3/31/23"/>
  </r>
  <r>
    <x v="2"/>
    <s v="Texas Tech University Health Sciences Center"/>
    <x v="2"/>
    <s v="Institutional Portion"/>
    <n v="0"/>
    <n v="0"/>
    <n v="2227628"/>
    <n v="1747024"/>
    <n v="0"/>
    <n v="480604"/>
    <n v="0"/>
    <n v="0"/>
    <m/>
    <s v="Completely expended as of 3/31/23"/>
  </r>
  <r>
    <x v="2"/>
    <s v="Texas Tech University Health Sciences Center"/>
    <x v="2"/>
    <s v="Historically Black Colleges &amp; Universities"/>
    <m/>
    <m/>
    <m/>
    <m/>
    <m/>
    <m/>
    <m/>
    <m/>
    <m/>
    <m/>
  </r>
  <r>
    <x v="2"/>
    <s v="Texas Tech University Health Sciences Center"/>
    <x v="2"/>
    <s v="Tribally Controlled Colleges and Universities"/>
    <m/>
    <m/>
    <m/>
    <m/>
    <m/>
    <m/>
    <m/>
    <m/>
    <m/>
    <m/>
  </r>
  <r>
    <x v="2"/>
    <s v="Texas Tech University Health Sciences Center"/>
    <x v="2"/>
    <s v="Minority Serving Institutions"/>
    <m/>
    <m/>
    <m/>
    <m/>
    <m/>
    <m/>
    <m/>
    <m/>
    <m/>
    <m/>
  </r>
  <r>
    <x v="2"/>
    <s v="Texas Tech University Health Sciences Center"/>
    <x v="2"/>
    <s v="Strengthening Institutions Program"/>
    <m/>
    <m/>
    <m/>
    <m/>
    <m/>
    <m/>
    <m/>
    <m/>
    <m/>
    <m/>
  </r>
  <r>
    <x v="2"/>
    <s v="Texas Tech University Health Sciences Center"/>
    <x v="2"/>
    <s v="Proprietary Institutions Grant Funds for Students"/>
    <m/>
    <m/>
    <m/>
    <m/>
    <m/>
    <m/>
    <m/>
    <m/>
    <m/>
    <m/>
  </r>
  <r>
    <x v="2"/>
    <s v="Texas Tech University Health Sciences Center"/>
    <x v="2"/>
    <s v="Supplemental Assistance to Institutions of Higher Education Program"/>
    <m/>
    <m/>
    <m/>
    <m/>
    <m/>
    <m/>
    <m/>
    <m/>
    <m/>
    <m/>
  </r>
  <r>
    <x v="2"/>
    <s v="Texas Tech University Health Sciences Center"/>
    <x v="2"/>
    <s v="National Initiative to Address COVID-19 Health Disparities"/>
    <n v="0"/>
    <n v="0"/>
    <n v="0"/>
    <n v="0"/>
    <n v="425000"/>
    <n v="74311"/>
    <n v="0"/>
    <n v="135684"/>
    <n v="0"/>
    <s v="Research grant received from DHHS to address COVID-19 health disparitites among populations at high-risk and underserviced, including racial and ethnic minority populations and rural communities."/>
  </r>
  <r>
    <x v="2"/>
    <s v="Texas Tech University Health Sciences Center"/>
    <x v="3"/>
    <s v="Student Portion"/>
    <n v="0"/>
    <n v="0"/>
    <n v="3031132"/>
    <n v="656589"/>
    <n v="0"/>
    <n v="2374543"/>
    <m/>
    <m/>
    <m/>
    <s v="Completely expended as of 8/31/22"/>
  </r>
  <r>
    <x v="2"/>
    <s v="Texas Tech University Health Sciences Center"/>
    <x v="3"/>
    <s v="Institutional Portion"/>
    <n v="0"/>
    <n v="0"/>
    <n v="2758110"/>
    <n v="0"/>
    <n v="0"/>
    <n v="2758110"/>
    <m/>
    <m/>
    <m/>
    <s v="Completely expended as of 8/31/22"/>
  </r>
  <r>
    <x v="2"/>
    <s v="Texas Tech University Health Sciences Center"/>
    <x v="3"/>
    <s v="Historically Black Colleges &amp; Universities"/>
    <m/>
    <m/>
    <m/>
    <m/>
    <m/>
    <m/>
    <m/>
    <m/>
    <m/>
    <m/>
  </r>
  <r>
    <x v="2"/>
    <s v="Texas Tech University Health Sciences Center"/>
    <x v="3"/>
    <s v="Tribally Controlled Colleges and Universities"/>
    <m/>
    <m/>
    <m/>
    <m/>
    <m/>
    <m/>
    <m/>
    <m/>
    <m/>
    <m/>
  </r>
  <r>
    <x v="2"/>
    <s v="Texas Tech University Health Sciences Center"/>
    <x v="3"/>
    <s v="Minority Serving Institutions"/>
    <m/>
    <m/>
    <m/>
    <m/>
    <m/>
    <m/>
    <m/>
    <m/>
    <m/>
    <m/>
  </r>
  <r>
    <x v="2"/>
    <s v="Texas Tech University Health Sciences Center"/>
    <x v="3"/>
    <s v="Strengthening Institutions Program"/>
    <m/>
    <m/>
    <m/>
    <m/>
    <m/>
    <m/>
    <m/>
    <m/>
    <m/>
    <m/>
  </r>
  <r>
    <x v="2"/>
    <s v="Texas Tech University Health Sciences Center"/>
    <x v="3"/>
    <s v="Proprietary Institutions Grant Funds for Students"/>
    <m/>
    <m/>
    <m/>
    <m/>
    <m/>
    <m/>
    <m/>
    <m/>
    <m/>
    <m/>
  </r>
  <r>
    <x v="2"/>
    <s v="Texas Tech University Health Sciences Center"/>
    <x v="3"/>
    <s v="Supplemental Support under American Rescue Plan"/>
    <m/>
    <m/>
    <m/>
    <m/>
    <m/>
    <m/>
    <m/>
    <m/>
    <m/>
    <m/>
  </r>
  <r>
    <x v="2"/>
    <s v="Texas Tech University Health Sciences Center"/>
    <x v="3"/>
    <s v="Federal Funding Provided in SB8, 87th Legislature, 3rd Called Session"/>
    <m/>
    <m/>
    <m/>
    <m/>
    <n v="78614957"/>
    <n v="0"/>
    <n v="0"/>
    <n v="7637993"/>
    <n v="0"/>
    <m/>
  </r>
  <r>
    <x v="2"/>
    <s v="Texas Tech University Health Sciences Center"/>
    <x v="3"/>
    <s v="Community Health Centers (FQHC)"/>
    <n v="0"/>
    <n v="0"/>
    <n v="3021500"/>
    <n v="717880"/>
    <n v="0"/>
    <n v="345136"/>
    <n v="0"/>
    <n v="1302748"/>
    <n v="0"/>
    <m/>
  </r>
  <r>
    <x v="2"/>
    <s v="Texas Tech University Health Sciences Center"/>
    <x v="4"/>
    <s v="Community Health Centers (FQHC)"/>
    <n v="65683"/>
    <n v="50798"/>
    <n v="0"/>
    <n v="14885"/>
    <n v="0"/>
    <n v="0"/>
    <n v="0"/>
    <n v="0"/>
    <n v="0"/>
    <s v="Completely expended as of 8/31/22"/>
  </r>
  <r>
    <x v="2"/>
    <s v="Texas Tech University Health Sciences Center"/>
    <x v="4"/>
    <s v="Enter any Other Subpart Funding Received"/>
    <m/>
    <m/>
    <m/>
    <m/>
    <m/>
    <m/>
    <m/>
    <m/>
    <m/>
    <m/>
  </r>
  <r>
    <x v="2"/>
    <s v="Texas Tech University Health Sciences Center"/>
    <x v="5"/>
    <s v="Community Health Centers (FQHC)"/>
    <n v="1082615"/>
    <n v="19233"/>
    <n v="0"/>
    <n v="244396"/>
    <n v="0"/>
    <n v="244927"/>
    <n v="0"/>
    <n v="244927"/>
    <n v="0"/>
    <m/>
  </r>
  <r>
    <x v="2"/>
    <s v="Texas Tech University Health Sciences Center"/>
    <x v="5"/>
    <s v="Enter any Other Subpart Funding Received"/>
    <m/>
    <m/>
    <m/>
    <m/>
    <m/>
    <m/>
    <m/>
    <m/>
    <m/>
    <m/>
  </r>
  <r>
    <x v="2"/>
    <s v="Texas Tech University Health Sciences Center"/>
    <x v="6"/>
    <s v="Enter any Other Subpart Funding Received"/>
    <m/>
    <m/>
    <m/>
    <m/>
    <m/>
    <m/>
    <m/>
    <m/>
    <m/>
    <m/>
  </r>
  <r>
    <x v="2"/>
    <s v="Texas Tech University Health Sciences Center"/>
    <x v="6"/>
    <s v="Enter any Other Subpart Funding Received"/>
    <m/>
    <m/>
    <m/>
    <m/>
    <m/>
    <m/>
    <m/>
    <m/>
    <m/>
    <m/>
  </r>
  <r>
    <x v="2"/>
    <s v="Texas Tech University Health Sciences Center"/>
    <x v="7"/>
    <s v="FEMA reimbursements – Note purpose in Explanatory Notes"/>
    <m/>
    <m/>
    <m/>
    <m/>
    <m/>
    <m/>
    <m/>
    <m/>
    <m/>
    <m/>
  </r>
  <r>
    <x v="2"/>
    <s v="Texas Tech University Health Sciences Center"/>
    <x v="7"/>
    <s v="Funds received from other state or local entity (please specify which entity and for what purpose in explanatory notes)"/>
    <m/>
    <m/>
    <m/>
    <m/>
    <m/>
    <m/>
    <m/>
    <m/>
    <m/>
    <m/>
  </r>
  <r>
    <x v="2"/>
    <s v="The University of Texas Rio Grande Valley Medical School (M)"/>
    <x v="0"/>
    <s v="Student Portion"/>
    <m/>
    <m/>
    <m/>
    <m/>
    <m/>
    <m/>
    <m/>
    <m/>
    <m/>
    <m/>
  </r>
  <r>
    <x v="2"/>
    <s v="The University of Texas Rio Grande Valley Medical School (M)"/>
    <x v="0"/>
    <s v="Institutional Portion"/>
    <m/>
    <m/>
    <m/>
    <m/>
    <m/>
    <m/>
    <m/>
    <m/>
    <m/>
    <m/>
  </r>
  <r>
    <x v="2"/>
    <s v="The University of Texas Rio Grande Valley Medical School (M)"/>
    <x v="0"/>
    <s v="Historically Black Colleges &amp; Universities"/>
    <m/>
    <m/>
    <m/>
    <m/>
    <m/>
    <m/>
    <m/>
    <m/>
    <m/>
    <m/>
  </r>
  <r>
    <x v="2"/>
    <s v="The University of Texas Rio Grande Valley Medical School (M)"/>
    <x v="0"/>
    <s v="Tribally Controlled Colleges and Universities"/>
    <m/>
    <m/>
    <m/>
    <m/>
    <m/>
    <m/>
    <m/>
    <m/>
    <m/>
    <m/>
  </r>
  <r>
    <x v="2"/>
    <s v="The University of Texas Rio Grande Valley Medical School (M)"/>
    <x v="0"/>
    <s v="Minority Serving Institutions"/>
    <m/>
    <m/>
    <m/>
    <m/>
    <m/>
    <m/>
    <m/>
    <m/>
    <m/>
    <m/>
  </r>
  <r>
    <x v="2"/>
    <s v="The University of Texas Rio Grande Valley Medical School (M)"/>
    <x v="0"/>
    <s v="Strengthening Institutions Program"/>
    <m/>
    <m/>
    <m/>
    <m/>
    <m/>
    <m/>
    <m/>
    <m/>
    <m/>
    <m/>
  </r>
  <r>
    <x v="2"/>
    <s v="The University of Texas Rio Grande Valley Medical School (M)"/>
    <x v="0"/>
    <s v="Fund for the Improvement of Post-Secondary Education"/>
    <m/>
    <m/>
    <m/>
    <m/>
    <m/>
    <m/>
    <m/>
    <m/>
    <m/>
    <m/>
  </r>
  <r>
    <x v="2"/>
    <s v="The University of Texas Rio Grande Valley Medical School (M)"/>
    <x v="0"/>
    <s v="Institutional Resilience and Expanded Postsecondary Opportunity"/>
    <m/>
    <m/>
    <m/>
    <m/>
    <m/>
    <m/>
    <m/>
    <m/>
    <m/>
    <m/>
  </r>
  <r>
    <x v="2"/>
    <s v="The University of Texas Rio Grande Valley Medical School (M)"/>
    <x v="0"/>
    <s v="HHS Provider Relief Fund"/>
    <n v="104335"/>
    <n v="104335"/>
    <n v="106179"/>
    <n v="106179"/>
    <n v="461827"/>
    <m/>
    <m/>
    <m/>
    <m/>
    <m/>
  </r>
  <r>
    <x v="2"/>
    <s v="The University of Texas Rio Grande Valley Medical School (M)"/>
    <x v="0"/>
    <s v="HHS - Public Health and Social Services Emergency Fund"/>
    <n v="95455"/>
    <n v="6722"/>
    <m/>
    <n v="84609"/>
    <m/>
    <n v="-256"/>
    <m/>
    <m/>
    <m/>
    <s v="Area Health Education Centers"/>
  </r>
  <r>
    <x v="2"/>
    <s v="The University of Texas Rio Grande Valley Medical School (M)"/>
    <x v="1"/>
    <s v="Governor's Emergency Education Relief Fund I &amp; II"/>
    <m/>
    <m/>
    <m/>
    <m/>
    <m/>
    <m/>
    <m/>
    <m/>
    <m/>
    <m/>
  </r>
  <r>
    <x v="2"/>
    <s v="The University of Texas Rio Grande Valley Medical School (M)"/>
    <x v="2"/>
    <s v="Student Aid Portion"/>
    <m/>
    <m/>
    <m/>
    <m/>
    <m/>
    <m/>
    <m/>
    <m/>
    <m/>
    <m/>
  </r>
  <r>
    <x v="2"/>
    <s v="The University of Texas Rio Grande Valley Medical School (M)"/>
    <x v="2"/>
    <s v="Institutional Portion"/>
    <m/>
    <m/>
    <m/>
    <m/>
    <m/>
    <m/>
    <m/>
    <m/>
    <m/>
    <m/>
  </r>
  <r>
    <x v="2"/>
    <s v="The University of Texas Rio Grande Valley Medical School (M)"/>
    <x v="2"/>
    <s v="Historically Black Colleges &amp; Universities"/>
    <m/>
    <m/>
    <m/>
    <m/>
    <m/>
    <m/>
    <m/>
    <m/>
    <m/>
    <m/>
  </r>
  <r>
    <x v="2"/>
    <s v="The University of Texas Rio Grande Valley Medical School (M)"/>
    <x v="2"/>
    <s v="Tribally Controlled Colleges and Universities"/>
    <m/>
    <m/>
    <m/>
    <m/>
    <m/>
    <m/>
    <m/>
    <m/>
    <m/>
    <m/>
  </r>
  <r>
    <x v="2"/>
    <s v="The University of Texas Rio Grande Valley Medical School (M)"/>
    <x v="2"/>
    <s v="Minority Serving Institutions"/>
    <m/>
    <m/>
    <m/>
    <m/>
    <m/>
    <m/>
    <m/>
    <m/>
    <m/>
    <m/>
  </r>
  <r>
    <x v="2"/>
    <s v="The University of Texas Rio Grande Valley Medical School (M)"/>
    <x v="2"/>
    <s v="Strengthening Institutions Program"/>
    <m/>
    <m/>
    <m/>
    <m/>
    <m/>
    <m/>
    <m/>
    <m/>
    <m/>
    <m/>
  </r>
  <r>
    <x v="2"/>
    <s v="The University of Texas Rio Grande Valley Medical School (M)"/>
    <x v="2"/>
    <s v="Proprietary Institutions Grant Funds for Students"/>
    <m/>
    <m/>
    <m/>
    <m/>
    <m/>
    <m/>
    <m/>
    <m/>
    <m/>
    <m/>
  </r>
  <r>
    <x v="2"/>
    <s v="The University of Texas Rio Grande Valley Medical School (M)"/>
    <x v="2"/>
    <s v="Supplemental Assistance to Institutions of Higher Education Program"/>
    <m/>
    <m/>
    <m/>
    <m/>
    <m/>
    <m/>
    <m/>
    <m/>
    <m/>
    <m/>
  </r>
  <r>
    <x v="2"/>
    <s v="The University of Texas Rio Grande Valley Medical School (M)"/>
    <x v="2"/>
    <s v="Enter any Other Subpart Funding Received"/>
    <m/>
    <m/>
    <m/>
    <m/>
    <m/>
    <m/>
    <m/>
    <m/>
    <m/>
    <m/>
  </r>
  <r>
    <x v="2"/>
    <s v="The University of Texas Rio Grande Valley Medical School (M)"/>
    <x v="3"/>
    <s v="Student Portion"/>
    <m/>
    <m/>
    <m/>
    <m/>
    <m/>
    <m/>
    <m/>
    <m/>
    <m/>
    <m/>
  </r>
  <r>
    <x v="2"/>
    <s v="The University of Texas Rio Grande Valley Medical School (M)"/>
    <x v="3"/>
    <s v="Institutional Portion"/>
    <m/>
    <m/>
    <n v="2000000"/>
    <m/>
    <m/>
    <n v="2000000"/>
    <m/>
    <m/>
    <m/>
    <m/>
  </r>
  <r>
    <x v="2"/>
    <s v="The University of Texas Rio Grande Valley Medical School (M)"/>
    <x v="3"/>
    <s v="Historically Black Colleges &amp; Universities"/>
    <m/>
    <m/>
    <m/>
    <m/>
    <m/>
    <m/>
    <m/>
    <m/>
    <m/>
    <m/>
  </r>
  <r>
    <x v="2"/>
    <s v="The University of Texas Rio Grande Valley Medical School (M)"/>
    <x v="3"/>
    <s v="Tribally Controlled Colleges and Universities"/>
    <m/>
    <m/>
    <m/>
    <m/>
    <m/>
    <m/>
    <m/>
    <m/>
    <m/>
    <m/>
  </r>
  <r>
    <x v="2"/>
    <s v="The University of Texas Rio Grande Valley Medical School (M)"/>
    <x v="3"/>
    <s v="Minority Serving Institutions"/>
    <m/>
    <m/>
    <m/>
    <m/>
    <m/>
    <m/>
    <m/>
    <m/>
    <m/>
    <m/>
  </r>
  <r>
    <x v="2"/>
    <s v="The University of Texas Rio Grande Valley Medical School (M)"/>
    <x v="3"/>
    <s v="Strengthening Institutions Program"/>
    <m/>
    <m/>
    <m/>
    <m/>
    <m/>
    <m/>
    <m/>
    <m/>
    <m/>
    <m/>
  </r>
  <r>
    <x v="2"/>
    <s v="The University of Texas Rio Grande Valley Medical School (M)"/>
    <x v="3"/>
    <s v="Proprietary Institutions Grant Funds for Students"/>
    <m/>
    <m/>
    <m/>
    <m/>
    <m/>
    <m/>
    <m/>
    <m/>
    <m/>
    <m/>
  </r>
  <r>
    <x v="2"/>
    <s v="The University of Texas Rio Grande Valley Medical School (M)"/>
    <x v="3"/>
    <s v="Supplemental Support under American Rescue Plan"/>
    <m/>
    <m/>
    <m/>
    <m/>
    <m/>
    <m/>
    <m/>
    <m/>
    <m/>
    <m/>
  </r>
  <r>
    <x v="2"/>
    <s v="The University of Texas Rio Grande Valley Medical School (M)"/>
    <x v="3"/>
    <s v="Federal Funding Provided in SB8, 87th Legislature, 3rd Called Session"/>
    <m/>
    <m/>
    <m/>
    <m/>
    <m/>
    <m/>
    <n v="6549927"/>
    <n v="356072"/>
    <n v="213019"/>
    <s v="Texas Child Mental Health Care Consortium"/>
  </r>
  <r>
    <x v="2"/>
    <s v="The University of Texas Rio Grande Valley Medical School (M)"/>
    <x v="3"/>
    <s v="Enter any Other Subpart Funding Received"/>
    <m/>
    <m/>
    <m/>
    <m/>
    <m/>
    <m/>
    <m/>
    <m/>
    <m/>
    <m/>
  </r>
  <r>
    <x v="2"/>
    <s v="The University of Texas Rio Grande Valley Medical School (M)"/>
    <x v="4"/>
    <s v="Enter any Other Subpart Funding Received"/>
    <m/>
    <m/>
    <m/>
    <m/>
    <m/>
    <m/>
    <m/>
    <m/>
    <m/>
    <m/>
  </r>
  <r>
    <x v="2"/>
    <s v="The University of Texas Rio Grande Valley Medical School (M)"/>
    <x v="4"/>
    <s v="Enter any Other Subpart Funding Received"/>
    <m/>
    <m/>
    <m/>
    <m/>
    <m/>
    <m/>
    <m/>
    <m/>
    <m/>
    <m/>
  </r>
  <r>
    <x v="2"/>
    <s v="The University of Texas Rio Grande Valley Medical School (M)"/>
    <x v="5"/>
    <s v="Enter any Other Subpart Funding Received"/>
    <m/>
    <m/>
    <m/>
    <m/>
    <m/>
    <m/>
    <m/>
    <m/>
    <m/>
    <m/>
  </r>
  <r>
    <x v="2"/>
    <s v="The University of Texas Rio Grande Valley Medical School (M)"/>
    <x v="5"/>
    <s v="Enter any Other Subpart Funding Received"/>
    <m/>
    <m/>
    <m/>
    <m/>
    <m/>
    <m/>
    <m/>
    <m/>
    <m/>
    <m/>
  </r>
  <r>
    <x v="2"/>
    <s v="The University of Texas Rio Grande Valley Medical School (M)"/>
    <x v="6"/>
    <s v="Enter any Other Subpart Funding Received"/>
    <m/>
    <m/>
    <m/>
    <m/>
    <m/>
    <m/>
    <m/>
    <m/>
    <m/>
    <m/>
  </r>
  <r>
    <x v="2"/>
    <s v="The University of Texas Rio Grande Valley Medical School (M)"/>
    <x v="6"/>
    <s v="Enter any Other Subpart Funding Received"/>
    <m/>
    <m/>
    <m/>
    <m/>
    <m/>
    <m/>
    <m/>
    <m/>
    <m/>
    <m/>
  </r>
  <r>
    <x v="2"/>
    <s v="The University of Texas Rio Grande Valley Medical School (M)"/>
    <x v="7"/>
    <s v="FEMA reimbursements – Note purpose in Explanatory Notes"/>
    <m/>
    <m/>
    <n v="110283"/>
    <n v="110283"/>
    <m/>
    <m/>
    <n v="92518"/>
    <n v="92518"/>
    <m/>
    <s v="Texas COVID-19 Pandemic Public Assistance Grant - Testing Laboratory Costs"/>
  </r>
  <r>
    <x v="2"/>
    <s v="The University of Texas Rio Grande Valley Medical School (M)"/>
    <x v="7"/>
    <s v="Funds received from other state or local entity (please specify which entity and for what purpose in explanatory notes)"/>
    <m/>
    <m/>
    <m/>
    <m/>
    <n v="818998"/>
    <n v="99905"/>
    <m/>
    <n v="154825"/>
    <n v="155020"/>
    <s v="P/T from Texas DSHS - COVID-19 Health Disparities Grant"/>
  </r>
  <r>
    <x v="2"/>
    <s v="The University of Texas Rio Grande Valley Medical School (M)"/>
    <x v="7"/>
    <s v="Funds received from other state or local entity (please specify which entity and for what purpose in explanatory notes)"/>
    <n v="944578"/>
    <m/>
    <n v="448038"/>
    <n v="29165"/>
    <n v="226679"/>
    <n v="43258"/>
    <m/>
    <n v="15743"/>
    <m/>
    <s v="P/T from UTHSC-Houston - COVID infection patterns; thrombosis prevention."/>
  </r>
  <r>
    <x v="2"/>
    <s v="The University of Texas Rio Grande Valley Medical School (M)"/>
    <x v="7"/>
    <s v="Funds received from other state or local entity (please specify which entity and for what purpose in explanatory notes)"/>
    <n v="5000000"/>
    <n v="968232"/>
    <m/>
    <n v="1953629"/>
    <m/>
    <n v="371578"/>
    <m/>
    <m/>
    <m/>
    <s v="P/T from Hidalgo County - Coronavirus Relief Funds - coronavirus relief efforts including administration of vaccinations and diagnostic and antibody laboratory costs; COVID-19 screening and testing services. "/>
  </r>
  <r>
    <x v="2"/>
    <s v="The University of Texas at Austin Medical School (M)"/>
    <x v="0"/>
    <s v="Student Portion"/>
    <m/>
    <m/>
    <m/>
    <m/>
    <m/>
    <m/>
    <m/>
    <m/>
    <m/>
    <m/>
  </r>
  <r>
    <x v="2"/>
    <s v="The University of Texas at Austin Medical School (M)"/>
    <x v="0"/>
    <s v="Institutional Portion"/>
    <m/>
    <m/>
    <m/>
    <m/>
    <m/>
    <m/>
    <m/>
    <m/>
    <m/>
    <m/>
  </r>
  <r>
    <x v="2"/>
    <s v="The University of Texas at Austin Medical School (M)"/>
    <x v="0"/>
    <s v="Historically Black Colleges &amp; Universities"/>
    <m/>
    <m/>
    <m/>
    <m/>
    <m/>
    <m/>
    <m/>
    <m/>
    <m/>
    <m/>
  </r>
  <r>
    <x v="2"/>
    <s v="The University of Texas at Austin Medical School (M)"/>
    <x v="0"/>
    <s v="Tribally Controlled Colleges and Universities"/>
    <m/>
    <m/>
    <m/>
    <m/>
    <m/>
    <m/>
    <m/>
    <m/>
    <m/>
    <m/>
  </r>
  <r>
    <x v="2"/>
    <s v="The University of Texas at Austin Medical School (M)"/>
    <x v="0"/>
    <s v="Minority Serving Institutions"/>
    <m/>
    <m/>
    <m/>
    <m/>
    <m/>
    <m/>
    <m/>
    <m/>
    <m/>
    <m/>
  </r>
  <r>
    <x v="2"/>
    <s v="The University of Texas at Austin Medical School (M)"/>
    <x v="0"/>
    <s v="Strengthening Institutions Program"/>
    <m/>
    <m/>
    <m/>
    <m/>
    <m/>
    <m/>
    <m/>
    <m/>
    <m/>
    <m/>
  </r>
  <r>
    <x v="2"/>
    <s v="The University of Texas at Austin Medical School (M)"/>
    <x v="0"/>
    <s v="Fund for the Improvement of Post-Secondary Education"/>
    <m/>
    <m/>
    <m/>
    <m/>
    <m/>
    <m/>
    <m/>
    <m/>
    <m/>
    <m/>
  </r>
  <r>
    <x v="2"/>
    <s v="The University of Texas at Austin Medical School (M)"/>
    <x v="0"/>
    <s v="Institutional Resilience and Expanded Postsecondary Opportunity"/>
    <m/>
    <m/>
    <m/>
    <m/>
    <m/>
    <m/>
    <m/>
    <m/>
    <m/>
    <m/>
  </r>
  <r>
    <x v="2"/>
    <s v="The University of Texas at Austin Medical School (M)"/>
    <x v="0"/>
    <s v="HHS Provider Relief Fund"/>
    <n v="62554"/>
    <n v="62554"/>
    <m/>
    <m/>
    <m/>
    <m/>
    <m/>
    <m/>
    <m/>
    <m/>
  </r>
  <r>
    <x v="2"/>
    <s v="The University of Texas at Austin Medical School (M)"/>
    <x v="0"/>
    <s v="Enter any Other Subpart Funding Received"/>
    <m/>
    <m/>
    <m/>
    <m/>
    <m/>
    <m/>
    <m/>
    <m/>
    <m/>
    <m/>
  </r>
  <r>
    <x v="2"/>
    <s v="The University of Texas at Austin Medical School (M)"/>
    <x v="1"/>
    <s v="Governor's Emergency Education Relief Fund I &amp; II"/>
    <m/>
    <m/>
    <m/>
    <m/>
    <m/>
    <m/>
    <m/>
    <m/>
    <m/>
    <m/>
  </r>
  <r>
    <x v="2"/>
    <s v="The University of Texas at Austin Medical School (M)"/>
    <x v="2"/>
    <s v="Student Aid Portion"/>
    <m/>
    <m/>
    <m/>
    <m/>
    <m/>
    <m/>
    <m/>
    <m/>
    <m/>
    <m/>
  </r>
  <r>
    <x v="2"/>
    <s v="The University of Texas at Austin Medical School (M)"/>
    <x v="2"/>
    <s v="Institutional Portion"/>
    <m/>
    <m/>
    <m/>
    <m/>
    <m/>
    <m/>
    <m/>
    <m/>
    <m/>
    <m/>
  </r>
  <r>
    <x v="2"/>
    <s v="The University of Texas at Austin Medical School (M)"/>
    <x v="2"/>
    <s v="Historically Black Colleges &amp; Universities"/>
    <m/>
    <m/>
    <m/>
    <m/>
    <m/>
    <m/>
    <m/>
    <m/>
    <m/>
    <m/>
  </r>
  <r>
    <x v="2"/>
    <s v="The University of Texas at Austin Medical School (M)"/>
    <x v="2"/>
    <s v="Tribally Controlled Colleges and Universities"/>
    <m/>
    <m/>
    <m/>
    <m/>
    <m/>
    <m/>
    <m/>
    <m/>
    <m/>
    <m/>
  </r>
  <r>
    <x v="2"/>
    <s v="The University of Texas at Austin Medical School (M)"/>
    <x v="2"/>
    <s v="Minority Serving Institutions"/>
    <m/>
    <m/>
    <m/>
    <m/>
    <m/>
    <m/>
    <m/>
    <m/>
    <m/>
    <m/>
  </r>
  <r>
    <x v="2"/>
    <s v="The University of Texas at Austin Medical School (M)"/>
    <x v="2"/>
    <s v="Strengthening Institutions Program"/>
    <m/>
    <m/>
    <m/>
    <m/>
    <m/>
    <m/>
    <m/>
    <m/>
    <m/>
    <m/>
  </r>
  <r>
    <x v="2"/>
    <s v="The University of Texas at Austin Medical School (M)"/>
    <x v="2"/>
    <s v="Proprietary Institutions Grant Funds for Students"/>
    <m/>
    <m/>
    <m/>
    <m/>
    <m/>
    <m/>
    <m/>
    <m/>
    <m/>
    <m/>
  </r>
  <r>
    <x v="2"/>
    <s v="The University of Texas at Austin Medical School (M)"/>
    <x v="2"/>
    <s v="Supplemental Assistance to Institutions of Higher Education Program"/>
    <m/>
    <m/>
    <m/>
    <m/>
    <m/>
    <m/>
    <m/>
    <m/>
    <m/>
    <m/>
  </r>
  <r>
    <x v="2"/>
    <s v="The University of Texas at Austin Medical School (M)"/>
    <x v="2"/>
    <s v="Enter any Other Subpart Funding Received"/>
    <m/>
    <m/>
    <m/>
    <m/>
    <m/>
    <m/>
    <m/>
    <m/>
    <m/>
    <m/>
  </r>
  <r>
    <x v="2"/>
    <s v="The University of Texas at Austin Medical School (M)"/>
    <x v="3"/>
    <s v="Student Portion"/>
    <m/>
    <m/>
    <m/>
    <m/>
    <m/>
    <m/>
    <m/>
    <m/>
    <m/>
    <m/>
  </r>
  <r>
    <x v="2"/>
    <s v="The University of Texas at Austin Medical School (M)"/>
    <x v="3"/>
    <s v="Institutional Portion"/>
    <m/>
    <m/>
    <m/>
    <m/>
    <m/>
    <m/>
    <m/>
    <m/>
    <m/>
    <m/>
  </r>
  <r>
    <x v="2"/>
    <s v="The University of Texas at Austin Medical School (M)"/>
    <x v="3"/>
    <s v="Historically Black Colleges &amp; Universities"/>
    <m/>
    <m/>
    <m/>
    <m/>
    <m/>
    <m/>
    <m/>
    <m/>
    <m/>
    <m/>
  </r>
  <r>
    <x v="2"/>
    <s v="The University of Texas at Austin Medical School (M)"/>
    <x v="3"/>
    <s v="Tribally Controlled Colleges and Universities"/>
    <m/>
    <m/>
    <m/>
    <m/>
    <m/>
    <m/>
    <m/>
    <m/>
    <m/>
    <m/>
  </r>
  <r>
    <x v="2"/>
    <s v="The University of Texas at Austin Medical School (M)"/>
    <x v="3"/>
    <s v="Minority Serving Institutions"/>
    <m/>
    <m/>
    <m/>
    <m/>
    <m/>
    <m/>
    <m/>
    <m/>
    <m/>
    <m/>
  </r>
  <r>
    <x v="2"/>
    <s v="The University of Texas at Austin Medical School (M)"/>
    <x v="3"/>
    <s v="Strengthening Institutions Program"/>
    <m/>
    <m/>
    <m/>
    <m/>
    <m/>
    <m/>
    <m/>
    <m/>
    <m/>
    <m/>
  </r>
  <r>
    <x v="2"/>
    <s v="The University of Texas at Austin Medical School (M)"/>
    <x v="3"/>
    <s v="Proprietary Institutions Grant Funds for Students"/>
    <m/>
    <m/>
    <m/>
    <m/>
    <m/>
    <m/>
    <m/>
    <m/>
    <m/>
    <m/>
  </r>
  <r>
    <x v="2"/>
    <s v="The University of Texas at Austin Medical School (M)"/>
    <x v="3"/>
    <s v="Supplemental Support under American Rescue Plan"/>
    <m/>
    <m/>
    <m/>
    <m/>
    <m/>
    <m/>
    <m/>
    <m/>
    <m/>
    <m/>
  </r>
  <r>
    <x v="2"/>
    <s v="The University of Texas at Austin Medical School (M)"/>
    <x v="3"/>
    <s v="Federal Funding Provided in SB8, 87th Legislature, 3rd Called Session"/>
    <m/>
    <m/>
    <m/>
    <m/>
    <m/>
    <m/>
    <m/>
    <m/>
    <m/>
    <m/>
  </r>
  <r>
    <x v="2"/>
    <s v="The University of Texas at Austin Medical School (M)"/>
    <x v="3"/>
    <s v="Enter any Other Subpart Funding Received"/>
    <m/>
    <m/>
    <m/>
    <m/>
    <m/>
    <m/>
    <m/>
    <m/>
    <m/>
    <m/>
  </r>
  <r>
    <x v="2"/>
    <s v="The University of Texas at Austin Medical School (M)"/>
    <x v="4"/>
    <s v="Enter any Other Subpart Funding Received"/>
    <m/>
    <m/>
    <m/>
    <m/>
    <m/>
    <m/>
    <m/>
    <m/>
    <m/>
    <m/>
  </r>
  <r>
    <x v="2"/>
    <s v="The University of Texas at Austin Medical School (M)"/>
    <x v="4"/>
    <s v="Enter any Other Subpart Funding Received"/>
    <m/>
    <m/>
    <m/>
    <m/>
    <m/>
    <m/>
    <m/>
    <m/>
    <m/>
    <m/>
  </r>
  <r>
    <x v="2"/>
    <s v="The University of Texas at Austin Medical School (M)"/>
    <x v="5"/>
    <s v="Enter any Other Subpart Funding Received"/>
    <m/>
    <m/>
    <m/>
    <m/>
    <m/>
    <m/>
    <m/>
    <m/>
    <m/>
    <m/>
  </r>
  <r>
    <x v="2"/>
    <s v="The University of Texas at Austin Medical School (M)"/>
    <x v="5"/>
    <s v="Enter any Other Subpart Funding Received"/>
    <m/>
    <m/>
    <m/>
    <m/>
    <m/>
    <m/>
    <m/>
    <m/>
    <m/>
    <m/>
  </r>
  <r>
    <x v="2"/>
    <s v="The University of Texas at Austin Medical School (M)"/>
    <x v="6"/>
    <s v="Enter any Other Subpart Funding Received"/>
    <m/>
    <m/>
    <m/>
    <m/>
    <m/>
    <m/>
    <m/>
    <m/>
    <m/>
    <m/>
  </r>
  <r>
    <x v="2"/>
    <s v="The University of Texas at Austin Medical School (M)"/>
    <x v="6"/>
    <s v="Enter any Other Subpart Funding Received"/>
    <m/>
    <m/>
    <m/>
    <m/>
    <m/>
    <m/>
    <m/>
    <m/>
    <m/>
    <m/>
  </r>
  <r>
    <x v="2"/>
    <s v="The University of Texas at Austin Medical School (M)"/>
    <x v="7"/>
    <s v="FEMA reimbursements – Note purpose in Explanatory Notes"/>
    <m/>
    <m/>
    <m/>
    <m/>
    <m/>
    <m/>
    <m/>
    <m/>
    <m/>
    <m/>
  </r>
  <r>
    <x v="2"/>
    <s v="The University of Texas at Austin Medical School (M)"/>
    <x v="7"/>
    <s v="Funds received from other state or local entity (please specify which entity and for what purpose in explanatory notes)"/>
    <m/>
    <m/>
    <m/>
    <m/>
    <m/>
    <m/>
    <m/>
    <m/>
    <m/>
    <m/>
  </r>
  <r>
    <x v="2"/>
    <s v="Baylor College of Medicine"/>
    <x v="0"/>
    <s v="Student Portion"/>
    <n v="253002"/>
    <m/>
    <m/>
    <n v="253002"/>
    <m/>
    <m/>
    <m/>
    <m/>
    <m/>
    <m/>
  </r>
  <r>
    <x v="2"/>
    <s v="Baylor College of Medicine"/>
    <x v="0"/>
    <s v="Institutional Portion"/>
    <n v="253001"/>
    <n v="140900"/>
    <m/>
    <n v="112101"/>
    <m/>
    <m/>
    <m/>
    <m/>
    <m/>
    <m/>
  </r>
  <r>
    <x v="2"/>
    <s v="Baylor College of Medicine"/>
    <x v="0"/>
    <s v="Historically Black Colleges &amp; Universities"/>
    <m/>
    <m/>
    <m/>
    <m/>
    <m/>
    <m/>
    <m/>
    <m/>
    <m/>
    <m/>
  </r>
  <r>
    <x v="2"/>
    <s v="Baylor College of Medicine"/>
    <x v="0"/>
    <s v="Tribally Controlled Colleges and Universities"/>
    <m/>
    <m/>
    <m/>
    <m/>
    <m/>
    <m/>
    <m/>
    <m/>
    <m/>
    <m/>
  </r>
  <r>
    <x v="2"/>
    <s v="Baylor College of Medicine"/>
    <x v="0"/>
    <s v="Minority Serving Institutions"/>
    <m/>
    <m/>
    <m/>
    <m/>
    <m/>
    <m/>
    <m/>
    <m/>
    <m/>
    <m/>
  </r>
  <r>
    <x v="2"/>
    <s v="Baylor College of Medicine"/>
    <x v="0"/>
    <s v="Strengthening Institutions Program"/>
    <m/>
    <m/>
    <m/>
    <m/>
    <m/>
    <m/>
    <m/>
    <m/>
    <m/>
    <m/>
  </r>
  <r>
    <x v="2"/>
    <s v="Baylor College of Medicine"/>
    <x v="0"/>
    <s v="Fund for the Improvement of Post-Secondary Education"/>
    <m/>
    <m/>
    <m/>
    <m/>
    <m/>
    <m/>
    <m/>
    <m/>
    <m/>
    <m/>
  </r>
  <r>
    <x v="2"/>
    <s v="Baylor College of Medicine"/>
    <x v="0"/>
    <s v="Institutional Resilience and Expanded Postsecondary Opportunity"/>
    <m/>
    <m/>
    <m/>
    <m/>
    <m/>
    <m/>
    <m/>
    <m/>
    <m/>
    <m/>
  </r>
  <r>
    <x v="2"/>
    <s v="Baylor College of Medicine"/>
    <x v="0"/>
    <s v="HHS Provider Relief Fund"/>
    <n v="20160455"/>
    <n v="26488844"/>
    <n v="5340405"/>
    <n v="4820934"/>
    <n v="6636839"/>
    <n v="827921"/>
    <m/>
    <m/>
    <m/>
    <m/>
  </r>
  <r>
    <x v="2"/>
    <s v="Baylor College of Medicine"/>
    <x v="0"/>
    <s v="Enter any Other Subpart Funding Received"/>
    <n v="1193870"/>
    <n v="1410720"/>
    <n v="1791226"/>
    <n v="1351057"/>
    <n v="903998"/>
    <n v="1075176"/>
    <m/>
    <m/>
    <m/>
    <m/>
  </r>
  <r>
    <x v="2"/>
    <s v="Baylor College of Medicine"/>
    <x v="1"/>
    <s v="Governor's Emergency Education Relief Fund I &amp; II"/>
    <m/>
    <m/>
    <m/>
    <m/>
    <m/>
    <m/>
    <m/>
    <m/>
    <m/>
    <m/>
  </r>
  <r>
    <x v="2"/>
    <s v="Baylor College of Medicine"/>
    <x v="2"/>
    <s v="Student Aid Portion"/>
    <n v="253002"/>
    <m/>
    <m/>
    <n v="253002"/>
    <m/>
    <m/>
    <m/>
    <m/>
    <m/>
    <m/>
  </r>
  <r>
    <x v="2"/>
    <s v="Baylor College of Medicine"/>
    <x v="2"/>
    <s v="Institutional Portion"/>
    <n v="52468"/>
    <n v="52468"/>
    <m/>
    <m/>
    <m/>
    <m/>
    <m/>
    <m/>
    <m/>
    <m/>
  </r>
  <r>
    <x v="2"/>
    <s v="Baylor College of Medicine"/>
    <x v="2"/>
    <s v="Historically Black Colleges &amp; Universities"/>
    <m/>
    <m/>
    <m/>
    <m/>
    <m/>
    <m/>
    <m/>
    <m/>
    <m/>
    <m/>
  </r>
  <r>
    <x v="2"/>
    <s v="Baylor College of Medicine"/>
    <x v="2"/>
    <s v="Tribally Controlled Colleges and Universities"/>
    <m/>
    <m/>
    <m/>
    <m/>
    <m/>
    <m/>
    <m/>
    <m/>
    <m/>
    <m/>
  </r>
  <r>
    <x v="2"/>
    <s v="Baylor College of Medicine"/>
    <x v="2"/>
    <s v="Minority Serving Institutions"/>
    <m/>
    <m/>
    <m/>
    <m/>
    <m/>
    <m/>
    <m/>
    <m/>
    <m/>
    <m/>
  </r>
  <r>
    <x v="2"/>
    <s v="Baylor College of Medicine"/>
    <x v="2"/>
    <s v="Strengthening Institutions Program"/>
    <m/>
    <m/>
    <m/>
    <m/>
    <m/>
    <m/>
    <m/>
    <m/>
    <m/>
    <m/>
  </r>
  <r>
    <x v="2"/>
    <s v="Baylor College of Medicine"/>
    <x v="2"/>
    <s v="Proprietary Institutions Grant Funds for Students"/>
    <m/>
    <m/>
    <m/>
    <m/>
    <m/>
    <m/>
    <m/>
    <m/>
    <m/>
    <m/>
  </r>
  <r>
    <x v="2"/>
    <s v="Baylor College of Medicine"/>
    <x v="2"/>
    <s v="Supplemental Assistance to Institutions of Higher Education Program"/>
    <m/>
    <m/>
    <m/>
    <m/>
    <m/>
    <m/>
    <m/>
    <m/>
    <m/>
    <m/>
  </r>
  <r>
    <x v="2"/>
    <s v="Baylor College of Medicine"/>
    <x v="2"/>
    <s v="Enter any Other Subpart Funding Received"/>
    <m/>
    <m/>
    <m/>
    <m/>
    <m/>
    <m/>
    <m/>
    <m/>
    <m/>
    <m/>
  </r>
  <r>
    <x v="2"/>
    <s v="Baylor College of Medicine"/>
    <x v="3"/>
    <s v="Student Portion"/>
    <m/>
    <m/>
    <n v="565755"/>
    <n v="503000"/>
    <m/>
    <n v="62756"/>
    <m/>
    <m/>
    <m/>
    <m/>
  </r>
  <r>
    <x v="2"/>
    <s v="Baylor College of Medicine"/>
    <x v="3"/>
    <s v="Institutional Portion"/>
    <m/>
    <m/>
    <n v="565755"/>
    <n v="10533"/>
    <m/>
    <n v="555222"/>
    <m/>
    <m/>
    <m/>
    <m/>
  </r>
  <r>
    <x v="2"/>
    <s v="Baylor College of Medicine"/>
    <x v="3"/>
    <s v="Historically Black Colleges &amp; Universities"/>
    <m/>
    <m/>
    <m/>
    <m/>
    <m/>
    <m/>
    <m/>
    <m/>
    <m/>
    <m/>
  </r>
  <r>
    <x v="2"/>
    <s v="Baylor College of Medicine"/>
    <x v="3"/>
    <s v="Tribally Controlled Colleges and Universities"/>
    <m/>
    <m/>
    <m/>
    <m/>
    <m/>
    <m/>
    <m/>
    <m/>
    <m/>
    <m/>
  </r>
  <r>
    <x v="2"/>
    <s v="Baylor College of Medicine"/>
    <x v="3"/>
    <s v="Minority Serving Institutions"/>
    <m/>
    <m/>
    <m/>
    <m/>
    <m/>
    <m/>
    <m/>
    <m/>
    <m/>
    <m/>
  </r>
  <r>
    <x v="2"/>
    <s v="Baylor College of Medicine"/>
    <x v="3"/>
    <s v="Strengthening Institutions Program"/>
    <m/>
    <m/>
    <m/>
    <m/>
    <m/>
    <m/>
    <m/>
    <m/>
    <m/>
    <m/>
  </r>
  <r>
    <x v="2"/>
    <s v="Baylor College of Medicine"/>
    <x v="3"/>
    <s v="Proprietary Institutions Grant Funds for Students"/>
    <m/>
    <m/>
    <m/>
    <m/>
    <m/>
    <m/>
    <m/>
    <m/>
    <m/>
    <m/>
  </r>
  <r>
    <x v="2"/>
    <s v="Baylor College of Medicine"/>
    <x v="3"/>
    <s v="Supplemental Support under American Rescue Plan"/>
    <m/>
    <m/>
    <m/>
    <m/>
    <m/>
    <m/>
    <m/>
    <m/>
    <m/>
    <m/>
  </r>
  <r>
    <x v="2"/>
    <s v="Baylor College of Medicine"/>
    <x v="3"/>
    <s v="Federal Funding Provided in SB8, 87th Legislature, 3rd Called Session"/>
    <m/>
    <m/>
    <m/>
    <m/>
    <m/>
    <m/>
    <m/>
    <m/>
    <m/>
    <m/>
  </r>
  <r>
    <x v="2"/>
    <s v="Baylor College of Medicine"/>
    <x v="3"/>
    <s v="Enter any Other Subpart Funding Received"/>
    <m/>
    <m/>
    <m/>
    <m/>
    <m/>
    <m/>
    <m/>
    <m/>
    <m/>
    <m/>
  </r>
  <r>
    <x v="2"/>
    <s v="Baylor College of Medicine"/>
    <x v="4"/>
    <s v="Enter any Other Subpart Funding Received"/>
    <m/>
    <m/>
    <m/>
    <m/>
    <m/>
    <m/>
    <m/>
    <m/>
    <m/>
    <m/>
  </r>
  <r>
    <x v="2"/>
    <s v="Baylor College of Medicine"/>
    <x v="4"/>
    <s v="Enter any Other Subpart Funding Received"/>
    <m/>
    <m/>
    <m/>
    <m/>
    <m/>
    <m/>
    <m/>
    <m/>
    <m/>
    <m/>
  </r>
  <r>
    <x v="2"/>
    <s v="Baylor College of Medicine"/>
    <x v="5"/>
    <s v="Enter any Other Subpart Funding Received"/>
    <m/>
    <m/>
    <m/>
    <m/>
    <m/>
    <m/>
    <m/>
    <m/>
    <m/>
    <m/>
  </r>
  <r>
    <x v="2"/>
    <s v="Baylor College of Medicine"/>
    <x v="5"/>
    <s v="Enter any Other Subpart Funding Received"/>
    <m/>
    <m/>
    <m/>
    <m/>
    <m/>
    <m/>
    <m/>
    <m/>
    <m/>
    <m/>
  </r>
  <r>
    <x v="2"/>
    <s v="Baylor College of Medicine"/>
    <x v="6"/>
    <s v="Enter any Other Subpart Funding Received"/>
    <m/>
    <m/>
    <m/>
    <m/>
    <m/>
    <m/>
    <m/>
    <m/>
    <m/>
    <m/>
  </r>
  <r>
    <x v="2"/>
    <s v="Baylor College of Medicine"/>
    <x v="6"/>
    <s v="Enter any Other Subpart Funding Received"/>
    <m/>
    <m/>
    <m/>
    <m/>
    <m/>
    <m/>
    <m/>
    <m/>
    <m/>
    <m/>
  </r>
  <r>
    <x v="2"/>
    <s v="Baylor College of Medicine"/>
    <x v="7"/>
    <s v="FEMA reimbursements – Note purpose in Explanatory Notes"/>
    <m/>
    <n v="1163171"/>
    <n v="1163171"/>
    <m/>
    <m/>
    <m/>
    <m/>
    <m/>
    <n v="348648"/>
    <s v="Obligated amount is the remaining portion of FEMA award to be utilized."/>
  </r>
  <r>
    <x v="2"/>
    <s v="Baylor College of Medicine"/>
    <x v="7"/>
    <s v="Funds received from other state or local entity (please specify which entity and for what purpose in explanatory notes)"/>
    <m/>
    <m/>
    <m/>
    <m/>
    <m/>
    <m/>
    <m/>
    <m/>
    <m/>
    <m/>
  </r>
  <r>
    <x v="3"/>
    <s v="Lamar State College - Orange"/>
    <x v="0"/>
    <s v="Student Portion"/>
    <n v="521660"/>
    <n v="521660"/>
    <m/>
    <m/>
    <m/>
    <m/>
    <m/>
    <m/>
    <m/>
    <s v="Student Stimulus"/>
  </r>
  <r>
    <x v="3"/>
    <s v="Lamar State College - Orange"/>
    <x v="0"/>
    <s v="Institutional Portion"/>
    <n v="521659"/>
    <n v="521659"/>
    <m/>
    <m/>
    <m/>
    <m/>
    <m/>
    <m/>
    <m/>
    <s v="Internet Fee Waivers, Free Classes, Equipment"/>
  </r>
  <r>
    <x v="3"/>
    <s v="Lamar State College - Orange"/>
    <x v="0"/>
    <s v="Historically Black Colleges &amp; Universities"/>
    <m/>
    <m/>
    <m/>
    <m/>
    <m/>
    <m/>
    <m/>
    <m/>
    <m/>
    <m/>
  </r>
  <r>
    <x v="3"/>
    <s v="Lamar State College - Orange"/>
    <x v="0"/>
    <s v="Tribally Controlled Colleges and Universities"/>
    <m/>
    <m/>
    <m/>
    <m/>
    <m/>
    <m/>
    <m/>
    <m/>
    <m/>
    <m/>
  </r>
  <r>
    <x v="3"/>
    <s v="Lamar State College - Orange"/>
    <x v="0"/>
    <s v="Minority Serving Institutions"/>
    <m/>
    <m/>
    <m/>
    <m/>
    <m/>
    <m/>
    <m/>
    <m/>
    <m/>
    <m/>
  </r>
  <r>
    <x v="3"/>
    <s v="Lamar State College - Orange"/>
    <x v="0"/>
    <s v="Strengthening Institutions Program"/>
    <m/>
    <m/>
    <m/>
    <m/>
    <m/>
    <m/>
    <m/>
    <m/>
    <m/>
    <m/>
  </r>
  <r>
    <x v="3"/>
    <s v="Lamar State College - Orange"/>
    <x v="0"/>
    <s v="Fund for the Improvement of Post-Secondary Education"/>
    <m/>
    <m/>
    <m/>
    <m/>
    <m/>
    <m/>
    <m/>
    <m/>
    <m/>
    <m/>
  </r>
  <r>
    <x v="3"/>
    <s v="Lamar State College - Orange"/>
    <x v="0"/>
    <s v="Institutional Resilience and Expanded Postsecondary Opportunity"/>
    <m/>
    <m/>
    <m/>
    <m/>
    <m/>
    <m/>
    <m/>
    <m/>
    <m/>
    <m/>
  </r>
  <r>
    <x v="3"/>
    <s v="Lamar State College - Orange"/>
    <x v="0"/>
    <s v="HHS Provider Relief Fund"/>
    <m/>
    <m/>
    <m/>
    <m/>
    <m/>
    <m/>
    <m/>
    <m/>
    <m/>
    <m/>
  </r>
  <r>
    <x v="3"/>
    <s v="Lamar State College - Orange"/>
    <x v="0"/>
    <s v="Enter any Other Subpart Funding Received"/>
    <m/>
    <m/>
    <m/>
    <m/>
    <m/>
    <m/>
    <m/>
    <m/>
    <m/>
    <m/>
  </r>
  <r>
    <x v="3"/>
    <s v="Lamar State College - Orange"/>
    <x v="1"/>
    <s v="Governor's Emergency Education Relief Fund I &amp; II"/>
    <m/>
    <m/>
    <n v="282931"/>
    <n v="82947"/>
    <n v="2330397"/>
    <n v="308247.14"/>
    <n v="714821"/>
    <n v="2015174.61"/>
    <n v="692719.83"/>
    <s v="GEER, Reskill, TRUE, Preparation, Implementation, Etc"/>
  </r>
  <r>
    <x v="3"/>
    <s v="Lamar State College - Orange"/>
    <x v="2"/>
    <s v="Student Aid Portion"/>
    <m/>
    <m/>
    <n v="521660"/>
    <n v="521660"/>
    <m/>
    <m/>
    <m/>
    <m/>
    <m/>
    <s v="Student Stimulus"/>
  </r>
  <r>
    <x v="3"/>
    <s v="Lamar State College - Orange"/>
    <x v="2"/>
    <s v="Institutional Portion"/>
    <m/>
    <m/>
    <n v="1684449"/>
    <n v="1070362"/>
    <m/>
    <n v="478431.14"/>
    <m/>
    <n v="135655.85999999999"/>
    <m/>
    <s v="BOGOs; PPE; Course Redesign for Online; Building Improvement for Social Distancing, Air Quality, Etc; Equipment and Software"/>
  </r>
  <r>
    <x v="3"/>
    <s v="Lamar State College - Orange"/>
    <x v="2"/>
    <s v="Historically Black Colleges &amp; Universities"/>
    <m/>
    <m/>
    <m/>
    <m/>
    <m/>
    <m/>
    <m/>
    <m/>
    <m/>
    <m/>
  </r>
  <r>
    <x v="3"/>
    <s v="Lamar State College - Orange"/>
    <x v="2"/>
    <s v="Tribally Controlled Colleges and Universities"/>
    <m/>
    <m/>
    <m/>
    <m/>
    <m/>
    <m/>
    <m/>
    <m/>
    <m/>
    <m/>
  </r>
  <r>
    <x v="3"/>
    <s v="Lamar State College - Orange"/>
    <x v="2"/>
    <s v="Minority Serving Institutions"/>
    <m/>
    <m/>
    <m/>
    <m/>
    <m/>
    <m/>
    <m/>
    <m/>
    <m/>
    <m/>
  </r>
  <r>
    <x v="3"/>
    <s v="Lamar State College - Orange"/>
    <x v="2"/>
    <s v="Strengthening Institutions Program"/>
    <m/>
    <m/>
    <m/>
    <m/>
    <m/>
    <m/>
    <m/>
    <m/>
    <m/>
    <m/>
  </r>
  <r>
    <x v="3"/>
    <s v="Lamar State College - Orange"/>
    <x v="2"/>
    <s v="Proprietary Institutions Grant Funds for Students"/>
    <m/>
    <m/>
    <m/>
    <m/>
    <m/>
    <m/>
    <m/>
    <m/>
    <m/>
    <m/>
  </r>
  <r>
    <x v="3"/>
    <s v="Lamar State College - Orange"/>
    <x v="2"/>
    <s v="Supplemental Assistance to Institutions of Higher Education Program"/>
    <m/>
    <m/>
    <m/>
    <m/>
    <m/>
    <m/>
    <m/>
    <m/>
    <m/>
    <m/>
  </r>
  <r>
    <x v="3"/>
    <s v="Lamar State College - Orange"/>
    <x v="2"/>
    <s v="Enter any Other Subpart Funding Received"/>
    <m/>
    <m/>
    <m/>
    <m/>
    <m/>
    <m/>
    <m/>
    <m/>
    <m/>
    <m/>
  </r>
  <r>
    <x v="3"/>
    <s v="Lamar State College - Orange"/>
    <x v="3"/>
    <s v="Student Portion"/>
    <m/>
    <m/>
    <n v="2061569"/>
    <m/>
    <m/>
    <n v="2055600.49"/>
    <m/>
    <n v="5968.99"/>
    <m/>
    <s v="Fully awarded all funds by September 2022"/>
  </r>
  <r>
    <x v="3"/>
    <s v="Lamar State College - Orange"/>
    <x v="3"/>
    <s v="Institutional Portion"/>
    <m/>
    <m/>
    <n v="1896626"/>
    <m/>
    <m/>
    <n v="1507577.07"/>
    <m/>
    <n v="234096.12"/>
    <n v="154952.81"/>
    <s v="Expenditures to improve campus for students (HVAC, collaborative areas, website, Network, etc)"/>
  </r>
  <r>
    <x v="3"/>
    <s v="Lamar State College - Orange"/>
    <x v="3"/>
    <s v="Historically Black Colleges &amp; Universities"/>
    <m/>
    <m/>
    <m/>
    <m/>
    <m/>
    <m/>
    <m/>
    <m/>
    <m/>
    <m/>
  </r>
  <r>
    <x v="3"/>
    <s v="Lamar State College - Orange"/>
    <x v="3"/>
    <s v="Tribally Controlled Colleges and Universities"/>
    <m/>
    <m/>
    <m/>
    <m/>
    <m/>
    <m/>
    <m/>
    <m/>
    <m/>
    <m/>
  </r>
  <r>
    <x v="3"/>
    <s v="Lamar State College - Orange"/>
    <x v="3"/>
    <s v="Minority Serving Institutions"/>
    <m/>
    <m/>
    <m/>
    <m/>
    <m/>
    <m/>
    <m/>
    <m/>
    <m/>
    <m/>
  </r>
  <r>
    <x v="3"/>
    <s v="Lamar State College - Orange"/>
    <x v="3"/>
    <s v="Strengthening Institutions Program"/>
    <m/>
    <m/>
    <m/>
    <m/>
    <m/>
    <m/>
    <m/>
    <m/>
    <m/>
    <m/>
  </r>
  <r>
    <x v="3"/>
    <s v="Lamar State College - Orange"/>
    <x v="3"/>
    <s v="Proprietary Institutions Grant Funds for Students"/>
    <m/>
    <m/>
    <m/>
    <m/>
    <m/>
    <m/>
    <m/>
    <m/>
    <m/>
    <m/>
  </r>
  <r>
    <x v="3"/>
    <s v="Lamar State College - Orange"/>
    <x v="3"/>
    <s v="Supplemental Support under American Rescue Plan"/>
    <m/>
    <m/>
    <m/>
    <m/>
    <m/>
    <m/>
    <m/>
    <m/>
    <m/>
    <m/>
  </r>
  <r>
    <x v="3"/>
    <s v="Lamar State College - Orange"/>
    <x v="3"/>
    <s v="Federal Funding Provided in SB8, 87th Legislature, 3rd Called Session"/>
    <m/>
    <m/>
    <m/>
    <m/>
    <m/>
    <m/>
    <m/>
    <m/>
    <m/>
    <m/>
  </r>
  <r>
    <x v="3"/>
    <s v="Lamar State College - Orange"/>
    <x v="3"/>
    <s v="Enter any Other Subpart Funding Received"/>
    <m/>
    <m/>
    <m/>
    <m/>
    <m/>
    <m/>
    <m/>
    <m/>
    <m/>
    <m/>
  </r>
  <r>
    <x v="3"/>
    <s v="Lamar State College - Orange"/>
    <x v="4"/>
    <s v="Enter any Other Subpart Funding Received"/>
    <m/>
    <m/>
    <m/>
    <m/>
    <m/>
    <m/>
    <m/>
    <m/>
    <m/>
    <m/>
  </r>
  <r>
    <x v="3"/>
    <s v="Lamar State College - Orange"/>
    <x v="4"/>
    <s v="Enter any Other Subpart Funding Received"/>
    <m/>
    <m/>
    <m/>
    <m/>
    <m/>
    <m/>
    <m/>
    <m/>
    <m/>
    <m/>
  </r>
  <r>
    <x v="3"/>
    <s v="Lamar State College - Orange"/>
    <x v="5"/>
    <s v="Enter any Other Subpart Funding Received"/>
    <m/>
    <m/>
    <m/>
    <m/>
    <m/>
    <m/>
    <m/>
    <m/>
    <m/>
    <m/>
  </r>
  <r>
    <x v="3"/>
    <s v="Lamar State College - Orange"/>
    <x v="5"/>
    <s v="Enter any Other Subpart Funding Received"/>
    <m/>
    <m/>
    <m/>
    <m/>
    <m/>
    <m/>
    <m/>
    <m/>
    <m/>
    <m/>
  </r>
  <r>
    <x v="3"/>
    <s v="Lamar State College - Orange"/>
    <x v="6"/>
    <s v="Enter any Other Subpart Funding Received"/>
    <m/>
    <m/>
    <m/>
    <m/>
    <m/>
    <m/>
    <m/>
    <m/>
    <m/>
    <m/>
  </r>
  <r>
    <x v="3"/>
    <s v="Lamar State College - Orange"/>
    <x v="6"/>
    <s v="Enter any Other Subpart Funding Received"/>
    <m/>
    <m/>
    <m/>
    <m/>
    <m/>
    <m/>
    <m/>
    <m/>
    <m/>
    <m/>
  </r>
  <r>
    <x v="3"/>
    <s v="Lamar State College - Orange"/>
    <x v="7"/>
    <s v="FEMA reimbursements – Note purpose in Explanatory Notes"/>
    <m/>
    <m/>
    <m/>
    <m/>
    <m/>
    <m/>
    <m/>
    <m/>
    <m/>
    <m/>
  </r>
  <r>
    <x v="3"/>
    <s v="Lamar State College - Orange"/>
    <x v="7"/>
    <s v="Funds received from other state or local entity (please specify which entity and for what purpose in explanatory notes)"/>
    <m/>
    <m/>
    <m/>
    <m/>
    <m/>
    <m/>
    <m/>
    <m/>
    <m/>
    <m/>
  </r>
  <r>
    <x v="0"/>
    <s v="San Jacinto Community College"/>
    <x v="0"/>
    <s v="Student Portion"/>
    <n v="4475232"/>
    <n v="3784650"/>
    <m/>
    <n v="690582"/>
    <m/>
    <m/>
    <m/>
    <m/>
    <m/>
    <m/>
  </r>
  <r>
    <x v="0"/>
    <s v="San Jacinto Community College"/>
    <x v="0"/>
    <s v="Institutional Portion"/>
    <n v="4475231"/>
    <n v="3095042"/>
    <m/>
    <n v="1380189"/>
    <m/>
    <m/>
    <m/>
    <m/>
    <m/>
    <m/>
  </r>
  <r>
    <x v="0"/>
    <s v="San Jacinto Community College"/>
    <x v="0"/>
    <s v="Historically Black Colleges &amp; Universities"/>
    <m/>
    <m/>
    <m/>
    <m/>
    <m/>
    <m/>
    <m/>
    <m/>
    <m/>
    <m/>
  </r>
  <r>
    <x v="0"/>
    <s v="San Jacinto Community College"/>
    <x v="0"/>
    <s v="Tribally Controlled Colleges and Universities"/>
    <m/>
    <m/>
    <m/>
    <m/>
    <m/>
    <m/>
    <m/>
    <m/>
    <m/>
    <m/>
  </r>
  <r>
    <x v="0"/>
    <s v="San Jacinto Community College"/>
    <x v="0"/>
    <s v="Minority Serving Institutions"/>
    <n v="589114"/>
    <n v="365865"/>
    <m/>
    <n v="223249"/>
    <m/>
    <m/>
    <m/>
    <m/>
    <m/>
    <m/>
  </r>
  <r>
    <x v="0"/>
    <s v="San Jacinto Community College"/>
    <x v="0"/>
    <s v="Strengthening Institutions Program"/>
    <m/>
    <m/>
    <m/>
    <m/>
    <m/>
    <m/>
    <m/>
    <m/>
    <m/>
    <m/>
  </r>
  <r>
    <x v="0"/>
    <s v="San Jacinto Community College"/>
    <x v="0"/>
    <s v="Fund for the Improvement of Post-Secondary Education"/>
    <m/>
    <m/>
    <m/>
    <m/>
    <m/>
    <m/>
    <m/>
    <m/>
    <m/>
    <m/>
  </r>
  <r>
    <x v="0"/>
    <s v="San Jacinto Community College"/>
    <x v="0"/>
    <s v="Institutional Resilience and Expanded Postsecondary Opportunity"/>
    <m/>
    <m/>
    <m/>
    <m/>
    <m/>
    <m/>
    <m/>
    <m/>
    <m/>
    <m/>
  </r>
  <r>
    <x v="0"/>
    <s v="San Jacinto Community College"/>
    <x v="0"/>
    <s v="HHS Provider Relief Fund"/>
    <m/>
    <m/>
    <m/>
    <m/>
    <m/>
    <m/>
    <m/>
    <m/>
    <m/>
    <m/>
  </r>
  <r>
    <x v="0"/>
    <s v="San Jacinto Community College"/>
    <x v="0"/>
    <s v="Enter any Other Subpart Funding Received"/>
    <m/>
    <m/>
    <n v="1157990"/>
    <n v="17050"/>
    <m/>
    <n v="995"/>
    <m/>
    <m/>
    <m/>
    <m/>
  </r>
  <r>
    <x v="0"/>
    <s v="San Jacinto Community College"/>
    <x v="1"/>
    <s v="Governor's Emergency Education Relief Fund I &amp; II"/>
    <m/>
    <m/>
    <n v="1403617"/>
    <n v="375211"/>
    <n v="938522"/>
    <n v="1127103"/>
    <s v=" "/>
    <n v="562388"/>
    <n v="409820"/>
    <m/>
  </r>
  <r>
    <x v="0"/>
    <s v="San Jacinto Community College"/>
    <x v="2"/>
    <s v="Student Aid Portion"/>
    <m/>
    <m/>
    <n v="4475232"/>
    <n v="4475232"/>
    <m/>
    <m/>
    <m/>
    <m/>
    <m/>
    <m/>
  </r>
  <r>
    <x v="0"/>
    <s v="San Jacinto Community College"/>
    <x v="2"/>
    <s v="Institutional Portion"/>
    <m/>
    <m/>
    <n v="19350825"/>
    <n v="4199966"/>
    <m/>
    <n v="10277208"/>
    <m/>
    <n v="2307167"/>
    <n v="2566483"/>
    <m/>
  </r>
  <r>
    <x v="0"/>
    <s v="San Jacinto Community College"/>
    <x v="2"/>
    <s v="Historically Black Colleges &amp; Universities"/>
    <m/>
    <m/>
    <m/>
    <m/>
    <m/>
    <m/>
    <m/>
    <m/>
    <m/>
    <m/>
  </r>
  <r>
    <x v="0"/>
    <s v="San Jacinto Community College"/>
    <x v="2"/>
    <s v="Tribally Controlled Colleges and Universities"/>
    <m/>
    <m/>
    <m/>
    <m/>
    <m/>
    <m/>
    <m/>
    <m/>
    <m/>
    <m/>
  </r>
  <r>
    <x v="0"/>
    <s v="San Jacinto Community College"/>
    <x v="2"/>
    <s v="Minority Serving Institutions"/>
    <m/>
    <m/>
    <n v="1321737"/>
    <n v="20674"/>
    <m/>
    <n v="610401"/>
    <m/>
    <n v="345259"/>
    <n v="345403"/>
    <m/>
  </r>
  <r>
    <x v="0"/>
    <s v="San Jacinto Community College"/>
    <x v="2"/>
    <s v="Strengthening Institutions Program"/>
    <m/>
    <m/>
    <m/>
    <m/>
    <m/>
    <m/>
    <m/>
    <m/>
    <m/>
    <m/>
  </r>
  <r>
    <x v="0"/>
    <s v="San Jacinto Community College"/>
    <x v="2"/>
    <s v="Proprietary Institutions Grant Funds for Students"/>
    <m/>
    <m/>
    <m/>
    <m/>
    <m/>
    <m/>
    <m/>
    <m/>
    <m/>
    <m/>
  </r>
  <r>
    <x v="0"/>
    <s v="San Jacinto Community College"/>
    <x v="2"/>
    <s v="Supplemental Assistance to Institutions of Higher Education Program"/>
    <m/>
    <m/>
    <m/>
    <m/>
    <m/>
    <m/>
    <m/>
    <m/>
    <m/>
    <m/>
  </r>
  <r>
    <x v="0"/>
    <s v="San Jacinto Community College"/>
    <x v="2"/>
    <s v="Enter any Other Subpart Funding Received"/>
    <m/>
    <m/>
    <m/>
    <m/>
    <m/>
    <m/>
    <m/>
    <m/>
    <m/>
    <m/>
  </r>
  <r>
    <x v="0"/>
    <s v="San Jacinto Community College"/>
    <x v="3"/>
    <s v="Student Portion"/>
    <m/>
    <m/>
    <n v="21098298"/>
    <n v="5530250"/>
    <m/>
    <n v="15568048"/>
    <m/>
    <m/>
    <m/>
    <m/>
  </r>
  <r>
    <x v="0"/>
    <s v="San Jacinto Community College"/>
    <x v="3"/>
    <s v="Institutional Portion"/>
    <m/>
    <m/>
    <n v="20375946"/>
    <m/>
    <m/>
    <n v="11018490"/>
    <m/>
    <n v="7140401"/>
    <n v="2217056"/>
    <m/>
  </r>
  <r>
    <x v="0"/>
    <s v="San Jacinto Community College"/>
    <x v="3"/>
    <s v="Historically Black Colleges &amp; Universities"/>
    <m/>
    <m/>
    <m/>
    <m/>
    <m/>
    <m/>
    <m/>
    <m/>
    <m/>
    <m/>
  </r>
  <r>
    <x v="0"/>
    <s v="San Jacinto Community College"/>
    <x v="3"/>
    <s v="Tribally Controlled Colleges and Universities"/>
    <m/>
    <m/>
    <m/>
    <m/>
    <m/>
    <m/>
    <m/>
    <m/>
    <m/>
    <m/>
  </r>
  <r>
    <x v="0"/>
    <s v="San Jacinto Community College"/>
    <x v="3"/>
    <s v="Minority Serving Institutions"/>
    <m/>
    <m/>
    <n v="2238723"/>
    <m/>
    <m/>
    <n v="76549"/>
    <m/>
    <n v="2162174"/>
    <m/>
    <m/>
  </r>
  <r>
    <x v="0"/>
    <s v="San Jacinto Community College"/>
    <x v="3"/>
    <s v="Strengthening Institutions Program"/>
    <m/>
    <m/>
    <m/>
    <m/>
    <m/>
    <m/>
    <m/>
    <m/>
    <m/>
    <m/>
  </r>
  <r>
    <x v="0"/>
    <s v="San Jacinto Community College"/>
    <x v="3"/>
    <s v="Proprietary Institutions Grant Funds for Students"/>
    <m/>
    <m/>
    <m/>
    <m/>
    <m/>
    <m/>
    <m/>
    <m/>
    <m/>
    <m/>
  </r>
  <r>
    <x v="0"/>
    <s v="San Jacinto Community College"/>
    <x v="3"/>
    <s v="Supplemental Support under American Rescue Plan"/>
    <m/>
    <m/>
    <m/>
    <m/>
    <m/>
    <m/>
    <m/>
    <m/>
    <m/>
    <m/>
  </r>
  <r>
    <x v="0"/>
    <s v="San Jacinto Community College"/>
    <x v="3"/>
    <s v="Federal Funding Provided in SB8, 87th Legislature, 3rd Called Session"/>
    <m/>
    <m/>
    <m/>
    <m/>
    <m/>
    <m/>
    <m/>
    <m/>
    <m/>
    <m/>
  </r>
  <r>
    <x v="0"/>
    <s v="San Jacinto Community College"/>
    <x v="3"/>
    <s v="Enter any Other Subpart Funding Received"/>
    <m/>
    <m/>
    <m/>
    <m/>
    <m/>
    <m/>
    <m/>
    <m/>
    <m/>
    <m/>
  </r>
  <r>
    <x v="0"/>
    <s v="San Jacinto Community College"/>
    <x v="4"/>
    <s v="Enter any Other Subpart Funding Received"/>
    <m/>
    <m/>
    <m/>
    <m/>
    <m/>
    <m/>
    <m/>
    <m/>
    <m/>
    <m/>
  </r>
  <r>
    <x v="0"/>
    <s v="San Jacinto Community College"/>
    <x v="4"/>
    <s v="Enter any Other Subpart Funding Received"/>
    <m/>
    <m/>
    <m/>
    <m/>
    <m/>
    <m/>
    <m/>
    <m/>
    <m/>
    <m/>
  </r>
  <r>
    <x v="0"/>
    <s v="San Jacinto Community College"/>
    <x v="5"/>
    <s v="Enter any Other Subpart Funding Received"/>
    <n v="115000"/>
    <n v="1900"/>
    <m/>
    <n v="53380"/>
    <m/>
    <m/>
    <m/>
    <m/>
    <m/>
    <m/>
  </r>
  <r>
    <x v="0"/>
    <s v="San Jacinto Community College"/>
    <x v="5"/>
    <s v="Enter any Other Subpart Funding Received"/>
    <m/>
    <m/>
    <m/>
    <m/>
    <m/>
    <m/>
    <m/>
    <m/>
    <m/>
    <m/>
  </r>
  <r>
    <x v="0"/>
    <s v="San Jacinto Community College"/>
    <x v="6"/>
    <s v="Enter any Other Subpart Funding Received"/>
    <m/>
    <m/>
    <m/>
    <m/>
    <m/>
    <m/>
    <m/>
    <m/>
    <m/>
    <m/>
  </r>
  <r>
    <x v="0"/>
    <s v="San Jacinto Community College"/>
    <x v="6"/>
    <s v="Enter any Other Subpart Funding Received"/>
    <m/>
    <m/>
    <m/>
    <m/>
    <m/>
    <m/>
    <m/>
    <m/>
    <m/>
    <m/>
  </r>
  <r>
    <x v="0"/>
    <s v="San Jacinto Community College"/>
    <x v="7"/>
    <s v="FEMA reimbursements – Note purpose in Explanatory Notes"/>
    <n v="20917"/>
    <n v="20917"/>
    <m/>
    <m/>
    <m/>
    <m/>
    <m/>
    <m/>
    <m/>
    <m/>
  </r>
  <r>
    <x v="0"/>
    <s v="San Jacinto Community College"/>
    <x v="7"/>
    <s v="Funds received from other state or local entity (please specify which entity and for what purpose in explanatory notes)"/>
    <m/>
    <m/>
    <m/>
    <m/>
    <m/>
    <m/>
    <m/>
    <m/>
    <m/>
    <m/>
  </r>
  <r>
    <x v="4"/>
    <s v="The University of Texas System"/>
    <x v="0"/>
    <s v="Student Portion"/>
    <m/>
    <m/>
    <m/>
    <m/>
    <m/>
    <m/>
    <m/>
    <m/>
    <m/>
    <m/>
  </r>
  <r>
    <x v="4"/>
    <s v="The University of Texas System"/>
    <x v="0"/>
    <s v="Institutional Portion"/>
    <m/>
    <m/>
    <m/>
    <m/>
    <m/>
    <m/>
    <m/>
    <m/>
    <m/>
    <m/>
  </r>
  <r>
    <x v="4"/>
    <s v="The University of Texas System"/>
    <x v="0"/>
    <s v="Historically Black Colleges &amp; Universities"/>
    <m/>
    <m/>
    <m/>
    <m/>
    <m/>
    <m/>
    <m/>
    <m/>
    <m/>
    <m/>
  </r>
  <r>
    <x v="4"/>
    <s v="The University of Texas System"/>
    <x v="0"/>
    <s v="Tribally Controlled Colleges and Universities"/>
    <m/>
    <m/>
    <m/>
    <m/>
    <m/>
    <m/>
    <m/>
    <m/>
    <m/>
    <m/>
  </r>
  <r>
    <x v="4"/>
    <s v="The University of Texas System"/>
    <x v="0"/>
    <s v="Minority Serving Institutions"/>
    <m/>
    <m/>
    <m/>
    <m/>
    <m/>
    <m/>
    <m/>
    <m/>
    <m/>
    <m/>
  </r>
  <r>
    <x v="4"/>
    <s v="The University of Texas System"/>
    <x v="0"/>
    <s v="Strengthening Institutions Program"/>
    <m/>
    <m/>
    <m/>
    <m/>
    <m/>
    <m/>
    <m/>
    <m/>
    <m/>
    <m/>
  </r>
  <r>
    <x v="4"/>
    <s v="The University of Texas System"/>
    <x v="0"/>
    <s v="Fund for the Improvement of Post-Secondary Education"/>
    <m/>
    <m/>
    <m/>
    <m/>
    <m/>
    <m/>
    <m/>
    <m/>
    <m/>
    <m/>
  </r>
  <r>
    <x v="4"/>
    <s v="The University of Texas System"/>
    <x v="0"/>
    <s v="Institutional Resilience and Expanded Postsecondary Opportunity"/>
    <m/>
    <m/>
    <m/>
    <m/>
    <m/>
    <m/>
    <m/>
    <m/>
    <m/>
    <m/>
  </r>
  <r>
    <x v="4"/>
    <s v="The University of Texas System"/>
    <x v="0"/>
    <s v="HHS Provider Relief Fund"/>
    <m/>
    <m/>
    <m/>
    <m/>
    <m/>
    <m/>
    <m/>
    <m/>
    <m/>
    <m/>
  </r>
  <r>
    <x v="4"/>
    <s v="The University of Texas System"/>
    <x v="0"/>
    <s v="Enter any Other Subpart Funding Received"/>
    <m/>
    <m/>
    <m/>
    <m/>
    <m/>
    <m/>
    <m/>
    <m/>
    <m/>
    <m/>
  </r>
  <r>
    <x v="4"/>
    <s v="The University of Texas System"/>
    <x v="1"/>
    <s v="Governor's Emergency Education Relief Fund I &amp; II"/>
    <m/>
    <m/>
    <m/>
    <m/>
    <n v="100000"/>
    <n v="30000"/>
    <m/>
    <n v="69994"/>
    <m/>
    <s v="Accelerating Credentials of Purpose and Value Grant Program (THECB award # 25953), and Educator Preparation Program Planning (THECB award # 27463)"/>
  </r>
  <r>
    <x v="4"/>
    <s v="The University of Texas System"/>
    <x v="2"/>
    <s v="Student Aid Portion"/>
    <m/>
    <m/>
    <m/>
    <m/>
    <m/>
    <m/>
    <m/>
    <m/>
    <m/>
    <m/>
  </r>
  <r>
    <x v="4"/>
    <s v="The University of Texas System"/>
    <x v="2"/>
    <s v="Institutional Portion"/>
    <m/>
    <m/>
    <m/>
    <m/>
    <m/>
    <m/>
    <m/>
    <m/>
    <m/>
    <m/>
  </r>
  <r>
    <x v="4"/>
    <s v="The University of Texas System"/>
    <x v="2"/>
    <s v="Historically Black Colleges &amp; Universities"/>
    <m/>
    <m/>
    <m/>
    <m/>
    <m/>
    <m/>
    <m/>
    <m/>
    <m/>
    <m/>
  </r>
  <r>
    <x v="4"/>
    <s v="The University of Texas System"/>
    <x v="2"/>
    <s v="Tribally Controlled Colleges and Universities"/>
    <m/>
    <m/>
    <m/>
    <m/>
    <m/>
    <m/>
    <m/>
    <m/>
    <m/>
    <m/>
  </r>
  <r>
    <x v="4"/>
    <s v="The University of Texas System"/>
    <x v="2"/>
    <s v="Minority Serving Institutions"/>
    <m/>
    <m/>
    <m/>
    <m/>
    <m/>
    <m/>
    <m/>
    <m/>
    <m/>
    <m/>
  </r>
  <r>
    <x v="4"/>
    <s v="The University of Texas System"/>
    <x v="2"/>
    <s v="Strengthening Institutions Program"/>
    <m/>
    <m/>
    <m/>
    <m/>
    <m/>
    <m/>
    <m/>
    <m/>
    <m/>
    <m/>
  </r>
  <r>
    <x v="4"/>
    <s v="The University of Texas System"/>
    <x v="2"/>
    <s v="Proprietary Institutions Grant Funds for Students"/>
    <m/>
    <m/>
    <m/>
    <m/>
    <m/>
    <m/>
    <m/>
    <m/>
    <m/>
    <m/>
  </r>
  <r>
    <x v="4"/>
    <s v="The University of Texas System"/>
    <x v="2"/>
    <s v="Supplemental Assistance to Institutions of Higher Education Program"/>
    <m/>
    <m/>
    <m/>
    <m/>
    <m/>
    <m/>
    <m/>
    <m/>
    <m/>
    <m/>
  </r>
  <r>
    <x v="4"/>
    <s v="The University of Texas System"/>
    <x v="2"/>
    <s v="Enter any Other Subpart Funding Received"/>
    <m/>
    <m/>
    <m/>
    <m/>
    <m/>
    <m/>
    <m/>
    <m/>
    <m/>
    <m/>
  </r>
  <r>
    <x v="4"/>
    <s v="The University of Texas System"/>
    <x v="3"/>
    <s v="Student Portion"/>
    <m/>
    <m/>
    <m/>
    <m/>
    <m/>
    <m/>
    <m/>
    <m/>
    <m/>
    <m/>
  </r>
  <r>
    <x v="4"/>
    <s v="The University of Texas System"/>
    <x v="3"/>
    <s v="Institutional Portion"/>
    <m/>
    <m/>
    <m/>
    <m/>
    <m/>
    <m/>
    <m/>
    <m/>
    <m/>
    <m/>
  </r>
  <r>
    <x v="4"/>
    <s v="The University of Texas System"/>
    <x v="3"/>
    <s v="Historically Black Colleges &amp; Universities"/>
    <m/>
    <m/>
    <m/>
    <m/>
    <m/>
    <m/>
    <m/>
    <m/>
    <m/>
    <m/>
  </r>
  <r>
    <x v="4"/>
    <s v="The University of Texas System"/>
    <x v="3"/>
    <s v="Tribally Controlled Colleges and Universities"/>
    <m/>
    <m/>
    <m/>
    <m/>
    <m/>
    <m/>
    <m/>
    <m/>
    <m/>
    <m/>
  </r>
  <r>
    <x v="4"/>
    <s v="The University of Texas System"/>
    <x v="3"/>
    <s v="Minority Serving Institutions"/>
    <m/>
    <m/>
    <m/>
    <m/>
    <m/>
    <m/>
    <m/>
    <m/>
    <m/>
    <m/>
  </r>
  <r>
    <x v="4"/>
    <s v="The University of Texas System"/>
    <x v="3"/>
    <s v="Strengthening Institutions Program"/>
    <m/>
    <m/>
    <m/>
    <m/>
    <m/>
    <m/>
    <m/>
    <m/>
    <m/>
    <m/>
  </r>
  <r>
    <x v="4"/>
    <s v="The University of Texas System"/>
    <x v="3"/>
    <s v="Proprietary Institutions Grant Funds for Students"/>
    <m/>
    <m/>
    <m/>
    <m/>
    <m/>
    <m/>
    <m/>
    <m/>
    <m/>
    <m/>
  </r>
  <r>
    <x v="4"/>
    <s v="The University of Texas System"/>
    <x v="3"/>
    <s v="Supplemental Support under American Rescue Plan"/>
    <m/>
    <m/>
    <m/>
    <m/>
    <m/>
    <m/>
    <m/>
    <m/>
    <m/>
    <m/>
  </r>
  <r>
    <x v="4"/>
    <s v="The University of Texas System"/>
    <x v="3"/>
    <s v="Federal Funding Provided in SB8, 87th Legislature, 3rd Called Session"/>
    <m/>
    <m/>
    <m/>
    <m/>
    <n v="2874676"/>
    <n v="142401"/>
    <m/>
    <n v="266163"/>
    <m/>
    <s v="Texas Child Mental Health Care Consortium, Award # 27394 betweent THECB and UT System."/>
  </r>
  <r>
    <x v="4"/>
    <s v="The University of Texas System"/>
    <x v="3"/>
    <s v="Sec 9501 COBRA Subsidy"/>
    <m/>
    <m/>
    <n v="670290"/>
    <n v="670290"/>
    <n v="496490"/>
    <n v="496490"/>
    <m/>
    <m/>
    <m/>
    <s v="Federal subsidy provides COBRA premium assistance to help eligible individuals to continue their health benefits."/>
  </r>
  <r>
    <x v="4"/>
    <s v="The University of Texas System"/>
    <x v="4"/>
    <s v="Enter any Other Subpart Funding Received"/>
    <m/>
    <m/>
    <m/>
    <m/>
    <m/>
    <m/>
    <m/>
    <m/>
    <m/>
    <m/>
  </r>
  <r>
    <x v="4"/>
    <s v="The University of Texas System"/>
    <x v="4"/>
    <s v="Enter any Other Subpart Funding Received"/>
    <m/>
    <m/>
    <m/>
    <m/>
    <m/>
    <m/>
    <m/>
    <m/>
    <m/>
    <m/>
  </r>
  <r>
    <x v="4"/>
    <s v="The University of Texas System"/>
    <x v="5"/>
    <s v="Enter any Other Subpart Funding Received"/>
    <m/>
    <m/>
    <m/>
    <m/>
    <m/>
    <m/>
    <m/>
    <m/>
    <m/>
    <m/>
  </r>
  <r>
    <x v="4"/>
    <s v="The University of Texas System"/>
    <x v="5"/>
    <s v="Enter any Other Subpart Funding Received"/>
    <m/>
    <m/>
    <m/>
    <m/>
    <m/>
    <m/>
    <m/>
    <m/>
    <m/>
    <m/>
  </r>
  <r>
    <x v="4"/>
    <s v="The University of Texas System"/>
    <x v="6"/>
    <s v="Enter any Other Subpart Funding Received"/>
    <m/>
    <m/>
    <m/>
    <m/>
    <m/>
    <m/>
    <m/>
    <m/>
    <m/>
    <m/>
  </r>
  <r>
    <x v="4"/>
    <s v="The University of Texas System"/>
    <x v="6"/>
    <s v="Enter any Other Subpart Funding Received"/>
    <m/>
    <m/>
    <m/>
    <m/>
    <m/>
    <m/>
    <m/>
    <m/>
    <m/>
    <m/>
  </r>
  <r>
    <x v="4"/>
    <s v="The University of Texas System"/>
    <x v="7"/>
    <s v="FEMA reimbursements – Note purpose in Explanatory Notes"/>
    <m/>
    <m/>
    <m/>
    <m/>
    <m/>
    <m/>
    <m/>
    <m/>
    <m/>
    <m/>
  </r>
  <r>
    <x v="4"/>
    <s v="The University of Texas System"/>
    <x v="7"/>
    <s v="Funds received from other state or local entity (please specify which entity and for what purpose in explanatory notes)"/>
    <m/>
    <m/>
    <m/>
    <m/>
    <m/>
    <m/>
    <m/>
    <m/>
    <m/>
    <m/>
  </r>
  <r>
    <x v="0"/>
    <s v="College of the Mainland Community College District"/>
    <x v="0"/>
    <s v="Student Portion"/>
    <n v="883942"/>
    <n v="500450"/>
    <m/>
    <n v="383492"/>
    <m/>
    <m/>
    <m/>
    <m/>
    <n v="0"/>
    <s v="For the life of this grant, COM provided emergency aid grants to students. The funds were distributed to students who completed the required application and ascerted that they were impacted by the pandemic. COM has expended all of the student aid funds. This number is of unduplicated students."/>
  </r>
  <r>
    <x v="0"/>
    <s v="College of the Mainland Community College District"/>
    <x v="0"/>
    <s v="Institutional Portion"/>
    <n v="883942"/>
    <n v="883942"/>
    <m/>
    <m/>
    <m/>
    <m/>
    <m/>
    <m/>
    <n v="0"/>
    <s v="The Institutional Portion of this grant has been completely expended. "/>
  </r>
  <r>
    <x v="0"/>
    <s v="College of the Mainland Community College District"/>
    <x v="0"/>
    <s v="Historically Black Colleges &amp; Universities"/>
    <m/>
    <m/>
    <m/>
    <m/>
    <m/>
    <m/>
    <m/>
    <m/>
    <m/>
    <m/>
  </r>
  <r>
    <x v="0"/>
    <s v="College of the Mainland Community College District"/>
    <x v="0"/>
    <s v="Tribally Controlled Colleges and Universities"/>
    <m/>
    <m/>
    <m/>
    <m/>
    <m/>
    <m/>
    <m/>
    <m/>
    <m/>
    <m/>
  </r>
  <r>
    <x v="0"/>
    <s v="College of the Mainland Community College District"/>
    <x v="0"/>
    <s v="Minority Serving Institutions"/>
    <n v="115298"/>
    <n v="82007"/>
    <m/>
    <n v="33291"/>
    <m/>
    <m/>
    <m/>
    <m/>
    <n v="0"/>
    <m/>
  </r>
  <r>
    <x v="0"/>
    <s v="College of the Mainland Community College District"/>
    <x v="0"/>
    <s v="Strengthening Institutions Program"/>
    <m/>
    <m/>
    <m/>
    <m/>
    <m/>
    <m/>
    <m/>
    <m/>
    <m/>
    <m/>
  </r>
  <r>
    <x v="0"/>
    <s v="College of the Mainland Community College District"/>
    <x v="0"/>
    <s v="Fund for the Improvement of Post-Secondary Education"/>
    <m/>
    <m/>
    <m/>
    <m/>
    <m/>
    <m/>
    <m/>
    <m/>
    <m/>
    <m/>
  </r>
  <r>
    <x v="0"/>
    <s v="College of the Mainland Community College District"/>
    <x v="0"/>
    <s v="Institutional Resilience and Expanded Postsecondary Opportunity"/>
    <m/>
    <m/>
    <m/>
    <m/>
    <m/>
    <m/>
    <m/>
    <m/>
    <m/>
    <m/>
  </r>
  <r>
    <x v="0"/>
    <s v="College of the Mainland Community College District"/>
    <x v="0"/>
    <s v="HHS Provider Relief Fund"/>
    <m/>
    <m/>
    <m/>
    <m/>
    <m/>
    <m/>
    <m/>
    <m/>
    <m/>
    <m/>
  </r>
  <r>
    <x v="0"/>
    <s v="College of the Mainland Community College District"/>
    <x v="0"/>
    <s v="Enter any Other Subpart Funding Received"/>
    <m/>
    <m/>
    <m/>
    <m/>
    <m/>
    <m/>
    <m/>
    <m/>
    <m/>
    <m/>
  </r>
  <r>
    <x v="0"/>
    <s v="College of the Mainland Community College District"/>
    <x v="1"/>
    <s v="Governor's Emergency Education Relief Fund I &amp; II"/>
    <m/>
    <m/>
    <n v="349006"/>
    <n v="104805"/>
    <n v="824080"/>
    <n v="729177"/>
    <m/>
    <n v="246408"/>
    <n v="0"/>
    <m/>
  </r>
  <r>
    <x v="0"/>
    <s v="College of the Mainland Community College District"/>
    <x v="2"/>
    <s v="Student Aid Portion"/>
    <m/>
    <m/>
    <n v="883942"/>
    <n v="621054"/>
    <m/>
    <n v="262888"/>
    <m/>
    <m/>
    <n v="0"/>
    <m/>
  </r>
  <r>
    <x v="0"/>
    <s v="College of the Mainland Community College District"/>
    <x v="2"/>
    <s v="Institutional Portion"/>
    <m/>
    <m/>
    <n v="3066358"/>
    <n v="3066358"/>
    <m/>
    <m/>
    <m/>
    <m/>
    <n v="0"/>
    <m/>
  </r>
  <r>
    <x v="0"/>
    <s v="College of the Mainland Community College District"/>
    <x v="2"/>
    <s v="Historically Black Colleges &amp; Universities"/>
    <m/>
    <m/>
    <m/>
    <m/>
    <m/>
    <m/>
    <m/>
    <m/>
    <m/>
    <m/>
  </r>
  <r>
    <x v="0"/>
    <s v="College of the Mainland Community College District"/>
    <x v="2"/>
    <s v="Tribally Controlled Colleges and Universities"/>
    <m/>
    <m/>
    <m/>
    <m/>
    <m/>
    <m/>
    <m/>
    <m/>
    <m/>
    <m/>
  </r>
  <r>
    <x v="0"/>
    <s v="College of the Mainland Community College District"/>
    <x v="2"/>
    <s v="Minority Serving Institutions"/>
    <m/>
    <m/>
    <n v="219471"/>
    <n v="105755"/>
    <m/>
    <n v="113717"/>
    <m/>
    <m/>
    <n v="0"/>
    <m/>
  </r>
  <r>
    <x v="0"/>
    <s v="College of the Mainland Community College District"/>
    <x v="2"/>
    <s v="Strengthening Institutions Program"/>
    <m/>
    <m/>
    <m/>
    <m/>
    <m/>
    <m/>
    <m/>
    <m/>
    <m/>
    <m/>
  </r>
  <r>
    <x v="0"/>
    <s v="College of the Mainland Community College District"/>
    <x v="2"/>
    <s v="Proprietary Institutions Grant Funds for Students"/>
    <m/>
    <m/>
    <m/>
    <m/>
    <m/>
    <m/>
    <m/>
    <m/>
    <m/>
    <m/>
  </r>
  <r>
    <x v="0"/>
    <s v="College of the Mainland Community College District"/>
    <x v="2"/>
    <s v="Supplemental Assistance to Institutions of Higher Education Program"/>
    <m/>
    <m/>
    <m/>
    <m/>
    <m/>
    <m/>
    <m/>
    <m/>
    <m/>
    <m/>
  </r>
  <r>
    <x v="0"/>
    <s v="College of the Mainland Community College District"/>
    <x v="2"/>
    <s v="Enter any Other Subpart Funding Received"/>
    <m/>
    <m/>
    <m/>
    <m/>
    <m/>
    <m/>
    <m/>
    <m/>
    <m/>
    <m/>
  </r>
  <r>
    <x v="0"/>
    <s v="College of the Mainland Community College District"/>
    <x v="3"/>
    <s v="Student Portion"/>
    <m/>
    <m/>
    <n v="3566004"/>
    <m/>
    <m/>
    <n v="2946902"/>
    <m/>
    <n v="619102"/>
    <n v="0"/>
    <m/>
  </r>
  <r>
    <x v="0"/>
    <s v="College of the Mainland Community College District"/>
    <x v="3"/>
    <s v="Institutional Portion"/>
    <m/>
    <m/>
    <n v="3479421"/>
    <n v="1079421"/>
    <m/>
    <n v="1943856"/>
    <m/>
    <n v="456144"/>
    <n v="0"/>
    <m/>
  </r>
  <r>
    <x v="0"/>
    <s v="College of the Mainland Community College District"/>
    <x v="3"/>
    <s v="Historically Black Colleges &amp; Universities"/>
    <m/>
    <m/>
    <m/>
    <m/>
    <m/>
    <m/>
    <m/>
    <m/>
    <m/>
    <m/>
  </r>
  <r>
    <x v="0"/>
    <s v="College of the Mainland Community College District"/>
    <x v="3"/>
    <s v="Tribally Controlled Colleges and Universities"/>
    <m/>
    <m/>
    <m/>
    <m/>
    <m/>
    <m/>
    <m/>
    <m/>
    <m/>
    <m/>
  </r>
  <r>
    <x v="0"/>
    <s v="College of the Mainland Community College District"/>
    <x v="3"/>
    <s v="Minority Serving Institutions"/>
    <m/>
    <m/>
    <n v="379999"/>
    <m/>
    <m/>
    <n v="202325"/>
    <m/>
    <n v="84033"/>
    <n v="93641"/>
    <s v="COM is in the process of expending the balance of MSI funds and aticipates that there will be a zero balance by the end of this grant.  "/>
  </r>
  <r>
    <x v="0"/>
    <s v="College of the Mainland Community College District"/>
    <x v="3"/>
    <s v="Strengthening Institutions Program"/>
    <m/>
    <m/>
    <m/>
    <m/>
    <m/>
    <m/>
    <m/>
    <m/>
    <m/>
    <m/>
  </r>
  <r>
    <x v="0"/>
    <s v="College of the Mainland Community College District"/>
    <x v="3"/>
    <s v="Proprietary Institutions Grant Funds for Students"/>
    <m/>
    <m/>
    <m/>
    <m/>
    <m/>
    <m/>
    <m/>
    <m/>
    <m/>
    <m/>
  </r>
  <r>
    <x v="0"/>
    <s v="College of the Mainland Community College District"/>
    <x v="3"/>
    <s v="Supplemental Support under American Rescue Plan"/>
    <m/>
    <m/>
    <m/>
    <m/>
    <m/>
    <m/>
    <m/>
    <m/>
    <m/>
    <m/>
  </r>
  <r>
    <x v="0"/>
    <s v="College of the Mainland Community College District"/>
    <x v="3"/>
    <s v="Federal Funding Provided in SB8, 87th Legislature, 3rd Called Session"/>
    <m/>
    <m/>
    <m/>
    <m/>
    <m/>
    <m/>
    <m/>
    <m/>
    <m/>
    <m/>
  </r>
  <r>
    <x v="0"/>
    <s v="College of the Mainland Community College District"/>
    <x v="3"/>
    <s v="Enter any Other Subpart Funding Received"/>
    <m/>
    <m/>
    <m/>
    <m/>
    <m/>
    <m/>
    <m/>
    <m/>
    <m/>
    <m/>
  </r>
  <r>
    <x v="0"/>
    <s v="College of the Mainland Community College District"/>
    <x v="4"/>
    <s v="Enter any Other Subpart Funding Received"/>
    <m/>
    <m/>
    <m/>
    <m/>
    <m/>
    <m/>
    <m/>
    <m/>
    <m/>
    <m/>
  </r>
  <r>
    <x v="0"/>
    <s v="College of the Mainland Community College District"/>
    <x v="4"/>
    <s v="Enter any Other Subpart Funding Received"/>
    <m/>
    <m/>
    <m/>
    <m/>
    <m/>
    <m/>
    <m/>
    <m/>
    <m/>
    <m/>
  </r>
  <r>
    <x v="0"/>
    <s v="College of the Mainland Community College District"/>
    <x v="5"/>
    <s v="Enter any Other Subpart Funding Received"/>
    <m/>
    <m/>
    <m/>
    <m/>
    <m/>
    <m/>
    <m/>
    <m/>
    <m/>
    <m/>
  </r>
  <r>
    <x v="0"/>
    <s v="College of the Mainland Community College District"/>
    <x v="5"/>
    <s v="Enter any Other Subpart Funding Received"/>
    <m/>
    <m/>
    <m/>
    <m/>
    <m/>
    <m/>
    <m/>
    <m/>
    <m/>
    <m/>
  </r>
  <r>
    <x v="0"/>
    <s v="College of the Mainland Community College District"/>
    <x v="6"/>
    <s v="Enter any Other Subpart Funding Received"/>
    <m/>
    <m/>
    <m/>
    <m/>
    <m/>
    <m/>
    <m/>
    <m/>
    <m/>
    <m/>
  </r>
  <r>
    <x v="0"/>
    <s v="College of the Mainland Community College District"/>
    <x v="6"/>
    <s v="Enter any Other Subpart Funding Received"/>
    <m/>
    <m/>
    <m/>
    <m/>
    <m/>
    <m/>
    <m/>
    <m/>
    <m/>
    <m/>
  </r>
  <r>
    <x v="0"/>
    <s v="College of the Mainland Community College District"/>
    <x v="7"/>
    <s v="FEMA reimbursements – Note purpose in Explanatory Notes"/>
    <m/>
    <m/>
    <m/>
    <m/>
    <m/>
    <m/>
    <m/>
    <m/>
    <m/>
    <m/>
  </r>
  <r>
    <x v="0"/>
    <s v="College of the Mainland Community College District"/>
    <x v="7"/>
    <s v="Funds received from other state or local entity (please specify which entity and for what purpose in explanatory notes)"/>
    <m/>
    <m/>
    <m/>
    <m/>
    <m/>
    <m/>
    <m/>
    <m/>
    <m/>
    <m/>
  </r>
  <r>
    <x v="0"/>
    <s v="Grayson College"/>
    <x v="0"/>
    <s v="Student Portion"/>
    <n v="1078922"/>
    <n v="709000"/>
    <m/>
    <n v="369922"/>
    <m/>
    <n v="3662203"/>
    <m/>
    <n v="203646"/>
    <m/>
    <m/>
  </r>
  <r>
    <x v="0"/>
    <s v="Grayson College"/>
    <x v="0"/>
    <s v="Institutional Portion"/>
    <n v="1078922"/>
    <n v="490753"/>
    <n v="7601856"/>
    <n v="507239"/>
    <m/>
    <n v="3253046"/>
    <m/>
    <n v="693108"/>
    <m/>
    <m/>
  </r>
  <r>
    <x v="0"/>
    <s v="Grayson College"/>
    <x v="0"/>
    <s v="Historically Black Colleges &amp; Universities"/>
    <m/>
    <m/>
    <m/>
    <m/>
    <m/>
    <m/>
    <m/>
    <m/>
    <m/>
    <m/>
  </r>
  <r>
    <x v="0"/>
    <s v="Grayson College"/>
    <x v="0"/>
    <s v="Tribally Controlled Colleges and Universities"/>
    <m/>
    <m/>
    <m/>
    <m/>
    <m/>
    <m/>
    <m/>
    <m/>
    <m/>
    <m/>
  </r>
  <r>
    <x v="0"/>
    <s v="Grayson College"/>
    <x v="0"/>
    <s v="Minority Serving Institutions"/>
    <m/>
    <m/>
    <m/>
    <m/>
    <m/>
    <m/>
    <m/>
    <m/>
    <m/>
    <m/>
  </r>
  <r>
    <x v="0"/>
    <s v="Grayson College"/>
    <x v="0"/>
    <s v="Strengthening Institutions Program"/>
    <n v="106911"/>
    <m/>
    <n v="559443"/>
    <n v="4422"/>
    <m/>
    <m/>
    <m/>
    <n v="262041"/>
    <m/>
    <m/>
  </r>
  <r>
    <x v="0"/>
    <s v="Grayson College"/>
    <x v="0"/>
    <s v="Fund for the Improvement of Post-Secondary Education"/>
    <m/>
    <m/>
    <m/>
    <m/>
    <m/>
    <m/>
    <m/>
    <m/>
    <m/>
    <m/>
  </r>
  <r>
    <x v="0"/>
    <s v="Grayson College"/>
    <x v="0"/>
    <s v="Institutional Resilience and Expanded Postsecondary Opportunity"/>
    <m/>
    <m/>
    <n v="1587989"/>
    <m/>
    <m/>
    <n v="1049287"/>
    <m/>
    <m/>
    <m/>
    <m/>
  </r>
  <r>
    <x v="0"/>
    <s v="Grayson College"/>
    <x v="0"/>
    <s v="HHS Provider Relief Fund"/>
    <m/>
    <m/>
    <m/>
    <m/>
    <m/>
    <m/>
    <m/>
    <m/>
    <m/>
    <m/>
  </r>
  <r>
    <x v="0"/>
    <s v="Grayson College"/>
    <x v="0"/>
    <s v="Small business Development"/>
    <m/>
    <m/>
    <n v="181000"/>
    <n v="86066"/>
    <m/>
    <n v="98900"/>
    <m/>
    <m/>
    <m/>
    <m/>
  </r>
  <r>
    <x v="0"/>
    <s v="Grayson College"/>
    <x v="1"/>
    <s v="Governor's Emergency Education Relief Fund I &amp; II"/>
    <m/>
    <m/>
    <n v="345876"/>
    <n v="53777"/>
    <n v="3859640"/>
    <n v="2583320"/>
    <m/>
    <n v="667722"/>
    <m/>
    <m/>
  </r>
  <r>
    <x v="0"/>
    <s v="Grayson College"/>
    <x v="2"/>
    <s v="Student Aid Portion"/>
    <m/>
    <m/>
    <n v="1078922"/>
    <n v="1077022"/>
    <m/>
    <m/>
    <m/>
    <m/>
    <m/>
    <m/>
  </r>
  <r>
    <x v="0"/>
    <s v="Grayson College"/>
    <x v="2"/>
    <s v="Institutional Portion"/>
    <m/>
    <m/>
    <n v="3372801"/>
    <n v="2436274"/>
    <m/>
    <m/>
    <m/>
    <m/>
    <m/>
    <m/>
  </r>
  <r>
    <x v="0"/>
    <s v="Grayson College"/>
    <x v="2"/>
    <s v="Historically Black Colleges &amp; Universities"/>
    <m/>
    <m/>
    <m/>
    <m/>
    <m/>
    <m/>
    <m/>
    <m/>
    <m/>
    <m/>
  </r>
  <r>
    <x v="0"/>
    <s v="Grayson College"/>
    <x v="2"/>
    <s v="Tribally Controlled Colleges and Universities"/>
    <m/>
    <m/>
    <m/>
    <m/>
    <m/>
    <m/>
    <m/>
    <m/>
    <m/>
    <m/>
  </r>
  <r>
    <x v="0"/>
    <s v="Grayson College"/>
    <x v="2"/>
    <s v="Minority Serving Institutions"/>
    <m/>
    <m/>
    <m/>
    <m/>
    <m/>
    <m/>
    <m/>
    <m/>
    <m/>
    <m/>
  </r>
  <r>
    <x v="0"/>
    <s v="Grayson College"/>
    <x v="2"/>
    <s v="Strengthening Institutions Program"/>
    <m/>
    <m/>
    <n v="184192"/>
    <m/>
    <m/>
    <m/>
    <m/>
    <m/>
    <m/>
    <m/>
  </r>
  <r>
    <x v="0"/>
    <s v="Grayson College"/>
    <x v="2"/>
    <s v="Proprietary Institutions Grant Funds for Students"/>
    <m/>
    <m/>
    <m/>
    <m/>
    <m/>
    <m/>
    <m/>
    <m/>
    <m/>
    <m/>
  </r>
  <r>
    <x v="0"/>
    <s v="Grayson College"/>
    <x v="2"/>
    <s v="Supplemental Assistance to Institutions of Higher Education Program"/>
    <m/>
    <m/>
    <m/>
    <m/>
    <m/>
    <m/>
    <m/>
    <m/>
    <m/>
    <m/>
  </r>
  <r>
    <x v="0"/>
    <s v="Grayson College"/>
    <x v="2"/>
    <s v="Enter any Other Subpart Funding Received"/>
    <m/>
    <m/>
    <m/>
    <m/>
    <m/>
    <m/>
    <m/>
    <m/>
    <m/>
    <m/>
  </r>
  <r>
    <x v="0"/>
    <s v="Grayson College"/>
    <x v="3"/>
    <s v="Student Portion"/>
    <m/>
    <m/>
    <n v="4384993"/>
    <n v="170478"/>
    <m/>
    <m/>
    <m/>
    <m/>
    <m/>
    <m/>
  </r>
  <r>
    <x v="0"/>
    <s v="Grayson College"/>
    <x v="3"/>
    <s v="Institutional Portion"/>
    <m/>
    <m/>
    <n v="4229055"/>
    <n v="305919"/>
    <m/>
    <m/>
    <m/>
    <m/>
    <m/>
    <m/>
  </r>
  <r>
    <x v="0"/>
    <s v="Grayson College"/>
    <x v="3"/>
    <s v="Historically Black Colleges &amp; Universities"/>
    <m/>
    <m/>
    <m/>
    <m/>
    <m/>
    <m/>
    <m/>
    <m/>
    <m/>
    <m/>
  </r>
  <r>
    <x v="0"/>
    <s v="Grayson College"/>
    <x v="3"/>
    <s v="Tribally Controlled Colleges and Universities"/>
    <m/>
    <m/>
    <m/>
    <m/>
    <m/>
    <m/>
    <m/>
    <m/>
    <m/>
    <m/>
  </r>
  <r>
    <x v="0"/>
    <s v="Grayson College"/>
    <x v="3"/>
    <s v="Minority Serving Institutions"/>
    <m/>
    <m/>
    <m/>
    <m/>
    <m/>
    <m/>
    <m/>
    <m/>
    <m/>
    <m/>
  </r>
  <r>
    <x v="0"/>
    <s v="Grayson College"/>
    <x v="3"/>
    <s v="Strengthening Institutions Program"/>
    <m/>
    <m/>
    <n v="375251"/>
    <m/>
    <m/>
    <m/>
    <m/>
    <m/>
    <m/>
    <m/>
  </r>
  <r>
    <x v="0"/>
    <s v="Grayson College"/>
    <x v="3"/>
    <s v="Proprietary Institutions Grant Funds for Students"/>
    <m/>
    <m/>
    <m/>
    <m/>
    <m/>
    <m/>
    <m/>
    <m/>
    <m/>
    <m/>
  </r>
  <r>
    <x v="0"/>
    <s v="Grayson College"/>
    <x v="3"/>
    <s v="Supplemental Support under American Rescue Plan"/>
    <m/>
    <m/>
    <m/>
    <m/>
    <m/>
    <m/>
    <m/>
    <m/>
    <m/>
    <m/>
  </r>
  <r>
    <x v="0"/>
    <s v="Grayson College"/>
    <x v="3"/>
    <s v="Federal Funding Provided in SB8, 87th Legislature, 3rd Called Session"/>
    <m/>
    <m/>
    <m/>
    <m/>
    <m/>
    <m/>
    <m/>
    <m/>
    <m/>
    <m/>
  </r>
  <r>
    <x v="0"/>
    <s v="Grayson College"/>
    <x v="3"/>
    <s v="Enter any Other Subpart Funding Received"/>
    <m/>
    <m/>
    <m/>
    <m/>
    <m/>
    <m/>
    <m/>
    <m/>
    <m/>
    <m/>
  </r>
  <r>
    <x v="0"/>
    <s v="Grayson College"/>
    <x v="4"/>
    <s v="Enter any Other Subpart Funding Received"/>
    <m/>
    <m/>
    <m/>
    <m/>
    <m/>
    <m/>
    <m/>
    <m/>
    <m/>
    <m/>
  </r>
  <r>
    <x v="0"/>
    <s v="Grayson College"/>
    <x v="4"/>
    <s v="Enter any Other Subpart Funding Received"/>
    <m/>
    <m/>
    <m/>
    <m/>
    <m/>
    <m/>
    <m/>
    <m/>
    <m/>
    <m/>
  </r>
  <r>
    <x v="0"/>
    <s v="Grayson College"/>
    <x v="5"/>
    <s v="Enter any Other Subpart Funding Received"/>
    <m/>
    <m/>
    <m/>
    <m/>
    <m/>
    <m/>
    <m/>
    <m/>
    <m/>
    <m/>
  </r>
  <r>
    <x v="0"/>
    <s v="Grayson College"/>
    <x v="5"/>
    <s v="Enter any Other Subpart Funding Received"/>
    <m/>
    <m/>
    <m/>
    <m/>
    <m/>
    <m/>
    <m/>
    <m/>
    <m/>
    <m/>
  </r>
  <r>
    <x v="0"/>
    <s v="Grayson College"/>
    <x v="6"/>
    <s v="COVID Skills Development Grant"/>
    <n v="633310"/>
    <n v="89166"/>
    <m/>
    <n v="400276"/>
    <m/>
    <n v="143868"/>
    <m/>
    <m/>
    <m/>
    <m/>
  </r>
  <r>
    <x v="0"/>
    <s v="Grayson College"/>
    <x v="6"/>
    <s v="Enter any Other Subpart Funding Received"/>
    <m/>
    <m/>
    <m/>
    <m/>
    <m/>
    <m/>
    <m/>
    <m/>
    <m/>
    <m/>
  </r>
  <r>
    <x v="0"/>
    <s v="Grayson College"/>
    <x v="7"/>
    <s v="FEMA reimbursements – Note purpose in Explanatory Notes"/>
    <m/>
    <m/>
    <m/>
    <m/>
    <m/>
    <m/>
    <m/>
    <m/>
    <m/>
    <m/>
  </r>
  <r>
    <x v="0"/>
    <s v="Grayson College"/>
    <x v="7"/>
    <s v="Funds received from other state or local entity (please specify which entity and for what purpose in explanatory notes)"/>
    <m/>
    <m/>
    <m/>
    <m/>
    <m/>
    <m/>
    <m/>
    <m/>
    <m/>
    <m/>
  </r>
  <r>
    <x v="1"/>
    <s v="Texas State University"/>
    <x v="0"/>
    <s v="Student Portion"/>
    <n v="15895755"/>
    <n v="15895755"/>
    <m/>
    <m/>
    <m/>
    <m/>
    <m/>
    <m/>
    <m/>
    <m/>
  </r>
  <r>
    <x v="1"/>
    <s v="Texas State University"/>
    <x v="0"/>
    <s v="Institutional Portion"/>
    <n v="15895754"/>
    <n v="15895724"/>
    <m/>
    <n v="-120"/>
    <m/>
    <n v="150"/>
    <m/>
    <m/>
    <m/>
    <m/>
  </r>
  <r>
    <x v="1"/>
    <s v="Texas State University"/>
    <x v="0"/>
    <s v="Historically Black Colleges &amp; Universities"/>
    <m/>
    <m/>
    <m/>
    <m/>
    <m/>
    <m/>
    <m/>
    <m/>
    <m/>
    <m/>
  </r>
  <r>
    <x v="1"/>
    <s v="Texas State University"/>
    <x v="0"/>
    <s v="Tribally Controlled Colleges and Universities"/>
    <m/>
    <m/>
    <m/>
    <m/>
    <m/>
    <m/>
    <m/>
    <m/>
    <m/>
    <m/>
  </r>
  <r>
    <x v="1"/>
    <s v="Texas State University"/>
    <x v="0"/>
    <s v="Minority Serving Institutions"/>
    <n v="2348991"/>
    <m/>
    <m/>
    <n v="2348991"/>
    <m/>
    <m/>
    <m/>
    <m/>
    <m/>
    <m/>
  </r>
  <r>
    <x v="1"/>
    <s v="Texas State University"/>
    <x v="0"/>
    <s v="Strengthening Institutions Program"/>
    <m/>
    <m/>
    <m/>
    <m/>
    <m/>
    <m/>
    <m/>
    <m/>
    <m/>
    <m/>
  </r>
  <r>
    <x v="1"/>
    <s v="Texas State University"/>
    <x v="0"/>
    <s v="Fund for the Improvement of Post-Secondary Education"/>
    <m/>
    <m/>
    <m/>
    <m/>
    <m/>
    <m/>
    <m/>
    <m/>
    <m/>
    <m/>
  </r>
  <r>
    <x v="1"/>
    <s v="Texas State University"/>
    <x v="0"/>
    <s v="Institutional Resilience and Expanded Postsecondary Opportunity"/>
    <m/>
    <m/>
    <m/>
    <m/>
    <m/>
    <m/>
    <m/>
    <m/>
    <m/>
    <m/>
  </r>
  <r>
    <x v="1"/>
    <s v="Texas State University"/>
    <x v="0"/>
    <s v="HHS Provider Relief Fund"/>
    <m/>
    <m/>
    <m/>
    <m/>
    <m/>
    <m/>
    <m/>
    <m/>
    <m/>
    <m/>
  </r>
  <r>
    <x v="1"/>
    <s v="Texas State University"/>
    <x v="0"/>
    <s v="Enter any Other Subpart Funding Received"/>
    <m/>
    <m/>
    <m/>
    <m/>
    <m/>
    <m/>
    <m/>
    <m/>
    <m/>
    <m/>
  </r>
  <r>
    <x v="1"/>
    <s v="Texas State University"/>
    <x v="1"/>
    <s v="Governor's Emergency Education Relief Fund I &amp; II"/>
    <m/>
    <m/>
    <n v="7201426"/>
    <n v="5772478"/>
    <n v="3773626"/>
    <n v="3773626"/>
    <n v="544920"/>
    <n v="737964"/>
    <n v="240077"/>
    <m/>
  </r>
  <r>
    <x v="1"/>
    <s v="Texas State University"/>
    <x v="2"/>
    <s v="Student Aid Portion"/>
    <m/>
    <m/>
    <n v="15895755"/>
    <n v="14648812"/>
    <m/>
    <n v="1246943"/>
    <m/>
    <m/>
    <m/>
    <m/>
  </r>
  <r>
    <x v="1"/>
    <s v="Texas State University"/>
    <x v="2"/>
    <s v="Institutional Portion"/>
    <m/>
    <m/>
    <n v="36246797"/>
    <n v="10508492"/>
    <m/>
    <n v="25738305"/>
    <m/>
    <m/>
    <m/>
    <m/>
  </r>
  <r>
    <x v="1"/>
    <s v="Texas State University"/>
    <x v="2"/>
    <s v="Historically Black Colleges &amp; Universities"/>
    <m/>
    <m/>
    <m/>
    <m/>
    <m/>
    <m/>
    <m/>
    <m/>
    <m/>
    <m/>
  </r>
  <r>
    <x v="1"/>
    <s v="Texas State University"/>
    <x v="2"/>
    <s v="Tribally Controlled Colleges and Universities"/>
    <m/>
    <m/>
    <m/>
    <m/>
    <m/>
    <m/>
    <m/>
    <m/>
    <m/>
    <m/>
  </r>
  <r>
    <x v="1"/>
    <s v="Texas State University"/>
    <x v="2"/>
    <s v="Minority Serving Institutions"/>
    <m/>
    <m/>
    <n v="3357574"/>
    <n v="2140049"/>
    <m/>
    <n v="1217525"/>
    <m/>
    <m/>
    <m/>
    <m/>
  </r>
  <r>
    <x v="1"/>
    <s v="Texas State University"/>
    <x v="2"/>
    <s v="Strengthening Institutions Program"/>
    <m/>
    <m/>
    <m/>
    <m/>
    <m/>
    <m/>
    <m/>
    <m/>
    <m/>
    <m/>
  </r>
  <r>
    <x v="1"/>
    <s v="Texas State University"/>
    <x v="2"/>
    <s v="Proprietary Institutions Grant Funds for Students"/>
    <m/>
    <m/>
    <m/>
    <m/>
    <m/>
    <m/>
    <m/>
    <m/>
    <m/>
    <m/>
  </r>
  <r>
    <x v="1"/>
    <s v="Texas State University"/>
    <x v="2"/>
    <s v="Supplemental Assistance to Institutions of Higher Education Program"/>
    <m/>
    <m/>
    <m/>
    <m/>
    <m/>
    <m/>
    <m/>
    <m/>
    <m/>
    <m/>
  </r>
  <r>
    <x v="1"/>
    <s v="Texas State University"/>
    <x v="2"/>
    <s v="Enter any Other Subpart Funding Received"/>
    <m/>
    <m/>
    <m/>
    <m/>
    <m/>
    <m/>
    <m/>
    <m/>
    <m/>
    <m/>
  </r>
  <r>
    <x v="1"/>
    <s v="Texas State University"/>
    <x v="3"/>
    <s v="Student Portion"/>
    <m/>
    <m/>
    <n v="46077627"/>
    <n v="34500"/>
    <m/>
    <n v="46043127"/>
    <m/>
    <m/>
    <m/>
    <m/>
  </r>
  <r>
    <x v="1"/>
    <s v="Texas State University"/>
    <x v="3"/>
    <s v="Institutional Portion"/>
    <m/>
    <m/>
    <n v="45816234"/>
    <n v="8185909"/>
    <m/>
    <n v="37630325"/>
    <m/>
    <m/>
    <m/>
    <m/>
  </r>
  <r>
    <x v="1"/>
    <s v="Texas State University"/>
    <x v="3"/>
    <s v="Historically Black Colleges &amp; Universities"/>
    <m/>
    <m/>
    <m/>
    <m/>
    <m/>
    <m/>
    <m/>
    <m/>
    <m/>
    <m/>
  </r>
  <r>
    <x v="1"/>
    <s v="Texas State University"/>
    <x v="3"/>
    <s v="Tribally Controlled Colleges and Universities"/>
    <m/>
    <m/>
    <m/>
    <m/>
    <m/>
    <m/>
    <m/>
    <m/>
    <m/>
    <m/>
  </r>
  <r>
    <x v="1"/>
    <s v="Texas State University"/>
    <x v="3"/>
    <s v="Minority Serving Institutions"/>
    <m/>
    <m/>
    <n v="5731544"/>
    <m/>
    <m/>
    <n v="5731544"/>
    <m/>
    <m/>
    <m/>
    <m/>
  </r>
  <r>
    <x v="1"/>
    <s v="Texas State University"/>
    <x v="3"/>
    <s v="Strengthening Institutions Program"/>
    <m/>
    <m/>
    <m/>
    <m/>
    <m/>
    <m/>
    <m/>
    <m/>
    <m/>
    <m/>
  </r>
  <r>
    <x v="1"/>
    <s v="Texas State University"/>
    <x v="3"/>
    <s v="Proprietary Institutions Grant Funds for Students"/>
    <m/>
    <m/>
    <m/>
    <m/>
    <m/>
    <m/>
    <m/>
    <m/>
    <m/>
    <m/>
  </r>
  <r>
    <x v="1"/>
    <s v="Texas State University"/>
    <x v="3"/>
    <s v="Supplemental Support under American Rescue Plan"/>
    <m/>
    <m/>
    <m/>
    <m/>
    <m/>
    <m/>
    <m/>
    <m/>
    <m/>
    <m/>
  </r>
  <r>
    <x v="1"/>
    <s v="Texas State University"/>
    <x v="3"/>
    <s v="Federal Funding Provided in SB8, 87th Legislature, 3rd Called Session"/>
    <m/>
    <m/>
    <m/>
    <m/>
    <m/>
    <m/>
    <m/>
    <m/>
    <m/>
    <m/>
  </r>
  <r>
    <x v="1"/>
    <s v="Texas State University"/>
    <x v="3"/>
    <s v="Enter any Other Subpart Funding Received"/>
    <m/>
    <m/>
    <m/>
    <m/>
    <m/>
    <m/>
    <m/>
    <m/>
    <m/>
    <m/>
  </r>
  <r>
    <x v="1"/>
    <s v="Texas State University"/>
    <x v="4"/>
    <s v="Enter any Other Subpart Funding Received"/>
    <m/>
    <m/>
    <m/>
    <m/>
    <m/>
    <m/>
    <m/>
    <m/>
    <m/>
    <m/>
  </r>
  <r>
    <x v="1"/>
    <s v="Texas State University"/>
    <x v="4"/>
    <s v="Enter any Other Subpart Funding Received"/>
    <m/>
    <m/>
    <m/>
    <m/>
    <m/>
    <m/>
    <m/>
    <m/>
    <m/>
    <m/>
  </r>
  <r>
    <x v="1"/>
    <s v="Texas State University"/>
    <x v="5"/>
    <s v="Enter any Other Subpart Funding Received"/>
    <m/>
    <m/>
    <m/>
    <m/>
    <m/>
    <m/>
    <m/>
    <m/>
    <m/>
    <m/>
  </r>
  <r>
    <x v="1"/>
    <s v="Texas State University"/>
    <x v="5"/>
    <s v="Enter any Other Subpart Funding Received"/>
    <m/>
    <m/>
    <m/>
    <m/>
    <m/>
    <m/>
    <m/>
    <m/>
    <m/>
    <m/>
  </r>
  <r>
    <x v="1"/>
    <s v="Texas State University"/>
    <x v="6"/>
    <s v="Enter any Other Subpart Funding Received"/>
    <m/>
    <m/>
    <m/>
    <m/>
    <m/>
    <m/>
    <m/>
    <m/>
    <m/>
    <m/>
  </r>
  <r>
    <x v="1"/>
    <s v="Texas State University"/>
    <x v="6"/>
    <s v="Enter any Other Subpart Funding Received"/>
    <m/>
    <m/>
    <m/>
    <m/>
    <m/>
    <m/>
    <m/>
    <m/>
    <m/>
    <m/>
  </r>
  <r>
    <x v="1"/>
    <s v="Texas State University"/>
    <x v="7"/>
    <s v="FEMA reimbursements – Note purpose in Explanatory Notes"/>
    <m/>
    <m/>
    <m/>
    <m/>
    <m/>
    <m/>
    <m/>
    <m/>
    <m/>
    <m/>
  </r>
  <r>
    <x v="1"/>
    <s v="Texas State University"/>
    <x v="7"/>
    <s v="Funds received from other state or local entity (please specify which entity and for what purpose in explanatory notes)"/>
    <m/>
    <m/>
    <n v="125099"/>
    <n v="125099"/>
    <n v="907752"/>
    <n v="313155"/>
    <m/>
    <n v="186656"/>
    <n v="49823"/>
    <s v="Entity-TX A&amp;M Univ Health Science Center _x000a_Purpose-COVID: FY20 SBDC COVID Business Recovery Accelerator Cooperative Agreement_x000a_Entity-TX A&amp;M Univ Health Science Center_x000a_COVID: Texas State University Texas Vaccine Outreach and Education_x000a_Entity-U.S. Department of Labor Occupational Safety and Health Admin_x000a_Purpose-COVID: Infectious Diseases, Including COVID-19_x000a_Entity-Johns Hopkins University Bloomberg School of Public Health_x000a_Purpose-The Community's Role in an Equitable and Effective COVID-19 Vaccination Rollout_x000a_Entity-Texas Higher Ed Coordinating Board Academic Quality and Workforce_x000a_Purpose-CARES Applied Behavior Analysis Educator Training Program_x000a_Entity-TX Higher Ed Coordinating Board Academic Quality and Workforce _x000a_Purpose-COVID:(NIGP):Supporting Clinical Learning Experiences to Mitigate Impediment_x000a_Entity-UT Austin Hogg Foundation for Mental Health _x000a_Purpose-Black Mental Health in the Age of COVID-19 at Texas State University"/>
  </r>
  <r>
    <x v="1"/>
    <s v="The University of Texas at San Antonio"/>
    <x v="0"/>
    <s v="Student Portion"/>
    <n v="14828444"/>
    <n v="10940952"/>
    <s v="                                     -  "/>
    <n v="3887492"/>
    <m/>
    <s v="                                               -  "/>
    <n v="0"/>
    <s v="                                     -  "/>
    <s v="                                          -  "/>
    <m/>
  </r>
  <r>
    <x v="1"/>
    <s v="The University of Texas at San Antonio"/>
    <x v="0"/>
    <s v="Institutional Portion"/>
    <n v="14828443"/>
    <n v="9446136"/>
    <s v="                                     -  "/>
    <n v="4774393"/>
    <m/>
    <n v="79224"/>
    <n v="0"/>
    <n v="33751"/>
    <n v="66555"/>
    <m/>
  </r>
  <r>
    <x v="1"/>
    <s v="The University of Texas at San Antonio"/>
    <x v="0"/>
    <s v="Historically Black Colleges &amp; Universities"/>
    <s v="                                     -  "/>
    <s v="                                     -  "/>
    <s v="                                     -  "/>
    <s v="                                     -  "/>
    <m/>
    <m/>
    <n v="0"/>
    <s v="                                     -  "/>
    <s v="                                          -  "/>
    <m/>
  </r>
  <r>
    <x v="1"/>
    <s v="The University of Texas at San Antonio"/>
    <x v="0"/>
    <s v="Tribally Controlled Colleges and Universities"/>
    <s v="                                     -  "/>
    <s v="                                     -  "/>
    <s v="                                     -  "/>
    <s v="                                     -  "/>
    <m/>
    <m/>
    <n v="0"/>
    <s v="                                     -  "/>
    <s v="                                          -  "/>
    <m/>
  </r>
  <r>
    <x v="1"/>
    <s v="The University of Texas at San Antonio"/>
    <x v="0"/>
    <s v="Minority Serving Institutions"/>
    <n v="2156823"/>
    <n v="2137372"/>
    <s v="                                     -  "/>
    <n v="19451"/>
    <m/>
    <s v="                                               -  "/>
    <n v="0"/>
    <s v="                                     -  "/>
    <s v="                                          -  "/>
    <m/>
  </r>
  <r>
    <x v="1"/>
    <s v="The University of Texas at San Antonio"/>
    <x v="0"/>
    <s v="Strengthening Institutions Program"/>
    <s v="                                     -  "/>
    <s v="                                     -  "/>
    <s v="                                     -  "/>
    <s v="                                     -  "/>
    <m/>
    <m/>
    <n v="0"/>
    <s v="                                     -  "/>
    <s v="                                          -  "/>
    <m/>
  </r>
  <r>
    <x v="1"/>
    <s v="The University of Texas at San Antonio"/>
    <x v="0"/>
    <s v="Fund for the Improvement of Post-Secondary Education"/>
    <s v="                                     -  "/>
    <s v="                                     -  "/>
    <s v="                                     -  "/>
    <s v="                                     -  "/>
    <m/>
    <m/>
    <n v="0"/>
    <s v="                                     -  "/>
    <s v="                                          -  "/>
    <m/>
  </r>
  <r>
    <x v="1"/>
    <s v="The University of Texas at San Antonio"/>
    <x v="0"/>
    <s v="Institutional Resilience and Expanded Postsecondary Opportunity"/>
    <s v="                                     -  "/>
    <s v="                                     -  "/>
    <s v="                                     -  "/>
    <s v="                                     -  "/>
    <m/>
    <m/>
    <n v="0"/>
    <s v="                                     -  "/>
    <s v="                                          -  "/>
    <m/>
  </r>
  <r>
    <x v="1"/>
    <s v="The University of Texas at San Antonio"/>
    <x v="0"/>
    <s v="HHS Provider Relief Fund"/>
    <s v="                                     -  "/>
    <s v="                                     -  "/>
    <s v="                                     -  "/>
    <s v="                                     -  "/>
    <m/>
    <m/>
    <n v="0"/>
    <s v="                                     -  "/>
    <s v="                                          -  "/>
    <m/>
  </r>
  <r>
    <x v="1"/>
    <s v="The University of Texas at San Antonio"/>
    <x v="0"/>
    <s v="Enter any Other Subpart Funding Received"/>
    <s v="                                     -  "/>
    <s v="                                     -  "/>
    <s v="                                     -  "/>
    <s v="                                     -  "/>
    <m/>
    <m/>
    <n v="0"/>
    <s v="                                     -  "/>
    <s v="                                          -  "/>
    <m/>
  </r>
  <r>
    <x v="1"/>
    <s v="The University of Texas at San Antonio"/>
    <x v="1"/>
    <s v="Governor's Emergency Education Relief Fund I &amp; II"/>
    <s v="                                     -  "/>
    <s v="                                     -  "/>
    <n v="5067789"/>
    <n v="4955289"/>
    <n v="963470"/>
    <n v="602184"/>
    <n v="0"/>
    <n v="530080"/>
    <s v="                                          -  "/>
    <m/>
  </r>
  <r>
    <x v="1"/>
    <s v="The University of Texas at San Antonio"/>
    <x v="2"/>
    <s v="Student Aid Portion"/>
    <s v="                                     -  "/>
    <s v="                                     -  "/>
    <n v="14828444"/>
    <n v="14791130"/>
    <m/>
    <n v="37314"/>
    <n v="0"/>
    <s v="                                     -  "/>
    <s v="                                          -  "/>
    <m/>
  </r>
  <r>
    <x v="1"/>
    <s v="The University of Texas at San Antonio"/>
    <x v="2"/>
    <s v="Institutional Portion"/>
    <s v="                                     -  "/>
    <s v="                                     -  "/>
    <n v="34738590"/>
    <n v="17913430"/>
    <m/>
    <n v="8731098"/>
    <n v="0"/>
    <n v="3666043"/>
    <n v="670249"/>
    <m/>
  </r>
  <r>
    <x v="1"/>
    <s v="The University of Texas at San Antonio"/>
    <x v="2"/>
    <s v="Historically Black Colleges &amp; Universities"/>
    <s v="                                     -  "/>
    <s v="                                     -  "/>
    <s v="                                     -  "/>
    <s v="                                     -  "/>
    <m/>
    <m/>
    <n v="0"/>
    <s v="                                     -  "/>
    <s v="                                          -  "/>
    <m/>
  </r>
  <r>
    <x v="1"/>
    <s v="The University of Texas at San Antonio"/>
    <x v="2"/>
    <s v="Tribally Controlled Colleges and Universities"/>
    <s v="                                     -  "/>
    <s v="                                     -  "/>
    <s v="                                     -  "/>
    <s v="                                     -  "/>
    <m/>
    <m/>
    <n v="0"/>
    <s v="                                     -  "/>
    <s v="                                          -  "/>
    <m/>
  </r>
  <r>
    <x v="1"/>
    <s v="The University of Texas at San Antonio"/>
    <x v="2"/>
    <s v="Minority Serving Institutions"/>
    <s v="                                     -  "/>
    <s v="                                     -  "/>
    <n v="3151737"/>
    <n v="2333481"/>
    <m/>
    <n v="851049"/>
    <n v="0"/>
    <n v="-80730"/>
    <s v="                                          -  "/>
    <m/>
  </r>
  <r>
    <x v="1"/>
    <s v="The University of Texas at San Antonio"/>
    <x v="2"/>
    <s v="Strengthening Institutions Program"/>
    <s v="                                     -  "/>
    <s v="                                     -  "/>
    <s v="                                     -  "/>
    <s v="                                     -  "/>
    <m/>
    <m/>
    <n v="0"/>
    <s v="                                     -  "/>
    <s v="                                          -  "/>
    <m/>
  </r>
  <r>
    <x v="1"/>
    <s v="The University of Texas at San Antonio"/>
    <x v="2"/>
    <s v="Proprietary Institutions Grant Funds for Students"/>
    <s v="                                     -  "/>
    <s v="                                     -  "/>
    <s v="                                     -  "/>
    <s v="                                     -  "/>
    <m/>
    <m/>
    <n v="0"/>
    <s v="                                     -  "/>
    <s v="                                          -  "/>
    <m/>
  </r>
  <r>
    <x v="1"/>
    <s v="The University of Texas at San Antonio"/>
    <x v="2"/>
    <s v="Supplemental Assistance to Institutions of Higher Education Program"/>
    <s v="                                     -  "/>
    <s v="                                     -  "/>
    <s v="                                     -  "/>
    <s v="                                     -  "/>
    <m/>
    <m/>
    <n v="0"/>
    <s v="                                     -  "/>
    <s v="                                          -  "/>
    <m/>
  </r>
  <r>
    <x v="1"/>
    <s v="The University of Texas at San Antonio"/>
    <x v="2"/>
    <s v="Enter any Other Subpart Funding Received"/>
    <s v="                                     -  "/>
    <s v="                                     -  "/>
    <s v="                                     -  "/>
    <s v="                                     -  "/>
    <m/>
    <m/>
    <n v="0"/>
    <s v="                                     -  "/>
    <s v="                                          -  "/>
    <m/>
  </r>
  <r>
    <x v="1"/>
    <s v="The University of Texas at San Antonio"/>
    <x v="3"/>
    <s v="Student Portion"/>
    <s v="                                     -  "/>
    <s v="                                     -  "/>
    <n v="43484932"/>
    <s v="                                     -  "/>
    <m/>
    <n v="43027641"/>
    <n v="0"/>
    <n v="457291"/>
    <s v="                                          -  "/>
    <m/>
  </r>
  <r>
    <x v="1"/>
    <s v="The University of Texas at San Antonio"/>
    <x v="3"/>
    <s v="Institutional Portion"/>
    <s v="                                     -  "/>
    <s v="                                     -  "/>
    <n v="43094802"/>
    <n v="28560790"/>
    <m/>
    <n v="8095488"/>
    <n v="0"/>
    <n v="5464112"/>
    <n v="1235523"/>
    <m/>
  </r>
  <r>
    <x v="1"/>
    <s v="The University of Texas at San Antonio"/>
    <x v="3"/>
    <s v="Historically Black Colleges &amp; Universities"/>
    <s v="                                     -  "/>
    <s v="                                     -  "/>
    <s v="                                     -  "/>
    <s v="                                     -  "/>
    <m/>
    <m/>
    <n v="0"/>
    <s v="                                     -  "/>
    <s v="                                          -  "/>
    <m/>
  </r>
  <r>
    <x v="1"/>
    <s v="The University of Texas at San Antonio"/>
    <x v="3"/>
    <s v="Tribally Controlled Colleges and Universities"/>
    <s v="                                     -  "/>
    <s v="                                     -  "/>
    <s v="                                     -  "/>
    <s v="                                     -  "/>
    <m/>
    <m/>
    <n v="0"/>
    <s v="                                     -  "/>
    <s v="                                          -  "/>
    <m/>
  </r>
  <r>
    <x v="1"/>
    <s v="The University of Texas at San Antonio"/>
    <x v="3"/>
    <s v="Minority Serving Institutions"/>
    <s v="                                     -  "/>
    <s v="                                     -  "/>
    <n v="5329650"/>
    <s v="                                     -  "/>
    <m/>
    <n v="46806"/>
    <n v="0"/>
    <n v="1993681"/>
    <n v="79764"/>
    <m/>
  </r>
  <r>
    <x v="1"/>
    <s v="The University of Texas at San Antonio"/>
    <x v="3"/>
    <s v="Strengthening Institutions Program"/>
    <s v="                                     -  "/>
    <s v="                                     -  "/>
    <s v="                                     -  "/>
    <s v="                                     -  "/>
    <m/>
    <m/>
    <n v="0"/>
    <s v="                                     -  "/>
    <s v="                                          -  "/>
    <m/>
  </r>
  <r>
    <x v="1"/>
    <s v="The University of Texas at San Antonio"/>
    <x v="3"/>
    <s v="Proprietary Institutions Grant Funds for Students"/>
    <s v="                                     -  "/>
    <s v="                                     -  "/>
    <s v="                                     -  "/>
    <s v="                                     -  "/>
    <m/>
    <m/>
    <n v="0"/>
    <s v="                                     -  "/>
    <s v="                                          -  "/>
    <m/>
  </r>
  <r>
    <x v="1"/>
    <s v="The University of Texas at San Antonio"/>
    <x v="3"/>
    <s v="Supplemental Support under American Rescue Plan"/>
    <s v="                                     -  "/>
    <s v="                                     -  "/>
    <s v="                                     -  "/>
    <s v="                                     -  "/>
    <m/>
    <m/>
    <n v="0"/>
    <s v="                                     -  "/>
    <s v="                                          -  "/>
    <m/>
  </r>
  <r>
    <x v="1"/>
    <s v="The University of Texas at San Antonio"/>
    <x v="3"/>
    <s v="Federal Funding Provided in SB8, 87th Legislature, 3rd Called Session"/>
    <s v="                                     -  "/>
    <s v="                                     -  "/>
    <s v="                                     -  "/>
    <s v="                                     -  "/>
    <m/>
    <m/>
    <n v="0"/>
    <s v="                                     -  "/>
    <s v="                                          -  "/>
    <m/>
  </r>
  <r>
    <x v="1"/>
    <s v="The University of Texas at San Antonio"/>
    <x v="3"/>
    <s v="Enter any Other Subpart Funding Received"/>
    <s v="                                     -  "/>
    <s v="                                     -  "/>
    <s v="                                     -  "/>
    <s v="                                     -  "/>
    <m/>
    <m/>
    <n v="0"/>
    <s v="                                     -  "/>
    <s v="                                          -  "/>
    <m/>
  </r>
  <r>
    <x v="1"/>
    <s v="The University of Texas at San Antonio"/>
    <x v="4"/>
    <s v="Enter any Other Subpart Funding Received"/>
    <s v="                                     -  "/>
    <s v="                                     -  "/>
    <s v="                                     -  "/>
    <s v="                                     -  "/>
    <m/>
    <m/>
    <n v="0"/>
    <s v="                                     -  "/>
    <s v="                                          -  "/>
    <m/>
  </r>
  <r>
    <x v="1"/>
    <s v="The University of Texas at San Antonio"/>
    <x v="4"/>
    <s v="Enter any Other Subpart Funding Received"/>
    <s v="                                     -  "/>
    <s v="                                     -  "/>
    <s v="                                     -  "/>
    <s v="                                     -  "/>
    <m/>
    <m/>
    <n v="0"/>
    <s v="                                     -  "/>
    <s v="                                          -  "/>
    <m/>
  </r>
  <r>
    <x v="1"/>
    <s v="The University of Texas at San Antonio"/>
    <x v="5"/>
    <s v="Enter any Other Subpart Funding Received"/>
    <s v="                                     -  "/>
    <s v="                                     -  "/>
    <s v="                                     -  "/>
    <s v="                                     -  "/>
    <m/>
    <m/>
    <n v="0"/>
    <s v="                                     -  "/>
    <s v="                                          -  "/>
    <m/>
  </r>
  <r>
    <x v="1"/>
    <s v="The University of Texas at San Antonio"/>
    <x v="5"/>
    <s v="Enter any Other Subpart Funding Received"/>
    <s v="                                     -  "/>
    <s v="                                     -  "/>
    <s v="                                     -  "/>
    <s v="                                     -  "/>
    <m/>
    <m/>
    <n v="0"/>
    <s v="                                     -  "/>
    <s v="                                          -  "/>
    <m/>
  </r>
  <r>
    <x v="1"/>
    <s v="The University of Texas at San Antonio"/>
    <x v="6"/>
    <s v="Enter any Other Subpart Funding Received"/>
    <s v="                                     -  "/>
    <s v="                                     -  "/>
    <s v="                                     -  "/>
    <s v="                                     -  "/>
    <m/>
    <m/>
    <n v="0"/>
    <s v="                                     -  "/>
    <s v="                                          -  "/>
    <m/>
  </r>
  <r>
    <x v="1"/>
    <s v="The University of Texas at San Antonio"/>
    <x v="6"/>
    <s v="Enter any Other Subpart Funding Received"/>
    <s v="                                     -  "/>
    <s v="                                     -  "/>
    <s v="                                     -  "/>
    <s v="                                     -  "/>
    <m/>
    <m/>
    <n v="0"/>
    <s v="                                     -  "/>
    <s v="                                          -  "/>
    <m/>
  </r>
  <r>
    <x v="1"/>
    <s v="The University of Texas at San Antonio"/>
    <x v="7"/>
    <s v="FEMA reimbursements – Note purpose in Explanatory Notes"/>
    <s v="                                     -  "/>
    <s v="                                     -  "/>
    <s v="                                     -  "/>
    <s v="                                     -  "/>
    <m/>
    <m/>
    <n v="0"/>
    <s v="                                     -  "/>
    <s v="                                          -  "/>
    <m/>
  </r>
  <r>
    <x v="1"/>
    <s v="The University of Texas at San Antonio"/>
    <x v="7"/>
    <s v="Funds received from other state or local entity (please specify which entity and for what purpose in explanatory notes)"/>
    <n v="0"/>
    <n v="0"/>
    <n v="0"/>
    <n v="0"/>
    <m/>
    <m/>
    <n v="0"/>
    <s v="                                     -  "/>
    <s v="                                          -  "/>
    <m/>
  </r>
  <r>
    <x v="3"/>
    <s v="Lamar State College - Port Arthur"/>
    <x v="0"/>
    <s v="Student Portion"/>
    <n v="528342"/>
    <n v="528342"/>
    <m/>
    <m/>
    <m/>
    <m/>
    <m/>
    <m/>
    <m/>
    <m/>
  </r>
  <r>
    <x v="3"/>
    <s v="Lamar State College - Port Arthur"/>
    <x v="0"/>
    <s v="Institutional Portion"/>
    <n v="528342"/>
    <n v="428290"/>
    <s v=" "/>
    <n v="100052"/>
    <m/>
    <m/>
    <m/>
    <m/>
    <m/>
    <m/>
  </r>
  <r>
    <x v="3"/>
    <s v="Lamar State College - Port Arthur"/>
    <x v="0"/>
    <s v="Historically Black Colleges &amp; Universities"/>
    <m/>
    <m/>
    <m/>
    <m/>
    <m/>
    <m/>
    <m/>
    <m/>
    <m/>
    <m/>
  </r>
  <r>
    <x v="3"/>
    <s v="Lamar State College - Port Arthur"/>
    <x v="0"/>
    <s v="Tribally Controlled Colleges and Universities"/>
    <m/>
    <m/>
    <m/>
    <m/>
    <m/>
    <m/>
    <m/>
    <m/>
    <m/>
    <m/>
  </r>
  <r>
    <x v="3"/>
    <s v="Lamar State College - Port Arthur"/>
    <x v="0"/>
    <s v="Minority Serving Institutions"/>
    <n v="66328"/>
    <n v="13778"/>
    <n v="610"/>
    <n v="53160"/>
    <m/>
    <m/>
    <m/>
    <m/>
    <m/>
    <m/>
  </r>
  <r>
    <x v="3"/>
    <s v="Lamar State College - Port Arthur"/>
    <x v="0"/>
    <s v="Strengthening Institutions Program"/>
    <m/>
    <m/>
    <m/>
    <m/>
    <m/>
    <m/>
    <m/>
    <m/>
    <m/>
    <m/>
  </r>
  <r>
    <x v="3"/>
    <s v="Lamar State College - Port Arthur"/>
    <x v="0"/>
    <s v="Fund for the Improvement of Post-Secondary Education"/>
    <m/>
    <m/>
    <m/>
    <m/>
    <m/>
    <m/>
    <m/>
    <m/>
    <m/>
    <m/>
  </r>
  <r>
    <x v="3"/>
    <s v="Lamar State College - Port Arthur"/>
    <x v="0"/>
    <s v="Institutional Resilience and Expanded Postsecondary Opportunity"/>
    <m/>
    <m/>
    <m/>
    <m/>
    <m/>
    <m/>
    <m/>
    <m/>
    <m/>
    <m/>
  </r>
  <r>
    <x v="3"/>
    <s v="Lamar State College - Port Arthur"/>
    <x v="0"/>
    <s v="HHS Provider Relief Fund"/>
    <m/>
    <m/>
    <m/>
    <m/>
    <m/>
    <m/>
    <m/>
    <m/>
    <m/>
    <m/>
  </r>
  <r>
    <x v="3"/>
    <s v="Lamar State College - Port Arthur"/>
    <x v="0"/>
    <s v="Enter any Other Subpart Funding Received"/>
    <m/>
    <m/>
    <m/>
    <m/>
    <m/>
    <m/>
    <m/>
    <m/>
    <m/>
    <m/>
  </r>
  <r>
    <x v="3"/>
    <s v="Lamar State College - Port Arthur"/>
    <x v="1"/>
    <s v="Governor's Emergency Education Relief Fund I &amp; II"/>
    <m/>
    <m/>
    <n v="374344"/>
    <n v="74344"/>
    <n v="168038"/>
    <n v="395212"/>
    <s v=" "/>
    <n v="72826"/>
    <n v="0"/>
    <m/>
  </r>
  <r>
    <x v="3"/>
    <s v="Lamar State College - Port Arthur"/>
    <x v="2"/>
    <s v="Student Aid Portion"/>
    <m/>
    <m/>
    <n v="528342"/>
    <n v="528342"/>
    <m/>
    <m/>
    <m/>
    <m/>
    <m/>
    <m/>
  </r>
  <r>
    <x v="3"/>
    <s v="Lamar State College - Port Arthur"/>
    <x v="2"/>
    <s v="Institutional Portion"/>
    <m/>
    <m/>
    <n v="2317915"/>
    <n v="1389644"/>
    <n v="0"/>
    <n v="928271"/>
    <m/>
    <m/>
    <m/>
    <m/>
  </r>
  <r>
    <x v="3"/>
    <s v="Lamar State College - Port Arthur"/>
    <x v="2"/>
    <s v="Historically Black Colleges &amp; Universities"/>
    <m/>
    <m/>
    <m/>
    <m/>
    <m/>
    <m/>
    <m/>
    <m/>
    <m/>
    <m/>
  </r>
  <r>
    <x v="3"/>
    <s v="Lamar State College - Port Arthur"/>
    <x v="2"/>
    <s v="Tribally Controlled Colleges and Universities"/>
    <m/>
    <m/>
    <m/>
    <m/>
    <m/>
    <m/>
    <m/>
    <m/>
    <m/>
    <m/>
  </r>
  <r>
    <x v="3"/>
    <s v="Lamar State College - Port Arthur"/>
    <x v="2"/>
    <s v="Minority Serving Institutions"/>
    <m/>
    <m/>
    <n v="152279"/>
    <n v="151292"/>
    <n v="0"/>
    <n v="987"/>
    <m/>
    <m/>
    <m/>
    <m/>
  </r>
  <r>
    <x v="3"/>
    <s v="Lamar State College - Port Arthur"/>
    <x v="2"/>
    <s v="Strengthening Institutions Program"/>
    <m/>
    <m/>
    <m/>
    <m/>
    <m/>
    <m/>
    <m/>
    <m/>
    <m/>
    <m/>
  </r>
  <r>
    <x v="3"/>
    <s v="Lamar State College - Port Arthur"/>
    <x v="2"/>
    <s v="Proprietary Institutions Grant Funds for Students"/>
    <m/>
    <m/>
    <m/>
    <m/>
    <m/>
    <m/>
    <m/>
    <m/>
    <m/>
    <m/>
  </r>
  <r>
    <x v="3"/>
    <s v="Lamar State College - Port Arthur"/>
    <x v="2"/>
    <s v="Supplemental Assistance to Institutions of Higher Education Program"/>
    <m/>
    <m/>
    <m/>
    <m/>
    <m/>
    <m/>
    <m/>
    <m/>
    <m/>
    <m/>
  </r>
  <r>
    <x v="3"/>
    <s v="Lamar State College - Port Arthur"/>
    <x v="2"/>
    <s v="Enter any Other Subpart Funding Received"/>
    <m/>
    <m/>
    <m/>
    <m/>
    <m/>
    <m/>
    <m/>
    <m/>
    <m/>
    <m/>
  </r>
  <r>
    <x v="3"/>
    <s v="Lamar State College - Port Arthur"/>
    <x v="3"/>
    <s v="Student Portion"/>
    <m/>
    <m/>
    <n v="2492689"/>
    <n v="0"/>
    <n v="0"/>
    <n v="2492689"/>
    <n v="0"/>
    <n v="0"/>
    <m/>
    <m/>
  </r>
  <r>
    <x v="3"/>
    <s v="Lamar State College - Port Arthur"/>
    <x v="3"/>
    <s v="Institutional Portion"/>
    <m/>
    <m/>
    <n v="2427454"/>
    <n v="32"/>
    <n v="0"/>
    <n v="690868"/>
    <n v="0"/>
    <n v="1736554"/>
    <m/>
    <m/>
  </r>
  <r>
    <x v="3"/>
    <s v="Lamar State College - Port Arthur"/>
    <x v="3"/>
    <s v="Historically Black Colleges &amp; Universities"/>
    <m/>
    <m/>
    <m/>
    <m/>
    <m/>
    <m/>
    <m/>
    <m/>
    <m/>
    <m/>
  </r>
  <r>
    <x v="3"/>
    <s v="Lamar State College - Port Arthur"/>
    <x v="3"/>
    <s v="Tribally Controlled Colleges and Universities"/>
    <m/>
    <m/>
    <m/>
    <m/>
    <m/>
    <m/>
    <m/>
    <m/>
    <m/>
    <m/>
  </r>
  <r>
    <x v="3"/>
    <s v="Lamar State College - Port Arthur"/>
    <x v="3"/>
    <s v="Minority Serving Institutions"/>
    <m/>
    <s v=" "/>
    <n v="255480"/>
    <n v="0"/>
    <n v="0"/>
    <n v="255480"/>
    <m/>
    <m/>
    <m/>
    <m/>
  </r>
  <r>
    <x v="3"/>
    <s v="Lamar State College - Port Arthur"/>
    <x v="3"/>
    <s v="Strengthening Institutions Program"/>
    <m/>
    <m/>
    <m/>
    <m/>
    <m/>
    <m/>
    <m/>
    <m/>
    <m/>
    <m/>
  </r>
  <r>
    <x v="3"/>
    <s v="Lamar State College - Port Arthur"/>
    <x v="3"/>
    <s v="Proprietary Institutions Grant Funds for Students"/>
    <m/>
    <m/>
    <m/>
    <m/>
    <m/>
    <m/>
    <m/>
    <m/>
    <m/>
    <m/>
  </r>
  <r>
    <x v="3"/>
    <s v="Lamar State College - Port Arthur"/>
    <x v="3"/>
    <s v="Supplemental Support under American Rescue Plan"/>
    <m/>
    <m/>
    <m/>
    <m/>
    <m/>
    <m/>
    <m/>
    <m/>
    <m/>
    <m/>
  </r>
  <r>
    <x v="3"/>
    <s v="Lamar State College - Port Arthur"/>
    <x v="3"/>
    <s v="Federal Funding Provided in SB8, 87th Legislature, 3rd Called Session"/>
    <m/>
    <m/>
    <m/>
    <m/>
    <m/>
    <m/>
    <m/>
    <m/>
    <m/>
    <m/>
  </r>
  <r>
    <x v="3"/>
    <s v="Lamar State College - Port Arthur"/>
    <x v="3"/>
    <s v="Enter any Other Subpart Funding Received"/>
    <m/>
    <m/>
    <m/>
    <m/>
    <m/>
    <m/>
    <m/>
    <m/>
    <m/>
    <m/>
  </r>
  <r>
    <x v="3"/>
    <s v="Lamar State College - Port Arthur"/>
    <x v="4"/>
    <s v="Enter any Other Subpart Funding Received"/>
    <m/>
    <m/>
    <m/>
    <m/>
    <m/>
    <m/>
    <m/>
    <m/>
    <m/>
    <m/>
  </r>
  <r>
    <x v="3"/>
    <s v="Lamar State College - Port Arthur"/>
    <x v="4"/>
    <s v="Enter any Other Subpart Funding Received"/>
    <m/>
    <m/>
    <m/>
    <m/>
    <m/>
    <m/>
    <m/>
    <m/>
    <m/>
    <m/>
  </r>
  <r>
    <x v="3"/>
    <s v="Lamar State College - Port Arthur"/>
    <x v="5"/>
    <s v="Enter any Other Subpart Funding Received"/>
    <m/>
    <m/>
    <m/>
    <m/>
    <m/>
    <m/>
    <m/>
    <m/>
    <m/>
    <m/>
  </r>
  <r>
    <x v="3"/>
    <s v="Lamar State College - Port Arthur"/>
    <x v="5"/>
    <s v="Enter any Other Subpart Funding Received"/>
    <m/>
    <m/>
    <m/>
    <m/>
    <m/>
    <m/>
    <m/>
    <m/>
    <m/>
    <m/>
  </r>
  <r>
    <x v="3"/>
    <s v="Lamar State College - Port Arthur"/>
    <x v="6"/>
    <s v="Enter any Other Subpart Funding Received"/>
    <m/>
    <m/>
    <m/>
    <m/>
    <m/>
    <m/>
    <m/>
    <m/>
    <m/>
    <m/>
  </r>
  <r>
    <x v="3"/>
    <s v="Lamar State College - Port Arthur"/>
    <x v="6"/>
    <s v="Enter any Other Subpart Funding Received"/>
    <m/>
    <m/>
    <m/>
    <m/>
    <m/>
    <m/>
    <m/>
    <m/>
    <m/>
    <m/>
  </r>
  <r>
    <x v="3"/>
    <s v="Lamar State College - Port Arthur"/>
    <x v="7"/>
    <s v="FEMA reimbursements – Note purpose in Explanatory Notes"/>
    <n v="51000"/>
    <n v="51000"/>
    <m/>
    <m/>
    <m/>
    <m/>
    <m/>
    <m/>
    <m/>
    <s v="Funds received from local enties: $10,000 from Texas Higher Education Foundation; $41,000 from Siempra"/>
  </r>
  <r>
    <x v="3"/>
    <s v="Lamar State College - Port Arthur"/>
    <x v="7"/>
    <s v="Funds received from other state or local entity (please specify which entity and for what purpose in explanatory notes)"/>
    <m/>
    <m/>
    <m/>
    <m/>
    <m/>
    <m/>
    <m/>
    <m/>
    <m/>
    <m/>
  </r>
  <r>
    <x v="0"/>
    <s v="Ranger College"/>
    <x v="0"/>
    <s v="Student Portion"/>
    <n v="523867"/>
    <n v="374100"/>
    <m/>
    <n v="149767"/>
    <m/>
    <m/>
    <m/>
    <m/>
    <m/>
    <m/>
  </r>
  <r>
    <x v="0"/>
    <s v="Ranger College"/>
    <x v="0"/>
    <s v="Institutional Portion"/>
    <n v="523866"/>
    <n v="143548"/>
    <m/>
    <n v="380318"/>
    <m/>
    <m/>
    <m/>
    <m/>
    <m/>
    <m/>
  </r>
  <r>
    <x v="0"/>
    <s v="Ranger College"/>
    <x v="0"/>
    <s v="Historically Black Colleges &amp; Universities"/>
    <m/>
    <m/>
    <m/>
    <m/>
    <m/>
    <m/>
    <m/>
    <m/>
    <m/>
    <m/>
  </r>
  <r>
    <x v="0"/>
    <s v="Ranger College"/>
    <x v="0"/>
    <s v="Tribally Controlled Colleges and Universities"/>
    <m/>
    <m/>
    <m/>
    <m/>
    <m/>
    <m/>
    <m/>
    <m/>
    <m/>
    <m/>
  </r>
  <r>
    <x v="0"/>
    <s v="Ranger College"/>
    <x v="0"/>
    <s v="Minority Serving Institutions"/>
    <m/>
    <m/>
    <m/>
    <m/>
    <m/>
    <m/>
    <m/>
    <m/>
    <m/>
    <m/>
  </r>
  <r>
    <x v="0"/>
    <s v="Ranger College"/>
    <x v="0"/>
    <s v="Strengthening Institutions Program"/>
    <m/>
    <m/>
    <m/>
    <m/>
    <m/>
    <m/>
    <m/>
    <m/>
    <m/>
    <m/>
  </r>
  <r>
    <x v="0"/>
    <s v="Ranger College"/>
    <x v="0"/>
    <s v="Fund for the Improvement of Post-Secondary Education"/>
    <m/>
    <m/>
    <m/>
    <m/>
    <m/>
    <m/>
    <m/>
    <m/>
    <m/>
    <m/>
  </r>
  <r>
    <x v="0"/>
    <s v="Ranger College"/>
    <x v="0"/>
    <s v="Institutional Resilience and Expanded Postsecondary Opportunity"/>
    <m/>
    <m/>
    <m/>
    <m/>
    <m/>
    <m/>
    <m/>
    <m/>
    <m/>
    <m/>
  </r>
  <r>
    <x v="0"/>
    <s v="Ranger College"/>
    <x v="0"/>
    <s v="HHS Provider Relief Fund"/>
    <m/>
    <m/>
    <m/>
    <m/>
    <m/>
    <m/>
    <m/>
    <m/>
    <m/>
    <m/>
  </r>
  <r>
    <x v="0"/>
    <s v="Ranger College"/>
    <x v="0"/>
    <s v="Enter any Other Subpart Funding Received"/>
    <m/>
    <m/>
    <m/>
    <m/>
    <m/>
    <m/>
    <m/>
    <m/>
    <m/>
    <m/>
  </r>
  <r>
    <x v="0"/>
    <s v="Ranger College"/>
    <x v="1"/>
    <s v="Governor's Emergency Education Relief Fund I &amp; II"/>
    <m/>
    <m/>
    <n v="326382"/>
    <n v="66082"/>
    <n v="131200"/>
    <n v="76925"/>
    <n v="50000"/>
    <n v="58528"/>
    <m/>
    <m/>
  </r>
  <r>
    <x v="0"/>
    <s v="Ranger College"/>
    <x v="2"/>
    <s v="Student Aid Portion"/>
    <m/>
    <m/>
    <n v="523867"/>
    <n v="523867"/>
    <m/>
    <m/>
    <m/>
    <m/>
    <m/>
    <m/>
  </r>
  <r>
    <x v="0"/>
    <s v="Ranger College"/>
    <x v="2"/>
    <s v="Institutional Portion"/>
    <m/>
    <m/>
    <n v="1677155"/>
    <n v="1364105"/>
    <m/>
    <n v="299755"/>
    <m/>
    <n v="18072"/>
    <m/>
    <m/>
  </r>
  <r>
    <x v="0"/>
    <s v="Ranger College"/>
    <x v="2"/>
    <s v="Historically Black Colleges &amp; Universities"/>
    <m/>
    <m/>
    <m/>
    <m/>
    <m/>
    <m/>
    <m/>
    <m/>
    <m/>
    <m/>
  </r>
  <r>
    <x v="0"/>
    <s v="Ranger College"/>
    <x v="2"/>
    <s v="Tribally Controlled Colleges and Universities"/>
    <m/>
    <m/>
    <m/>
    <m/>
    <m/>
    <m/>
    <m/>
    <m/>
    <m/>
    <m/>
  </r>
  <r>
    <x v="0"/>
    <s v="Ranger College"/>
    <x v="2"/>
    <s v="Minority Serving Institutions"/>
    <m/>
    <m/>
    <m/>
    <m/>
    <m/>
    <m/>
    <m/>
    <m/>
    <m/>
    <m/>
  </r>
  <r>
    <x v="0"/>
    <s v="Ranger College"/>
    <x v="2"/>
    <s v="Strengthening Institutions Program"/>
    <m/>
    <m/>
    <m/>
    <m/>
    <m/>
    <m/>
    <m/>
    <m/>
    <m/>
    <m/>
  </r>
  <r>
    <x v="0"/>
    <s v="Ranger College"/>
    <x v="2"/>
    <s v="Proprietary Institutions Grant Funds for Students"/>
    <m/>
    <m/>
    <m/>
    <m/>
    <m/>
    <m/>
    <m/>
    <m/>
    <m/>
    <m/>
  </r>
  <r>
    <x v="0"/>
    <s v="Ranger College"/>
    <x v="2"/>
    <s v="Supplemental Assistance to Institutions of Higher Education Program"/>
    <m/>
    <m/>
    <m/>
    <m/>
    <m/>
    <m/>
    <m/>
    <m/>
    <m/>
    <m/>
  </r>
  <r>
    <x v="0"/>
    <s v="Ranger College"/>
    <x v="2"/>
    <s v="Enter any Other Subpart Funding Received"/>
    <m/>
    <m/>
    <m/>
    <m/>
    <m/>
    <m/>
    <m/>
    <m/>
    <m/>
    <m/>
  </r>
  <r>
    <x v="0"/>
    <s v="Ranger College"/>
    <x v="3"/>
    <s v="Student Portion"/>
    <m/>
    <m/>
    <n v="2063257"/>
    <m/>
    <m/>
    <n v="2063257"/>
    <m/>
    <m/>
    <m/>
    <m/>
  </r>
  <r>
    <x v="0"/>
    <s v="Ranger College"/>
    <x v="3"/>
    <s v="Institutional Portion"/>
    <m/>
    <m/>
    <n v="1917990"/>
    <m/>
    <m/>
    <n v="1888092"/>
    <m/>
    <m/>
    <m/>
    <m/>
  </r>
  <r>
    <x v="0"/>
    <s v="Ranger College"/>
    <x v="3"/>
    <s v="Historically Black Colleges &amp; Universities"/>
    <m/>
    <m/>
    <m/>
    <m/>
    <m/>
    <m/>
    <m/>
    <m/>
    <m/>
    <m/>
  </r>
  <r>
    <x v="0"/>
    <s v="Ranger College"/>
    <x v="3"/>
    <s v="Tribally Controlled Colleges and Universities"/>
    <m/>
    <m/>
    <m/>
    <m/>
    <m/>
    <m/>
    <m/>
    <m/>
    <m/>
    <m/>
  </r>
  <r>
    <x v="0"/>
    <s v="Ranger College"/>
    <x v="3"/>
    <s v="Minority Serving Institutions"/>
    <m/>
    <m/>
    <m/>
    <m/>
    <m/>
    <m/>
    <m/>
    <m/>
    <m/>
    <m/>
  </r>
  <r>
    <x v="0"/>
    <s v="Ranger College"/>
    <x v="3"/>
    <s v="Strengthening Institutions Program"/>
    <m/>
    <m/>
    <m/>
    <m/>
    <m/>
    <m/>
    <m/>
    <m/>
    <m/>
    <m/>
  </r>
  <r>
    <x v="0"/>
    <s v="Ranger College"/>
    <x v="3"/>
    <s v="Proprietary Institutions Grant Funds for Students"/>
    <m/>
    <m/>
    <m/>
    <m/>
    <m/>
    <m/>
    <m/>
    <m/>
    <m/>
    <m/>
  </r>
  <r>
    <x v="0"/>
    <s v="Ranger College"/>
    <x v="3"/>
    <s v="Supplemental Support under American Rescue Plan"/>
    <m/>
    <m/>
    <m/>
    <m/>
    <m/>
    <m/>
    <m/>
    <m/>
    <m/>
    <m/>
  </r>
  <r>
    <x v="0"/>
    <s v="Ranger College"/>
    <x v="3"/>
    <s v="Federal Funding Provided in SB8, 87th Legislature, 3rd Called Session"/>
    <m/>
    <m/>
    <m/>
    <m/>
    <m/>
    <m/>
    <m/>
    <m/>
    <m/>
    <m/>
  </r>
  <r>
    <x v="0"/>
    <s v="Ranger College"/>
    <x v="3"/>
    <s v="Enter any Other Subpart Funding Received"/>
    <m/>
    <m/>
    <m/>
    <m/>
    <m/>
    <m/>
    <m/>
    <m/>
    <m/>
    <m/>
  </r>
  <r>
    <x v="0"/>
    <s v="Ranger College"/>
    <x v="4"/>
    <s v="Enter any Other Subpart Funding Received"/>
    <m/>
    <m/>
    <m/>
    <m/>
    <m/>
    <m/>
    <m/>
    <m/>
    <m/>
    <m/>
  </r>
  <r>
    <x v="0"/>
    <s v="Ranger College"/>
    <x v="4"/>
    <s v="Enter any Other Subpart Funding Received"/>
    <m/>
    <m/>
    <m/>
    <m/>
    <m/>
    <m/>
    <m/>
    <m/>
    <m/>
    <m/>
  </r>
  <r>
    <x v="0"/>
    <s v="Ranger College"/>
    <x v="5"/>
    <s v="Enter any Other Subpart Funding Received"/>
    <m/>
    <m/>
    <m/>
    <m/>
    <m/>
    <m/>
    <m/>
    <m/>
    <m/>
    <m/>
  </r>
  <r>
    <x v="0"/>
    <s v="Ranger College"/>
    <x v="5"/>
    <s v="Enter any Other Subpart Funding Received"/>
    <m/>
    <m/>
    <m/>
    <m/>
    <m/>
    <m/>
    <m/>
    <m/>
    <m/>
    <m/>
  </r>
  <r>
    <x v="0"/>
    <s v="Ranger College"/>
    <x v="6"/>
    <s v="Enter any Other Subpart Funding Received"/>
    <m/>
    <m/>
    <m/>
    <m/>
    <m/>
    <m/>
    <m/>
    <m/>
    <m/>
    <m/>
  </r>
  <r>
    <x v="0"/>
    <s v="Ranger College"/>
    <x v="6"/>
    <s v="Enter any Other Subpart Funding Received"/>
    <m/>
    <m/>
    <m/>
    <m/>
    <m/>
    <m/>
    <m/>
    <m/>
    <m/>
    <m/>
  </r>
  <r>
    <x v="0"/>
    <s v="Ranger College"/>
    <x v="7"/>
    <s v="FEMA reimbursements – Note purpose in Explanatory Notes"/>
    <m/>
    <m/>
    <m/>
    <m/>
    <m/>
    <m/>
    <m/>
    <m/>
    <m/>
    <m/>
  </r>
  <r>
    <x v="0"/>
    <s v="Ranger College"/>
    <x v="7"/>
    <s v="Funds received from other state or local entity (please specify which entity and for what purpose in explanatory notes)"/>
    <m/>
    <m/>
    <m/>
    <m/>
    <m/>
    <m/>
    <m/>
    <m/>
    <m/>
    <m/>
  </r>
  <r>
    <x v="2"/>
    <s v="The University of Texas M.D. Anderson Cancer Center"/>
    <x v="0"/>
    <s v="Student Portion"/>
    <n v="142920"/>
    <n v="142920"/>
    <m/>
    <m/>
    <m/>
    <m/>
    <m/>
    <m/>
    <m/>
    <m/>
  </r>
  <r>
    <x v="2"/>
    <s v="The University of Texas M.D. Anderson Cancer Center"/>
    <x v="0"/>
    <s v="Institutional Portion"/>
    <n v="142920"/>
    <n v="142920"/>
    <m/>
    <m/>
    <m/>
    <m/>
    <m/>
    <m/>
    <m/>
    <m/>
  </r>
  <r>
    <x v="2"/>
    <s v="The University of Texas M.D. Anderson Cancer Center"/>
    <x v="0"/>
    <s v="Historically Black Colleges &amp; Universities"/>
    <m/>
    <m/>
    <m/>
    <m/>
    <m/>
    <m/>
    <m/>
    <m/>
    <m/>
    <m/>
  </r>
  <r>
    <x v="2"/>
    <s v="The University of Texas M.D. Anderson Cancer Center"/>
    <x v="0"/>
    <s v="Tribally Controlled Colleges and Universities"/>
    <m/>
    <m/>
    <m/>
    <m/>
    <m/>
    <m/>
    <m/>
    <m/>
    <m/>
    <m/>
  </r>
  <r>
    <x v="2"/>
    <s v="The University of Texas M.D. Anderson Cancer Center"/>
    <x v="0"/>
    <s v="Minority Serving Institutions"/>
    <m/>
    <m/>
    <m/>
    <m/>
    <m/>
    <m/>
    <m/>
    <m/>
    <m/>
    <m/>
  </r>
  <r>
    <x v="2"/>
    <s v="The University of Texas M.D. Anderson Cancer Center"/>
    <x v="0"/>
    <s v="Strengthening Institutions Program"/>
    <m/>
    <m/>
    <m/>
    <m/>
    <m/>
    <m/>
    <m/>
    <m/>
    <m/>
    <m/>
  </r>
  <r>
    <x v="2"/>
    <s v="The University of Texas M.D. Anderson Cancer Center"/>
    <x v="0"/>
    <s v="Fund for the Improvement of Post-Secondary Education"/>
    <n v="214160"/>
    <m/>
    <m/>
    <n v="214160"/>
    <m/>
    <m/>
    <m/>
    <m/>
    <m/>
    <m/>
  </r>
  <r>
    <x v="2"/>
    <s v="The University of Texas M.D. Anderson Cancer Center"/>
    <x v="0"/>
    <s v="Institutional Resilience and Expanded Postsecondary Opportunity"/>
    <m/>
    <m/>
    <m/>
    <m/>
    <m/>
    <m/>
    <m/>
    <m/>
    <m/>
    <m/>
  </r>
  <r>
    <x v="2"/>
    <s v="The University of Texas M.D. Anderson Cancer Center"/>
    <x v="0"/>
    <s v="HHS Provider Relief Fund"/>
    <n v="83459708"/>
    <n v="83459708"/>
    <n v="122105859"/>
    <n v="122105859"/>
    <n v="36797585"/>
    <n v="36797585"/>
    <m/>
    <m/>
    <m/>
    <m/>
  </r>
  <r>
    <x v="2"/>
    <s v="The University of Texas M.D. Anderson Cancer Center"/>
    <x v="0"/>
    <s v="Enter any Other Subpart Funding Received"/>
    <m/>
    <m/>
    <m/>
    <m/>
    <m/>
    <m/>
    <m/>
    <m/>
    <m/>
    <m/>
  </r>
  <r>
    <x v="2"/>
    <s v="The University of Texas M.D. Anderson Cancer Center"/>
    <x v="1"/>
    <s v="Governor's Emergency Education Relief Fund I &amp; II"/>
    <m/>
    <m/>
    <n v="4507"/>
    <n v="4507"/>
    <m/>
    <m/>
    <m/>
    <m/>
    <m/>
    <m/>
  </r>
  <r>
    <x v="2"/>
    <s v="The University of Texas M.D. Anderson Cancer Center"/>
    <x v="2"/>
    <s v="Student Aid Portion"/>
    <m/>
    <m/>
    <n v="142920"/>
    <n v="142920"/>
    <m/>
    <m/>
    <m/>
    <m/>
    <m/>
    <m/>
  </r>
  <r>
    <x v="2"/>
    <s v="The University of Texas M.D. Anderson Cancer Center"/>
    <x v="2"/>
    <s v="Institutional Portion"/>
    <m/>
    <m/>
    <n v="335984"/>
    <n v="335984"/>
    <m/>
    <m/>
    <m/>
    <m/>
    <m/>
    <m/>
  </r>
  <r>
    <x v="2"/>
    <s v="The University of Texas M.D. Anderson Cancer Center"/>
    <x v="2"/>
    <s v="Historically Black Colleges &amp; Universities"/>
    <m/>
    <m/>
    <m/>
    <m/>
    <m/>
    <m/>
    <m/>
    <m/>
    <m/>
    <m/>
  </r>
  <r>
    <x v="2"/>
    <s v="The University of Texas M.D. Anderson Cancer Center"/>
    <x v="2"/>
    <s v="Tribally Controlled Colleges and Universities"/>
    <m/>
    <m/>
    <m/>
    <m/>
    <m/>
    <m/>
    <m/>
    <m/>
    <m/>
    <m/>
  </r>
  <r>
    <x v="2"/>
    <s v="The University of Texas M.D. Anderson Cancer Center"/>
    <x v="2"/>
    <s v="Minority Serving Institutions"/>
    <m/>
    <m/>
    <m/>
    <m/>
    <m/>
    <m/>
    <m/>
    <m/>
    <m/>
    <m/>
  </r>
  <r>
    <x v="2"/>
    <s v="The University of Texas M.D. Anderson Cancer Center"/>
    <x v="2"/>
    <s v="Strengthening Institutions Program"/>
    <m/>
    <m/>
    <m/>
    <m/>
    <m/>
    <m/>
    <m/>
    <m/>
    <m/>
    <m/>
  </r>
  <r>
    <x v="2"/>
    <s v="The University of Texas M.D. Anderson Cancer Center"/>
    <x v="2"/>
    <s v="Proprietary Institutions Grant Funds for Students"/>
    <m/>
    <m/>
    <m/>
    <m/>
    <m/>
    <m/>
    <m/>
    <m/>
    <m/>
    <m/>
  </r>
  <r>
    <x v="2"/>
    <s v="The University of Texas M.D. Anderson Cancer Center"/>
    <x v="2"/>
    <s v="Supplemental Assistance to Institutions of Higher Education Program"/>
    <m/>
    <m/>
    <m/>
    <m/>
    <m/>
    <m/>
    <m/>
    <m/>
    <m/>
    <m/>
  </r>
  <r>
    <x v="2"/>
    <s v="The University of Texas M.D. Anderson Cancer Center"/>
    <x v="2"/>
    <s v="Enter any Other Subpart Funding Received"/>
    <m/>
    <m/>
    <m/>
    <m/>
    <m/>
    <m/>
    <m/>
    <m/>
    <m/>
    <m/>
  </r>
  <r>
    <x v="2"/>
    <s v="The University of Texas M.D. Anderson Cancer Center"/>
    <x v="3"/>
    <s v="Student Portion"/>
    <m/>
    <m/>
    <n v="420764"/>
    <m/>
    <m/>
    <n v="420764"/>
    <m/>
    <m/>
    <m/>
    <m/>
  </r>
  <r>
    <x v="2"/>
    <s v="The University of Texas M.D. Anderson Cancer Center"/>
    <x v="3"/>
    <s v="Institutional Portion"/>
    <m/>
    <m/>
    <n v="415463"/>
    <m/>
    <m/>
    <n v="415463"/>
    <m/>
    <m/>
    <m/>
    <m/>
  </r>
  <r>
    <x v="2"/>
    <s v="The University of Texas M.D. Anderson Cancer Center"/>
    <x v="3"/>
    <s v="Historically Black Colleges &amp; Universities"/>
    <m/>
    <m/>
    <m/>
    <m/>
    <m/>
    <m/>
    <m/>
    <m/>
    <m/>
    <m/>
  </r>
  <r>
    <x v="2"/>
    <s v="The University of Texas M.D. Anderson Cancer Center"/>
    <x v="3"/>
    <s v="Tribally Controlled Colleges and Universities"/>
    <m/>
    <m/>
    <m/>
    <m/>
    <m/>
    <m/>
    <m/>
    <m/>
    <m/>
    <m/>
  </r>
  <r>
    <x v="2"/>
    <s v="The University of Texas M.D. Anderson Cancer Center"/>
    <x v="3"/>
    <s v="Minority Serving Institutions"/>
    <m/>
    <m/>
    <m/>
    <m/>
    <m/>
    <m/>
    <m/>
    <m/>
    <m/>
    <m/>
  </r>
  <r>
    <x v="2"/>
    <s v="The University of Texas M.D. Anderson Cancer Center"/>
    <x v="3"/>
    <s v="Strengthening Institutions Program"/>
    <m/>
    <m/>
    <m/>
    <m/>
    <m/>
    <m/>
    <m/>
    <m/>
    <m/>
    <m/>
  </r>
  <r>
    <x v="2"/>
    <s v="The University of Texas M.D. Anderson Cancer Center"/>
    <x v="3"/>
    <s v="Proprietary Institutions Grant Funds for Students"/>
    <m/>
    <m/>
    <m/>
    <m/>
    <m/>
    <m/>
    <m/>
    <m/>
    <m/>
    <m/>
  </r>
  <r>
    <x v="2"/>
    <s v="The University of Texas M.D. Anderson Cancer Center"/>
    <x v="3"/>
    <s v="Supplemental Support under American Rescue Plan"/>
    <m/>
    <m/>
    <m/>
    <m/>
    <m/>
    <m/>
    <m/>
    <m/>
    <m/>
    <m/>
  </r>
  <r>
    <x v="2"/>
    <s v="The University of Texas M.D. Anderson Cancer Center"/>
    <x v="3"/>
    <s v="Federal Funding Provided in SB8, 87th Legislature, 3rd Called Session"/>
    <m/>
    <m/>
    <m/>
    <m/>
    <m/>
    <m/>
    <m/>
    <m/>
    <m/>
    <m/>
  </r>
  <r>
    <x v="2"/>
    <s v="The University of Texas M.D. Anderson Cancer Center"/>
    <x v="3"/>
    <s v="Enter any Other Subpart Funding Received"/>
    <m/>
    <m/>
    <m/>
    <m/>
    <m/>
    <m/>
    <m/>
    <m/>
    <m/>
    <m/>
  </r>
  <r>
    <x v="2"/>
    <s v="The University of Texas M.D. Anderson Cancer Center"/>
    <x v="4"/>
    <s v="Enter any Other Subpart Funding Received"/>
    <m/>
    <m/>
    <m/>
    <m/>
    <m/>
    <m/>
    <m/>
    <m/>
    <m/>
    <m/>
  </r>
  <r>
    <x v="2"/>
    <s v="The University of Texas M.D. Anderson Cancer Center"/>
    <x v="4"/>
    <s v="Enter any Other Subpart Funding Received"/>
    <m/>
    <m/>
    <m/>
    <m/>
    <m/>
    <m/>
    <m/>
    <m/>
    <m/>
    <m/>
  </r>
  <r>
    <x v="2"/>
    <s v="The University of Texas M.D. Anderson Cancer Center"/>
    <x v="5"/>
    <s v="Enter any Other Subpart Funding Received"/>
    <m/>
    <m/>
    <m/>
    <m/>
    <m/>
    <m/>
    <m/>
    <m/>
    <m/>
    <m/>
  </r>
  <r>
    <x v="2"/>
    <s v="The University of Texas M.D. Anderson Cancer Center"/>
    <x v="5"/>
    <s v="Enter any Other Subpart Funding Received"/>
    <m/>
    <m/>
    <m/>
    <m/>
    <m/>
    <m/>
    <m/>
    <m/>
    <m/>
    <m/>
  </r>
  <r>
    <x v="2"/>
    <s v="The University of Texas M.D. Anderson Cancer Center"/>
    <x v="6"/>
    <s v="Enter any Other Subpart Funding Received"/>
    <m/>
    <m/>
    <m/>
    <m/>
    <m/>
    <m/>
    <m/>
    <m/>
    <m/>
    <m/>
  </r>
  <r>
    <x v="2"/>
    <s v="The University of Texas M.D. Anderson Cancer Center"/>
    <x v="6"/>
    <s v="Texas Hospital Association Foundation Covid Grant"/>
    <n v="18527"/>
    <n v="18527"/>
    <m/>
    <m/>
    <m/>
    <m/>
    <m/>
    <m/>
    <m/>
    <m/>
  </r>
  <r>
    <x v="2"/>
    <s v="The University of Texas M.D. Anderson Cancer Center"/>
    <x v="7"/>
    <s v="FEMA reimbursements – Note purpose in Explanatory Notes"/>
    <m/>
    <m/>
    <m/>
    <m/>
    <m/>
    <m/>
    <m/>
    <m/>
    <m/>
    <m/>
  </r>
  <r>
    <x v="2"/>
    <s v="The University of Texas M.D. Anderson Cancer Center"/>
    <x v="7"/>
    <s v="Funds received from other state or local entity (please specify which entity and for what purpose in explanatory notes)"/>
    <m/>
    <m/>
    <m/>
    <m/>
    <m/>
    <m/>
    <m/>
    <m/>
    <m/>
    <m/>
  </r>
  <r>
    <x v="0"/>
    <s v="Collin County Community College District"/>
    <x v="0"/>
    <s v="Student Portion"/>
    <n v="5395456"/>
    <n v="5395400"/>
    <m/>
    <n v="56"/>
    <m/>
    <m/>
    <m/>
    <m/>
    <m/>
    <m/>
  </r>
  <r>
    <x v="0"/>
    <s v="Collin County Community College District"/>
    <x v="0"/>
    <s v="Institutional Portion"/>
    <n v="5395456"/>
    <n v="2703211"/>
    <m/>
    <n v="2692245"/>
    <m/>
    <m/>
    <m/>
    <m/>
    <m/>
    <m/>
  </r>
  <r>
    <x v="0"/>
    <s v="Collin County Community College District"/>
    <x v="0"/>
    <s v="Historically Black Colleges &amp; Universities"/>
    <m/>
    <m/>
    <m/>
    <m/>
    <m/>
    <m/>
    <m/>
    <m/>
    <m/>
    <m/>
  </r>
  <r>
    <x v="0"/>
    <s v="Collin County Community College District"/>
    <x v="0"/>
    <s v="Tribally Controlled Colleges and Universities"/>
    <m/>
    <m/>
    <m/>
    <m/>
    <m/>
    <m/>
    <m/>
    <m/>
    <m/>
    <m/>
  </r>
  <r>
    <x v="0"/>
    <s v="Collin County Community College District"/>
    <x v="0"/>
    <s v="Minority Serving Institutions"/>
    <m/>
    <m/>
    <m/>
    <m/>
    <m/>
    <m/>
    <m/>
    <m/>
    <m/>
    <m/>
  </r>
  <r>
    <x v="0"/>
    <s v="Collin County Community College District"/>
    <x v="0"/>
    <s v="Strengthening Institutions Program"/>
    <m/>
    <m/>
    <m/>
    <m/>
    <m/>
    <m/>
    <m/>
    <m/>
    <m/>
    <m/>
  </r>
  <r>
    <x v="0"/>
    <s v="Collin County Community College District"/>
    <x v="0"/>
    <s v="Fund for the Improvement of Post-Secondary Education"/>
    <m/>
    <m/>
    <m/>
    <m/>
    <m/>
    <m/>
    <m/>
    <m/>
    <m/>
    <m/>
  </r>
  <r>
    <x v="0"/>
    <s v="Collin County Community College District"/>
    <x v="0"/>
    <s v="Institutional Resilience and Expanded Postsecondary Opportunity"/>
    <m/>
    <m/>
    <m/>
    <m/>
    <m/>
    <m/>
    <m/>
    <m/>
    <m/>
    <m/>
  </r>
  <r>
    <x v="0"/>
    <s v="Collin County Community College District"/>
    <x v="0"/>
    <s v="HHS Provider Relief Fund"/>
    <m/>
    <m/>
    <m/>
    <m/>
    <m/>
    <m/>
    <m/>
    <m/>
    <m/>
    <m/>
  </r>
  <r>
    <x v="0"/>
    <s v="Collin County Community College District"/>
    <x v="0"/>
    <s v="Enter any Other Subpart Funding Received"/>
    <m/>
    <m/>
    <m/>
    <m/>
    <m/>
    <m/>
    <m/>
    <m/>
    <m/>
    <m/>
  </r>
  <r>
    <x v="0"/>
    <s v="Collin County Community College District"/>
    <x v="1"/>
    <s v="Governor's Emergency Education Relief Fund I &amp; II"/>
    <m/>
    <m/>
    <n v="2501516"/>
    <n v="636547"/>
    <n v="3137219"/>
    <n v="3231414"/>
    <m/>
    <n v="475392"/>
    <n v="243919"/>
    <m/>
  </r>
  <r>
    <x v="0"/>
    <s v="Collin County Community College District"/>
    <x v="2"/>
    <s v="Student Aid Portion"/>
    <m/>
    <m/>
    <n v="5395456"/>
    <n v="5695456"/>
    <m/>
    <m/>
    <m/>
    <m/>
    <m/>
    <m/>
  </r>
  <r>
    <x v="0"/>
    <s v="Collin County Community College District"/>
    <x v="2"/>
    <s v="Institutional Portion"/>
    <m/>
    <m/>
    <n v="18430645"/>
    <n v="9345037"/>
    <m/>
    <n v="9085608"/>
    <m/>
    <m/>
    <m/>
    <m/>
  </r>
  <r>
    <x v="0"/>
    <s v="Collin County Community College District"/>
    <x v="2"/>
    <s v="Historically Black Colleges &amp; Universities"/>
    <m/>
    <m/>
    <m/>
    <m/>
    <m/>
    <m/>
    <m/>
    <m/>
    <m/>
    <m/>
  </r>
  <r>
    <x v="0"/>
    <s v="Collin County Community College District"/>
    <x v="2"/>
    <s v="Tribally Controlled Colleges and Universities"/>
    <m/>
    <m/>
    <m/>
    <m/>
    <m/>
    <m/>
    <m/>
    <m/>
    <m/>
    <m/>
  </r>
  <r>
    <x v="0"/>
    <s v="Collin County Community College District"/>
    <x v="2"/>
    <s v="Minority Serving Institutions"/>
    <m/>
    <m/>
    <m/>
    <m/>
    <m/>
    <m/>
    <m/>
    <m/>
    <m/>
    <m/>
  </r>
  <r>
    <x v="0"/>
    <s v="Collin County Community College District"/>
    <x v="2"/>
    <s v="Strengthening Institutions Program"/>
    <m/>
    <m/>
    <m/>
    <m/>
    <m/>
    <m/>
    <m/>
    <m/>
    <m/>
    <m/>
  </r>
  <r>
    <x v="0"/>
    <s v="Collin County Community College District"/>
    <x v="2"/>
    <s v="Proprietary Institutions Grant Funds for Students"/>
    <m/>
    <m/>
    <m/>
    <m/>
    <m/>
    <m/>
    <m/>
    <m/>
    <m/>
    <m/>
  </r>
  <r>
    <x v="0"/>
    <s v="Collin County Community College District"/>
    <x v="2"/>
    <s v="Supplemental Assistance to Institutions of Higher Education Program"/>
    <m/>
    <m/>
    <m/>
    <m/>
    <m/>
    <m/>
    <m/>
    <m/>
    <m/>
    <m/>
  </r>
  <r>
    <x v="0"/>
    <s v="Collin County Community College District"/>
    <x v="2"/>
    <s v="Enter any Other Subpart Funding Received"/>
    <m/>
    <m/>
    <m/>
    <m/>
    <m/>
    <m/>
    <m/>
    <m/>
    <m/>
    <m/>
  </r>
  <r>
    <x v="0"/>
    <s v="Collin County Community College District"/>
    <x v="3"/>
    <s v="Student Portion"/>
    <m/>
    <m/>
    <n v="21443785"/>
    <n v="2048100"/>
    <n v="19059985"/>
    <n v="19059985"/>
    <m/>
    <n v="8417"/>
    <m/>
    <m/>
  </r>
  <r>
    <x v="0"/>
    <s v="Collin County Community College District"/>
    <x v="3"/>
    <s v="Institutional Portion"/>
    <m/>
    <m/>
    <n v="20982343"/>
    <m/>
    <m/>
    <n v="2522809"/>
    <m/>
    <n v="8930722"/>
    <n v="8996146"/>
    <m/>
  </r>
  <r>
    <x v="0"/>
    <s v="Collin County Community College District"/>
    <x v="3"/>
    <s v="Historically Black Colleges &amp; Universities"/>
    <m/>
    <m/>
    <m/>
    <m/>
    <m/>
    <m/>
    <m/>
    <m/>
    <m/>
    <m/>
  </r>
  <r>
    <x v="0"/>
    <s v="Collin County Community College District"/>
    <x v="3"/>
    <s v="Tribally Controlled Colleges and Universities"/>
    <m/>
    <m/>
    <m/>
    <m/>
    <m/>
    <m/>
    <m/>
    <m/>
    <m/>
    <m/>
  </r>
  <r>
    <x v="0"/>
    <s v="Collin County Community College District"/>
    <x v="3"/>
    <s v="Minority Serving Institutions"/>
    <m/>
    <m/>
    <m/>
    <m/>
    <m/>
    <m/>
    <m/>
    <m/>
    <m/>
    <m/>
  </r>
  <r>
    <x v="0"/>
    <s v="Collin County Community College District"/>
    <x v="3"/>
    <s v="Strengthening Institutions Program"/>
    <m/>
    <m/>
    <m/>
    <m/>
    <m/>
    <m/>
    <m/>
    <m/>
    <m/>
    <m/>
  </r>
  <r>
    <x v="0"/>
    <s v="Collin County Community College District"/>
    <x v="3"/>
    <s v="Proprietary Institutions Grant Funds for Students"/>
    <m/>
    <m/>
    <m/>
    <m/>
    <m/>
    <m/>
    <m/>
    <m/>
    <m/>
    <m/>
  </r>
  <r>
    <x v="0"/>
    <s v="Collin County Community College District"/>
    <x v="3"/>
    <s v="Supplemental Support under American Rescue Plan"/>
    <m/>
    <m/>
    <m/>
    <m/>
    <m/>
    <m/>
    <m/>
    <m/>
    <m/>
    <m/>
  </r>
  <r>
    <x v="0"/>
    <s v="Collin County Community College District"/>
    <x v="3"/>
    <s v="Federal Funding Provided in SB8, 87th Legislature, 3rd Called Session"/>
    <m/>
    <m/>
    <m/>
    <m/>
    <m/>
    <m/>
    <m/>
    <m/>
    <m/>
    <m/>
  </r>
  <r>
    <x v="0"/>
    <s v="Collin County Community College District"/>
    <x v="3"/>
    <s v="Enter any Other Subpart Funding Received"/>
    <m/>
    <m/>
    <m/>
    <m/>
    <m/>
    <m/>
    <m/>
    <m/>
    <m/>
    <m/>
  </r>
  <r>
    <x v="0"/>
    <s v="Collin County Community College District"/>
    <x v="4"/>
    <s v="Enter any Other Subpart Funding Received"/>
    <m/>
    <m/>
    <m/>
    <m/>
    <m/>
    <m/>
    <m/>
    <m/>
    <m/>
    <m/>
  </r>
  <r>
    <x v="0"/>
    <s v="Collin County Community College District"/>
    <x v="4"/>
    <s v="Enter any Other Subpart Funding Received"/>
    <m/>
    <m/>
    <m/>
    <m/>
    <m/>
    <m/>
    <m/>
    <m/>
    <m/>
    <m/>
  </r>
  <r>
    <x v="0"/>
    <s v="Collin County Community College District"/>
    <x v="5"/>
    <s v="Enter any Other Subpart Funding Received"/>
    <m/>
    <m/>
    <m/>
    <m/>
    <m/>
    <m/>
    <m/>
    <m/>
    <m/>
    <m/>
  </r>
  <r>
    <x v="0"/>
    <s v="Collin County Community College District"/>
    <x v="5"/>
    <s v="Enter any Other Subpart Funding Received"/>
    <m/>
    <m/>
    <m/>
    <m/>
    <m/>
    <m/>
    <m/>
    <m/>
    <m/>
    <m/>
  </r>
  <r>
    <x v="0"/>
    <s v="Collin County Community College District"/>
    <x v="6"/>
    <s v="Enter any Other Subpart Funding Received"/>
    <n v="120000"/>
    <m/>
    <m/>
    <n v="120000"/>
    <m/>
    <m/>
    <m/>
    <m/>
    <m/>
    <m/>
  </r>
  <r>
    <x v="0"/>
    <s v="Collin County Community College District"/>
    <x v="6"/>
    <s v="Enter any Other Subpart Funding Received"/>
    <m/>
    <m/>
    <m/>
    <m/>
    <m/>
    <m/>
    <m/>
    <m/>
    <m/>
    <m/>
  </r>
  <r>
    <x v="0"/>
    <s v="Collin County Community College District"/>
    <x v="7"/>
    <s v="FEMA reimbursements – Note purpose in Explanatory Notes"/>
    <m/>
    <m/>
    <m/>
    <m/>
    <m/>
    <m/>
    <m/>
    <m/>
    <m/>
    <m/>
  </r>
  <r>
    <x v="0"/>
    <s v="Collin County Community College District"/>
    <x v="7"/>
    <s v="Funds received from other state or local entity (please specify which entity and for what purpose in explanatory notes)"/>
    <m/>
    <m/>
    <m/>
    <m/>
    <m/>
    <m/>
    <m/>
    <m/>
    <m/>
    <m/>
  </r>
  <r>
    <x v="0"/>
    <s v="Odessa College"/>
    <x v="0"/>
    <s v="Student Portion"/>
    <n v="1059015"/>
    <n v="623500"/>
    <m/>
    <n v="435515"/>
    <m/>
    <m/>
    <m/>
    <m/>
    <m/>
    <m/>
  </r>
  <r>
    <x v="0"/>
    <s v="Odessa College"/>
    <x v="0"/>
    <s v="Institutional Portion"/>
    <n v="1059014"/>
    <n v="486450"/>
    <m/>
    <n v="572564"/>
    <m/>
    <m/>
    <m/>
    <m/>
    <m/>
    <m/>
  </r>
  <r>
    <x v="0"/>
    <s v="Odessa College"/>
    <x v="0"/>
    <s v="Historically Black Colleges &amp; Universities"/>
    <m/>
    <m/>
    <m/>
    <m/>
    <m/>
    <m/>
    <m/>
    <m/>
    <m/>
    <m/>
  </r>
  <r>
    <x v="0"/>
    <s v="Odessa College"/>
    <x v="0"/>
    <s v="Tribally Controlled Colleges and Universities"/>
    <m/>
    <m/>
    <m/>
    <m/>
    <m/>
    <m/>
    <m/>
    <m/>
    <m/>
    <m/>
  </r>
  <r>
    <x v="0"/>
    <s v="Odessa College"/>
    <x v="0"/>
    <s v="Minority Serving Institutions"/>
    <m/>
    <m/>
    <m/>
    <m/>
    <m/>
    <m/>
    <m/>
    <m/>
    <m/>
    <m/>
  </r>
  <r>
    <x v="0"/>
    <s v="Odessa College"/>
    <x v="0"/>
    <s v="Strengthening Institutions Program"/>
    <m/>
    <m/>
    <m/>
    <m/>
    <m/>
    <m/>
    <m/>
    <m/>
    <m/>
    <m/>
  </r>
  <r>
    <x v="0"/>
    <s v="Odessa College"/>
    <x v="0"/>
    <s v="Fund for the Improvement of Post-Secondary Education"/>
    <m/>
    <m/>
    <m/>
    <m/>
    <m/>
    <m/>
    <m/>
    <m/>
    <m/>
    <m/>
  </r>
  <r>
    <x v="0"/>
    <s v="Odessa College"/>
    <x v="0"/>
    <s v="Institutional Resilience and Expanded Postsecondary Opportunity"/>
    <m/>
    <m/>
    <m/>
    <m/>
    <m/>
    <m/>
    <m/>
    <m/>
    <m/>
    <m/>
  </r>
  <r>
    <x v="0"/>
    <s v="Odessa College"/>
    <x v="0"/>
    <s v="HHS Provider Relief Fund"/>
    <m/>
    <m/>
    <m/>
    <m/>
    <m/>
    <m/>
    <m/>
    <m/>
    <m/>
    <m/>
  </r>
  <r>
    <x v="0"/>
    <s v="Odessa College"/>
    <x v="0"/>
    <s v="Enter any Other Subpart Funding Received"/>
    <n v="106219"/>
    <m/>
    <n v="197730"/>
    <n v="213088"/>
    <m/>
    <n v="90861"/>
    <m/>
    <m/>
    <m/>
    <m/>
  </r>
  <r>
    <x v="0"/>
    <s v="Odessa College"/>
    <x v="1"/>
    <s v="Governor's Emergency Education Relief Fund I &amp; II"/>
    <m/>
    <m/>
    <n v="3073097"/>
    <n v="121758"/>
    <n v="887995"/>
    <n v="989314"/>
    <n v="185100"/>
    <n v="311638"/>
    <m/>
    <m/>
  </r>
  <r>
    <x v="0"/>
    <s v="Odessa College"/>
    <x v="2"/>
    <s v="Student Aid Portion"/>
    <m/>
    <m/>
    <n v="1059015"/>
    <n v="1059015"/>
    <m/>
    <m/>
    <m/>
    <m/>
    <m/>
    <m/>
  </r>
  <r>
    <x v="0"/>
    <s v="Odessa College"/>
    <x v="2"/>
    <s v="Institutional Portion"/>
    <m/>
    <m/>
    <n v="3660878"/>
    <n v="3660878"/>
    <m/>
    <m/>
    <m/>
    <m/>
    <m/>
    <m/>
  </r>
  <r>
    <x v="0"/>
    <s v="Odessa College"/>
    <x v="2"/>
    <s v="Historically Black Colleges &amp; Universities"/>
    <m/>
    <m/>
    <m/>
    <m/>
    <m/>
    <m/>
    <m/>
    <m/>
    <m/>
    <m/>
  </r>
  <r>
    <x v="0"/>
    <s v="Odessa College"/>
    <x v="2"/>
    <s v="Tribally Controlled Colleges and Universities"/>
    <m/>
    <m/>
    <m/>
    <m/>
    <m/>
    <m/>
    <m/>
    <m/>
    <m/>
    <m/>
  </r>
  <r>
    <x v="0"/>
    <s v="Odessa College"/>
    <x v="2"/>
    <s v="Minority Serving Institutions"/>
    <m/>
    <m/>
    <m/>
    <m/>
    <m/>
    <m/>
    <m/>
    <m/>
    <m/>
    <m/>
  </r>
  <r>
    <x v="0"/>
    <s v="Odessa College"/>
    <x v="2"/>
    <s v="Strengthening Institutions Program"/>
    <m/>
    <m/>
    <m/>
    <m/>
    <m/>
    <m/>
    <m/>
    <m/>
    <m/>
    <m/>
  </r>
  <r>
    <x v="0"/>
    <s v="Odessa College"/>
    <x v="2"/>
    <s v="Proprietary Institutions Grant Funds for Students"/>
    <m/>
    <m/>
    <m/>
    <m/>
    <m/>
    <m/>
    <m/>
    <m/>
    <m/>
    <m/>
  </r>
  <r>
    <x v="0"/>
    <s v="Odessa College"/>
    <x v="2"/>
    <s v="Supplemental Assistance to Institutions of Higher Education Program"/>
    <m/>
    <m/>
    <m/>
    <m/>
    <m/>
    <m/>
    <m/>
    <m/>
    <m/>
    <m/>
  </r>
  <r>
    <x v="0"/>
    <s v="Odessa College"/>
    <x v="2"/>
    <s v="Enter any Other Subpart Funding Received"/>
    <m/>
    <m/>
    <m/>
    <m/>
    <m/>
    <m/>
    <m/>
    <m/>
    <m/>
    <m/>
  </r>
  <r>
    <x v="0"/>
    <s v="Odessa College"/>
    <x v="3"/>
    <s v="Student Portion"/>
    <m/>
    <m/>
    <n v="4442788"/>
    <n v="1436623"/>
    <m/>
    <n v="2933784"/>
    <m/>
    <n v="20845"/>
    <m/>
    <m/>
  </r>
  <r>
    <x v="0"/>
    <s v="Odessa College"/>
    <x v="3"/>
    <s v="Institutional Portion"/>
    <m/>
    <m/>
    <n v="4086563"/>
    <n v="367799"/>
    <m/>
    <n v="2282281"/>
    <m/>
    <n v="1076880"/>
    <n v="66275"/>
    <m/>
  </r>
  <r>
    <x v="0"/>
    <s v="Odessa College"/>
    <x v="3"/>
    <s v="Historically Black Colleges &amp; Universities"/>
    <m/>
    <m/>
    <m/>
    <m/>
    <m/>
    <m/>
    <m/>
    <m/>
    <m/>
    <m/>
  </r>
  <r>
    <x v="0"/>
    <s v="Odessa College"/>
    <x v="3"/>
    <s v="Tribally Controlled Colleges and Universities"/>
    <m/>
    <m/>
    <m/>
    <m/>
    <m/>
    <m/>
    <m/>
    <m/>
    <m/>
    <m/>
  </r>
  <r>
    <x v="0"/>
    <s v="Odessa College"/>
    <x v="3"/>
    <s v="Minority Serving Institutions"/>
    <m/>
    <m/>
    <m/>
    <m/>
    <m/>
    <m/>
    <m/>
    <m/>
    <m/>
    <m/>
  </r>
  <r>
    <x v="0"/>
    <s v="Odessa College"/>
    <x v="3"/>
    <s v="Strengthening Institutions Program"/>
    <m/>
    <m/>
    <m/>
    <m/>
    <m/>
    <m/>
    <m/>
    <m/>
    <m/>
    <m/>
  </r>
  <r>
    <x v="0"/>
    <s v="Odessa College"/>
    <x v="3"/>
    <s v="Proprietary Institutions Grant Funds for Students"/>
    <m/>
    <m/>
    <m/>
    <m/>
    <m/>
    <m/>
    <m/>
    <m/>
    <m/>
    <m/>
  </r>
  <r>
    <x v="0"/>
    <s v="Odessa College"/>
    <x v="3"/>
    <s v="Supplemental Support under American Rescue Plan"/>
    <m/>
    <m/>
    <m/>
    <m/>
    <m/>
    <m/>
    <m/>
    <m/>
    <m/>
    <m/>
  </r>
  <r>
    <x v="0"/>
    <s v="Odessa College"/>
    <x v="3"/>
    <s v="Federal Funding Provided in SB8, 87th Legislature, 3rd Called Session"/>
    <m/>
    <m/>
    <m/>
    <m/>
    <m/>
    <m/>
    <m/>
    <m/>
    <m/>
    <m/>
  </r>
  <r>
    <x v="0"/>
    <s v="Odessa College"/>
    <x v="3"/>
    <s v="Enter any Other Subpart Funding Received"/>
    <m/>
    <m/>
    <m/>
    <m/>
    <m/>
    <m/>
    <m/>
    <m/>
    <m/>
    <m/>
  </r>
  <r>
    <x v="0"/>
    <s v="Odessa College"/>
    <x v="4"/>
    <s v="Enter any Other Subpart Funding Received"/>
    <m/>
    <m/>
    <m/>
    <m/>
    <m/>
    <m/>
    <m/>
    <m/>
    <m/>
    <m/>
  </r>
  <r>
    <x v="0"/>
    <s v="Odessa College"/>
    <x v="4"/>
    <s v="Enter any Other Subpart Funding Received"/>
    <m/>
    <m/>
    <m/>
    <m/>
    <m/>
    <m/>
    <m/>
    <m/>
    <m/>
    <m/>
  </r>
  <r>
    <x v="0"/>
    <s v="Odessa College"/>
    <x v="5"/>
    <s v="Enter any Other Subpart Funding Received"/>
    <m/>
    <m/>
    <m/>
    <m/>
    <m/>
    <m/>
    <m/>
    <m/>
    <m/>
    <m/>
  </r>
  <r>
    <x v="0"/>
    <s v="Odessa College"/>
    <x v="5"/>
    <s v="Enter any Other Subpart Funding Received"/>
    <m/>
    <m/>
    <m/>
    <m/>
    <m/>
    <m/>
    <m/>
    <m/>
    <m/>
    <m/>
  </r>
  <r>
    <x v="0"/>
    <s v="Odessa College"/>
    <x v="6"/>
    <s v="Enter any Other Subpart Funding Received"/>
    <m/>
    <m/>
    <m/>
    <m/>
    <m/>
    <m/>
    <m/>
    <m/>
    <m/>
    <m/>
  </r>
  <r>
    <x v="0"/>
    <s v="Odessa College"/>
    <x v="6"/>
    <s v="Enter any Other Subpart Funding Received"/>
    <m/>
    <m/>
    <m/>
    <m/>
    <m/>
    <m/>
    <m/>
    <m/>
    <m/>
    <m/>
  </r>
  <r>
    <x v="0"/>
    <s v="Odessa College"/>
    <x v="7"/>
    <s v="FEMA reimbursements – Note purpose in Explanatory Notes"/>
    <m/>
    <m/>
    <m/>
    <m/>
    <m/>
    <m/>
    <m/>
    <m/>
    <m/>
    <m/>
  </r>
  <r>
    <x v="0"/>
    <s v="Odessa College"/>
    <x v="7"/>
    <s v="Funds received from other state or local entity (please specify which entity and for what purpose in explanatory notes)"/>
    <m/>
    <m/>
    <m/>
    <m/>
    <m/>
    <m/>
    <m/>
    <m/>
    <m/>
    <m/>
  </r>
  <r>
    <x v="1"/>
    <s v="Texas A&amp;M University at Galveston"/>
    <x v="0"/>
    <s v="Student Portion"/>
    <m/>
    <m/>
    <m/>
    <m/>
    <m/>
    <m/>
    <m/>
    <m/>
    <m/>
    <m/>
  </r>
  <r>
    <x v="1"/>
    <s v="Texas A&amp;M University at Galveston"/>
    <x v="0"/>
    <s v="Institutional Portion"/>
    <m/>
    <m/>
    <m/>
    <m/>
    <m/>
    <m/>
    <m/>
    <m/>
    <m/>
    <m/>
  </r>
  <r>
    <x v="1"/>
    <s v="Texas A&amp;M University at Galveston"/>
    <x v="0"/>
    <s v="Historically Black Colleges &amp; Universities"/>
    <m/>
    <m/>
    <m/>
    <m/>
    <m/>
    <m/>
    <m/>
    <m/>
    <m/>
    <m/>
  </r>
  <r>
    <x v="1"/>
    <s v="Texas A&amp;M University at Galveston"/>
    <x v="0"/>
    <s v="Tribally Controlled Colleges and Universities"/>
    <m/>
    <m/>
    <m/>
    <m/>
    <m/>
    <m/>
    <m/>
    <m/>
    <m/>
    <m/>
  </r>
  <r>
    <x v="1"/>
    <s v="Texas A&amp;M University at Galveston"/>
    <x v="0"/>
    <s v="Minority Serving Institutions"/>
    <m/>
    <m/>
    <m/>
    <m/>
    <m/>
    <m/>
    <m/>
    <m/>
    <m/>
    <m/>
  </r>
  <r>
    <x v="1"/>
    <s v="Texas A&amp;M University at Galveston"/>
    <x v="0"/>
    <s v="Strengthening Institutions Program"/>
    <m/>
    <m/>
    <m/>
    <m/>
    <m/>
    <m/>
    <m/>
    <m/>
    <m/>
    <m/>
  </r>
  <r>
    <x v="1"/>
    <s v="Texas A&amp;M University at Galveston"/>
    <x v="0"/>
    <s v="Fund for the Improvement of Post-Secondary Education"/>
    <m/>
    <m/>
    <m/>
    <m/>
    <m/>
    <m/>
    <m/>
    <m/>
    <m/>
    <m/>
  </r>
  <r>
    <x v="1"/>
    <s v="Texas A&amp;M University at Galveston"/>
    <x v="0"/>
    <s v="Institutional Resilience and Expanded Postsecondary Opportunity"/>
    <m/>
    <m/>
    <m/>
    <m/>
    <m/>
    <m/>
    <m/>
    <m/>
    <m/>
    <m/>
  </r>
  <r>
    <x v="1"/>
    <s v="Texas A&amp;M University at Galveston"/>
    <x v="0"/>
    <s v="HHS Provider Relief Fund"/>
    <m/>
    <m/>
    <m/>
    <m/>
    <m/>
    <m/>
    <m/>
    <m/>
    <m/>
    <m/>
  </r>
  <r>
    <x v="1"/>
    <s v="Texas A&amp;M University at Galveston"/>
    <x v="0"/>
    <s v="Enter any Other Subpart Funding Received"/>
    <m/>
    <m/>
    <m/>
    <m/>
    <m/>
    <m/>
    <m/>
    <m/>
    <m/>
    <m/>
  </r>
  <r>
    <x v="1"/>
    <s v="Texas A&amp;M University at Galveston"/>
    <x v="1"/>
    <s v="Governor's Emergency Education Relief Fund I &amp; II"/>
    <n v="0"/>
    <n v="0"/>
    <n v="198636"/>
    <n v="198636"/>
    <n v="25000"/>
    <n v="5000"/>
    <n v="0"/>
    <n v="0"/>
    <n v="0"/>
    <s v="Includes funds awarded and expended through the Texas Transfer Grant Program."/>
  </r>
  <r>
    <x v="1"/>
    <s v="Texas A&amp;M University at Galveston"/>
    <x v="2"/>
    <s v="Student Aid Portion"/>
    <m/>
    <m/>
    <m/>
    <m/>
    <m/>
    <m/>
    <m/>
    <m/>
    <m/>
    <m/>
  </r>
  <r>
    <x v="1"/>
    <s v="Texas A&amp;M University at Galveston"/>
    <x v="2"/>
    <s v="Institutional Portion"/>
    <m/>
    <m/>
    <m/>
    <m/>
    <m/>
    <m/>
    <m/>
    <m/>
    <m/>
    <m/>
  </r>
  <r>
    <x v="1"/>
    <s v="Texas A&amp;M University at Galveston"/>
    <x v="2"/>
    <s v="Historically Black Colleges &amp; Universities"/>
    <m/>
    <m/>
    <m/>
    <m/>
    <m/>
    <m/>
    <m/>
    <m/>
    <m/>
    <m/>
  </r>
  <r>
    <x v="1"/>
    <s v="Texas A&amp;M University at Galveston"/>
    <x v="2"/>
    <s v="Tribally Controlled Colleges and Universities"/>
    <m/>
    <m/>
    <m/>
    <m/>
    <m/>
    <m/>
    <m/>
    <m/>
    <m/>
    <m/>
  </r>
  <r>
    <x v="1"/>
    <s v="Texas A&amp;M University at Galveston"/>
    <x v="2"/>
    <s v="Minority Serving Institutions"/>
    <m/>
    <m/>
    <m/>
    <m/>
    <m/>
    <m/>
    <m/>
    <m/>
    <m/>
    <m/>
  </r>
  <r>
    <x v="1"/>
    <s v="Texas A&amp;M University at Galveston"/>
    <x v="2"/>
    <s v="Strengthening Institutions Program"/>
    <m/>
    <m/>
    <m/>
    <m/>
    <m/>
    <m/>
    <m/>
    <m/>
    <m/>
    <m/>
  </r>
  <r>
    <x v="1"/>
    <s v="Texas A&amp;M University at Galveston"/>
    <x v="2"/>
    <s v="Proprietary Institutions Grant Funds for Students"/>
    <m/>
    <m/>
    <m/>
    <m/>
    <m/>
    <m/>
    <m/>
    <m/>
    <m/>
    <m/>
  </r>
  <r>
    <x v="1"/>
    <s v="Texas A&amp;M University at Galveston"/>
    <x v="2"/>
    <s v="Supplemental Assistance to Institutions of Higher Education Program"/>
    <m/>
    <m/>
    <m/>
    <m/>
    <m/>
    <m/>
    <m/>
    <m/>
    <m/>
    <m/>
  </r>
  <r>
    <x v="1"/>
    <s v="Texas A&amp;M University at Galveston"/>
    <x v="2"/>
    <s v="Enter any Other Subpart Funding Received"/>
    <m/>
    <m/>
    <m/>
    <m/>
    <m/>
    <m/>
    <m/>
    <m/>
    <m/>
    <m/>
  </r>
  <r>
    <x v="1"/>
    <s v="Texas A&amp;M University at Galveston"/>
    <x v="3"/>
    <s v="Student Portion"/>
    <m/>
    <m/>
    <m/>
    <m/>
    <m/>
    <m/>
    <m/>
    <m/>
    <m/>
    <m/>
  </r>
  <r>
    <x v="1"/>
    <s v="Texas A&amp;M University at Galveston"/>
    <x v="3"/>
    <s v="Institutional Portion"/>
    <m/>
    <m/>
    <m/>
    <m/>
    <m/>
    <m/>
    <m/>
    <m/>
    <m/>
    <m/>
  </r>
  <r>
    <x v="1"/>
    <s v="Texas A&amp;M University at Galveston"/>
    <x v="3"/>
    <s v="Historically Black Colleges &amp; Universities"/>
    <m/>
    <m/>
    <m/>
    <m/>
    <m/>
    <m/>
    <m/>
    <m/>
    <m/>
    <m/>
  </r>
  <r>
    <x v="1"/>
    <s v="Texas A&amp;M University at Galveston"/>
    <x v="3"/>
    <s v="Tribally Controlled Colleges and Universities"/>
    <m/>
    <m/>
    <m/>
    <m/>
    <m/>
    <m/>
    <m/>
    <m/>
    <m/>
    <m/>
  </r>
  <r>
    <x v="1"/>
    <s v="Texas A&amp;M University at Galveston"/>
    <x v="3"/>
    <s v="Minority Serving Institutions"/>
    <m/>
    <m/>
    <m/>
    <m/>
    <m/>
    <m/>
    <m/>
    <m/>
    <m/>
    <m/>
  </r>
  <r>
    <x v="1"/>
    <s v="Texas A&amp;M University at Galveston"/>
    <x v="3"/>
    <s v="Strengthening Institutions Program"/>
    <m/>
    <m/>
    <m/>
    <m/>
    <m/>
    <m/>
    <m/>
    <m/>
    <m/>
    <m/>
  </r>
  <r>
    <x v="1"/>
    <s v="Texas A&amp;M University at Galveston"/>
    <x v="3"/>
    <s v="Proprietary Institutions Grant Funds for Students"/>
    <m/>
    <m/>
    <m/>
    <m/>
    <m/>
    <m/>
    <m/>
    <m/>
    <m/>
    <m/>
  </r>
  <r>
    <x v="1"/>
    <s v="Texas A&amp;M University at Galveston"/>
    <x v="3"/>
    <s v="Supplemental Support under American Rescue Plan"/>
    <m/>
    <m/>
    <m/>
    <m/>
    <n v="326079"/>
    <n v="0"/>
    <n v="0"/>
    <n v="51202"/>
    <n v="0"/>
    <s v="THECB Contract No.:27132 Comprehensive Regional University Funding Program"/>
  </r>
  <r>
    <x v="1"/>
    <s v="Texas A&amp;M University at Galveston"/>
    <x v="3"/>
    <s v="Federal Funding Provided in SB8, 87th Legislature, 3rd Called Session"/>
    <m/>
    <m/>
    <m/>
    <m/>
    <n v="1150000"/>
    <n v="64880"/>
    <n v="0"/>
    <n v="292113"/>
    <n v="194156"/>
    <s v="$1 Mil will be used for Digital Flood Risk Infrastructure &amp; $150K for office space."/>
  </r>
  <r>
    <x v="1"/>
    <s v="Texas A&amp;M University at Galveston"/>
    <x v="3"/>
    <s v="Enter any Other Subpart Funding Received"/>
    <m/>
    <m/>
    <m/>
    <m/>
    <m/>
    <m/>
    <m/>
    <m/>
    <m/>
    <m/>
  </r>
  <r>
    <x v="1"/>
    <s v="Texas A&amp;M University at Galveston"/>
    <x v="4"/>
    <s v="Enter any Other Subpart Funding Received"/>
    <m/>
    <m/>
    <m/>
    <m/>
    <m/>
    <m/>
    <m/>
    <m/>
    <m/>
    <m/>
  </r>
  <r>
    <x v="1"/>
    <s v="Texas A&amp;M University at Galveston"/>
    <x v="4"/>
    <s v="Enter any Other Subpart Funding Received"/>
    <m/>
    <m/>
    <m/>
    <m/>
    <m/>
    <m/>
    <m/>
    <m/>
    <m/>
    <m/>
  </r>
  <r>
    <x v="1"/>
    <s v="Texas A&amp;M University at Galveston"/>
    <x v="5"/>
    <s v="Enter any Other Subpart Funding Received"/>
    <m/>
    <m/>
    <m/>
    <m/>
    <m/>
    <m/>
    <m/>
    <m/>
    <m/>
    <m/>
  </r>
  <r>
    <x v="1"/>
    <s v="Texas A&amp;M University at Galveston"/>
    <x v="5"/>
    <s v="Enter any Other Subpart Funding Received"/>
    <m/>
    <m/>
    <m/>
    <m/>
    <m/>
    <m/>
    <m/>
    <m/>
    <m/>
    <m/>
  </r>
  <r>
    <x v="1"/>
    <s v="Texas A&amp;M University at Galveston"/>
    <x v="6"/>
    <s v="Enter any Other Subpart Funding Received"/>
    <m/>
    <m/>
    <m/>
    <m/>
    <m/>
    <m/>
    <m/>
    <m/>
    <m/>
    <m/>
  </r>
  <r>
    <x v="1"/>
    <s v="Texas A&amp;M University at Galveston"/>
    <x v="6"/>
    <s v="Enter any Other Subpart Funding Received"/>
    <m/>
    <m/>
    <m/>
    <m/>
    <m/>
    <m/>
    <m/>
    <m/>
    <m/>
    <m/>
  </r>
  <r>
    <x v="1"/>
    <s v="Texas A&amp;M University at Galveston"/>
    <x v="7"/>
    <s v="FEMA reimbursements – Note purpose in Explanatory Notes"/>
    <m/>
    <m/>
    <m/>
    <m/>
    <m/>
    <m/>
    <m/>
    <m/>
    <m/>
    <m/>
  </r>
  <r>
    <x v="1"/>
    <s v="Texas A&amp;M University at Galveston"/>
    <x v="7"/>
    <s v="Funds received from other state or local entity (please specify which entity and for what purpose in explanatory notes)"/>
    <m/>
    <m/>
    <m/>
    <m/>
    <n v="1500"/>
    <n v="355"/>
    <n v="0"/>
    <n v="1145"/>
    <n v="0"/>
    <s v="Funds received from West Texas A&amp;M University.  Develop open educational resources that benefit students. For students that are non-TSI compliant on Reading Comprehension portion."/>
  </r>
  <r>
    <x v="1"/>
    <s v="West Texas A&amp;M University"/>
    <x v="0"/>
    <s v="Student Portion"/>
    <n v="2882384"/>
    <n v="1335430"/>
    <n v="2882384"/>
    <n v="1546954"/>
    <n v="2882384"/>
    <s v="                                             -  "/>
    <s v="                                    -  "/>
    <s v="                                        -  "/>
    <s v="                                         -  "/>
    <m/>
  </r>
  <r>
    <x v="1"/>
    <s v="West Texas A&amp;M University"/>
    <x v="0"/>
    <s v="Institutional Portion"/>
    <n v="2882383"/>
    <n v="1986019"/>
    <n v="2882384"/>
    <n v="896364"/>
    <n v="2882384"/>
    <s v="                                             -  "/>
    <s v="                                    -  "/>
    <s v="                                        -  "/>
    <s v="                                         -  "/>
    <m/>
  </r>
  <r>
    <x v="1"/>
    <s v="West Texas A&amp;M University"/>
    <x v="0"/>
    <s v="Historically Black Colleges &amp; Universities"/>
    <s v="                                    -  "/>
    <s v="                                    -  "/>
    <s v="                                    -  "/>
    <s v="                                    -  "/>
    <s v="                                    -  "/>
    <s v="                                             -  "/>
    <s v="                                    -  "/>
    <s v="                                        -  "/>
    <s v="                                         -  "/>
    <m/>
  </r>
  <r>
    <x v="1"/>
    <s v="West Texas A&amp;M University"/>
    <x v="0"/>
    <s v="Tribally Controlled Colleges and Universities"/>
    <s v="                                    -  "/>
    <s v="                                    -  "/>
    <s v="                                    -  "/>
    <s v="                                    -  "/>
    <s v="                                    -  "/>
    <s v="                                             -  "/>
    <s v="                                    -  "/>
    <s v="                                        -  "/>
    <s v="                                         -  "/>
    <m/>
  </r>
  <r>
    <x v="1"/>
    <s v="West Texas A&amp;M University"/>
    <x v="0"/>
    <s v="Minority Serving Institutions"/>
    <n v="424534"/>
    <n v="20000"/>
    <n v="424534"/>
    <n v="404534"/>
    <n v="424534"/>
    <s v="                                             -  "/>
    <s v="                                    -  "/>
    <s v="                                        -  "/>
    <s v="                                         -  "/>
    <m/>
  </r>
  <r>
    <x v="1"/>
    <s v="West Texas A&amp;M University"/>
    <x v="0"/>
    <s v="Strengthening Institutions Program"/>
    <s v="                                    -  "/>
    <s v="                                    -  "/>
    <s v="                                    -  "/>
    <s v="                                    -  "/>
    <s v="                                    -  "/>
    <s v="                                             -  "/>
    <s v="                                    -  "/>
    <s v="                                        -  "/>
    <s v="                                         -  "/>
    <m/>
  </r>
  <r>
    <x v="1"/>
    <s v="West Texas A&amp;M University"/>
    <x v="0"/>
    <s v="Fund for the Improvement of Post-Secondary Education"/>
    <s v="                                    -  "/>
    <s v="                                    -  "/>
    <s v="                                    -  "/>
    <s v="                                    -  "/>
    <s v="                                    -  "/>
    <s v="                                             -  "/>
    <s v="                                    -  "/>
    <s v="                                        -  "/>
    <s v="                                         -  "/>
    <m/>
  </r>
  <r>
    <x v="1"/>
    <s v="West Texas A&amp;M University"/>
    <x v="0"/>
    <s v="Institutional Resilience and Expanded Postsecondary Opportunity"/>
    <s v="                                    -  "/>
    <s v="                                    -  "/>
    <s v="                                    -  "/>
    <s v="                                    -  "/>
    <s v="                                    -  "/>
    <s v="                                             -  "/>
    <s v="                                    -  "/>
    <s v="                                        -  "/>
    <s v="                                         -  "/>
    <m/>
  </r>
  <r>
    <x v="1"/>
    <s v="West Texas A&amp;M University"/>
    <x v="0"/>
    <s v="HHS Provider Relief Fund"/>
    <s v="                                    -  "/>
    <s v="                                    -  "/>
    <s v="                                    -  "/>
    <s v="                                    -  "/>
    <s v="                                    -  "/>
    <s v="                                             -  "/>
    <s v="                                    -  "/>
    <s v="                                        -  "/>
    <s v="                                         -  "/>
    <m/>
  </r>
  <r>
    <x v="1"/>
    <s v="West Texas A&amp;M University"/>
    <x v="0"/>
    <s v="Enter any Other Subpart Funding Received"/>
    <s v="                                    -  "/>
    <s v="                                    -  "/>
    <s v="                                    -  "/>
    <s v="                                    -  "/>
    <s v="                                    -  "/>
    <s v="                                             -  "/>
    <s v="                                    -  "/>
    <s v="                                        -  "/>
    <s v="                                         -  "/>
    <m/>
  </r>
  <r>
    <x v="1"/>
    <s v="West Texas A&amp;M University"/>
    <x v="1"/>
    <s v="Governor's Emergency Education Relief Fund I &amp; II"/>
    <s v="                                    -  "/>
    <s v="                                    -  "/>
    <n v="1131406"/>
    <n v="1131406"/>
    <n v="1183736.29"/>
    <n v="52330.29"/>
    <n v="127062.53"/>
    <n v="127062.53"/>
    <s v="                                         -  "/>
    <m/>
  </r>
  <r>
    <x v="1"/>
    <s v="West Texas A&amp;M University"/>
    <x v="2"/>
    <s v="Student Aid Portion"/>
    <s v="                                    -  "/>
    <s v="                                    -  "/>
    <n v="2882384"/>
    <n v="2882384"/>
    <n v="2882384"/>
    <s v="                                             -  "/>
    <s v="                                    -  "/>
    <s v="                                        -  "/>
    <s v="                                         -  "/>
    <m/>
  </r>
  <r>
    <x v="1"/>
    <s v="West Texas A&amp;M University"/>
    <x v="2"/>
    <s v="Institutional Portion"/>
    <m/>
    <m/>
    <n v="7219179"/>
    <n v="7219179"/>
    <n v="7219179"/>
    <s v="                                             -  "/>
    <s v="                                    -  "/>
    <s v="                                        -  "/>
    <s v="                                         -  "/>
    <m/>
  </r>
  <r>
    <x v="1"/>
    <s v="West Texas A&amp;M University"/>
    <x v="2"/>
    <s v="Historically Black Colleges &amp; Universities"/>
    <s v="                                    -  "/>
    <s v="                                    -  "/>
    <s v="                                    -  "/>
    <s v="                                    -  "/>
    <s v="                                    -  "/>
    <s v="                                             -  "/>
    <s v="                                    -  "/>
    <s v="                                        -  "/>
    <s v="                                         -  "/>
    <m/>
  </r>
  <r>
    <x v="1"/>
    <s v="West Texas A&amp;M University"/>
    <x v="2"/>
    <s v="Tribally Controlled Colleges and Universities"/>
    <s v="                                    -  "/>
    <s v="                                    -  "/>
    <s v="                                    -  "/>
    <s v="                                    -  "/>
    <s v="                                    -  "/>
    <s v="                                             -  "/>
    <s v="                                    -  "/>
    <s v="                                        -  "/>
    <s v="                                         -  "/>
    <m/>
  </r>
  <r>
    <x v="1"/>
    <s v="West Texas A&amp;M University"/>
    <x v="2"/>
    <s v="Minority Serving Institutions"/>
    <s v="                                    -  "/>
    <s v="                                    -  "/>
    <n v="659144"/>
    <n v="324750"/>
    <n v="659144"/>
    <n v="334394"/>
    <s v="                                    -  "/>
    <s v="                                        -  "/>
    <s v="                                         -  "/>
    <m/>
  </r>
  <r>
    <x v="1"/>
    <s v="West Texas A&amp;M University"/>
    <x v="2"/>
    <s v="Strengthening Institutions Program"/>
    <s v="                                    -  "/>
    <s v="                                    -  "/>
    <s v="                                    -  "/>
    <s v="                                    -  "/>
    <s v="                                    -  "/>
    <s v="                                             -  "/>
    <s v="                                    -  "/>
    <s v="                                        -  "/>
    <s v="                                         -  "/>
    <m/>
  </r>
  <r>
    <x v="1"/>
    <s v="West Texas A&amp;M University"/>
    <x v="2"/>
    <s v="Proprietary Institutions Grant Funds for Students"/>
    <s v="                                    -  "/>
    <s v="                                    -  "/>
    <s v="                                    -  "/>
    <s v="                                    -  "/>
    <s v="                                    -  "/>
    <s v="                                             -  "/>
    <s v="                                    -  "/>
    <s v="                                        -  "/>
    <s v="                                         -  "/>
    <m/>
  </r>
  <r>
    <x v="1"/>
    <s v="West Texas A&amp;M University"/>
    <x v="2"/>
    <s v="Supplemental Assistance to Institutions of Higher Education Program"/>
    <s v="                                    -  "/>
    <s v="                                    -  "/>
    <s v="                                    -  "/>
    <s v="                                    -  "/>
    <s v="                                    -  "/>
    <s v="                                             -  "/>
    <s v="                                    -  "/>
    <s v="                                        -  "/>
    <s v="                                         -  "/>
    <m/>
  </r>
  <r>
    <x v="1"/>
    <s v="West Texas A&amp;M University"/>
    <x v="2"/>
    <s v="Enter any Other Subpart Funding Received"/>
    <s v="                                    -  "/>
    <s v="                                    -  "/>
    <s v="                                    -  "/>
    <s v="                                    -  "/>
    <s v="                                    -  "/>
    <s v="                                             -  "/>
    <s v="                                    -  "/>
    <s v="                                        -  "/>
    <s v="                                         -  "/>
    <m/>
  </r>
  <r>
    <x v="1"/>
    <s v="West Texas A&amp;M University"/>
    <x v="3"/>
    <s v="Student Portion"/>
    <s v="                                    -  "/>
    <s v="                                    -  "/>
    <n v="9131944"/>
    <n v="1239087"/>
    <n v="9131944"/>
    <n v="7892857"/>
    <s v="                                    -  "/>
    <s v="                                        -  "/>
    <m/>
    <m/>
  </r>
  <r>
    <x v="1"/>
    <s v="West Texas A&amp;M University"/>
    <x v="3"/>
    <s v="Institutional Portion"/>
    <s v="                                    -  "/>
    <s v="                                    -  "/>
    <n v="8574189"/>
    <n v="617755"/>
    <n v="8574189"/>
    <n v="7956433.1600000001"/>
    <s v="                                    -  "/>
    <s v="                                        -  "/>
    <m/>
    <m/>
  </r>
  <r>
    <x v="1"/>
    <s v="West Texas A&amp;M University"/>
    <x v="3"/>
    <s v="Historically Black Colleges &amp; Universities"/>
    <s v="                                    -  "/>
    <s v="                                    -  "/>
    <s v="                                    -  "/>
    <s v="                                    -  "/>
    <s v="                                    -  "/>
    <s v="                                             -  "/>
    <s v="                                    -  "/>
    <s v="                                        -  "/>
    <s v="                                         -  "/>
    <m/>
  </r>
  <r>
    <x v="1"/>
    <s v="West Texas A&amp;M University"/>
    <x v="3"/>
    <s v="Tribally Controlled Colleges and Universities"/>
    <s v="                                    -  "/>
    <s v="                                    -  "/>
    <s v="                                    -  "/>
    <s v="                                    -  "/>
    <s v="                                    -  "/>
    <s v="                                             -  "/>
    <s v="                                    -  "/>
    <s v="                                        -  "/>
    <s v="                                         -  "/>
    <m/>
  </r>
  <r>
    <x v="1"/>
    <s v="West Texas A&amp;M University"/>
    <x v="3"/>
    <s v="Minority Serving Institutions"/>
    <s v="                                    -  "/>
    <s v="                                    -  "/>
    <n v="1118769"/>
    <s v="                                    -  "/>
    <n v="1118769"/>
    <n v="776920.14"/>
    <n v="1118769"/>
    <n v="341848.86"/>
    <s v="                                         -  "/>
    <m/>
  </r>
  <r>
    <x v="1"/>
    <s v="West Texas A&amp;M University"/>
    <x v="3"/>
    <s v="Strengthening Institutions Program"/>
    <s v="                                    -  "/>
    <s v="                                    -  "/>
    <s v="                                    -  "/>
    <s v="                                    -  "/>
    <s v="                                    -  "/>
    <s v="                                             -  "/>
    <s v="                                    -  "/>
    <s v="                                        -  "/>
    <s v="                                         -  "/>
    <m/>
  </r>
  <r>
    <x v="1"/>
    <s v="West Texas A&amp;M University"/>
    <x v="3"/>
    <s v="Proprietary Institutions Grant Funds for Students"/>
    <s v="                                    -  "/>
    <s v="                                    -  "/>
    <s v="                                    -  "/>
    <s v="                                    -  "/>
    <s v="                                    -  "/>
    <s v="                                             -  "/>
    <s v="                                    -  "/>
    <s v="                                        -  "/>
    <s v="                                         -  "/>
    <m/>
  </r>
  <r>
    <x v="1"/>
    <s v="West Texas A&amp;M University"/>
    <x v="3"/>
    <s v="Supplemental Support under American Rescue Plan"/>
    <s v="                                    -  "/>
    <s v="                                    -  "/>
    <s v="                                    -  "/>
    <s v="                                    -  "/>
    <s v="                                    -  "/>
    <s v="                                             -  "/>
    <s v="                                    -  "/>
    <s v="                                        -  "/>
    <s v="                                         -  "/>
    <m/>
  </r>
  <r>
    <x v="1"/>
    <s v="West Texas A&amp;M University"/>
    <x v="3"/>
    <s v="Federal Funding Provided in SB8, 87th Legislature, 3rd Called Session"/>
    <s v="                                    -  "/>
    <s v="                                    -  "/>
    <s v="                                    -  "/>
    <s v="                                    -  "/>
    <s v="                                    -  "/>
    <s v="                                             -  "/>
    <s v="                                    -  "/>
    <s v="                                        -  "/>
    <s v="                                         -  "/>
    <m/>
  </r>
  <r>
    <x v="1"/>
    <s v="West Texas A&amp;M University"/>
    <x v="3"/>
    <s v="Enter any Other Subpart Funding Received"/>
    <s v="                                    -  "/>
    <s v="                                    -  "/>
    <s v="                                    -  "/>
    <s v="                                    -  "/>
    <s v="                                    -  "/>
    <s v="                                             -  "/>
    <s v="                                    -  "/>
    <s v="                                        -  "/>
    <s v="                                         -  "/>
    <m/>
  </r>
  <r>
    <x v="1"/>
    <s v="West Texas A&amp;M University"/>
    <x v="4"/>
    <s v="Enter any Other Subpart Funding Received"/>
    <s v="                                    -  "/>
    <s v="                                    -  "/>
    <s v="                                    -  "/>
    <s v="                                    -  "/>
    <s v="                                    -  "/>
    <s v="                                             -  "/>
    <s v="                                    -  "/>
    <s v="                                        -  "/>
    <s v="                                         -  "/>
    <m/>
  </r>
  <r>
    <x v="1"/>
    <s v="West Texas A&amp;M University"/>
    <x v="4"/>
    <s v="Enter any Other Subpart Funding Received"/>
    <s v="                                    -  "/>
    <s v="                                    -  "/>
    <s v="                                    -  "/>
    <s v="                                    -  "/>
    <s v="                                    -  "/>
    <s v="                                             -  "/>
    <s v="                                    -  "/>
    <s v="                                        -  "/>
    <s v="                                         -  "/>
    <m/>
  </r>
  <r>
    <x v="1"/>
    <s v="West Texas A&amp;M University"/>
    <x v="5"/>
    <s v="Enter any Other Subpart Funding Received"/>
    <s v="                                    -  "/>
    <s v="                                    -  "/>
    <s v="                                    -  "/>
    <s v="                                    -  "/>
    <s v="                                    -  "/>
    <s v="                                             -  "/>
    <s v="                                    -  "/>
    <s v="                                        -  "/>
    <s v="                                         -  "/>
    <m/>
  </r>
  <r>
    <x v="1"/>
    <s v="West Texas A&amp;M University"/>
    <x v="5"/>
    <s v="Enter any Other Subpart Funding Received"/>
    <s v="                                    -  "/>
    <s v="                                    -  "/>
    <s v="                                    -  "/>
    <s v="                                    -  "/>
    <s v="                                    -  "/>
    <s v="                                             -  "/>
    <s v="                                    -  "/>
    <s v="                                        -  "/>
    <s v="                                         -  "/>
    <m/>
  </r>
  <r>
    <x v="1"/>
    <s v="West Texas A&amp;M University"/>
    <x v="6"/>
    <s v="Enter any Other Subpart Funding Received"/>
    <s v="                                    -  "/>
    <s v="                                    -  "/>
    <s v="                                    -  "/>
    <s v="                                    -  "/>
    <s v="                                    -  "/>
    <s v="                                             -  "/>
    <s v="                                    -  "/>
    <s v="                                        -  "/>
    <s v="                                         -  "/>
    <m/>
  </r>
  <r>
    <x v="1"/>
    <s v="West Texas A&amp;M University"/>
    <x v="6"/>
    <s v="Enter any Other Subpart Funding Received"/>
    <s v="                                    -  "/>
    <s v="                                    -  "/>
    <s v="                                    -  "/>
    <s v="                                    -  "/>
    <s v="                                    -  "/>
    <s v="                                             -  "/>
    <s v="                                    -  "/>
    <s v="                                        -  "/>
    <s v="                                         -  "/>
    <m/>
  </r>
  <r>
    <x v="1"/>
    <s v="West Texas A&amp;M University"/>
    <x v="7"/>
    <s v="FEMA reimbursements – Note purpose in Explanatory Notes"/>
    <s v="                                    -  "/>
    <s v="                                    -  "/>
    <s v="                                    -  "/>
    <s v="                                    -  "/>
    <s v="                                    -  "/>
    <s v="                                             -  "/>
    <s v="                                    -  "/>
    <s v="                                        -  "/>
    <s v="                                         -  "/>
    <m/>
  </r>
  <r>
    <x v="1"/>
    <s v="West Texas A&amp;M University"/>
    <x v="7"/>
    <s v="Funds received from other state or local entity (please specify which entity and for what purpose in explanatory notes)"/>
    <s v="                                    -  "/>
    <s v="                                    -  "/>
    <s v="                                    -  "/>
    <s v="                                    -  "/>
    <s v="                                    -  "/>
    <s v="                                             -  "/>
    <s v="                                    -  "/>
    <s v="                                        -  "/>
    <s v="                                         -  "/>
    <m/>
  </r>
  <r>
    <x v="1"/>
    <s v="Sam Houston State University - Academic &amp; Health (A+H)"/>
    <x v="0"/>
    <s v="Student Portion"/>
    <n v="8734102"/>
    <n v="7942839"/>
    <m/>
    <n v="722263"/>
    <m/>
    <m/>
    <m/>
    <m/>
    <m/>
    <m/>
  </r>
  <r>
    <x v="1"/>
    <s v="Sam Houston State University - Academic &amp; Health (A+H)"/>
    <x v="0"/>
    <s v="Institutional Portion"/>
    <n v="8734102"/>
    <n v="7453690"/>
    <m/>
    <n v="1280412"/>
    <m/>
    <m/>
    <m/>
    <m/>
    <m/>
    <m/>
  </r>
  <r>
    <x v="1"/>
    <s v="Sam Houston State University - Academic &amp; Health (A+H)"/>
    <x v="0"/>
    <s v="Historically Black Colleges &amp; Universities"/>
    <m/>
    <m/>
    <m/>
    <m/>
    <m/>
    <m/>
    <m/>
    <m/>
    <m/>
    <m/>
  </r>
  <r>
    <x v="1"/>
    <s v="Sam Houston State University - Academic &amp; Health (A+H)"/>
    <x v="0"/>
    <s v="Tribally Controlled Colleges and Universities"/>
    <m/>
    <m/>
    <m/>
    <m/>
    <m/>
    <m/>
    <m/>
    <m/>
    <m/>
    <m/>
  </r>
  <r>
    <x v="1"/>
    <s v="Sam Houston State University - Academic &amp; Health (A+H)"/>
    <x v="0"/>
    <s v="Minority Serving Institutions"/>
    <m/>
    <m/>
    <m/>
    <m/>
    <m/>
    <m/>
    <m/>
    <m/>
    <m/>
    <m/>
  </r>
  <r>
    <x v="1"/>
    <s v="Sam Houston State University - Academic &amp; Health (A+H)"/>
    <x v="0"/>
    <s v="Strengthening Institutions Program"/>
    <n v="860863"/>
    <n v="850956"/>
    <m/>
    <m/>
    <m/>
    <m/>
    <m/>
    <n v="9907"/>
    <m/>
    <m/>
  </r>
  <r>
    <x v="1"/>
    <s v="Sam Houston State University - Academic &amp; Health (A+H)"/>
    <x v="0"/>
    <s v="Fund for the Improvement of Post-Secondary Education"/>
    <m/>
    <m/>
    <m/>
    <m/>
    <m/>
    <m/>
    <m/>
    <m/>
    <m/>
    <m/>
  </r>
  <r>
    <x v="1"/>
    <s v="Sam Houston State University - Academic &amp; Health (A+H)"/>
    <x v="0"/>
    <s v="Institutional Resilience and Expanded Postsecondary Opportunity"/>
    <m/>
    <m/>
    <m/>
    <m/>
    <m/>
    <m/>
    <m/>
    <m/>
    <m/>
    <m/>
  </r>
  <r>
    <x v="1"/>
    <s v="Sam Houston State University - Academic &amp; Health (A+H)"/>
    <x v="0"/>
    <s v="HHS Provider Relief Fund"/>
    <m/>
    <m/>
    <m/>
    <m/>
    <m/>
    <m/>
    <m/>
    <m/>
    <m/>
    <m/>
  </r>
  <r>
    <x v="1"/>
    <s v="Sam Houston State University - Academic &amp; Health (A+H)"/>
    <x v="0"/>
    <s v="Enter any Other Subpart Funding Received"/>
    <m/>
    <m/>
    <m/>
    <m/>
    <m/>
    <m/>
    <m/>
    <m/>
    <m/>
    <m/>
  </r>
  <r>
    <x v="1"/>
    <s v="Sam Houston State University - Academic &amp; Health (A+H)"/>
    <x v="1"/>
    <s v="Governor's Emergency Education Relief Fund I &amp; II"/>
    <m/>
    <m/>
    <n v="3364688"/>
    <n v="3364688"/>
    <m/>
    <m/>
    <m/>
    <m/>
    <m/>
    <m/>
  </r>
  <r>
    <x v="1"/>
    <s v="Sam Houston State University - Academic &amp; Health (A+H)"/>
    <x v="2"/>
    <s v="Student Aid Portion"/>
    <m/>
    <m/>
    <n v="8734102"/>
    <n v="8105283"/>
    <m/>
    <n v="628819"/>
    <m/>
    <m/>
    <m/>
    <m/>
  </r>
  <r>
    <x v="1"/>
    <s v="Sam Houston State University - Academic &amp; Health (A+H)"/>
    <x v="2"/>
    <s v="Institutional Portion"/>
    <m/>
    <m/>
    <n v="19998079"/>
    <n v="6984097"/>
    <m/>
    <n v="13013982"/>
    <m/>
    <m/>
    <m/>
    <m/>
  </r>
  <r>
    <x v="1"/>
    <s v="Sam Houston State University - Academic &amp; Health (A+H)"/>
    <x v="2"/>
    <s v="Historically Black Colleges &amp; Universities"/>
    <m/>
    <m/>
    <m/>
    <m/>
    <m/>
    <m/>
    <m/>
    <m/>
    <m/>
    <m/>
  </r>
  <r>
    <x v="1"/>
    <s v="Sam Houston State University - Academic &amp; Health (A+H)"/>
    <x v="2"/>
    <s v="Tribally Controlled Colleges and Universities"/>
    <m/>
    <m/>
    <m/>
    <m/>
    <m/>
    <m/>
    <m/>
    <m/>
    <m/>
    <m/>
  </r>
  <r>
    <x v="1"/>
    <s v="Sam Houston State University - Academic &amp; Health (A+H)"/>
    <x v="2"/>
    <s v="Minority Serving Institutions"/>
    <m/>
    <m/>
    <m/>
    <m/>
    <m/>
    <m/>
    <m/>
    <m/>
    <m/>
    <m/>
  </r>
  <r>
    <x v="1"/>
    <s v="Sam Houston State University - Academic &amp; Health (A+H)"/>
    <x v="2"/>
    <s v="Strengthening Institutions Program"/>
    <m/>
    <m/>
    <n v="1207315"/>
    <m/>
    <m/>
    <n v="1207315"/>
    <m/>
    <m/>
    <m/>
    <m/>
  </r>
  <r>
    <x v="1"/>
    <s v="Sam Houston State University - Academic &amp; Health (A+H)"/>
    <x v="2"/>
    <s v="Proprietary Institutions Grant Funds for Students"/>
    <m/>
    <m/>
    <m/>
    <m/>
    <m/>
    <m/>
    <m/>
    <m/>
    <m/>
    <m/>
  </r>
  <r>
    <x v="1"/>
    <s v="Sam Houston State University - Academic &amp; Health (A+H)"/>
    <x v="2"/>
    <s v="Supplemental Assistance to Institutions of Higher Education Program"/>
    <m/>
    <m/>
    <m/>
    <m/>
    <m/>
    <m/>
    <m/>
    <m/>
    <m/>
    <m/>
  </r>
  <r>
    <x v="1"/>
    <s v="Sam Houston State University - Academic &amp; Health (A+H)"/>
    <x v="2"/>
    <s v="Enter any Other Subpart Funding Received"/>
    <m/>
    <m/>
    <m/>
    <m/>
    <m/>
    <m/>
    <m/>
    <m/>
    <m/>
    <m/>
  </r>
  <r>
    <x v="1"/>
    <s v="Sam Houston State University - Academic &amp; Health (A+H)"/>
    <x v="3"/>
    <s v="Student Portion"/>
    <m/>
    <m/>
    <n v="25521947"/>
    <n v="3847286"/>
    <m/>
    <n v="21580061"/>
    <m/>
    <m/>
    <m/>
    <m/>
  </r>
  <r>
    <x v="1"/>
    <s v="Sam Houston State University - Academic &amp; Health (A+H)"/>
    <x v="3"/>
    <s v="Institutional Portion"/>
    <m/>
    <m/>
    <n v="24588601"/>
    <n v="1399113"/>
    <m/>
    <n v="16247030"/>
    <m/>
    <n v="1581521"/>
    <n v="1732595"/>
    <m/>
  </r>
  <r>
    <x v="1"/>
    <s v="Sam Houston State University - Academic &amp; Health (A+H)"/>
    <x v="3"/>
    <s v="Historically Black Colleges &amp; Universities"/>
    <m/>
    <m/>
    <m/>
    <m/>
    <m/>
    <m/>
    <m/>
    <m/>
    <m/>
    <m/>
  </r>
  <r>
    <x v="1"/>
    <s v="Sam Houston State University - Academic &amp; Health (A+H)"/>
    <x v="3"/>
    <s v="Tribally Controlled Colleges and Universities"/>
    <m/>
    <m/>
    <m/>
    <m/>
    <m/>
    <m/>
    <m/>
    <m/>
    <m/>
    <m/>
  </r>
  <r>
    <x v="1"/>
    <s v="Sam Houston State University - Academic &amp; Health (A+H)"/>
    <x v="3"/>
    <s v="Minority Serving Institutions"/>
    <m/>
    <m/>
    <m/>
    <m/>
    <m/>
    <m/>
    <m/>
    <m/>
    <m/>
    <m/>
  </r>
  <r>
    <x v="1"/>
    <s v="Sam Houston State University - Academic &amp; Health (A+H)"/>
    <x v="3"/>
    <s v="Strengthening Institutions Program"/>
    <m/>
    <m/>
    <n v="2190659"/>
    <m/>
    <m/>
    <n v="792736"/>
    <m/>
    <n v="781071"/>
    <m/>
    <m/>
  </r>
  <r>
    <x v="1"/>
    <s v="Sam Houston State University - Academic &amp; Health (A+H)"/>
    <x v="3"/>
    <s v="Proprietary Institutions Grant Funds for Students"/>
    <m/>
    <m/>
    <m/>
    <m/>
    <m/>
    <m/>
    <m/>
    <m/>
    <m/>
    <m/>
  </r>
  <r>
    <x v="1"/>
    <s v="Sam Houston State University - Academic &amp; Health (A+H)"/>
    <x v="3"/>
    <s v="Supplemental Support under American Rescue Plan"/>
    <m/>
    <m/>
    <m/>
    <m/>
    <m/>
    <m/>
    <m/>
    <m/>
    <m/>
    <m/>
  </r>
  <r>
    <x v="1"/>
    <s v="Sam Houston State University - Academic &amp; Health (A+H)"/>
    <x v="3"/>
    <s v="Federal Funding Provided in SB8, 87th Legislature, 3rd Called Session"/>
    <m/>
    <m/>
    <m/>
    <m/>
    <m/>
    <m/>
    <m/>
    <m/>
    <m/>
    <m/>
  </r>
  <r>
    <x v="1"/>
    <s v="Sam Houston State University - Academic &amp; Health (A+H)"/>
    <x v="3"/>
    <s v="Enter any Other Subpart Funding Received"/>
    <m/>
    <m/>
    <m/>
    <m/>
    <m/>
    <m/>
    <m/>
    <m/>
    <m/>
    <m/>
  </r>
  <r>
    <x v="1"/>
    <s v="Sam Houston State University - Academic &amp; Health (A+H)"/>
    <x v="4"/>
    <s v="Enter any Other Subpart Funding Received"/>
    <m/>
    <m/>
    <m/>
    <m/>
    <m/>
    <m/>
    <m/>
    <m/>
    <m/>
    <m/>
  </r>
  <r>
    <x v="1"/>
    <s v="Sam Houston State University - Academic &amp; Health (A+H)"/>
    <x v="4"/>
    <s v="Enter any Other Subpart Funding Received"/>
    <m/>
    <m/>
    <m/>
    <m/>
    <m/>
    <m/>
    <m/>
    <m/>
    <m/>
    <m/>
  </r>
  <r>
    <x v="1"/>
    <s v="Sam Houston State University - Academic &amp; Health (A+H)"/>
    <x v="5"/>
    <s v="Enter any Other Subpart Funding Received"/>
    <m/>
    <m/>
    <m/>
    <m/>
    <m/>
    <m/>
    <m/>
    <m/>
    <m/>
    <m/>
  </r>
  <r>
    <x v="1"/>
    <s v="Sam Houston State University - Academic &amp; Health (A+H)"/>
    <x v="5"/>
    <s v="Enter any Other Subpart Funding Received"/>
    <m/>
    <m/>
    <m/>
    <m/>
    <m/>
    <m/>
    <m/>
    <m/>
    <m/>
    <m/>
  </r>
  <r>
    <x v="1"/>
    <s v="Sam Houston State University - Academic &amp; Health (A+H)"/>
    <x v="6"/>
    <s v="Enter any Other Subpart Funding Received"/>
    <m/>
    <m/>
    <m/>
    <m/>
    <m/>
    <m/>
    <m/>
    <m/>
    <m/>
    <m/>
  </r>
  <r>
    <x v="1"/>
    <s v="Sam Houston State University - Academic &amp; Health (A+H)"/>
    <x v="6"/>
    <s v="Enter any Other Subpart Funding Received"/>
    <m/>
    <m/>
    <m/>
    <m/>
    <m/>
    <m/>
    <m/>
    <m/>
    <m/>
    <m/>
  </r>
  <r>
    <x v="1"/>
    <s v="Sam Houston State University - Academic &amp; Health (A+H)"/>
    <x v="7"/>
    <s v="FEMA reimbursements – Note purpose in Explanatory Notes"/>
    <m/>
    <m/>
    <m/>
    <m/>
    <m/>
    <m/>
    <m/>
    <m/>
    <m/>
    <m/>
  </r>
  <r>
    <x v="1"/>
    <s v="Sam Houston State University - Academic &amp; Health (A+H)"/>
    <x v="7"/>
    <s v="Funds received from other state or local entity (please specify which entity and for what purpose in explanatory notes)"/>
    <m/>
    <m/>
    <m/>
    <m/>
    <m/>
    <m/>
    <m/>
    <m/>
    <m/>
    <m/>
  </r>
  <r>
    <x v="1"/>
    <s v="Sul Ross State University"/>
    <x v="0"/>
    <s v="Student Portion"/>
    <n v="889996"/>
    <n v="889996"/>
    <m/>
    <m/>
    <m/>
    <m/>
    <m/>
    <m/>
    <m/>
    <m/>
  </r>
  <r>
    <x v="1"/>
    <s v="Sul Ross State University"/>
    <x v="0"/>
    <s v="Institutional Portion"/>
    <n v="889995"/>
    <n v="613286"/>
    <m/>
    <n v="276709"/>
    <m/>
    <m/>
    <m/>
    <m/>
    <m/>
    <m/>
  </r>
  <r>
    <x v="1"/>
    <s v="Sul Ross State University"/>
    <x v="0"/>
    <s v="Historically Black Colleges &amp; Universities"/>
    <m/>
    <m/>
    <m/>
    <m/>
    <m/>
    <m/>
    <m/>
    <m/>
    <m/>
    <m/>
  </r>
  <r>
    <x v="1"/>
    <s v="Sul Ross State University"/>
    <x v="0"/>
    <s v="Tribally Controlled Colleges and Universities"/>
    <m/>
    <m/>
    <m/>
    <m/>
    <m/>
    <m/>
    <m/>
    <m/>
    <m/>
    <m/>
  </r>
  <r>
    <x v="1"/>
    <s v="Sul Ross State University"/>
    <x v="0"/>
    <s v="Minority Serving Institutions"/>
    <n v="129584"/>
    <m/>
    <m/>
    <n v="129584"/>
    <m/>
    <m/>
    <m/>
    <m/>
    <m/>
    <m/>
  </r>
  <r>
    <x v="1"/>
    <s v="Sul Ross State University"/>
    <x v="0"/>
    <s v="Strengthening Institutions Program"/>
    <m/>
    <m/>
    <m/>
    <m/>
    <m/>
    <m/>
    <m/>
    <m/>
    <m/>
    <m/>
  </r>
  <r>
    <x v="1"/>
    <s v="Sul Ross State University"/>
    <x v="0"/>
    <s v="Fund for the Improvement of Post-Secondary Education"/>
    <m/>
    <m/>
    <m/>
    <m/>
    <m/>
    <m/>
    <m/>
    <m/>
    <m/>
    <m/>
  </r>
  <r>
    <x v="1"/>
    <s v="Sul Ross State University"/>
    <x v="0"/>
    <s v="Institutional Resilience and Expanded Postsecondary Opportunity"/>
    <m/>
    <m/>
    <m/>
    <m/>
    <m/>
    <m/>
    <m/>
    <m/>
    <m/>
    <m/>
  </r>
  <r>
    <x v="1"/>
    <s v="Sul Ross State University"/>
    <x v="0"/>
    <s v="HHS Provider Relief Fund"/>
    <m/>
    <m/>
    <m/>
    <m/>
    <m/>
    <m/>
    <m/>
    <m/>
    <m/>
    <m/>
  </r>
  <r>
    <x v="1"/>
    <s v="Sul Ross State University"/>
    <x v="0"/>
    <s v="Enter any Other Subpart Funding Received"/>
    <m/>
    <m/>
    <m/>
    <m/>
    <m/>
    <m/>
    <m/>
    <m/>
    <m/>
    <m/>
  </r>
  <r>
    <x v="1"/>
    <s v="Sul Ross State University"/>
    <x v="1"/>
    <s v="Governor's Emergency Education Relief Fund I &amp; II"/>
    <m/>
    <m/>
    <n v="387404"/>
    <n v="387404"/>
    <m/>
    <m/>
    <m/>
    <m/>
    <m/>
    <m/>
  </r>
  <r>
    <x v="1"/>
    <s v="Sul Ross State University"/>
    <x v="2"/>
    <s v="Student Aid Portion"/>
    <m/>
    <m/>
    <n v="889996"/>
    <n v="889996"/>
    <m/>
    <m/>
    <m/>
    <m/>
    <m/>
    <m/>
  </r>
  <r>
    <x v="1"/>
    <s v="Sul Ross State University"/>
    <x v="2"/>
    <s v="Institutional Portion"/>
    <m/>
    <m/>
    <n v="2681692"/>
    <n v="2681692"/>
    <m/>
    <m/>
    <m/>
    <m/>
    <m/>
    <m/>
  </r>
  <r>
    <x v="1"/>
    <s v="Sul Ross State University"/>
    <x v="2"/>
    <s v="Historically Black Colleges &amp; Universities"/>
    <m/>
    <m/>
    <m/>
    <m/>
    <m/>
    <m/>
    <m/>
    <m/>
    <m/>
    <m/>
  </r>
  <r>
    <x v="1"/>
    <s v="Sul Ross State University"/>
    <x v="2"/>
    <s v="Tribally Controlled Colleges and Universities"/>
    <m/>
    <m/>
    <m/>
    <m/>
    <m/>
    <m/>
    <m/>
    <m/>
    <m/>
    <m/>
  </r>
  <r>
    <x v="1"/>
    <s v="Sul Ross State University"/>
    <x v="2"/>
    <s v="Minority Serving Institutions"/>
    <m/>
    <m/>
    <n v="229086"/>
    <n v="634"/>
    <m/>
    <n v="74220"/>
    <m/>
    <n v="143"/>
    <n v="154088"/>
    <m/>
  </r>
  <r>
    <x v="1"/>
    <s v="Sul Ross State University"/>
    <x v="2"/>
    <s v="Strengthening Institutions Program"/>
    <m/>
    <m/>
    <m/>
    <m/>
    <m/>
    <m/>
    <m/>
    <m/>
    <m/>
    <m/>
  </r>
  <r>
    <x v="1"/>
    <s v="Sul Ross State University"/>
    <x v="2"/>
    <s v="Proprietary Institutions Grant Funds for Students"/>
    <m/>
    <m/>
    <m/>
    <m/>
    <m/>
    <m/>
    <m/>
    <m/>
    <m/>
    <m/>
  </r>
  <r>
    <x v="1"/>
    <s v="Sul Ross State University"/>
    <x v="2"/>
    <s v="Supplemental Assistance to Institutions of Higher Education Program"/>
    <m/>
    <m/>
    <m/>
    <m/>
    <m/>
    <m/>
    <m/>
    <m/>
    <m/>
    <m/>
  </r>
  <r>
    <x v="1"/>
    <s v="Sul Ross State University"/>
    <x v="2"/>
    <s v="Enter any Other Subpart Funding Received"/>
    <m/>
    <m/>
    <m/>
    <m/>
    <m/>
    <m/>
    <m/>
    <m/>
    <m/>
    <m/>
  </r>
  <r>
    <x v="1"/>
    <s v="Sul Ross State University"/>
    <x v="3"/>
    <s v="Student Portion"/>
    <m/>
    <m/>
    <n v="3693386"/>
    <n v="29516"/>
    <m/>
    <n v="3663870"/>
    <m/>
    <m/>
    <m/>
    <m/>
  </r>
  <r>
    <x v="1"/>
    <s v="Sul Ross State University"/>
    <x v="3"/>
    <s v="Institutional Portion"/>
    <m/>
    <m/>
    <n v="3562426"/>
    <n v="42487"/>
    <m/>
    <n v="1484304"/>
    <m/>
    <n v="644271"/>
    <n v="1391364"/>
    <m/>
  </r>
  <r>
    <x v="1"/>
    <s v="Sul Ross State University"/>
    <x v="3"/>
    <s v="Historically Black Colleges &amp; Universities"/>
    <m/>
    <m/>
    <m/>
    <m/>
    <m/>
    <m/>
    <m/>
    <m/>
    <m/>
    <m/>
  </r>
  <r>
    <x v="1"/>
    <s v="Sul Ross State University"/>
    <x v="3"/>
    <s v="Tribally Controlled Colleges and Universities"/>
    <m/>
    <m/>
    <m/>
    <m/>
    <m/>
    <m/>
    <m/>
    <m/>
    <m/>
    <m/>
  </r>
  <r>
    <x v="1"/>
    <s v="Sul Ross State University"/>
    <x v="3"/>
    <s v="Minority Serving Institutions"/>
    <m/>
    <m/>
    <n v="440618"/>
    <m/>
    <m/>
    <m/>
    <m/>
    <n v="2253"/>
    <n v="438365"/>
    <m/>
  </r>
  <r>
    <x v="1"/>
    <s v="Sul Ross State University"/>
    <x v="3"/>
    <s v="Strengthening Institutions Program"/>
    <m/>
    <m/>
    <m/>
    <m/>
    <m/>
    <m/>
    <m/>
    <m/>
    <m/>
    <m/>
  </r>
  <r>
    <x v="1"/>
    <s v="Sul Ross State University"/>
    <x v="3"/>
    <s v="Proprietary Institutions Grant Funds for Students"/>
    <m/>
    <m/>
    <m/>
    <m/>
    <m/>
    <m/>
    <m/>
    <m/>
    <m/>
    <m/>
  </r>
  <r>
    <x v="1"/>
    <s v="Sul Ross State University"/>
    <x v="3"/>
    <s v="Supplemental Support under American Rescue Plan"/>
    <m/>
    <m/>
    <m/>
    <m/>
    <m/>
    <m/>
    <m/>
    <m/>
    <m/>
    <m/>
  </r>
  <r>
    <x v="1"/>
    <s v="Sul Ross State University"/>
    <x v="3"/>
    <s v="Federal Funding Provided in SB8, 87th Legislature, 3rd Called Session"/>
    <m/>
    <m/>
    <m/>
    <m/>
    <m/>
    <m/>
    <m/>
    <m/>
    <m/>
    <m/>
  </r>
  <r>
    <x v="1"/>
    <s v="Sul Ross State University"/>
    <x v="3"/>
    <s v="Enter any Other Subpart Funding Received"/>
    <m/>
    <m/>
    <m/>
    <m/>
    <m/>
    <m/>
    <m/>
    <m/>
    <m/>
    <m/>
  </r>
  <r>
    <x v="1"/>
    <s v="Sul Ross State University"/>
    <x v="4"/>
    <s v="Enter any Other Subpart Funding Received"/>
    <m/>
    <m/>
    <m/>
    <m/>
    <m/>
    <m/>
    <m/>
    <m/>
    <m/>
    <m/>
  </r>
  <r>
    <x v="1"/>
    <s v="Sul Ross State University"/>
    <x v="4"/>
    <s v="Enter any Other Subpart Funding Received"/>
    <m/>
    <m/>
    <m/>
    <m/>
    <m/>
    <m/>
    <m/>
    <m/>
    <m/>
    <m/>
  </r>
  <r>
    <x v="1"/>
    <s v="Sul Ross State University"/>
    <x v="5"/>
    <s v="Enter any Other Subpart Funding Received"/>
    <m/>
    <m/>
    <m/>
    <m/>
    <m/>
    <m/>
    <m/>
    <m/>
    <m/>
    <m/>
  </r>
  <r>
    <x v="1"/>
    <s v="Sul Ross State University"/>
    <x v="5"/>
    <s v="Enter any Other Subpart Funding Received"/>
    <m/>
    <m/>
    <m/>
    <m/>
    <m/>
    <m/>
    <m/>
    <m/>
    <m/>
    <m/>
  </r>
  <r>
    <x v="1"/>
    <s v="Sul Ross State University"/>
    <x v="6"/>
    <s v="Enter any Other Subpart Funding Received"/>
    <m/>
    <m/>
    <m/>
    <m/>
    <m/>
    <m/>
    <m/>
    <m/>
    <m/>
    <m/>
  </r>
  <r>
    <x v="1"/>
    <s v="Sul Ross State University"/>
    <x v="6"/>
    <s v="Enter any Other Subpart Funding Received"/>
    <m/>
    <m/>
    <m/>
    <m/>
    <m/>
    <m/>
    <m/>
    <m/>
    <m/>
    <m/>
  </r>
  <r>
    <x v="1"/>
    <s v="Sul Ross State University"/>
    <x v="7"/>
    <s v="FEMA reimbursements – Note purpose in Explanatory Notes"/>
    <m/>
    <m/>
    <m/>
    <m/>
    <m/>
    <m/>
    <m/>
    <m/>
    <m/>
    <m/>
  </r>
  <r>
    <x v="1"/>
    <s v="Sul Ross State University"/>
    <x v="7"/>
    <s v="Funds received from other state or local entity (please specify which entity and for what purpose in explanatory notes)"/>
    <m/>
    <m/>
    <m/>
    <m/>
    <m/>
    <m/>
    <m/>
    <m/>
    <m/>
    <m/>
  </r>
  <r>
    <x v="2"/>
    <s v="Sam Houston State University Medical School (Non-Formula)"/>
    <x v="0"/>
    <s v="Student Portion"/>
    <m/>
    <m/>
    <m/>
    <n v="69000"/>
    <m/>
    <m/>
    <m/>
    <m/>
    <m/>
    <m/>
  </r>
  <r>
    <x v="2"/>
    <s v="Sam Houston State University Medical School (Non-Formula)"/>
    <x v="0"/>
    <s v="Institutional Portion"/>
    <m/>
    <m/>
    <m/>
    <m/>
    <m/>
    <m/>
    <m/>
    <m/>
    <m/>
    <m/>
  </r>
  <r>
    <x v="2"/>
    <s v="Sam Houston State University Medical School (Non-Formula)"/>
    <x v="0"/>
    <s v="Historically Black Colleges &amp; Universities"/>
    <m/>
    <m/>
    <m/>
    <m/>
    <m/>
    <m/>
    <m/>
    <m/>
    <m/>
    <m/>
  </r>
  <r>
    <x v="2"/>
    <s v="Sam Houston State University Medical School (Non-Formula)"/>
    <x v="0"/>
    <s v="Tribally Controlled Colleges and Universities"/>
    <m/>
    <m/>
    <m/>
    <m/>
    <m/>
    <m/>
    <m/>
    <m/>
    <m/>
    <m/>
  </r>
  <r>
    <x v="2"/>
    <s v="Sam Houston State University Medical School (Non-Formula)"/>
    <x v="0"/>
    <s v="Minority Serving Institutions"/>
    <m/>
    <m/>
    <m/>
    <m/>
    <m/>
    <m/>
    <m/>
    <m/>
    <m/>
    <m/>
  </r>
  <r>
    <x v="2"/>
    <s v="Sam Houston State University Medical School (Non-Formula)"/>
    <x v="0"/>
    <s v="Strengthening Institutions Program"/>
    <m/>
    <m/>
    <m/>
    <m/>
    <m/>
    <m/>
    <m/>
    <m/>
    <m/>
    <m/>
  </r>
  <r>
    <x v="2"/>
    <s v="Sam Houston State University Medical School (Non-Formula)"/>
    <x v="0"/>
    <s v="Fund for the Improvement of Post-Secondary Education"/>
    <m/>
    <m/>
    <m/>
    <m/>
    <m/>
    <m/>
    <m/>
    <m/>
    <m/>
    <m/>
  </r>
  <r>
    <x v="2"/>
    <s v="Sam Houston State University Medical School (Non-Formula)"/>
    <x v="0"/>
    <s v="Institutional Resilience and Expanded Postsecondary Opportunity"/>
    <m/>
    <m/>
    <m/>
    <m/>
    <m/>
    <m/>
    <m/>
    <m/>
    <m/>
    <m/>
  </r>
  <r>
    <x v="2"/>
    <s v="Sam Houston State University Medical School (Non-Formula)"/>
    <x v="0"/>
    <s v="HHS Provider Relief Fund"/>
    <m/>
    <m/>
    <m/>
    <m/>
    <m/>
    <m/>
    <m/>
    <m/>
    <m/>
    <m/>
  </r>
  <r>
    <x v="2"/>
    <s v="Sam Houston State University Medical School (Non-Formula)"/>
    <x v="0"/>
    <s v="Enter any Other Subpart Funding Received"/>
    <m/>
    <m/>
    <m/>
    <m/>
    <m/>
    <m/>
    <m/>
    <m/>
    <m/>
    <m/>
  </r>
  <r>
    <x v="2"/>
    <s v="Sam Houston State University Medical School (Non-Formula)"/>
    <x v="1"/>
    <s v="Governor's Emergency Education Relief Fund I &amp; II"/>
    <m/>
    <m/>
    <m/>
    <m/>
    <m/>
    <m/>
    <m/>
    <m/>
    <m/>
    <m/>
  </r>
  <r>
    <x v="2"/>
    <s v="Sam Houston State University Medical School (Non-Formula)"/>
    <x v="2"/>
    <s v="Student Aid Portion"/>
    <m/>
    <m/>
    <m/>
    <m/>
    <m/>
    <m/>
    <m/>
    <m/>
    <m/>
    <m/>
  </r>
  <r>
    <x v="2"/>
    <s v="Sam Houston State University Medical School (Non-Formula)"/>
    <x v="2"/>
    <s v="Institutional Portion"/>
    <m/>
    <m/>
    <m/>
    <m/>
    <m/>
    <m/>
    <m/>
    <m/>
    <m/>
    <m/>
  </r>
  <r>
    <x v="2"/>
    <s v="Sam Houston State University Medical School (Non-Formula)"/>
    <x v="2"/>
    <s v="Historically Black Colleges &amp; Universities"/>
    <m/>
    <m/>
    <m/>
    <m/>
    <m/>
    <m/>
    <m/>
    <m/>
    <m/>
    <m/>
  </r>
  <r>
    <x v="2"/>
    <s v="Sam Houston State University Medical School (Non-Formula)"/>
    <x v="2"/>
    <s v="Tribally Controlled Colleges and Universities"/>
    <m/>
    <m/>
    <m/>
    <m/>
    <m/>
    <m/>
    <m/>
    <m/>
    <m/>
    <m/>
  </r>
  <r>
    <x v="2"/>
    <s v="Sam Houston State University Medical School (Non-Formula)"/>
    <x v="2"/>
    <s v="Minority Serving Institutions"/>
    <m/>
    <m/>
    <m/>
    <m/>
    <m/>
    <m/>
    <m/>
    <m/>
    <m/>
    <m/>
  </r>
  <r>
    <x v="2"/>
    <s v="Sam Houston State University Medical School (Non-Formula)"/>
    <x v="2"/>
    <s v="Strengthening Institutions Program"/>
    <m/>
    <m/>
    <m/>
    <m/>
    <m/>
    <m/>
    <m/>
    <m/>
    <m/>
    <m/>
  </r>
  <r>
    <x v="2"/>
    <s v="Sam Houston State University Medical School (Non-Formula)"/>
    <x v="2"/>
    <s v="Proprietary Institutions Grant Funds for Students"/>
    <m/>
    <m/>
    <m/>
    <m/>
    <m/>
    <m/>
    <m/>
    <m/>
    <m/>
    <m/>
  </r>
  <r>
    <x v="2"/>
    <s v="Sam Houston State University Medical School (Non-Formula)"/>
    <x v="2"/>
    <s v="Supplemental Assistance to Institutions of Higher Education Program"/>
    <m/>
    <m/>
    <m/>
    <m/>
    <m/>
    <m/>
    <m/>
    <m/>
    <m/>
    <m/>
  </r>
  <r>
    <x v="2"/>
    <s v="Sam Houston State University Medical School (Non-Formula)"/>
    <x v="2"/>
    <s v="Enter any Other Subpart Funding Received"/>
    <m/>
    <m/>
    <m/>
    <m/>
    <m/>
    <m/>
    <m/>
    <m/>
    <m/>
    <m/>
  </r>
  <r>
    <x v="2"/>
    <s v="Sam Houston State University Medical School (Non-Formula)"/>
    <x v="3"/>
    <s v="Student Portion"/>
    <m/>
    <m/>
    <m/>
    <m/>
    <m/>
    <n v="94600"/>
    <m/>
    <m/>
    <m/>
    <m/>
  </r>
  <r>
    <x v="2"/>
    <s v="Sam Houston State University Medical School (Non-Formula)"/>
    <x v="3"/>
    <s v="Institutional Portion"/>
    <m/>
    <m/>
    <m/>
    <m/>
    <m/>
    <n v="343000"/>
    <m/>
    <m/>
    <m/>
    <m/>
  </r>
  <r>
    <x v="2"/>
    <s v="Sam Houston State University Medical School (Non-Formula)"/>
    <x v="3"/>
    <s v="Historically Black Colleges &amp; Universities"/>
    <m/>
    <m/>
    <m/>
    <m/>
    <m/>
    <m/>
    <m/>
    <m/>
    <m/>
    <m/>
  </r>
  <r>
    <x v="2"/>
    <s v="Sam Houston State University Medical School (Non-Formula)"/>
    <x v="3"/>
    <s v="Tribally Controlled Colleges and Universities"/>
    <m/>
    <m/>
    <m/>
    <m/>
    <m/>
    <m/>
    <m/>
    <m/>
    <m/>
    <m/>
  </r>
  <r>
    <x v="2"/>
    <s v="Sam Houston State University Medical School (Non-Formula)"/>
    <x v="3"/>
    <s v="Minority Serving Institutions"/>
    <m/>
    <m/>
    <m/>
    <m/>
    <m/>
    <m/>
    <m/>
    <m/>
    <m/>
    <m/>
  </r>
  <r>
    <x v="2"/>
    <s v="Sam Houston State University Medical School (Non-Formula)"/>
    <x v="3"/>
    <s v="Strengthening Institutions Program"/>
    <m/>
    <m/>
    <m/>
    <m/>
    <m/>
    <m/>
    <m/>
    <m/>
    <m/>
    <m/>
  </r>
  <r>
    <x v="2"/>
    <s v="Sam Houston State University Medical School (Non-Formula)"/>
    <x v="3"/>
    <s v="Proprietary Institutions Grant Funds for Students"/>
    <m/>
    <m/>
    <m/>
    <m/>
    <m/>
    <m/>
    <m/>
    <m/>
    <m/>
    <m/>
  </r>
  <r>
    <x v="2"/>
    <s v="Sam Houston State University Medical School (Non-Formula)"/>
    <x v="3"/>
    <s v="Supplemental Support under American Rescue Plan"/>
    <m/>
    <m/>
    <m/>
    <m/>
    <m/>
    <m/>
    <m/>
    <m/>
    <m/>
    <m/>
  </r>
  <r>
    <x v="2"/>
    <s v="Sam Houston State University Medical School (Non-Formula)"/>
    <x v="3"/>
    <s v="Federal Funding Provided in SB8, 87th Legislature, 3rd Called Session"/>
    <m/>
    <m/>
    <m/>
    <m/>
    <m/>
    <m/>
    <m/>
    <m/>
    <m/>
    <m/>
  </r>
  <r>
    <x v="2"/>
    <s v="Sam Houston State University Medical School (Non-Formula)"/>
    <x v="3"/>
    <s v="Enter any Other Subpart Funding Received"/>
    <m/>
    <m/>
    <m/>
    <m/>
    <m/>
    <m/>
    <m/>
    <m/>
    <m/>
    <m/>
  </r>
  <r>
    <x v="2"/>
    <s v="Sam Houston State University Medical School (Non-Formula)"/>
    <x v="4"/>
    <s v="Enter any Other Subpart Funding Received"/>
    <m/>
    <m/>
    <m/>
    <m/>
    <m/>
    <m/>
    <m/>
    <m/>
    <m/>
    <m/>
  </r>
  <r>
    <x v="2"/>
    <s v="Sam Houston State University Medical School (Non-Formula)"/>
    <x v="4"/>
    <s v="Enter any Other Subpart Funding Received"/>
    <m/>
    <m/>
    <m/>
    <m/>
    <m/>
    <m/>
    <m/>
    <m/>
    <m/>
    <m/>
  </r>
  <r>
    <x v="2"/>
    <s v="Sam Houston State University Medical School (Non-Formula)"/>
    <x v="5"/>
    <s v="Enter any Other Subpart Funding Received"/>
    <m/>
    <m/>
    <m/>
    <m/>
    <m/>
    <m/>
    <m/>
    <m/>
    <m/>
    <m/>
  </r>
  <r>
    <x v="2"/>
    <s v="Sam Houston State University Medical School (Non-Formula)"/>
    <x v="5"/>
    <s v="Enter any Other Subpart Funding Received"/>
    <m/>
    <m/>
    <m/>
    <m/>
    <m/>
    <m/>
    <m/>
    <m/>
    <m/>
    <m/>
  </r>
  <r>
    <x v="2"/>
    <s v="Sam Houston State University Medical School (Non-Formula)"/>
    <x v="6"/>
    <s v="Enter any Other Subpart Funding Received"/>
    <m/>
    <m/>
    <m/>
    <m/>
    <m/>
    <m/>
    <m/>
    <m/>
    <m/>
    <m/>
  </r>
  <r>
    <x v="2"/>
    <s v="Sam Houston State University Medical School (Non-Formula)"/>
    <x v="6"/>
    <s v="Enter any Other Subpart Funding Received"/>
    <m/>
    <m/>
    <m/>
    <m/>
    <m/>
    <m/>
    <m/>
    <m/>
    <m/>
    <m/>
  </r>
  <r>
    <x v="2"/>
    <s v="Sam Houston State University Medical School (Non-Formula)"/>
    <x v="7"/>
    <s v="FEMA reimbursements – Note purpose in Explanatory Notes"/>
    <m/>
    <m/>
    <m/>
    <m/>
    <m/>
    <m/>
    <m/>
    <m/>
    <m/>
    <m/>
  </r>
  <r>
    <x v="2"/>
    <s v="Sam Houston State University Medical School (Non-Formula)"/>
    <x v="7"/>
    <s v="Funds received from other state or local entity (please specify which entity and for what purpose in explanatory notes)"/>
    <m/>
    <m/>
    <m/>
    <m/>
    <m/>
    <m/>
    <m/>
    <m/>
    <m/>
    <m/>
  </r>
  <r>
    <x v="2"/>
    <s v="University of Houston Medical School (M)"/>
    <x v="0"/>
    <s v="Student Portion"/>
    <m/>
    <m/>
    <m/>
    <m/>
    <m/>
    <m/>
    <m/>
    <m/>
    <m/>
    <m/>
  </r>
  <r>
    <x v="2"/>
    <s v="University of Houston Medical School (M)"/>
    <x v="0"/>
    <s v="Institutional Portion"/>
    <m/>
    <m/>
    <m/>
    <m/>
    <m/>
    <m/>
    <m/>
    <m/>
    <m/>
    <m/>
  </r>
  <r>
    <x v="2"/>
    <s v="University of Houston Medical School (M)"/>
    <x v="0"/>
    <s v="Historically Black Colleges &amp; Universities"/>
    <m/>
    <m/>
    <m/>
    <m/>
    <m/>
    <m/>
    <m/>
    <m/>
    <m/>
    <m/>
  </r>
  <r>
    <x v="2"/>
    <s v="University of Houston Medical School (M)"/>
    <x v="0"/>
    <s v="Tribally Controlled Colleges and Universities"/>
    <m/>
    <m/>
    <m/>
    <m/>
    <m/>
    <m/>
    <m/>
    <m/>
    <m/>
    <m/>
  </r>
  <r>
    <x v="2"/>
    <s v="University of Houston Medical School (M)"/>
    <x v="0"/>
    <s v="Minority Serving Institutions"/>
    <m/>
    <m/>
    <m/>
    <m/>
    <m/>
    <m/>
    <m/>
    <m/>
    <m/>
    <m/>
  </r>
  <r>
    <x v="2"/>
    <s v="University of Houston Medical School (M)"/>
    <x v="0"/>
    <s v="Strengthening Institutions Program"/>
    <m/>
    <m/>
    <m/>
    <m/>
    <m/>
    <m/>
    <m/>
    <m/>
    <m/>
    <m/>
  </r>
  <r>
    <x v="2"/>
    <s v="University of Houston Medical School (M)"/>
    <x v="0"/>
    <s v="Fund for the Improvement of Post-Secondary Education"/>
    <m/>
    <m/>
    <m/>
    <m/>
    <m/>
    <m/>
    <m/>
    <m/>
    <m/>
    <m/>
  </r>
  <r>
    <x v="2"/>
    <s v="University of Houston Medical School (M)"/>
    <x v="0"/>
    <s v="Institutional Resilience and Expanded Postsecondary Opportunity"/>
    <m/>
    <m/>
    <m/>
    <m/>
    <m/>
    <m/>
    <m/>
    <m/>
    <m/>
    <m/>
  </r>
  <r>
    <x v="2"/>
    <s v="University of Houston Medical School (M)"/>
    <x v="0"/>
    <s v="HHS Provider Relief Fund"/>
    <m/>
    <m/>
    <m/>
    <m/>
    <m/>
    <m/>
    <m/>
    <m/>
    <m/>
    <m/>
  </r>
  <r>
    <x v="2"/>
    <s v="University of Houston Medical School (M)"/>
    <x v="0"/>
    <s v="Enter any Other Subpart Funding Received"/>
    <m/>
    <m/>
    <m/>
    <m/>
    <m/>
    <m/>
    <m/>
    <m/>
    <m/>
    <m/>
  </r>
  <r>
    <x v="2"/>
    <s v="University of Houston Medical School (M)"/>
    <x v="1"/>
    <s v="Governor's Emergency Education Relief Fund I &amp; II"/>
    <m/>
    <m/>
    <m/>
    <m/>
    <m/>
    <m/>
    <m/>
    <m/>
    <m/>
    <m/>
  </r>
  <r>
    <x v="2"/>
    <s v="University of Houston Medical School (M)"/>
    <x v="2"/>
    <s v="Student Aid Portion"/>
    <m/>
    <m/>
    <m/>
    <m/>
    <m/>
    <m/>
    <m/>
    <m/>
    <m/>
    <m/>
  </r>
  <r>
    <x v="2"/>
    <s v="University of Houston Medical School (M)"/>
    <x v="2"/>
    <s v="Institutional Portion"/>
    <m/>
    <m/>
    <m/>
    <m/>
    <m/>
    <m/>
    <m/>
    <m/>
    <m/>
    <m/>
  </r>
  <r>
    <x v="2"/>
    <s v="University of Houston Medical School (M)"/>
    <x v="2"/>
    <s v="Historically Black Colleges &amp; Universities"/>
    <m/>
    <m/>
    <m/>
    <m/>
    <m/>
    <m/>
    <m/>
    <m/>
    <m/>
    <m/>
  </r>
  <r>
    <x v="2"/>
    <s v="University of Houston Medical School (M)"/>
    <x v="2"/>
    <s v="Tribally Controlled Colleges and Universities"/>
    <m/>
    <m/>
    <m/>
    <m/>
    <m/>
    <m/>
    <m/>
    <m/>
    <m/>
    <m/>
  </r>
  <r>
    <x v="2"/>
    <s v="University of Houston Medical School (M)"/>
    <x v="2"/>
    <s v="Minority Serving Institutions"/>
    <m/>
    <m/>
    <m/>
    <m/>
    <m/>
    <m/>
    <m/>
    <m/>
    <m/>
    <m/>
  </r>
  <r>
    <x v="2"/>
    <s v="University of Houston Medical School (M)"/>
    <x v="2"/>
    <s v="Strengthening Institutions Program"/>
    <m/>
    <m/>
    <m/>
    <m/>
    <m/>
    <m/>
    <m/>
    <m/>
    <m/>
    <m/>
  </r>
  <r>
    <x v="2"/>
    <s v="University of Houston Medical School (M)"/>
    <x v="2"/>
    <s v="Proprietary Institutions Grant Funds for Students"/>
    <m/>
    <m/>
    <m/>
    <m/>
    <m/>
    <m/>
    <m/>
    <m/>
    <m/>
    <m/>
  </r>
  <r>
    <x v="2"/>
    <s v="University of Houston Medical School (M)"/>
    <x v="2"/>
    <s v="Supplemental Assistance to Institutions of Higher Education Program"/>
    <m/>
    <m/>
    <m/>
    <m/>
    <m/>
    <m/>
    <m/>
    <m/>
    <m/>
    <m/>
  </r>
  <r>
    <x v="2"/>
    <s v="University of Houston Medical School (M)"/>
    <x v="2"/>
    <s v="Enter any Other Subpart Funding Received"/>
    <m/>
    <m/>
    <m/>
    <m/>
    <m/>
    <m/>
    <m/>
    <m/>
    <m/>
    <m/>
  </r>
  <r>
    <x v="2"/>
    <s v="University of Houston Medical School (M)"/>
    <x v="3"/>
    <s v="Student Portion"/>
    <m/>
    <m/>
    <m/>
    <m/>
    <m/>
    <m/>
    <m/>
    <m/>
    <m/>
    <m/>
  </r>
  <r>
    <x v="2"/>
    <s v="University of Houston Medical School (M)"/>
    <x v="3"/>
    <s v="Institutional Portion"/>
    <m/>
    <m/>
    <m/>
    <m/>
    <m/>
    <m/>
    <m/>
    <m/>
    <m/>
    <m/>
  </r>
  <r>
    <x v="2"/>
    <s v="University of Houston Medical School (M)"/>
    <x v="3"/>
    <s v="Historically Black Colleges &amp; Universities"/>
    <m/>
    <m/>
    <m/>
    <m/>
    <m/>
    <m/>
    <m/>
    <m/>
    <m/>
    <m/>
  </r>
  <r>
    <x v="2"/>
    <s v="University of Houston Medical School (M)"/>
    <x v="3"/>
    <s v="Tribally Controlled Colleges and Universities"/>
    <m/>
    <m/>
    <m/>
    <m/>
    <m/>
    <m/>
    <m/>
    <m/>
    <m/>
    <m/>
  </r>
  <r>
    <x v="2"/>
    <s v="University of Houston Medical School (M)"/>
    <x v="3"/>
    <s v="Minority Serving Institutions"/>
    <m/>
    <m/>
    <m/>
    <m/>
    <m/>
    <m/>
    <m/>
    <m/>
    <m/>
    <m/>
  </r>
  <r>
    <x v="2"/>
    <s v="University of Houston Medical School (M)"/>
    <x v="3"/>
    <s v="Strengthening Institutions Program"/>
    <m/>
    <m/>
    <m/>
    <m/>
    <m/>
    <m/>
    <m/>
    <m/>
    <m/>
    <m/>
  </r>
  <r>
    <x v="2"/>
    <s v="University of Houston Medical School (M)"/>
    <x v="3"/>
    <s v="Proprietary Institutions Grant Funds for Students"/>
    <m/>
    <m/>
    <m/>
    <m/>
    <m/>
    <m/>
    <m/>
    <m/>
    <m/>
    <m/>
  </r>
  <r>
    <x v="2"/>
    <s v="University of Houston Medical School (M)"/>
    <x v="3"/>
    <s v="Supplemental Support under American Rescue Plan"/>
    <m/>
    <m/>
    <m/>
    <m/>
    <m/>
    <m/>
    <m/>
    <m/>
    <m/>
    <m/>
  </r>
  <r>
    <x v="2"/>
    <s v="University of Houston Medical School (M)"/>
    <x v="3"/>
    <s v="Federal Funding Provided in SB8, 87th Legislature, 3rd Called Session"/>
    <m/>
    <m/>
    <m/>
    <m/>
    <m/>
    <m/>
    <m/>
    <m/>
    <m/>
    <m/>
  </r>
  <r>
    <x v="2"/>
    <s v="University of Houston Medical School (M)"/>
    <x v="3"/>
    <s v="Enter any Other Subpart Funding Received"/>
    <m/>
    <m/>
    <m/>
    <m/>
    <m/>
    <m/>
    <m/>
    <m/>
    <m/>
    <m/>
  </r>
  <r>
    <x v="2"/>
    <s v="University of Houston Medical School (M)"/>
    <x v="4"/>
    <s v="Enter any Other Subpart Funding Received"/>
    <m/>
    <m/>
    <m/>
    <m/>
    <m/>
    <m/>
    <m/>
    <m/>
    <m/>
    <m/>
  </r>
  <r>
    <x v="2"/>
    <s v="University of Houston Medical School (M)"/>
    <x v="4"/>
    <s v="Enter any Other Subpart Funding Received"/>
    <m/>
    <m/>
    <m/>
    <m/>
    <m/>
    <m/>
    <m/>
    <m/>
    <m/>
    <m/>
  </r>
  <r>
    <x v="2"/>
    <s v="University of Houston Medical School (M)"/>
    <x v="5"/>
    <s v="Enter any Other Subpart Funding Received"/>
    <m/>
    <m/>
    <m/>
    <m/>
    <m/>
    <m/>
    <m/>
    <m/>
    <m/>
    <m/>
  </r>
  <r>
    <x v="2"/>
    <s v="University of Houston Medical School (M)"/>
    <x v="5"/>
    <s v="Enter any Other Subpart Funding Received"/>
    <m/>
    <m/>
    <m/>
    <m/>
    <m/>
    <m/>
    <m/>
    <m/>
    <m/>
    <m/>
  </r>
  <r>
    <x v="2"/>
    <s v="University of Houston Medical School (M)"/>
    <x v="6"/>
    <s v="Enter any Other Subpart Funding Received"/>
    <m/>
    <m/>
    <m/>
    <m/>
    <m/>
    <m/>
    <m/>
    <m/>
    <m/>
    <m/>
  </r>
  <r>
    <x v="2"/>
    <s v="University of Houston Medical School (M)"/>
    <x v="6"/>
    <s v="Enter any Other Subpart Funding Received"/>
    <m/>
    <m/>
    <m/>
    <m/>
    <m/>
    <m/>
    <m/>
    <m/>
    <m/>
    <m/>
  </r>
  <r>
    <x v="2"/>
    <s v="University of Houston Medical School (M)"/>
    <x v="7"/>
    <s v="FEMA reimbursements – Note purpose in Explanatory Notes"/>
    <m/>
    <m/>
    <m/>
    <m/>
    <m/>
    <m/>
    <m/>
    <m/>
    <m/>
    <m/>
  </r>
  <r>
    <x v="2"/>
    <s v="University of Houston Medical School (M)"/>
    <x v="7"/>
    <s v="Funds received from other state or local entity (please specify which entity and for what purpose in explanatory notes)"/>
    <m/>
    <m/>
    <m/>
    <m/>
    <m/>
    <m/>
    <m/>
    <m/>
    <m/>
    <m/>
  </r>
  <r>
    <x v="1"/>
    <s v="University of Houston - Academic &amp; Health (A+H)"/>
    <x v="0"/>
    <s v="Student Portion"/>
    <n v="18351642"/>
    <n v="16149980"/>
    <s v="                                    -  "/>
    <n v="2201662"/>
    <m/>
    <m/>
    <m/>
    <m/>
    <m/>
    <m/>
  </r>
  <r>
    <x v="1"/>
    <s v="University of Houston - Academic &amp; Health (A+H)"/>
    <x v="0"/>
    <s v="Institutional Portion"/>
    <n v="18351641"/>
    <n v="16927005"/>
    <s v="                                    -  "/>
    <n v="1424636"/>
    <m/>
    <m/>
    <m/>
    <m/>
    <m/>
    <m/>
  </r>
  <r>
    <x v="1"/>
    <s v="University of Houston - Academic &amp; Health (A+H)"/>
    <x v="0"/>
    <s v="Historically Black Colleges &amp; Universities"/>
    <m/>
    <m/>
    <m/>
    <m/>
    <m/>
    <m/>
    <m/>
    <m/>
    <m/>
    <m/>
  </r>
  <r>
    <x v="1"/>
    <s v="University of Houston - Academic &amp; Health (A+H)"/>
    <x v="0"/>
    <s v="Tribally Controlled Colleges and Universities"/>
    <m/>
    <m/>
    <m/>
    <m/>
    <m/>
    <m/>
    <m/>
    <m/>
    <m/>
    <m/>
  </r>
  <r>
    <x v="1"/>
    <s v="University of Houston - Academic &amp; Health (A+H)"/>
    <x v="0"/>
    <s v="Minority Serving Institutions"/>
    <n v="2860368"/>
    <n v="2546211"/>
    <s v="                                    -  "/>
    <n v="320747"/>
    <s v="                                    -  "/>
    <n v="-6590"/>
    <m/>
    <m/>
    <m/>
    <s v="Aid was overawarded in FY2021 and was moved to FY2022 funds"/>
  </r>
  <r>
    <x v="1"/>
    <s v="University of Houston - Academic &amp; Health (A+H)"/>
    <x v="0"/>
    <s v="Strengthening Institutions Program"/>
    <m/>
    <m/>
    <m/>
    <m/>
    <m/>
    <m/>
    <m/>
    <m/>
    <m/>
    <m/>
  </r>
  <r>
    <x v="1"/>
    <s v="University of Houston - Academic &amp; Health (A+H)"/>
    <x v="0"/>
    <s v="Fund for the Improvement of Post-Secondary Education"/>
    <m/>
    <m/>
    <m/>
    <m/>
    <m/>
    <m/>
    <m/>
    <m/>
    <m/>
    <m/>
  </r>
  <r>
    <x v="1"/>
    <s v="University of Houston - Academic &amp; Health (A+H)"/>
    <x v="0"/>
    <s v="Institutional Resilience and Expanded Postsecondary Opportunity"/>
    <m/>
    <m/>
    <m/>
    <m/>
    <m/>
    <m/>
    <m/>
    <m/>
    <m/>
    <m/>
  </r>
  <r>
    <x v="1"/>
    <s v="University of Houston - Academic &amp; Health (A+H)"/>
    <x v="0"/>
    <s v="HHS Provider Relief Fund"/>
    <m/>
    <m/>
    <m/>
    <m/>
    <m/>
    <m/>
    <m/>
    <m/>
    <m/>
    <m/>
  </r>
  <r>
    <x v="1"/>
    <s v="University of Houston - Academic &amp; Health (A+H)"/>
    <x v="0"/>
    <s v="Enter any Other Subpart Funding Received"/>
    <n v="4065299"/>
    <n v="673951"/>
    <n v="587124"/>
    <n v="1384274"/>
    <n v="261866"/>
    <n v="1734025"/>
    <s v="                                    -  "/>
    <n v="866801"/>
    <m/>
    <s v="SVOG, Sponsored Research"/>
  </r>
  <r>
    <x v="1"/>
    <s v="University of Houston - Academic &amp; Health (A+H)"/>
    <x v="1"/>
    <s v="Governor's Emergency Education Relief Fund I &amp; II"/>
    <m/>
    <m/>
    <n v="6273088"/>
    <n v="6273088"/>
    <n v="1465290"/>
    <n v="555901"/>
    <n v="-313.25"/>
    <n v="405751"/>
    <n v="10769"/>
    <m/>
  </r>
  <r>
    <x v="1"/>
    <s v="University of Houston - Academic &amp; Health (A+H)"/>
    <x v="2"/>
    <s v="Student Aid Portion"/>
    <m/>
    <m/>
    <n v="18351642"/>
    <n v="17717903"/>
    <m/>
    <n v="633739"/>
    <m/>
    <m/>
    <m/>
    <m/>
  </r>
  <r>
    <x v="1"/>
    <s v="University of Houston - Academic &amp; Health (A+H)"/>
    <x v="2"/>
    <s v="Institutional Portion"/>
    <m/>
    <m/>
    <n v="43452885"/>
    <n v="43452885"/>
    <m/>
    <m/>
    <m/>
    <m/>
    <m/>
    <m/>
  </r>
  <r>
    <x v="1"/>
    <s v="University of Houston - Academic &amp; Health (A+H)"/>
    <x v="2"/>
    <s v="Historically Black Colleges &amp; Universities"/>
    <m/>
    <m/>
    <m/>
    <m/>
    <m/>
    <m/>
    <m/>
    <m/>
    <m/>
    <m/>
  </r>
  <r>
    <x v="1"/>
    <s v="University of Houston - Academic &amp; Health (A+H)"/>
    <x v="2"/>
    <s v="Tribally Controlled Colleges and Universities"/>
    <m/>
    <m/>
    <m/>
    <m/>
    <m/>
    <m/>
    <m/>
    <m/>
    <m/>
    <m/>
  </r>
  <r>
    <x v="1"/>
    <s v="University of Houston - Academic &amp; Health (A+H)"/>
    <x v="2"/>
    <s v="Minority Serving Institutions"/>
    <m/>
    <m/>
    <n v="4209803"/>
    <n v="4209803"/>
    <m/>
    <m/>
    <m/>
    <m/>
    <m/>
    <m/>
  </r>
  <r>
    <x v="1"/>
    <s v="University of Houston - Academic &amp; Health (A+H)"/>
    <x v="2"/>
    <s v="Strengthening Institutions Program"/>
    <m/>
    <m/>
    <m/>
    <m/>
    <m/>
    <m/>
    <m/>
    <m/>
    <m/>
    <m/>
  </r>
  <r>
    <x v="1"/>
    <s v="University of Houston - Academic &amp; Health (A+H)"/>
    <x v="2"/>
    <s v="Proprietary Institutions Grant Funds for Students"/>
    <m/>
    <m/>
    <m/>
    <m/>
    <m/>
    <m/>
    <m/>
    <m/>
    <m/>
    <m/>
  </r>
  <r>
    <x v="1"/>
    <s v="University of Houston - Academic &amp; Health (A+H)"/>
    <x v="2"/>
    <s v="Supplemental Assistance to Institutions of Higher Education Program"/>
    <m/>
    <m/>
    <m/>
    <m/>
    <m/>
    <m/>
    <m/>
    <m/>
    <m/>
    <m/>
  </r>
  <r>
    <x v="1"/>
    <s v="University of Houston - Academic &amp; Health (A+H)"/>
    <x v="2"/>
    <s v="Enter any Other Subpart Funding Received"/>
    <m/>
    <m/>
    <m/>
    <m/>
    <m/>
    <m/>
    <m/>
    <m/>
    <m/>
    <m/>
  </r>
  <r>
    <x v="1"/>
    <s v="University of Houston - Academic &amp; Health (A+H)"/>
    <x v="3"/>
    <s v="Student Portion"/>
    <m/>
    <m/>
    <n v="54713989"/>
    <s v="                                    -  "/>
    <s v="                                    -  "/>
    <n v="54713989"/>
    <m/>
    <m/>
    <m/>
    <m/>
  </r>
  <r>
    <x v="1"/>
    <s v="University of Houston - Academic &amp; Health (A+H)"/>
    <x v="3"/>
    <s v="Institutional Portion"/>
    <m/>
    <m/>
    <n v="54236321"/>
    <n v="10333358"/>
    <s v="                                    -  "/>
    <n v="43902963"/>
    <m/>
    <m/>
    <m/>
    <m/>
  </r>
  <r>
    <x v="1"/>
    <s v="University of Houston - Academic &amp; Health (A+H)"/>
    <x v="3"/>
    <s v="Historically Black Colleges &amp; Universities"/>
    <m/>
    <m/>
    <m/>
    <m/>
    <m/>
    <m/>
    <m/>
    <m/>
    <m/>
    <m/>
  </r>
  <r>
    <x v="1"/>
    <s v="University of Houston - Academic &amp; Health (A+H)"/>
    <x v="3"/>
    <s v="Tribally Controlled Colleges and Universities"/>
    <m/>
    <m/>
    <m/>
    <m/>
    <m/>
    <m/>
    <m/>
    <m/>
    <m/>
    <m/>
  </r>
  <r>
    <x v="1"/>
    <s v="University of Houston - Academic &amp; Health (A+H)"/>
    <x v="3"/>
    <s v="Minority Serving Institutions"/>
    <m/>
    <m/>
    <n v="7195242"/>
    <n v="7195242"/>
    <m/>
    <m/>
    <m/>
    <m/>
    <m/>
    <m/>
  </r>
  <r>
    <x v="1"/>
    <s v="University of Houston - Academic &amp; Health (A+H)"/>
    <x v="3"/>
    <s v="Strengthening Institutions Program"/>
    <m/>
    <m/>
    <m/>
    <m/>
    <m/>
    <m/>
    <m/>
    <m/>
    <m/>
    <m/>
  </r>
  <r>
    <x v="1"/>
    <s v="University of Houston - Academic &amp; Health (A+H)"/>
    <x v="3"/>
    <s v="Proprietary Institutions Grant Funds for Students"/>
    <m/>
    <m/>
    <m/>
    <m/>
    <m/>
    <m/>
    <m/>
    <m/>
    <m/>
    <m/>
  </r>
  <r>
    <x v="1"/>
    <s v="University of Houston - Academic &amp; Health (A+H)"/>
    <x v="3"/>
    <s v="Supplemental Support under American Rescue Plan"/>
    <m/>
    <m/>
    <m/>
    <m/>
    <m/>
    <m/>
    <m/>
    <m/>
    <m/>
    <m/>
  </r>
  <r>
    <x v="1"/>
    <s v="University of Houston - Academic &amp; Health (A+H)"/>
    <x v="3"/>
    <s v="Federal Funding Provided in SB8, 87th Legislature, 3rd Called Session"/>
    <m/>
    <m/>
    <m/>
    <m/>
    <n v="50000000"/>
    <n v="27387286"/>
    <m/>
    <n v="5549146"/>
    <m/>
    <m/>
  </r>
  <r>
    <x v="1"/>
    <s v="University of Houston - Academic &amp; Health (A+H)"/>
    <x v="3"/>
    <s v="Enter any Other Subpart Funding Received"/>
    <m/>
    <m/>
    <m/>
    <m/>
    <m/>
    <m/>
    <m/>
    <m/>
    <m/>
    <m/>
  </r>
  <r>
    <x v="1"/>
    <s v="University of Houston - Academic &amp; Health (A+H)"/>
    <x v="4"/>
    <s v="Enter any Other Subpart Funding Received"/>
    <m/>
    <m/>
    <m/>
    <m/>
    <m/>
    <m/>
    <m/>
    <m/>
    <m/>
    <m/>
  </r>
  <r>
    <x v="1"/>
    <s v="University of Houston - Academic &amp; Health (A+H)"/>
    <x v="4"/>
    <s v="Enter any Other Subpart Funding Received"/>
    <m/>
    <m/>
    <m/>
    <m/>
    <m/>
    <m/>
    <m/>
    <m/>
    <m/>
    <m/>
  </r>
  <r>
    <x v="1"/>
    <s v="University of Houston - Academic &amp; Health (A+H)"/>
    <x v="5"/>
    <s v="Enter any Other Subpart Funding Received"/>
    <m/>
    <m/>
    <m/>
    <m/>
    <m/>
    <m/>
    <m/>
    <m/>
    <m/>
    <m/>
  </r>
  <r>
    <x v="1"/>
    <s v="University of Houston - Academic &amp; Health (A+H)"/>
    <x v="5"/>
    <s v="Enter any Other Subpart Funding Received"/>
    <m/>
    <m/>
    <m/>
    <m/>
    <m/>
    <m/>
    <m/>
    <m/>
    <m/>
    <m/>
  </r>
  <r>
    <x v="1"/>
    <s v="University of Houston - Academic &amp; Health (A+H)"/>
    <x v="6"/>
    <s v="Enter any Other Subpart Funding Received"/>
    <m/>
    <m/>
    <m/>
    <m/>
    <m/>
    <m/>
    <m/>
    <m/>
    <m/>
    <m/>
  </r>
  <r>
    <x v="1"/>
    <s v="University of Houston - Academic &amp; Health (A+H)"/>
    <x v="6"/>
    <s v="Enter any Other Subpart Funding Received"/>
    <m/>
    <m/>
    <m/>
    <m/>
    <m/>
    <m/>
    <m/>
    <m/>
    <m/>
    <m/>
  </r>
  <r>
    <x v="1"/>
    <s v="University of Houston - Academic &amp; Health (A+H)"/>
    <x v="7"/>
    <s v="FEMA reimbursements – Note purpose in Explanatory Notes"/>
    <m/>
    <m/>
    <m/>
    <m/>
    <m/>
    <m/>
    <m/>
    <m/>
    <m/>
    <m/>
  </r>
  <r>
    <x v="1"/>
    <s v="University of Houston - Academic &amp; Health (A+H)"/>
    <x v="7"/>
    <s v="Funds received from other state or local entity (please specify which entity and for what purpose in explanatory notes)"/>
    <m/>
    <m/>
    <m/>
    <m/>
    <m/>
    <m/>
    <m/>
    <m/>
    <m/>
    <m/>
  </r>
  <r>
    <x v="2"/>
    <s v="Texas Tech University Health Sciences Center at El Paso"/>
    <x v="0"/>
    <s v="Student Portion"/>
    <n v="211288"/>
    <n v="211288"/>
    <m/>
    <m/>
    <m/>
    <m/>
    <m/>
    <m/>
    <m/>
    <m/>
  </r>
  <r>
    <x v="2"/>
    <s v="Texas Tech University Health Sciences Center at El Paso"/>
    <x v="0"/>
    <s v="Institutional Portion"/>
    <n v="211288"/>
    <n v="211288"/>
    <m/>
    <m/>
    <m/>
    <m/>
    <m/>
    <m/>
    <m/>
    <m/>
  </r>
  <r>
    <x v="2"/>
    <s v="Texas Tech University Health Sciences Center at El Paso"/>
    <x v="0"/>
    <s v="Historically Black Colleges &amp; Universities"/>
    <m/>
    <m/>
    <m/>
    <m/>
    <m/>
    <m/>
    <m/>
    <m/>
    <m/>
    <m/>
  </r>
  <r>
    <x v="2"/>
    <s v="Texas Tech University Health Sciences Center at El Paso"/>
    <x v="0"/>
    <s v="Tribally Controlled Colleges and Universities"/>
    <m/>
    <m/>
    <m/>
    <m/>
    <m/>
    <m/>
    <m/>
    <m/>
    <m/>
    <m/>
  </r>
  <r>
    <x v="2"/>
    <s v="Texas Tech University Health Sciences Center at El Paso"/>
    <x v="0"/>
    <s v="Minority Serving Institutions"/>
    <n v="28226"/>
    <n v="28226"/>
    <m/>
    <m/>
    <m/>
    <m/>
    <m/>
    <m/>
    <m/>
    <m/>
  </r>
  <r>
    <x v="2"/>
    <s v="Texas Tech University Health Sciences Center at El Paso"/>
    <x v="0"/>
    <s v="Strengthening Institutions Program"/>
    <m/>
    <m/>
    <m/>
    <m/>
    <m/>
    <m/>
    <m/>
    <m/>
    <m/>
    <m/>
  </r>
  <r>
    <x v="2"/>
    <s v="Texas Tech University Health Sciences Center at El Paso"/>
    <x v="0"/>
    <s v="Fund for the Improvement of Post-Secondary Education"/>
    <m/>
    <m/>
    <m/>
    <m/>
    <m/>
    <m/>
    <m/>
    <m/>
    <m/>
    <m/>
  </r>
  <r>
    <x v="2"/>
    <s v="Texas Tech University Health Sciences Center at El Paso"/>
    <x v="0"/>
    <s v="Institutional Resilience and Expanded Postsecondary Opportunity"/>
    <m/>
    <m/>
    <m/>
    <m/>
    <m/>
    <m/>
    <m/>
    <m/>
    <m/>
    <m/>
  </r>
  <r>
    <x v="2"/>
    <s v="Texas Tech University Health Sciences Center at El Paso"/>
    <x v="0"/>
    <s v="HHS Provider Relief Fund"/>
    <n v="1497717"/>
    <n v="676137"/>
    <n v="15682"/>
    <n v="837262"/>
    <m/>
    <m/>
    <m/>
    <m/>
    <m/>
    <m/>
  </r>
  <r>
    <x v="2"/>
    <s v="Texas Tech University Health Sciences Center at El Paso"/>
    <x v="0"/>
    <s v="Health Program for Toxic Substances - COVID Emergency Response Supplement"/>
    <m/>
    <m/>
    <n v="100000"/>
    <n v="37343"/>
    <s v="                                    -  "/>
    <n v="59559"/>
    <m/>
    <m/>
    <m/>
    <m/>
  </r>
  <r>
    <x v="2"/>
    <s v="Texas Tech University Health Sciences Center at El Paso"/>
    <x v="1"/>
    <s v="Governor's Emergency Education Relief Fund I &amp; II"/>
    <m/>
    <m/>
    <n v="3654"/>
    <n v="3654"/>
    <n v="285320"/>
    <n v="126788"/>
    <n v="348622"/>
    <n v="85907"/>
    <m/>
    <m/>
  </r>
  <r>
    <x v="2"/>
    <s v="Texas Tech University Health Sciences Center at El Paso"/>
    <x v="2"/>
    <s v="Student Aid Portion"/>
    <m/>
    <m/>
    <n v="211288"/>
    <n v="211050"/>
    <s v="                                    -  "/>
    <n v="238"/>
    <m/>
    <m/>
    <m/>
    <m/>
  </r>
  <r>
    <x v="2"/>
    <s v="Texas Tech University Health Sciences Center at El Paso"/>
    <x v="2"/>
    <s v="Institutional Portion"/>
    <m/>
    <m/>
    <n v="102537"/>
    <n v="82369"/>
    <m/>
    <m/>
    <s v="                                    -  "/>
    <n v="20168"/>
    <m/>
    <m/>
  </r>
  <r>
    <x v="2"/>
    <s v="Texas Tech University Health Sciences Center at El Paso"/>
    <x v="2"/>
    <s v="Historically Black Colleges &amp; Universities"/>
    <m/>
    <m/>
    <m/>
    <m/>
    <m/>
    <m/>
    <m/>
    <m/>
    <m/>
    <m/>
  </r>
  <r>
    <x v="2"/>
    <s v="Texas Tech University Health Sciences Center at El Paso"/>
    <x v="2"/>
    <s v="Tribally Controlled Colleges and Universities"/>
    <m/>
    <m/>
    <m/>
    <m/>
    <m/>
    <m/>
    <m/>
    <m/>
    <m/>
    <m/>
  </r>
  <r>
    <x v="2"/>
    <s v="Texas Tech University Health Sciences Center at El Paso"/>
    <x v="2"/>
    <s v="Minority Serving Institutions"/>
    <m/>
    <m/>
    <n v="48636"/>
    <n v="40123"/>
    <s v="                                    -  "/>
    <n v="-2572"/>
    <s v="                                    -  "/>
    <n v="11085"/>
    <m/>
    <m/>
  </r>
  <r>
    <x v="2"/>
    <s v="Texas Tech University Health Sciences Center at El Paso"/>
    <x v="2"/>
    <s v="Strengthening Institutions Program"/>
    <m/>
    <m/>
    <m/>
    <m/>
    <m/>
    <m/>
    <m/>
    <m/>
    <m/>
    <m/>
  </r>
  <r>
    <x v="2"/>
    <s v="Texas Tech University Health Sciences Center at El Paso"/>
    <x v="2"/>
    <s v="Proprietary Institutions Grant Funds for Students"/>
    <m/>
    <m/>
    <m/>
    <m/>
    <m/>
    <m/>
    <m/>
    <m/>
    <m/>
    <m/>
  </r>
  <r>
    <x v="2"/>
    <s v="Texas Tech University Health Sciences Center at El Paso"/>
    <x v="2"/>
    <s v="Supplemental Assistance to Institutions of Higher Education Program"/>
    <m/>
    <m/>
    <m/>
    <m/>
    <m/>
    <m/>
    <m/>
    <m/>
    <m/>
    <m/>
  </r>
  <r>
    <x v="2"/>
    <s v="Texas Tech University Health Sciences Center at El Paso"/>
    <x v="2"/>
    <s v="Enter any Other Subpart Funding Received"/>
    <m/>
    <m/>
    <m/>
    <m/>
    <m/>
    <m/>
    <m/>
    <m/>
    <m/>
    <m/>
  </r>
  <r>
    <x v="2"/>
    <s v="Texas Tech University Health Sciences Center at El Paso"/>
    <x v="3"/>
    <s v="Student Portion"/>
    <m/>
    <m/>
    <n v="290805"/>
    <n v="234500"/>
    <s v="                                    -  "/>
    <n v="56305"/>
    <m/>
    <m/>
    <m/>
    <m/>
  </r>
  <r>
    <x v="2"/>
    <s v="Texas Tech University Health Sciences Center at El Paso"/>
    <x v="3"/>
    <s v="Institutional Portion"/>
    <m/>
    <m/>
    <n v="290805"/>
    <n v="19672"/>
    <s v="                                    -  "/>
    <n v="249544"/>
    <s v="                                    -  "/>
    <n v="21589"/>
    <m/>
    <m/>
  </r>
  <r>
    <x v="2"/>
    <s v="Texas Tech University Health Sciences Center at El Paso"/>
    <x v="3"/>
    <s v="Historically Black Colleges &amp; Universities"/>
    <m/>
    <m/>
    <m/>
    <m/>
    <m/>
    <m/>
    <m/>
    <m/>
    <m/>
    <m/>
  </r>
  <r>
    <x v="2"/>
    <s v="Texas Tech University Health Sciences Center at El Paso"/>
    <x v="3"/>
    <s v="Tribally Controlled Colleges and Universities"/>
    <m/>
    <m/>
    <m/>
    <m/>
    <m/>
    <m/>
    <m/>
    <m/>
    <m/>
    <m/>
  </r>
  <r>
    <x v="2"/>
    <s v="Texas Tech University Health Sciences Center at El Paso"/>
    <x v="3"/>
    <s v="Minority Serving Institutions"/>
    <m/>
    <m/>
    <n v="48126"/>
    <n v="36737"/>
    <m/>
    <n v="8703"/>
    <m/>
    <n v="2686"/>
    <m/>
    <m/>
  </r>
  <r>
    <x v="2"/>
    <s v="Texas Tech University Health Sciences Center at El Paso"/>
    <x v="3"/>
    <s v="Strengthening Institutions Program"/>
    <m/>
    <m/>
    <m/>
    <m/>
    <m/>
    <m/>
    <m/>
    <m/>
    <m/>
    <m/>
  </r>
  <r>
    <x v="2"/>
    <s v="Texas Tech University Health Sciences Center at El Paso"/>
    <x v="3"/>
    <s v="Proprietary Institutions Grant Funds for Students"/>
    <m/>
    <m/>
    <m/>
    <m/>
    <m/>
    <m/>
    <m/>
    <m/>
    <m/>
    <m/>
  </r>
  <r>
    <x v="2"/>
    <s v="Texas Tech University Health Sciences Center at El Paso"/>
    <x v="3"/>
    <s v="Supplemental Support under American Rescue Plan"/>
    <m/>
    <m/>
    <m/>
    <m/>
    <m/>
    <m/>
    <m/>
    <m/>
    <m/>
    <m/>
  </r>
  <r>
    <x v="2"/>
    <s v="Texas Tech University Health Sciences Center at El Paso"/>
    <x v="3"/>
    <s v="Federal Funding Provided in SB8, 87th Legislature, 3rd Called Session"/>
    <m/>
    <m/>
    <m/>
    <m/>
    <m/>
    <m/>
    <n v="1407057"/>
    <s v="                                    -  "/>
    <m/>
    <m/>
  </r>
  <r>
    <x v="2"/>
    <s v="Texas Tech University Health Sciences Center at El Paso"/>
    <x v="3"/>
    <s v="Enter any Other Subpart Funding Received"/>
    <m/>
    <m/>
    <m/>
    <m/>
    <m/>
    <m/>
    <m/>
    <m/>
    <m/>
    <m/>
  </r>
  <r>
    <x v="2"/>
    <s v="Texas Tech University Health Sciences Center at El Paso"/>
    <x v="4"/>
    <s v="Enter any Other Subpart Funding Received"/>
    <m/>
    <m/>
    <m/>
    <m/>
    <m/>
    <m/>
    <m/>
    <m/>
    <m/>
    <m/>
  </r>
  <r>
    <x v="2"/>
    <s v="Texas Tech University Health Sciences Center at El Paso"/>
    <x v="4"/>
    <s v="Enter any Other Subpart Funding Received"/>
    <m/>
    <m/>
    <m/>
    <m/>
    <m/>
    <m/>
    <m/>
    <m/>
    <m/>
    <m/>
  </r>
  <r>
    <x v="2"/>
    <s v="Texas Tech University Health Sciences Center at El Paso"/>
    <x v="5"/>
    <s v="Enter any Other Subpart Funding Received"/>
    <m/>
    <m/>
    <m/>
    <m/>
    <m/>
    <m/>
    <m/>
    <m/>
    <m/>
    <m/>
  </r>
  <r>
    <x v="2"/>
    <s v="Texas Tech University Health Sciences Center at El Paso"/>
    <x v="5"/>
    <s v="Enter any Other Subpart Funding Received"/>
    <m/>
    <m/>
    <m/>
    <m/>
    <m/>
    <m/>
    <m/>
    <m/>
    <m/>
    <m/>
  </r>
  <r>
    <x v="2"/>
    <s v="Texas Tech University Health Sciences Center at El Paso"/>
    <x v="6"/>
    <s v="Enter any Other Subpart Funding Received"/>
    <m/>
    <m/>
    <m/>
    <m/>
    <m/>
    <m/>
    <m/>
    <m/>
    <m/>
    <m/>
  </r>
  <r>
    <x v="2"/>
    <s v="Texas Tech University Health Sciences Center at El Paso"/>
    <x v="6"/>
    <s v="Enter any Other Subpart Funding Received"/>
    <m/>
    <m/>
    <m/>
    <m/>
    <m/>
    <m/>
    <m/>
    <m/>
    <m/>
    <m/>
  </r>
  <r>
    <x v="2"/>
    <s v="Texas Tech University Health Sciences Center at El Paso"/>
    <x v="7"/>
    <s v="FEMA reimbursements – Note purpose in Explanatory Notes"/>
    <m/>
    <m/>
    <m/>
    <m/>
    <m/>
    <m/>
    <m/>
    <m/>
    <m/>
    <m/>
  </r>
  <r>
    <x v="2"/>
    <s v="Texas Tech University Health Sciences Center at El Paso"/>
    <x v="7"/>
    <s v="Funds received from other state or local entity (please specify which entity and for what purpose in explanatory notes)"/>
    <m/>
    <m/>
    <n v="11932"/>
    <n v="6639"/>
    <m/>
    <n v="5277"/>
    <m/>
    <m/>
    <m/>
    <s v="(TTUHSC) To promote the use of telehealth technologies to reduce the risk of COVID-19."/>
  </r>
  <r>
    <x v="1"/>
    <s v="The University of Texas at Tyler"/>
    <x v="0"/>
    <s v="Student Portion"/>
    <n v="2597305"/>
    <n v="2597305"/>
    <m/>
    <m/>
    <m/>
    <m/>
    <m/>
    <m/>
    <m/>
    <m/>
  </r>
  <r>
    <x v="1"/>
    <s v="The University of Texas at Tyler"/>
    <x v="0"/>
    <s v="Institutional Portion"/>
    <n v="2597305"/>
    <n v="1524383"/>
    <m/>
    <n v="1072922"/>
    <m/>
    <m/>
    <m/>
    <m/>
    <m/>
    <m/>
  </r>
  <r>
    <x v="1"/>
    <s v="The University of Texas at Tyler"/>
    <x v="0"/>
    <s v="Historically Black Colleges &amp; Universities"/>
    <m/>
    <m/>
    <m/>
    <m/>
    <m/>
    <m/>
    <m/>
    <m/>
    <m/>
    <m/>
  </r>
  <r>
    <x v="1"/>
    <s v="The University of Texas at Tyler"/>
    <x v="0"/>
    <s v="Tribally Controlled Colleges and Universities"/>
    <m/>
    <m/>
    <m/>
    <m/>
    <m/>
    <m/>
    <m/>
    <m/>
    <m/>
    <m/>
  </r>
  <r>
    <x v="1"/>
    <s v="The University of Texas at Tyler"/>
    <x v="0"/>
    <s v="Minority Serving Institutions"/>
    <m/>
    <m/>
    <m/>
    <m/>
    <m/>
    <m/>
    <m/>
    <m/>
    <m/>
    <m/>
  </r>
  <r>
    <x v="1"/>
    <s v="The University of Texas at Tyler"/>
    <x v="0"/>
    <s v="Strengthening Institutions Program"/>
    <m/>
    <m/>
    <m/>
    <m/>
    <m/>
    <m/>
    <m/>
    <m/>
    <m/>
    <m/>
  </r>
  <r>
    <x v="1"/>
    <s v="The University of Texas at Tyler"/>
    <x v="0"/>
    <s v="Fund for the Improvement of Post-Secondary Education"/>
    <m/>
    <m/>
    <m/>
    <m/>
    <m/>
    <m/>
    <m/>
    <m/>
    <m/>
    <m/>
  </r>
  <r>
    <x v="1"/>
    <s v="The University of Texas at Tyler"/>
    <x v="0"/>
    <s v="Institutional Resilience and Expanded Postsecondary Opportunity"/>
    <m/>
    <m/>
    <m/>
    <m/>
    <m/>
    <m/>
    <m/>
    <m/>
    <m/>
    <m/>
  </r>
  <r>
    <x v="1"/>
    <s v="The University of Texas at Tyler"/>
    <x v="0"/>
    <s v="HHS Provider Relief Fund"/>
    <m/>
    <m/>
    <m/>
    <m/>
    <m/>
    <m/>
    <m/>
    <m/>
    <m/>
    <m/>
  </r>
  <r>
    <x v="1"/>
    <s v="The University of Texas at Tyler"/>
    <x v="0"/>
    <s v="Enter any Other Subpart Funding Received"/>
    <m/>
    <m/>
    <m/>
    <m/>
    <m/>
    <m/>
    <m/>
    <m/>
    <m/>
    <m/>
  </r>
  <r>
    <x v="1"/>
    <s v="The University of Texas at Tyler"/>
    <x v="1"/>
    <s v="Governor's Emergency Education Relief Fund I &amp; II"/>
    <m/>
    <m/>
    <n v="1263770"/>
    <n v="1151270"/>
    <n v="390500"/>
    <n v="396072"/>
    <n v="0"/>
    <n v="77148"/>
    <m/>
    <m/>
  </r>
  <r>
    <x v="1"/>
    <s v="The University of Texas at Tyler"/>
    <x v="2"/>
    <s v="Student Aid Portion"/>
    <m/>
    <m/>
    <n v="2597305"/>
    <n v="2597305"/>
    <m/>
    <m/>
    <m/>
    <m/>
    <m/>
    <m/>
  </r>
  <r>
    <x v="1"/>
    <s v="The University of Texas at Tyler"/>
    <x v="2"/>
    <s v="Institutional Portion"/>
    <m/>
    <m/>
    <n v="6995387"/>
    <n v="2739672"/>
    <m/>
    <n v="2606601"/>
    <m/>
    <n v="244761"/>
    <m/>
    <m/>
  </r>
  <r>
    <x v="1"/>
    <s v="The University of Texas at Tyler"/>
    <x v="2"/>
    <s v="Historically Black Colleges &amp; Universities"/>
    <m/>
    <m/>
    <m/>
    <m/>
    <m/>
    <m/>
    <m/>
    <m/>
    <m/>
    <m/>
  </r>
  <r>
    <x v="1"/>
    <s v="The University of Texas at Tyler"/>
    <x v="2"/>
    <s v="Tribally Controlled Colleges and Universities"/>
    <m/>
    <m/>
    <m/>
    <m/>
    <m/>
    <m/>
    <m/>
    <m/>
    <m/>
    <m/>
  </r>
  <r>
    <x v="1"/>
    <s v="The University of Texas at Tyler"/>
    <x v="2"/>
    <s v="Minority Serving Institutions"/>
    <m/>
    <m/>
    <m/>
    <m/>
    <m/>
    <m/>
    <m/>
    <m/>
    <m/>
    <m/>
  </r>
  <r>
    <x v="1"/>
    <s v="The University of Texas at Tyler"/>
    <x v="2"/>
    <s v="Strengthening Institutions Program"/>
    <m/>
    <m/>
    <m/>
    <m/>
    <m/>
    <m/>
    <m/>
    <m/>
    <m/>
    <m/>
  </r>
  <r>
    <x v="1"/>
    <s v="The University of Texas at Tyler"/>
    <x v="2"/>
    <s v="Proprietary Institutions Grant Funds for Students"/>
    <m/>
    <m/>
    <m/>
    <m/>
    <m/>
    <m/>
    <m/>
    <m/>
    <m/>
    <m/>
  </r>
  <r>
    <x v="1"/>
    <s v="The University of Texas at Tyler"/>
    <x v="2"/>
    <s v="Supplemental Assistance to Institutions of Higher Education Program"/>
    <m/>
    <m/>
    <m/>
    <m/>
    <m/>
    <m/>
    <m/>
    <m/>
    <m/>
    <m/>
  </r>
  <r>
    <x v="1"/>
    <s v="The University of Texas at Tyler"/>
    <x v="2"/>
    <s v="Enter any Other Subpart Funding Received"/>
    <m/>
    <m/>
    <m/>
    <m/>
    <m/>
    <m/>
    <m/>
    <m/>
    <m/>
    <m/>
  </r>
  <r>
    <x v="1"/>
    <s v="The University of Texas at Tyler"/>
    <x v="3"/>
    <s v="Student Portion"/>
    <m/>
    <m/>
    <n v="8928942"/>
    <m/>
    <m/>
    <n v="8474592"/>
    <m/>
    <n v="606408"/>
    <m/>
    <m/>
  </r>
  <r>
    <x v="1"/>
    <s v="The University of Texas at Tyler"/>
    <x v="3"/>
    <s v="Institutional Portion"/>
    <m/>
    <m/>
    <n v="8617756"/>
    <n v="62945"/>
    <m/>
    <n v="8380073"/>
    <m/>
    <n v="1247681"/>
    <m/>
    <m/>
  </r>
  <r>
    <x v="1"/>
    <s v="The University of Texas at Tyler"/>
    <x v="3"/>
    <s v="Historically Black Colleges &amp; Universities"/>
    <m/>
    <m/>
    <m/>
    <m/>
    <m/>
    <m/>
    <m/>
    <m/>
    <m/>
    <m/>
  </r>
  <r>
    <x v="1"/>
    <s v="The University of Texas at Tyler"/>
    <x v="3"/>
    <s v="Tribally Controlled Colleges and Universities"/>
    <m/>
    <m/>
    <m/>
    <m/>
    <m/>
    <m/>
    <m/>
    <m/>
    <m/>
    <m/>
  </r>
  <r>
    <x v="1"/>
    <s v="The University of Texas at Tyler"/>
    <x v="3"/>
    <s v="Minority Serving Institutions"/>
    <m/>
    <m/>
    <m/>
    <m/>
    <m/>
    <m/>
    <m/>
    <m/>
    <m/>
    <m/>
  </r>
  <r>
    <x v="1"/>
    <s v="The University of Texas at Tyler"/>
    <x v="3"/>
    <s v="Strengthening Institutions Program"/>
    <m/>
    <m/>
    <m/>
    <m/>
    <m/>
    <m/>
    <m/>
    <m/>
    <m/>
    <m/>
  </r>
  <r>
    <x v="1"/>
    <s v="The University of Texas at Tyler"/>
    <x v="3"/>
    <s v="Proprietary Institutions Grant Funds for Students"/>
    <m/>
    <m/>
    <m/>
    <m/>
    <m/>
    <m/>
    <m/>
    <m/>
    <m/>
    <m/>
  </r>
  <r>
    <x v="1"/>
    <s v="The University of Texas at Tyler"/>
    <x v="3"/>
    <s v="Supplemental Support under American Rescue Plan"/>
    <m/>
    <m/>
    <m/>
    <m/>
    <m/>
    <m/>
    <m/>
    <m/>
    <m/>
    <m/>
  </r>
  <r>
    <x v="1"/>
    <s v="The University of Texas at Tyler"/>
    <x v="3"/>
    <s v="Federal Funding Provided in SB8, 87th Legislature, 3rd Called Session"/>
    <m/>
    <m/>
    <m/>
    <m/>
    <m/>
    <m/>
    <m/>
    <m/>
    <m/>
    <m/>
  </r>
  <r>
    <x v="1"/>
    <s v="The University of Texas at Tyler"/>
    <x v="3"/>
    <s v="Enter any Other Subpart Funding Received"/>
    <m/>
    <m/>
    <m/>
    <m/>
    <m/>
    <m/>
    <m/>
    <m/>
    <m/>
    <m/>
  </r>
  <r>
    <x v="1"/>
    <s v="The University of Texas at Tyler"/>
    <x v="4"/>
    <s v="Enter any Other Subpart Funding Received"/>
    <m/>
    <m/>
    <m/>
    <m/>
    <m/>
    <m/>
    <m/>
    <m/>
    <m/>
    <m/>
  </r>
  <r>
    <x v="1"/>
    <s v="The University of Texas at Tyler"/>
    <x v="4"/>
    <s v="Enter any Other Subpart Funding Received"/>
    <m/>
    <m/>
    <m/>
    <m/>
    <m/>
    <m/>
    <m/>
    <m/>
    <m/>
    <m/>
  </r>
  <r>
    <x v="1"/>
    <s v="The University of Texas at Tyler"/>
    <x v="5"/>
    <s v="Enter any Other Subpart Funding Received"/>
    <m/>
    <m/>
    <m/>
    <m/>
    <m/>
    <m/>
    <m/>
    <m/>
    <m/>
    <m/>
  </r>
  <r>
    <x v="1"/>
    <s v="The University of Texas at Tyler"/>
    <x v="5"/>
    <s v="Enter any Other Subpart Funding Received"/>
    <m/>
    <m/>
    <m/>
    <m/>
    <m/>
    <m/>
    <m/>
    <m/>
    <m/>
    <m/>
  </r>
  <r>
    <x v="1"/>
    <s v="The University of Texas at Tyler"/>
    <x v="6"/>
    <s v="Enter any Other Subpart Funding Received"/>
    <m/>
    <m/>
    <m/>
    <m/>
    <m/>
    <m/>
    <m/>
    <m/>
    <m/>
    <m/>
  </r>
  <r>
    <x v="1"/>
    <s v="The University of Texas at Tyler"/>
    <x v="6"/>
    <s v="Enter any Other Subpart Funding Received"/>
    <m/>
    <m/>
    <m/>
    <m/>
    <m/>
    <m/>
    <m/>
    <m/>
    <m/>
    <m/>
  </r>
  <r>
    <x v="1"/>
    <s v="The University of Texas at Tyler"/>
    <x v="7"/>
    <s v="FEMA reimbursements – Note purpose in Explanatory Notes"/>
    <m/>
    <m/>
    <m/>
    <m/>
    <m/>
    <m/>
    <m/>
    <m/>
    <m/>
    <m/>
  </r>
  <r>
    <x v="1"/>
    <s v="The University of Texas at Tyler"/>
    <x v="7"/>
    <s v="Funds received from other state or local entity (please specify which entity and for what purpose in explanatory notes)"/>
    <m/>
    <m/>
    <m/>
    <m/>
    <m/>
    <m/>
    <m/>
    <m/>
    <m/>
    <m/>
  </r>
  <r>
    <x v="0"/>
    <s v="Blinn College"/>
    <x v="0"/>
    <s v="Student Portion"/>
    <m/>
    <m/>
    <m/>
    <m/>
    <m/>
    <m/>
    <m/>
    <m/>
    <m/>
    <m/>
  </r>
  <r>
    <x v="0"/>
    <s v="Blinn College"/>
    <x v="0"/>
    <s v="Institutional Portion"/>
    <m/>
    <m/>
    <m/>
    <m/>
    <m/>
    <m/>
    <m/>
    <m/>
    <m/>
    <m/>
  </r>
  <r>
    <x v="0"/>
    <s v="Blinn College"/>
    <x v="0"/>
    <s v="Historically Black Colleges &amp; Universities"/>
    <m/>
    <m/>
    <m/>
    <m/>
    <m/>
    <m/>
    <m/>
    <m/>
    <m/>
    <m/>
  </r>
  <r>
    <x v="0"/>
    <s v="Blinn College"/>
    <x v="0"/>
    <s v="Tribally Controlled Colleges and Universities"/>
    <m/>
    <m/>
    <m/>
    <m/>
    <m/>
    <m/>
    <m/>
    <m/>
    <m/>
    <m/>
  </r>
  <r>
    <x v="0"/>
    <s v="Blinn College"/>
    <x v="0"/>
    <s v="Minority Serving Institutions"/>
    <m/>
    <m/>
    <m/>
    <m/>
    <m/>
    <m/>
    <m/>
    <m/>
    <m/>
    <m/>
  </r>
  <r>
    <x v="0"/>
    <s v="Blinn College"/>
    <x v="0"/>
    <s v="Strengthening Institutions Program"/>
    <m/>
    <m/>
    <m/>
    <m/>
    <m/>
    <m/>
    <m/>
    <m/>
    <m/>
    <m/>
  </r>
  <r>
    <x v="0"/>
    <s v="Blinn College"/>
    <x v="0"/>
    <s v="Fund for the Improvement of Post-Secondary Education"/>
    <m/>
    <m/>
    <m/>
    <m/>
    <m/>
    <m/>
    <m/>
    <m/>
    <m/>
    <m/>
  </r>
  <r>
    <x v="0"/>
    <s v="Blinn College"/>
    <x v="0"/>
    <s v="Institutional Resilience and Expanded Postsecondary Opportunity"/>
    <m/>
    <m/>
    <m/>
    <m/>
    <m/>
    <m/>
    <m/>
    <m/>
    <m/>
    <m/>
  </r>
  <r>
    <x v="0"/>
    <s v="Blinn College"/>
    <x v="0"/>
    <s v="HHS Provider Relief Fund"/>
    <m/>
    <m/>
    <m/>
    <m/>
    <m/>
    <m/>
    <m/>
    <m/>
    <m/>
    <m/>
  </r>
  <r>
    <x v="0"/>
    <s v="Blinn College"/>
    <x v="0"/>
    <s v="Enter any Other Subpart Funding Received"/>
    <m/>
    <m/>
    <m/>
    <m/>
    <m/>
    <m/>
    <m/>
    <m/>
    <m/>
    <m/>
  </r>
  <r>
    <x v="0"/>
    <s v="Blinn College"/>
    <x v="1"/>
    <s v="Governor's Emergency Education Relief Fund I &amp; II"/>
    <m/>
    <m/>
    <m/>
    <m/>
    <m/>
    <n v="87011"/>
    <m/>
    <n v="140011"/>
    <n v="227023"/>
    <s v="GEER 84.425C"/>
  </r>
  <r>
    <x v="0"/>
    <s v="Blinn College"/>
    <x v="2"/>
    <s v="Student Aid Portion"/>
    <m/>
    <m/>
    <m/>
    <m/>
    <m/>
    <m/>
    <m/>
    <m/>
    <m/>
    <m/>
  </r>
  <r>
    <x v="0"/>
    <s v="Blinn College"/>
    <x v="2"/>
    <s v="Institutional Portion"/>
    <m/>
    <m/>
    <m/>
    <m/>
    <m/>
    <m/>
    <m/>
    <m/>
    <m/>
    <m/>
  </r>
  <r>
    <x v="0"/>
    <s v="Blinn College"/>
    <x v="2"/>
    <s v="Historically Black Colleges &amp; Universities"/>
    <m/>
    <m/>
    <m/>
    <m/>
    <m/>
    <m/>
    <m/>
    <m/>
    <m/>
    <m/>
  </r>
  <r>
    <x v="0"/>
    <s v="Blinn College"/>
    <x v="2"/>
    <s v="Tribally Controlled Colleges and Universities"/>
    <m/>
    <m/>
    <m/>
    <m/>
    <m/>
    <m/>
    <m/>
    <m/>
    <m/>
    <m/>
  </r>
  <r>
    <x v="0"/>
    <s v="Blinn College"/>
    <x v="2"/>
    <s v="Minority Serving Institutions"/>
    <m/>
    <m/>
    <m/>
    <m/>
    <m/>
    <m/>
    <m/>
    <m/>
    <m/>
    <m/>
  </r>
  <r>
    <x v="0"/>
    <s v="Blinn College"/>
    <x v="2"/>
    <s v="Strengthening Institutions Program"/>
    <m/>
    <m/>
    <m/>
    <m/>
    <m/>
    <m/>
    <m/>
    <m/>
    <m/>
    <m/>
  </r>
  <r>
    <x v="0"/>
    <s v="Blinn College"/>
    <x v="2"/>
    <s v="Proprietary Institutions Grant Funds for Students"/>
    <m/>
    <m/>
    <m/>
    <m/>
    <m/>
    <m/>
    <m/>
    <m/>
    <m/>
    <m/>
  </r>
  <r>
    <x v="0"/>
    <s v="Blinn College"/>
    <x v="2"/>
    <s v="Supplemental Assistance to Institutions of Higher Education Program"/>
    <m/>
    <m/>
    <m/>
    <m/>
    <m/>
    <m/>
    <m/>
    <m/>
    <m/>
    <m/>
  </r>
  <r>
    <x v="0"/>
    <s v="Blinn College"/>
    <x v="2"/>
    <s v="Enter any Other Subpart Funding Received"/>
    <m/>
    <m/>
    <m/>
    <m/>
    <m/>
    <m/>
    <m/>
    <m/>
    <m/>
    <m/>
  </r>
  <r>
    <x v="0"/>
    <s v="Blinn College"/>
    <x v="3"/>
    <s v="Student Portion"/>
    <m/>
    <m/>
    <m/>
    <m/>
    <m/>
    <n v="17153777"/>
    <m/>
    <m/>
    <m/>
    <s v="All ARPA Student Portion is expended"/>
  </r>
  <r>
    <x v="0"/>
    <s v="Blinn College"/>
    <x v="3"/>
    <s v="Institutional Portion"/>
    <m/>
    <m/>
    <m/>
    <m/>
    <m/>
    <n v="15291252"/>
    <m/>
    <m/>
    <m/>
    <s v="All ARPA Institutional Portion is expended"/>
  </r>
  <r>
    <x v="0"/>
    <s v="Blinn College"/>
    <x v="3"/>
    <s v="Historically Black Colleges &amp; Universities"/>
    <m/>
    <m/>
    <m/>
    <m/>
    <m/>
    <m/>
    <m/>
    <m/>
    <m/>
    <m/>
  </r>
  <r>
    <x v="0"/>
    <s v="Blinn College"/>
    <x v="3"/>
    <s v="Tribally Controlled Colleges and Universities"/>
    <m/>
    <m/>
    <m/>
    <m/>
    <m/>
    <m/>
    <m/>
    <m/>
    <m/>
    <m/>
  </r>
  <r>
    <x v="0"/>
    <s v="Blinn College"/>
    <x v="3"/>
    <s v="Minority Serving Institutions"/>
    <m/>
    <m/>
    <m/>
    <m/>
    <m/>
    <m/>
    <m/>
    <m/>
    <m/>
    <m/>
  </r>
  <r>
    <x v="0"/>
    <s v="Blinn College"/>
    <x v="3"/>
    <s v="Strengthening Institutions Program"/>
    <m/>
    <m/>
    <m/>
    <m/>
    <m/>
    <n v="1516464"/>
    <m/>
    <m/>
    <m/>
    <s v="All ARPA SIP expended"/>
  </r>
  <r>
    <x v="0"/>
    <s v="Blinn College"/>
    <x v="3"/>
    <s v="Proprietary Institutions Grant Funds for Students"/>
    <m/>
    <m/>
    <m/>
    <m/>
    <m/>
    <m/>
    <m/>
    <m/>
    <m/>
    <m/>
  </r>
  <r>
    <x v="0"/>
    <s v="Blinn College"/>
    <x v="3"/>
    <s v="Supplemental Support under American Rescue Plan"/>
    <m/>
    <m/>
    <m/>
    <m/>
    <m/>
    <m/>
    <m/>
    <m/>
    <m/>
    <m/>
  </r>
  <r>
    <x v="0"/>
    <s v="Blinn College"/>
    <x v="3"/>
    <s v="Federal Funding Provided in SB8, 87th Legislature, 3rd Called Session"/>
    <m/>
    <m/>
    <m/>
    <m/>
    <m/>
    <m/>
    <m/>
    <m/>
    <m/>
    <m/>
  </r>
  <r>
    <x v="0"/>
    <s v="Blinn College"/>
    <x v="3"/>
    <s v="Enter any Other Subpart Funding Received"/>
    <m/>
    <m/>
    <m/>
    <m/>
    <m/>
    <m/>
    <m/>
    <m/>
    <m/>
    <m/>
  </r>
  <r>
    <x v="0"/>
    <s v="Blinn College"/>
    <x v="4"/>
    <s v="Enter any Other Subpart Funding Received"/>
    <m/>
    <m/>
    <m/>
    <m/>
    <m/>
    <m/>
    <m/>
    <m/>
    <m/>
    <m/>
  </r>
  <r>
    <x v="0"/>
    <s v="Blinn College"/>
    <x v="4"/>
    <s v="Enter any Other Subpart Funding Received"/>
    <m/>
    <m/>
    <m/>
    <m/>
    <m/>
    <m/>
    <m/>
    <m/>
    <m/>
    <m/>
  </r>
  <r>
    <x v="0"/>
    <s v="Blinn College"/>
    <x v="5"/>
    <s v="Enter any Other Subpart Funding Received"/>
    <m/>
    <m/>
    <m/>
    <m/>
    <m/>
    <m/>
    <m/>
    <m/>
    <m/>
    <m/>
  </r>
  <r>
    <x v="0"/>
    <s v="Blinn College"/>
    <x v="5"/>
    <s v="Enter any Other Subpart Funding Received"/>
    <m/>
    <m/>
    <m/>
    <m/>
    <m/>
    <m/>
    <m/>
    <m/>
    <m/>
    <m/>
  </r>
  <r>
    <x v="0"/>
    <s v="Blinn College"/>
    <x v="6"/>
    <s v="Enter any Other Subpart Funding Received"/>
    <m/>
    <m/>
    <m/>
    <m/>
    <m/>
    <m/>
    <m/>
    <m/>
    <m/>
    <m/>
  </r>
  <r>
    <x v="0"/>
    <s v="Blinn College"/>
    <x v="6"/>
    <s v="Enter any Other Subpart Funding Received"/>
    <m/>
    <m/>
    <m/>
    <m/>
    <m/>
    <m/>
    <m/>
    <m/>
    <m/>
    <m/>
  </r>
  <r>
    <x v="0"/>
    <s v="Blinn College"/>
    <x v="7"/>
    <s v="FEMA reimbursements – Note purpose in Explanatory Notes"/>
    <m/>
    <m/>
    <m/>
    <m/>
    <m/>
    <m/>
    <m/>
    <m/>
    <m/>
    <m/>
  </r>
  <r>
    <x v="0"/>
    <s v="Blinn College"/>
    <x v="7"/>
    <s v="Funds received from other state or local entity (please specify which entity and for what purpose in explanatory notes)"/>
    <m/>
    <m/>
    <m/>
    <m/>
    <m/>
    <m/>
    <m/>
    <m/>
    <m/>
    <m/>
  </r>
  <r>
    <x v="0"/>
    <s v="Clarendon College"/>
    <x v="0"/>
    <s v="Student Portion"/>
    <n v="442844"/>
    <n v="442844"/>
    <m/>
    <m/>
    <m/>
    <m/>
    <n v="323037"/>
    <n v="323037"/>
    <m/>
    <m/>
  </r>
  <r>
    <x v="0"/>
    <s v="Clarendon College"/>
    <x v="0"/>
    <s v="Institutional Portion"/>
    <n v="442844"/>
    <n v="205284"/>
    <m/>
    <n v="237559"/>
    <m/>
    <m/>
    <m/>
    <m/>
    <m/>
    <m/>
  </r>
  <r>
    <x v="0"/>
    <s v="Clarendon College"/>
    <x v="0"/>
    <s v="Historically Black Colleges &amp; Universities"/>
    <m/>
    <m/>
    <m/>
    <m/>
    <m/>
    <m/>
    <m/>
    <m/>
    <m/>
    <m/>
  </r>
  <r>
    <x v="0"/>
    <s v="Clarendon College"/>
    <x v="0"/>
    <s v="Tribally Controlled Colleges and Universities"/>
    <m/>
    <m/>
    <m/>
    <m/>
    <m/>
    <m/>
    <m/>
    <m/>
    <m/>
    <m/>
  </r>
  <r>
    <x v="0"/>
    <s v="Clarendon College"/>
    <x v="0"/>
    <s v="Minority Serving Institutions"/>
    <m/>
    <m/>
    <m/>
    <m/>
    <m/>
    <m/>
    <m/>
    <m/>
    <m/>
    <m/>
  </r>
  <r>
    <x v="0"/>
    <s v="Clarendon College"/>
    <x v="0"/>
    <s v="Strengthening Institutions Program"/>
    <n v="43543"/>
    <n v="33592"/>
    <m/>
    <n v="10861"/>
    <m/>
    <m/>
    <m/>
    <m/>
    <m/>
    <m/>
  </r>
  <r>
    <x v="0"/>
    <s v="Clarendon College"/>
    <x v="0"/>
    <s v="Fund for the Improvement of Post-Secondary Education"/>
    <m/>
    <m/>
    <m/>
    <m/>
    <m/>
    <m/>
    <m/>
    <m/>
    <m/>
    <m/>
  </r>
  <r>
    <x v="0"/>
    <s v="Clarendon College"/>
    <x v="0"/>
    <s v="Institutional Resilience and Expanded Postsecondary Opportunity"/>
    <m/>
    <m/>
    <m/>
    <m/>
    <m/>
    <m/>
    <m/>
    <m/>
    <m/>
    <m/>
  </r>
  <r>
    <x v="0"/>
    <s v="Clarendon College"/>
    <x v="0"/>
    <s v="HHS Provider Relief Fund"/>
    <m/>
    <m/>
    <m/>
    <m/>
    <m/>
    <m/>
    <m/>
    <m/>
    <m/>
    <m/>
  </r>
  <r>
    <x v="0"/>
    <s v="Clarendon College"/>
    <x v="0"/>
    <s v="Enter any Other Subpart Funding Received"/>
    <m/>
    <m/>
    <m/>
    <m/>
    <m/>
    <m/>
    <m/>
    <m/>
    <m/>
    <m/>
  </r>
  <r>
    <x v="0"/>
    <s v="Clarendon College"/>
    <x v="1"/>
    <s v="Governor's Emergency Education Relief Fund I &amp; II"/>
    <m/>
    <m/>
    <n v="22032"/>
    <n v="21585"/>
    <n v="56000"/>
    <s v="                                             -  "/>
    <m/>
    <m/>
    <m/>
    <m/>
  </r>
  <r>
    <x v="0"/>
    <s v="Clarendon College"/>
    <x v="2"/>
    <s v="Student Aid Portion"/>
    <m/>
    <m/>
    <n v="442844"/>
    <n v="442844"/>
    <m/>
    <m/>
    <m/>
    <m/>
    <m/>
    <m/>
  </r>
  <r>
    <x v="0"/>
    <s v="Clarendon College"/>
    <x v="2"/>
    <s v="Institutional Portion"/>
    <m/>
    <m/>
    <n v="1470921"/>
    <n v="1470921"/>
    <m/>
    <n v="2152"/>
    <m/>
    <m/>
    <m/>
    <m/>
  </r>
  <r>
    <x v="0"/>
    <s v="Clarendon College"/>
    <x v="2"/>
    <s v="Historically Black Colleges &amp; Universities"/>
    <m/>
    <m/>
    <m/>
    <m/>
    <m/>
    <m/>
    <m/>
    <m/>
    <m/>
    <m/>
  </r>
  <r>
    <x v="0"/>
    <s v="Clarendon College"/>
    <x v="2"/>
    <s v="Tribally Controlled Colleges and Universities"/>
    <m/>
    <m/>
    <m/>
    <m/>
    <m/>
    <m/>
    <m/>
    <m/>
    <m/>
    <m/>
  </r>
  <r>
    <x v="0"/>
    <s v="Clarendon College"/>
    <x v="2"/>
    <s v="Minority Serving Institutions"/>
    <m/>
    <m/>
    <m/>
    <m/>
    <m/>
    <m/>
    <m/>
    <m/>
    <m/>
    <m/>
  </r>
  <r>
    <x v="0"/>
    <s v="Clarendon College"/>
    <x v="2"/>
    <s v="Strengthening Institutions Program"/>
    <m/>
    <m/>
    <n v="81490"/>
    <n v="6611"/>
    <m/>
    <m/>
    <n v="13954"/>
    <n v="13954"/>
    <m/>
    <m/>
  </r>
  <r>
    <x v="0"/>
    <s v="Clarendon College"/>
    <x v="2"/>
    <s v="Proprietary Institutions Grant Funds for Students"/>
    <m/>
    <m/>
    <m/>
    <m/>
    <m/>
    <m/>
    <m/>
    <m/>
    <m/>
    <m/>
  </r>
  <r>
    <x v="0"/>
    <s v="Clarendon College"/>
    <x v="2"/>
    <s v="Supplemental Assistance to Institutions of Higher Education Program"/>
    <m/>
    <m/>
    <m/>
    <m/>
    <m/>
    <m/>
    <m/>
    <m/>
    <m/>
    <m/>
  </r>
  <r>
    <x v="0"/>
    <s v="Clarendon College"/>
    <x v="2"/>
    <s v="Enter any Other Subpart Funding Received"/>
    <m/>
    <m/>
    <m/>
    <m/>
    <m/>
    <m/>
    <m/>
    <m/>
    <m/>
    <m/>
  </r>
  <r>
    <x v="0"/>
    <s v="Clarendon College"/>
    <x v="3"/>
    <s v="Student Portion"/>
    <m/>
    <m/>
    <n v="1721540"/>
    <m/>
    <m/>
    <n v="1721540"/>
    <m/>
    <m/>
    <m/>
    <m/>
  </r>
  <r>
    <x v="0"/>
    <s v="Clarendon College"/>
    <x v="3"/>
    <s v="Institutional Portion"/>
    <m/>
    <m/>
    <n v="1695827"/>
    <n v="49157"/>
    <m/>
    <n v="274869"/>
    <n v="200644"/>
    <n v="200644"/>
    <m/>
    <m/>
  </r>
  <r>
    <x v="0"/>
    <s v="Clarendon College"/>
    <x v="3"/>
    <s v="Historically Black Colleges &amp; Universities"/>
    <m/>
    <m/>
    <m/>
    <m/>
    <m/>
    <m/>
    <m/>
    <m/>
    <m/>
    <m/>
  </r>
  <r>
    <x v="0"/>
    <s v="Clarendon College"/>
    <x v="3"/>
    <s v="Tribally Controlled Colleges and Universities"/>
    <m/>
    <m/>
    <m/>
    <m/>
    <m/>
    <m/>
    <m/>
    <m/>
    <m/>
    <m/>
  </r>
  <r>
    <x v="0"/>
    <s v="Clarendon College"/>
    <x v="3"/>
    <s v="Minority Serving Institutions"/>
    <m/>
    <m/>
    <m/>
    <m/>
    <m/>
    <m/>
    <m/>
    <m/>
    <m/>
    <m/>
  </r>
  <r>
    <x v="0"/>
    <s v="Clarendon College"/>
    <x v="3"/>
    <s v="Strengthening Institutions Program"/>
    <m/>
    <m/>
    <n v="152834"/>
    <m/>
    <m/>
    <m/>
    <m/>
    <m/>
    <m/>
    <m/>
  </r>
  <r>
    <x v="0"/>
    <s v="Clarendon College"/>
    <x v="3"/>
    <s v="Proprietary Institutions Grant Funds for Students"/>
    <m/>
    <m/>
    <m/>
    <m/>
    <m/>
    <m/>
    <m/>
    <m/>
    <m/>
    <m/>
  </r>
  <r>
    <x v="0"/>
    <s v="Clarendon College"/>
    <x v="3"/>
    <s v="Supplemental Support under American Rescue Plan"/>
    <m/>
    <m/>
    <m/>
    <m/>
    <m/>
    <m/>
    <m/>
    <m/>
    <m/>
    <m/>
  </r>
  <r>
    <x v="0"/>
    <s v="Clarendon College"/>
    <x v="3"/>
    <s v="Federal Funding Provided in SB8, 87th Legislature, 3rd Called Session"/>
    <m/>
    <m/>
    <m/>
    <m/>
    <m/>
    <m/>
    <m/>
    <m/>
    <m/>
    <m/>
  </r>
  <r>
    <x v="0"/>
    <s v="Clarendon College"/>
    <x v="3"/>
    <s v="Enter any Other Subpart Funding Received"/>
    <m/>
    <m/>
    <m/>
    <m/>
    <m/>
    <m/>
    <m/>
    <m/>
    <m/>
    <m/>
  </r>
  <r>
    <x v="0"/>
    <s v="Clarendon College"/>
    <x v="4"/>
    <s v="Enter any Other Subpart Funding Received"/>
    <m/>
    <m/>
    <m/>
    <m/>
    <m/>
    <m/>
    <m/>
    <m/>
    <m/>
    <m/>
  </r>
  <r>
    <x v="0"/>
    <s v="Clarendon College"/>
    <x v="4"/>
    <s v="Enter any Other Subpart Funding Received"/>
    <m/>
    <m/>
    <m/>
    <m/>
    <m/>
    <m/>
    <m/>
    <m/>
    <m/>
    <m/>
  </r>
  <r>
    <x v="0"/>
    <s v="Clarendon College"/>
    <x v="5"/>
    <s v="Enter any Other Subpart Funding Received"/>
    <m/>
    <m/>
    <m/>
    <m/>
    <m/>
    <m/>
    <m/>
    <m/>
    <m/>
    <m/>
  </r>
  <r>
    <x v="0"/>
    <s v="Clarendon College"/>
    <x v="5"/>
    <s v="Enter any Other Subpart Funding Received"/>
    <m/>
    <m/>
    <m/>
    <m/>
    <m/>
    <m/>
    <m/>
    <m/>
    <m/>
    <m/>
  </r>
  <r>
    <x v="0"/>
    <s v="Clarendon College"/>
    <x v="6"/>
    <s v="Enter any Other Subpart Funding Received"/>
    <m/>
    <m/>
    <m/>
    <m/>
    <m/>
    <m/>
    <m/>
    <m/>
    <m/>
    <m/>
  </r>
  <r>
    <x v="0"/>
    <s v="Clarendon College"/>
    <x v="6"/>
    <s v="Enter any Other Subpart Funding Received"/>
    <m/>
    <m/>
    <m/>
    <m/>
    <m/>
    <m/>
    <m/>
    <m/>
    <m/>
    <m/>
  </r>
  <r>
    <x v="0"/>
    <s v="Clarendon College"/>
    <x v="7"/>
    <s v="FEMA reimbursements – Note purpose in Explanatory Notes"/>
    <m/>
    <m/>
    <m/>
    <m/>
    <m/>
    <m/>
    <m/>
    <m/>
    <m/>
    <m/>
  </r>
  <r>
    <x v="0"/>
    <s v="Clarendon College"/>
    <x v="7"/>
    <s v="Funds received from other state or local entity (please specify which entity and for what purpose in explanatory notes)"/>
    <m/>
    <m/>
    <m/>
    <m/>
    <m/>
    <m/>
    <m/>
    <m/>
    <m/>
    <m/>
  </r>
  <r>
    <x v="0"/>
    <s v="Coastal Bend College"/>
    <x v="0"/>
    <s v="Student Portion"/>
    <n v="1066771"/>
    <n v="685300"/>
    <n v="5421146"/>
    <n v="1380200"/>
    <m/>
    <n v="3458800"/>
    <m/>
    <n v="963617"/>
    <n v="4441504"/>
    <s v="HVAC"/>
  </r>
  <r>
    <x v="0"/>
    <s v="Coastal Bend College"/>
    <x v="0"/>
    <s v="Institutional Portion"/>
    <n v="1066771"/>
    <n v="135532"/>
    <n v="8184468"/>
    <n v="421033"/>
    <m/>
    <n v="3112889"/>
    <m/>
    <n v="828243"/>
    <m/>
    <m/>
  </r>
  <r>
    <x v="0"/>
    <s v="Coastal Bend College"/>
    <x v="0"/>
    <s v="Historically Black Colleges &amp; Universities"/>
    <m/>
    <m/>
    <m/>
    <m/>
    <m/>
    <m/>
    <m/>
    <m/>
    <m/>
    <m/>
  </r>
  <r>
    <x v="0"/>
    <s v="Coastal Bend College"/>
    <x v="0"/>
    <s v="Tribally Controlled Colleges and Universities"/>
    <m/>
    <m/>
    <m/>
    <m/>
    <m/>
    <m/>
    <m/>
    <m/>
    <m/>
    <m/>
  </r>
  <r>
    <x v="0"/>
    <s v="Coastal Bend College"/>
    <x v="0"/>
    <s v="Minority Serving Institutions"/>
    <m/>
    <m/>
    <m/>
    <m/>
    <m/>
    <m/>
    <m/>
    <m/>
    <m/>
    <m/>
  </r>
  <r>
    <x v="0"/>
    <s v="Coastal Bend College"/>
    <x v="0"/>
    <s v="Strengthening Institutions Program"/>
    <m/>
    <m/>
    <m/>
    <m/>
    <m/>
    <m/>
    <m/>
    <m/>
    <m/>
    <m/>
  </r>
  <r>
    <x v="0"/>
    <s v="Coastal Bend College"/>
    <x v="0"/>
    <s v="Fund for the Improvement of Post-Secondary Education"/>
    <m/>
    <m/>
    <m/>
    <m/>
    <m/>
    <m/>
    <m/>
    <m/>
    <m/>
    <m/>
  </r>
  <r>
    <x v="0"/>
    <s v="Coastal Bend College"/>
    <x v="0"/>
    <s v="Institutional Resilience and Expanded Postsecondary Opportunity"/>
    <m/>
    <m/>
    <m/>
    <m/>
    <m/>
    <m/>
    <m/>
    <m/>
    <m/>
    <m/>
  </r>
  <r>
    <x v="0"/>
    <s v="Coastal Bend College"/>
    <x v="0"/>
    <s v="HHS Provider Relief Fund"/>
    <m/>
    <m/>
    <m/>
    <m/>
    <m/>
    <m/>
    <m/>
    <m/>
    <m/>
    <m/>
  </r>
  <r>
    <x v="0"/>
    <s v="Coastal Bend College"/>
    <x v="0"/>
    <s v="Enter any Other Subpart Funding Received"/>
    <m/>
    <m/>
    <m/>
    <m/>
    <m/>
    <m/>
    <m/>
    <m/>
    <m/>
    <m/>
  </r>
  <r>
    <x v="0"/>
    <s v="Coastal Bend College"/>
    <x v="1"/>
    <s v="Governor's Emergency Education Relief Fund I &amp; II"/>
    <m/>
    <m/>
    <m/>
    <m/>
    <m/>
    <m/>
    <m/>
    <m/>
    <m/>
    <m/>
  </r>
  <r>
    <x v="0"/>
    <s v="Coastal Bend College"/>
    <x v="2"/>
    <s v="Student Aid Portion"/>
    <m/>
    <m/>
    <m/>
    <m/>
    <m/>
    <m/>
    <m/>
    <m/>
    <m/>
    <m/>
  </r>
  <r>
    <x v="0"/>
    <s v="Coastal Bend College"/>
    <x v="2"/>
    <s v="Institutional Portion"/>
    <m/>
    <m/>
    <m/>
    <m/>
    <m/>
    <m/>
    <m/>
    <m/>
    <m/>
    <m/>
  </r>
  <r>
    <x v="0"/>
    <s v="Coastal Bend College"/>
    <x v="2"/>
    <s v="Historically Black Colleges &amp; Universities"/>
    <m/>
    <m/>
    <m/>
    <m/>
    <m/>
    <m/>
    <m/>
    <m/>
    <m/>
    <m/>
  </r>
  <r>
    <x v="0"/>
    <s v="Coastal Bend College"/>
    <x v="2"/>
    <s v="Tribally Controlled Colleges and Universities"/>
    <m/>
    <m/>
    <m/>
    <m/>
    <m/>
    <m/>
    <m/>
    <m/>
    <m/>
    <m/>
  </r>
  <r>
    <x v="0"/>
    <s v="Coastal Bend College"/>
    <x v="2"/>
    <s v="Minority Serving Institutions"/>
    <m/>
    <m/>
    <m/>
    <m/>
    <m/>
    <m/>
    <m/>
    <m/>
    <m/>
    <m/>
  </r>
  <r>
    <x v="0"/>
    <s v="Coastal Bend College"/>
    <x v="2"/>
    <s v="Strengthening Institutions Program"/>
    <m/>
    <m/>
    <m/>
    <m/>
    <m/>
    <m/>
    <m/>
    <m/>
    <m/>
    <m/>
  </r>
  <r>
    <x v="0"/>
    <s v="Coastal Bend College"/>
    <x v="2"/>
    <s v="Proprietary Institutions Grant Funds for Students"/>
    <m/>
    <m/>
    <m/>
    <m/>
    <m/>
    <m/>
    <m/>
    <m/>
    <m/>
    <m/>
  </r>
  <r>
    <x v="0"/>
    <s v="Coastal Bend College"/>
    <x v="2"/>
    <s v="Supplemental Assistance to Institutions of Higher Education Program"/>
    <m/>
    <m/>
    <m/>
    <m/>
    <m/>
    <m/>
    <m/>
    <m/>
    <m/>
    <m/>
  </r>
  <r>
    <x v="0"/>
    <s v="Coastal Bend College"/>
    <x v="2"/>
    <s v="Enter any Other Subpart Funding Received"/>
    <m/>
    <m/>
    <m/>
    <m/>
    <m/>
    <m/>
    <m/>
    <m/>
    <m/>
    <m/>
  </r>
  <r>
    <x v="0"/>
    <s v="Coastal Bend College"/>
    <x v="3"/>
    <s v="Student Portion"/>
    <m/>
    <m/>
    <m/>
    <m/>
    <m/>
    <m/>
    <m/>
    <m/>
    <m/>
    <m/>
  </r>
  <r>
    <x v="0"/>
    <s v="Coastal Bend College"/>
    <x v="3"/>
    <s v="Institutional Portion"/>
    <m/>
    <m/>
    <m/>
    <m/>
    <m/>
    <m/>
    <m/>
    <m/>
    <m/>
    <m/>
  </r>
  <r>
    <x v="0"/>
    <s v="Coastal Bend College"/>
    <x v="3"/>
    <s v="Historically Black Colleges &amp; Universities"/>
    <m/>
    <m/>
    <m/>
    <m/>
    <m/>
    <m/>
    <m/>
    <m/>
    <m/>
    <m/>
  </r>
  <r>
    <x v="0"/>
    <s v="Coastal Bend College"/>
    <x v="3"/>
    <s v="Tribally Controlled Colleges and Universities"/>
    <m/>
    <m/>
    <m/>
    <m/>
    <m/>
    <m/>
    <m/>
    <m/>
    <m/>
    <m/>
  </r>
  <r>
    <x v="0"/>
    <s v="Coastal Bend College"/>
    <x v="3"/>
    <s v="Minority Serving Institutions"/>
    <m/>
    <m/>
    <m/>
    <m/>
    <m/>
    <m/>
    <m/>
    <m/>
    <m/>
    <m/>
  </r>
  <r>
    <x v="0"/>
    <s v="Coastal Bend College"/>
    <x v="3"/>
    <s v="Strengthening Institutions Program"/>
    <m/>
    <m/>
    <m/>
    <m/>
    <m/>
    <m/>
    <m/>
    <m/>
    <m/>
    <m/>
  </r>
  <r>
    <x v="0"/>
    <s v="Coastal Bend College"/>
    <x v="3"/>
    <s v="Proprietary Institutions Grant Funds for Students"/>
    <m/>
    <m/>
    <m/>
    <m/>
    <m/>
    <m/>
    <m/>
    <m/>
    <m/>
    <m/>
  </r>
  <r>
    <x v="0"/>
    <s v="Coastal Bend College"/>
    <x v="3"/>
    <s v="Supplemental Support under American Rescue Plan"/>
    <m/>
    <m/>
    <m/>
    <m/>
    <m/>
    <m/>
    <m/>
    <m/>
    <m/>
    <m/>
  </r>
  <r>
    <x v="0"/>
    <s v="Coastal Bend College"/>
    <x v="3"/>
    <s v="Federal Funding Provided in SB8, 87th Legislature, 3rd Called Session"/>
    <m/>
    <m/>
    <m/>
    <m/>
    <m/>
    <m/>
    <m/>
    <m/>
    <m/>
    <m/>
  </r>
  <r>
    <x v="0"/>
    <s v="Coastal Bend College"/>
    <x v="3"/>
    <s v="Enter any Other Subpart Funding Received"/>
    <m/>
    <m/>
    <m/>
    <m/>
    <m/>
    <m/>
    <m/>
    <m/>
    <m/>
    <m/>
  </r>
  <r>
    <x v="0"/>
    <s v="Coastal Bend College"/>
    <x v="4"/>
    <s v="Enter any Other Subpart Funding Received"/>
    <m/>
    <m/>
    <m/>
    <m/>
    <m/>
    <m/>
    <m/>
    <m/>
    <m/>
    <m/>
  </r>
  <r>
    <x v="0"/>
    <s v="Coastal Bend College"/>
    <x v="4"/>
    <s v="Enter any Other Subpart Funding Received"/>
    <m/>
    <m/>
    <m/>
    <m/>
    <m/>
    <m/>
    <m/>
    <m/>
    <m/>
    <m/>
  </r>
  <r>
    <x v="0"/>
    <s v="Coastal Bend College"/>
    <x v="5"/>
    <s v="Enter any Other Subpart Funding Received"/>
    <m/>
    <m/>
    <m/>
    <m/>
    <m/>
    <m/>
    <m/>
    <m/>
    <m/>
    <m/>
  </r>
  <r>
    <x v="0"/>
    <s v="Coastal Bend College"/>
    <x v="5"/>
    <s v="Enter any Other Subpart Funding Received"/>
    <m/>
    <m/>
    <m/>
    <m/>
    <m/>
    <m/>
    <m/>
    <m/>
    <m/>
    <m/>
  </r>
  <r>
    <x v="0"/>
    <s v="Coastal Bend College"/>
    <x v="6"/>
    <s v="Enter any Other Subpart Funding Received"/>
    <m/>
    <m/>
    <m/>
    <m/>
    <m/>
    <m/>
    <m/>
    <m/>
    <m/>
    <m/>
  </r>
  <r>
    <x v="0"/>
    <s v="Coastal Bend College"/>
    <x v="6"/>
    <s v="Enter any Other Subpart Funding Received"/>
    <m/>
    <m/>
    <m/>
    <m/>
    <m/>
    <m/>
    <m/>
    <m/>
    <m/>
    <m/>
  </r>
  <r>
    <x v="0"/>
    <s v="Coastal Bend College"/>
    <x v="7"/>
    <s v="FEMA reimbursements – Note purpose in Explanatory Notes"/>
    <m/>
    <m/>
    <m/>
    <m/>
    <m/>
    <m/>
    <m/>
    <m/>
    <m/>
    <m/>
  </r>
  <r>
    <x v="0"/>
    <s v="Coastal Bend College"/>
    <x v="7"/>
    <s v="Funds received from other state or local entity (please specify which entity and for what purpose in explanatory notes)"/>
    <m/>
    <m/>
    <m/>
    <m/>
    <m/>
    <m/>
    <m/>
    <m/>
    <m/>
    <m/>
  </r>
  <r>
    <x v="0"/>
    <s v="Dallas County Community College District"/>
    <x v="0"/>
    <s v="Student Portion"/>
    <n v="9752932"/>
    <n v="9752932"/>
    <n v="0"/>
    <n v="0"/>
    <n v="0"/>
    <n v="0"/>
    <n v="0"/>
    <m/>
    <m/>
    <s v="All Funds Expended"/>
  </r>
  <r>
    <x v="0"/>
    <s v="Dallas County Community College District"/>
    <x v="0"/>
    <s v="Institutional Portion"/>
    <n v="9752932"/>
    <n v="6158615"/>
    <n v="0"/>
    <n v="1757354"/>
    <n v="0"/>
    <n v="1836963"/>
    <n v="0"/>
    <m/>
    <m/>
    <s v="Additional Emergency Student Aid; "/>
  </r>
  <r>
    <x v="0"/>
    <s v="Dallas County Community College District"/>
    <x v="0"/>
    <s v="Historically Black Colleges &amp; Universities"/>
    <m/>
    <m/>
    <m/>
    <m/>
    <m/>
    <m/>
    <m/>
    <m/>
    <m/>
    <m/>
  </r>
  <r>
    <x v="0"/>
    <s v="Dallas County Community College District"/>
    <x v="0"/>
    <s v="Tribally Controlled Colleges and Universities"/>
    <m/>
    <m/>
    <m/>
    <m/>
    <m/>
    <m/>
    <m/>
    <m/>
    <m/>
    <m/>
  </r>
  <r>
    <x v="0"/>
    <s v="Dallas County Community College District"/>
    <x v="0"/>
    <s v="Minority Serving Institutions"/>
    <n v="1370159"/>
    <n v="377751"/>
    <n v="0"/>
    <n v="992408"/>
    <n v="0"/>
    <n v="0"/>
    <n v="0"/>
    <m/>
    <m/>
    <s v="All Funds Expended"/>
  </r>
  <r>
    <x v="0"/>
    <s v="Dallas County Community College District"/>
    <x v="0"/>
    <s v="Strengthening Institutions Program"/>
    <m/>
    <m/>
    <m/>
    <m/>
    <m/>
    <m/>
    <m/>
    <m/>
    <m/>
    <m/>
  </r>
  <r>
    <x v="0"/>
    <s v="Dallas County Community College District"/>
    <x v="0"/>
    <s v="Fund for the Improvement of Post-Secondary Education"/>
    <m/>
    <m/>
    <m/>
    <m/>
    <m/>
    <m/>
    <m/>
    <m/>
    <m/>
    <m/>
  </r>
  <r>
    <x v="0"/>
    <s v="Dallas County Community College District"/>
    <x v="0"/>
    <s v="Institutional Resilience and Expanded Postsecondary Opportunity"/>
    <m/>
    <m/>
    <m/>
    <m/>
    <m/>
    <m/>
    <m/>
    <m/>
    <m/>
    <m/>
  </r>
  <r>
    <x v="0"/>
    <s v="Dallas County Community College District"/>
    <x v="0"/>
    <s v="HHS Provider Relief Fund"/>
    <m/>
    <m/>
    <m/>
    <m/>
    <m/>
    <m/>
    <m/>
    <m/>
    <m/>
    <m/>
  </r>
  <r>
    <x v="0"/>
    <s v="Dallas County Community College District"/>
    <x v="0"/>
    <s v="Enter any Other Subpart Funding Received"/>
    <m/>
    <m/>
    <m/>
    <m/>
    <m/>
    <m/>
    <m/>
    <m/>
    <m/>
    <m/>
  </r>
  <r>
    <x v="0"/>
    <s v="Dallas County Community College District"/>
    <x v="1"/>
    <s v="Governor's Emergency Education Relief Fund I &amp; II"/>
    <n v="0"/>
    <n v="0"/>
    <n v="2219609"/>
    <n v="792240"/>
    <n v="2260000"/>
    <n v="1498039"/>
    <n v="518500"/>
    <m/>
    <n v="1076170"/>
    <m/>
  </r>
  <r>
    <x v="0"/>
    <s v="Dallas County Community College District"/>
    <x v="2"/>
    <s v="Student Aid Portion"/>
    <n v="0"/>
    <n v="0"/>
    <n v="9752932"/>
    <n v="9752932"/>
    <n v="0"/>
    <n v="0"/>
    <n v="0"/>
    <m/>
    <m/>
    <s v="All Funds Expended"/>
  </r>
  <r>
    <x v="0"/>
    <s v="Dallas County Community College District"/>
    <x v="2"/>
    <s v="Institutional Portion"/>
    <n v="0"/>
    <n v="0"/>
    <n v="45364998"/>
    <n v="14532185"/>
    <n v="0"/>
    <n v="39207841"/>
    <n v="0"/>
    <n v="1377904"/>
    <m/>
    <s v="Additional Student Aid, Simulaton laboratory Classroom Instruction equipment, and campus safety supplies and equipment"/>
  </r>
  <r>
    <x v="0"/>
    <s v="Dallas County Community College District"/>
    <x v="2"/>
    <s v="Historically Black Colleges &amp; Universities"/>
    <m/>
    <m/>
    <m/>
    <m/>
    <m/>
    <m/>
    <m/>
    <m/>
    <m/>
    <m/>
  </r>
  <r>
    <x v="0"/>
    <s v="Dallas County Community College District"/>
    <x v="2"/>
    <s v="Tribally Controlled Colleges and Universities"/>
    <m/>
    <m/>
    <m/>
    <m/>
    <m/>
    <m/>
    <m/>
    <m/>
    <m/>
    <m/>
  </r>
  <r>
    <x v="0"/>
    <s v="Dallas County Community College District"/>
    <x v="2"/>
    <s v="Minority Serving Institutions"/>
    <n v="0"/>
    <n v="0"/>
    <n v="3199953"/>
    <n v="260698"/>
    <n v="0"/>
    <n v="2939255"/>
    <n v="0"/>
    <n v="0"/>
    <m/>
    <s v="Additional Emergency Student Aid"/>
  </r>
  <r>
    <x v="0"/>
    <s v="Dallas County Community College District"/>
    <x v="2"/>
    <s v="Strengthening Institutions Program"/>
    <m/>
    <m/>
    <m/>
    <m/>
    <m/>
    <m/>
    <m/>
    <m/>
    <m/>
    <m/>
  </r>
  <r>
    <x v="0"/>
    <s v="Dallas County Community College District"/>
    <x v="2"/>
    <s v="Proprietary Institutions Grant Funds for Students"/>
    <m/>
    <m/>
    <m/>
    <m/>
    <m/>
    <m/>
    <m/>
    <m/>
    <m/>
    <m/>
  </r>
  <r>
    <x v="0"/>
    <s v="Dallas County Community College District"/>
    <x v="2"/>
    <s v="Supplemental Assistance to Institutions of Higher Education Program"/>
    <m/>
    <m/>
    <m/>
    <m/>
    <m/>
    <m/>
    <m/>
    <m/>
    <m/>
    <m/>
  </r>
  <r>
    <x v="0"/>
    <s v="Dallas County Community College District"/>
    <x v="2"/>
    <s v="Enter any Other Subpart Funding Received"/>
    <m/>
    <m/>
    <m/>
    <m/>
    <m/>
    <m/>
    <m/>
    <m/>
    <m/>
    <m/>
  </r>
  <r>
    <x v="0"/>
    <s v="Dallas County Community College District"/>
    <x v="3"/>
    <s v="Student Portion"/>
    <n v="0"/>
    <n v="0"/>
    <n v="54921202"/>
    <n v="28682506"/>
    <n v="0"/>
    <n v="26238696"/>
    <n v="0"/>
    <n v="0"/>
    <m/>
    <m/>
  </r>
  <r>
    <x v="0"/>
    <s v="Dallas County Community College District"/>
    <x v="3"/>
    <s v="Institutional Portion"/>
    <n v="0"/>
    <n v="0"/>
    <n v="52120989"/>
    <n v="0"/>
    <n v="0"/>
    <n v="0"/>
    <n v="0"/>
    <n v="8410368"/>
    <n v="17722947"/>
    <s v="Simulation laboaratory classroom equipment for health sciences, law enforcement, culinary, and other programming equipment, OER instructional services, safety summit, campus safety equipment and supplies, student success software applications, online mapping software, etc."/>
  </r>
  <r>
    <x v="0"/>
    <s v="Dallas County Community College District"/>
    <x v="3"/>
    <s v="Historically Black Colleges &amp; Universities"/>
    <m/>
    <m/>
    <m/>
    <m/>
    <m/>
    <m/>
    <m/>
    <m/>
    <m/>
    <m/>
  </r>
  <r>
    <x v="0"/>
    <s v="Dallas County Community College District"/>
    <x v="3"/>
    <s v="Tribally Controlled Colleges and Universities"/>
    <m/>
    <m/>
    <m/>
    <m/>
    <m/>
    <m/>
    <m/>
    <m/>
    <m/>
    <m/>
  </r>
  <r>
    <x v="0"/>
    <s v="Dallas County Community College District"/>
    <x v="3"/>
    <s v="Minority Serving Institutions"/>
    <n v="0"/>
    <n v="0"/>
    <n v="0"/>
    <n v="0"/>
    <n v="0"/>
    <n v="0"/>
    <n v="0"/>
    <m/>
    <m/>
    <m/>
  </r>
  <r>
    <x v="0"/>
    <s v="Dallas County Community College District"/>
    <x v="3"/>
    <s v="Strengthening Institutions Program"/>
    <m/>
    <m/>
    <m/>
    <m/>
    <m/>
    <m/>
    <m/>
    <m/>
    <m/>
    <m/>
  </r>
  <r>
    <x v="0"/>
    <s v="Dallas County Community College District"/>
    <x v="3"/>
    <s v="Proprietary Institutions Grant Funds for Students"/>
    <m/>
    <m/>
    <m/>
    <m/>
    <m/>
    <m/>
    <m/>
    <m/>
    <m/>
    <m/>
  </r>
  <r>
    <x v="0"/>
    <s v="Dallas County Community College District"/>
    <x v="3"/>
    <s v="Supplemental Support under American Rescue Plan"/>
    <n v="0"/>
    <n v="0"/>
    <n v="0"/>
    <n v="0"/>
    <n v="3468886"/>
    <n v="0"/>
    <n v="0"/>
    <n v="2499819"/>
    <n v="969067"/>
    <s v="Designated for Student Aid and program support"/>
  </r>
  <r>
    <x v="0"/>
    <s v="Dallas County Community College District"/>
    <x v="3"/>
    <s v="Federal Funding Provided in SB8, 87th Legislature, 3rd Called Session"/>
    <m/>
    <m/>
    <m/>
    <m/>
    <m/>
    <m/>
    <m/>
    <m/>
    <m/>
    <m/>
  </r>
  <r>
    <x v="0"/>
    <s v="Dallas County Community College District"/>
    <x v="3"/>
    <s v="Enter any Other Subpart Funding Received"/>
    <m/>
    <m/>
    <m/>
    <m/>
    <m/>
    <m/>
    <m/>
    <m/>
    <m/>
    <m/>
  </r>
  <r>
    <x v="0"/>
    <s v="Dallas County Community College District"/>
    <x v="4"/>
    <s v="Enter any Other Subpart Funding Received"/>
    <m/>
    <m/>
    <m/>
    <m/>
    <m/>
    <m/>
    <m/>
    <m/>
    <m/>
    <m/>
  </r>
  <r>
    <x v="0"/>
    <s v="Dallas County Community College District"/>
    <x v="4"/>
    <s v="Enter any Other Subpart Funding Received"/>
    <m/>
    <m/>
    <m/>
    <m/>
    <m/>
    <m/>
    <m/>
    <m/>
    <m/>
    <m/>
  </r>
  <r>
    <x v="0"/>
    <s v="Dallas County Community College District"/>
    <x v="5"/>
    <s v="Enter any Other Subpart Funding Received"/>
    <m/>
    <m/>
    <m/>
    <m/>
    <m/>
    <m/>
    <m/>
    <m/>
    <m/>
    <m/>
  </r>
  <r>
    <x v="0"/>
    <s v="Dallas County Community College District"/>
    <x v="5"/>
    <s v="Enter any Other Subpart Funding Received"/>
    <m/>
    <m/>
    <m/>
    <m/>
    <m/>
    <m/>
    <m/>
    <m/>
    <m/>
    <m/>
  </r>
  <r>
    <x v="0"/>
    <s v="Dallas County Community College District"/>
    <x v="6"/>
    <s v="Enter any Other Subpart Funding Received"/>
    <m/>
    <m/>
    <m/>
    <m/>
    <m/>
    <m/>
    <m/>
    <m/>
    <m/>
    <m/>
  </r>
  <r>
    <x v="0"/>
    <s v="Dallas County Community College District"/>
    <x v="6"/>
    <s v="Enter any Other Subpart Funding Received"/>
    <m/>
    <m/>
    <m/>
    <m/>
    <m/>
    <m/>
    <m/>
    <m/>
    <m/>
    <m/>
  </r>
  <r>
    <x v="0"/>
    <s v="Dallas County Community College District"/>
    <x v="7"/>
    <s v="FEMA reimbursements – Note purpose in Explanatory Notes"/>
    <m/>
    <m/>
    <m/>
    <m/>
    <m/>
    <m/>
    <m/>
    <m/>
    <m/>
    <m/>
  </r>
  <r>
    <x v="0"/>
    <s v="Dallas County Community College District"/>
    <x v="7"/>
    <s v="Funds received from other state or local entity (please specify which entity and for what purpose in explanatory notes)"/>
    <m/>
    <m/>
    <m/>
    <m/>
    <m/>
    <m/>
    <m/>
    <m/>
    <m/>
    <m/>
  </r>
  <r>
    <x v="0"/>
    <s v="Laredo Community College"/>
    <x v="0"/>
    <s v="Student Portion"/>
    <n v="4463111"/>
    <n v="1665600"/>
    <n v="0"/>
    <n v="2797511"/>
    <n v="0"/>
    <n v="0"/>
    <n v="0"/>
    <n v="0"/>
    <m/>
    <m/>
  </r>
  <r>
    <x v="0"/>
    <s v="Laredo Community College"/>
    <x v="0"/>
    <s v="Institutional Portion"/>
    <n v="4463111"/>
    <n v="934437"/>
    <n v="0"/>
    <n v="2760590"/>
    <n v="0"/>
    <n v="768084"/>
    <n v="0"/>
    <n v="-47976"/>
    <m/>
    <m/>
  </r>
  <r>
    <x v="0"/>
    <s v="Laredo Community College"/>
    <x v="0"/>
    <s v="Historically Black Colleges &amp; Universities"/>
    <n v="0"/>
    <n v="0"/>
    <n v="0"/>
    <n v="0"/>
    <n v="0"/>
    <n v="0"/>
    <n v="0"/>
    <n v="0"/>
    <m/>
    <m/>
  </r>
  <r>
    <x v="0"/>
    <s v="Laredo Community College"/>
    <x v="0"/>
    <s v="Tribally Controlled Colleges and Universities"/>
    <n v="0"/>
    <n v="0"/>
    <n v="0"/>
    <n v="0"/>
    <n v="0"/>
    <n v="0"/>
    <n v="0"/>
    <n v="0"/>
    <m/>
    <m/>
  </r>
  <r>
    <x v="0"/>
    <s v="Laredo Community College"/>
    <x v="0"/>
    <s v="Minority Serving Institutions"/>
    <n v="562852"/>
    <n v="397200"/>
    <n v="5214"/>
    <n v="170866"/>
    <n v="0"/>
    <n v="0"/>
    <n v="0"/>
    <n v="0"/>
    <m/>
    <m/>
  </r>
  <r>
    <x v="0"/>
    <s v="Laredo Community College"/>
    <x v="0"/>
    <s v="Strengthening Institutions Program"/>
    <n v="0"/>
    <n v="0"/>
    <n v="0"/>
    <n v="0"/>
    <n v="0"/>
    <n v="0"/>
    <n v="0"/>
    <n v="0"/>
    <m/>
    <m/>
  </r>
  <r>
    <x v="0"/>
    <s v="Laredo Community College"/>
    <x v="0"/>
    <s v="Fund for the Improvement of Post-Secondary Education"/>
    <n v="0"/>
    <n v="0"/>
    <n v="0"/>
    <n v="0"/>
    <n v="0"/>
    <n v="0"/>
    <n v="0"/>
    <n v="0"/>
    <m/>
    <m/>
  </r>
  <r>
    <x v="0"/>
    <s v="Laredo Community College"/>
    <x v="0"/>
    <s v="Institutional Resilience and Expanded Postsecondary Opportunity"/>
    <n v="0"/>
    <n v="0"/>
    <n v="0"/>
    <n v="0"/>
    <n v="0"/>
    <n v="0"/>
    <n v="0"/>
    <n v="0"/>
    <m/>
    <m/>
  </r>
  <r>
    <x v="0"/>
    <s v="Laredo Community College"/>
    <x v="0"/>
    <s v="HHS Provider Relief Fund"/>
    <n v="0"/>
    <n v="0"/>
    <n v="0"/>
    <n v="0"/>
    <n v="0"/>
    <n v="0"/>
    <n v="0"/>
    <n v="0"/>
    <m/>
    <m/>
  </r>
  <r>
    <x v="0"/>
    <s v="Laredo Community College"/>
    <x v="0"/>
    <s v="Enter any Other Subpart Funding Received"/>
    <n v="0"/>
    <n v="0"/>
    <n v="0"/>
    <n v="0"/>
    <n v="0"/>
    <n v="0"/>
    <n v="0"/>
    <n v="0"/>
    <m/>
    <m/>
  </r>
  <r>
    <x v="0"/>
    <s v="Laredo Community College"/>
    <x v="1"/>
    <s v="Governor's Emergency Education Relief Fund I &amp; II"/>
    <n v="0"/>
    <n v="0"/>
    <n v="173970"/>
    <n v="130986"/>
    <n v="258499"/>
    <n v="295390"/>
    <n v="696425"/>
    <n v="76449"/>
    <n v="60391"/>
    <m/>
  </r>
  <r>
    <x v="0"/>
    <s v="Laredo Community College"/>
    <x v="2"/>
    <s v="Student Aid Portion"/>
    <n v="0"/>
    <n v="0"/>
    <n v="4463111"/>
    <n v="4463111"/>
    <n v="0"/>
    <n v="0"/>
    <n v="0"/>
    <n v="0"/>
    <m/>
    <m/>
  </r>
  <r>
    <x v="0"/>
    <s v="Laredo Community College"/>
    <x v="2"/>
    <s v="Institutional Portion"/>
    <n v="0"/>
    <n v="0"/>
    <n v="10576888"/>
    <n v="9860821"/>
    <n v="0"/>
    <n v="279081"/>
    <n v="0"/>
    <n v="0"/>
    <m/>
    <m/>
  </r>
  <r>
    <x v="0"/>
    <s v="Laredo Community College"/>
    <x v="2"/>
    <s v="Historically Black Colleges &amp; Universities"/>
    <n v="0"/>
    <n v="0"/>
    <n v="0"/>
    <n v="0"/>
    <n v="0"/>
    <n v="0"/>
    <n v="0"/>
    <n v="0"/>
    <m/>
    <m/>
  </r>
  <r>
    <x v="0"/>
    <s v="Laredo Community College"/>
    <x v="2"/>
    <s v="Tribally Controlled Colleges and Universities"/>
    <n v="0"/>
    <n v="0"/>
    <n v="0"/>
    <n v="0"/>
    <n v="0"/>
    <n v="0"/>
    <n v="0"/>
    <n v="0"/>
    <m/>
    <m/>
  </r>
  <r>
    <x v="0"/>
    <s v="Laredo Community College"/>
    <x v="2"/>
    <s v="Minority Serving Institutions"/>
    <n v="0"/>
    <n v="0"/>
    <n v="819706"/>
    <n v="819706"/>
    <n v="0"/>
    <n v="0"/>
    <n v="0"/>
    <n v="0"/>
    <m/>
    <m/>
  </r>
  <r>
    <x v="0"/>
    <s v="Laredo Community College"/>
    <x v="2"/>
    <s v="Strengthening Institutions Program"/>
    <n v="0"/>
    <n v="0"/>
    <n v="0"/>
    <n v="0"/>
    <n v="0"/>
    <n v="0"/>
    <n v="0"/>
    <n v="0"/>
    <m/>
    <m/>
  </r>
  <r>
    <x v="0"/>
    <s v="Laredo Community College"/>
    <x v="2"/>
    <s v="Proprietary Institutions Grant Funds for Students"/>
    <n v="0"/>
    <n v="0"/>
    <n v="0"/>
    <n v="0"/>
    <n v="0"/>
    <n v="0"/>
    <n v="0"/>
    <n v="0"/>
    <m/>
    <m/>
  </r>
  <r>
    <x v="0"/>
    <s v="Laredo Community College"/>
    <x v="2"/>
    <s v="Supplemental Assistance to Institutions of Higher Education Program"/>
    <n v="0"/>
    <n v="0"/>
    <n v="0"/>
    <n v="0"/>
    <n v="0"/>
    <n v="0"/>
    <n v="0"/>
    <n v="0"/>
    <m/>
    <m/>
  </r>
  <r>
    <x v="0"/>
    <s v="Laredo Community College"/>
    <x v="2"/>
    <s v="Enter any Other Subpart Funding Received"/>
    <n v="0"/>
    <n v="0"/>
    <n v="0"/>
    <n v="0"/>
    <n v="0"/>
    <n v="0"/>
    <n v="0"/>
    <n v="0"/>
    <m/>
    <m/>
  </r>
  <r>
    <x v="0"/>
    <s v="Laredo Community College"/>
    <x v="3"/>
    <s v="Student Portion"/>
    <n v="0"/>
    <n v="0"/>
    <n v="13383222"/>
    <n v="5863059"/>
    <n v="0"/>
    <n v="7520163"/>
    <n v="0"/>
    <n v="0"/>
    <m/>
    <m/>
  </r>
  <r>
    <x v="0"/>
    <s v="Laredo Community College"/>
    <x v="3"/>
    <s v="Institutional Portion"/>
    <n v="0"/>
    <n v="0"/>
    <n v="13155219"/>
    <n v="36250"/>
    <n v="0"/>
    <n v="11187923"/>
    <n v="0"/>
    <n v="300673"/>
    <m/>
    <m/>
  </r>
  <r>
    <x v="0"/>
    <s v="Laredo Community College"/>
    <x v="3"/>
    <s v="Historically Black Colleges &amp; Universities"/>
    <n v="0"/>
    <n v="0"/>
    <n v="0"/>
    <n v="0"/>
    <n v="0"/>
    <n v="0"/>
    <n v="0"/>
    <n v="0"/>
    <m/>
    <m/>
  </r>
  <r>
    <x v="0"/>
    <s v="Laredo Community College"/>
    <x v="3"/>
    <s v="Tribally Controlled Colleges and Universities"/>
    <n v="0"/>
    <n v="0"/>
    <n v="0"/>
    <n v="0"/>
    <n v="0"/>
    <n v="0"/>
    <n v="0"/>
    <n v="0"/>
    <m/>
    <m/>
  </r>
  <r>
    <x v="0"/>
    <s v="Laredo Community College"/>
    <x v="3"/>
    <s v="Minority Serving Institutions"/>
    <n v="0"/>
    <n v="0"/>
    <n v="1401147"/>
    <n v="1401147"/>
    <n v="0"/>
    <n v="0"/>
    <n v="0"/>
    <n v="0"/>
    <m/>
    <m/>
  </r>
  <r>
    <x v="0"/>
    <s v="Laredo Community College"/>
    <x v="3"/>
    <s v="Strengthening Institutions Program"/>
    <n v="0"/>
    <n v="0"/>
    <n v="0"/>
    <n v="0"/>
    <n v="0"/>
    <n v="0"/>
    <n v="0"/>
    <n v="0"/>
    <m/>
    <m/>
  </r>
  <r>
    <x v="0"/>
    <s v="Laredo Community College"/>
    <x v="3"/>
    <s v="Proprietary Institutions Grant Funds for Students"/>
    <n v="0"/>
    <n v="0"/>
    <n v="0"/>
    <n v="0"/>
    <n v="0"/>
    <n v="0"/>
    <n v="0"/>
    <n v="0"/>
    <m/>
    <m/>
  </r>
  <r>
    <x v="0"/>
    <s v="Laredo Community College"/>
    <x v="3"/>
    <s v="Supplemental Support under American Rescue Plan"/>
    <n v="0"/>
    <n v="0"/>
    <n v="0"/>
    <n v="0"/>
    <n v="0"/>
    <n v="0"/>
    <n v="0"/>
    <n v="0"/>
    <m/>
    <m/>
  </r>
  <r>
    <x v="0"/>
    <s v="Laredo Community College"/>
    <x v="3"/>
    <s v="Federal Funding Provided in SB8, 87th Legislature, 3rd Called Session"/>
    <n v="0"/>
    <n v="0"/>
    <n v="0"/>
    <n v="0"/>
    <n v="0"/>
    <n v="0"/>
    <n v="0"/>
    <n v="0"/>
    <m/>
    <m/>
  </r>
  <r>
    <x v="0"/>
    <s v="Laredo Community College"/>
    <x v="3"/>
    <s v="Enter any Other Subpart Funding Received"/>
    <n v="0"/>
    <n v="0"/>
    <n v="0"/>
    <n v="0"/>
    <n v="0"/>
    <n v="0"/>
    <n v="0"/>
    <n v="0"/>
    <m/>
    <m/>
  </r>
  <r>
    <x v="0"/>
    <s v="Laredo Community College"/>
    <x v="4"/>
    <s v="Enter any Other Subpart Funding Received"/>
    <n v="0"/>
    <n v="0"/>
    <n v="0"/>
    <n v="0"/>
    <n v="0"/>
    <n v="0"/>
    <n v="0"/>
    <n v="0"/>
    <m/>
    <m/>
  </r>
  <r>
    <x v="0"/>
    <s v="Laredo Community College"/>
    <x v="4"/>
    <s v="Enter any Other Subpart Funding Received"/>
    <n v="0"/>
    <n v="0"/>
    <n v="0"/>
    <n v="0"/>
    <n v="0"/>
    <n v="0"/>
    <n v="0"/>
    <n v="0"/>
    <m/>
    <m/>
  </r>
  <r>
    <x v="0"/>
    <s v="Laredo Community College"/>
    <x v="5"/>
    <s v="Enter any Other Subpart Funding Received"/>
    <n v="0"/>
    <n v="0"/>
    <n v="0"/>
    <n v="0"/>
    <n v="0"/>
    <n v="0"/>
    <n v="0"/>
    <n v="0"/>
    <m/>
    <m/>
  </r>
  <r>
    <x v="0"/>
    <s v="Laredo Community College"/>
    <x v="5"/>
    <s v="Enter any Other Subpart Funding Received"/>
    <n v="0"/>
    <n v="0"/>
    <n v="0"/>
    <n v="0"/>
    <n v="0"/>
    <n v="0"/>
    <n v="0"/>
    <n v="0"/>
    <m/>
    <m/>
  </r>
  <r>
    <x v="0"/>
    <s v="Laredo Community College"/>
    <x v="6"/>
    <s v="Enter any Other Subpart Funding Received"/>
    <n v="0"/>
    <n v="0"/>
    <n v="0"/>
    <n v="0"/>
    <n v="0"/>
    <n v="0"/>
    <n v="0"/>
    <n v="0"/>
    <m/>
    <m/>
  </r>
  <r>
    <x v="0"/>
    <s v="Laredo Community College"/>
    <x v="6"/>
    <s v="Enter any Other Subpart Funding Received"/>
    <n v="0"/>
    <n v="0"/>
    <n v="0"/>
    <n v="0"/>
    <n v="0"/>
    <n v="0"/>
    <n v="0"/>
    <n v="0"/>
    <m/>
    <m/>
  </r>
  <r>
    <x v="0"/>
    <s v="Laredo Community College"/>
    <x v="7"/>
    <s v="FEMA reimbursements – Note purpose in Explanatory Notes"/>
    <n v="0"/>
    <n v="0"/>
    <n v="0"/>
    <n v="0"/>
    <n v="0"/>
    <n v="0"/>
    <n v="0"/>
    <n v="0"/>
    <m/>
    <m/>
  </r>
  <r>
    <x v="0"/>
    <s v="Laredo Community College"/>
    <x v="7"/>
    <s v="Funds received from other state or local entity (please specify which entity and for what purpose in explanatory notes)"/>
    <n v="0"/>
    <n v="0"/>
    <n v="0"/>
    <n v="0"/>
    <n v="0"/>
    <n v="0"/>
    <n v="0"/>
    <n v="0"/>
    <m/>
    <m/>
  </r>
  <r>
    <x v="0"/>
    <s v="Midland College"/>
    <x v="0"/>
    <s v="Student Portion"/>
    <n v="836501"/>
    <n v="435825"/>
    <s v="                                      -"/>
    <n v="400676"/>
    <m/>
    <m/>
    <m/>
    <m/>
    <m/>
    <m/>
  </r>
  <r>
    <x v="0"/>
    <s v="Midland College"/>
    <x v="0"/>
    <s v="Institutional Portion"/>
    <n v="836501"/>
    <n v="164712"/>
    <m/>
    <n v="671789"/>
    <m/>
    <m/>
    <m/>
    <m/>
    <m/>
    <m/>
  </r>
  <r>
    <x v="0"/>
    <s v="Midland College"/>
    <x v="0"/>
    <s v="Historically Black Colleges &amp; Universities"/>
    <m/>
    <m/>
    <m/>
    <m/>
    <m/>
    <m/>
    <m/>
    <m/>
    <m/>
    <m/>
  </r>
  <r>
    <x v="0"/>
    <s v="Midland College"/>
    <x v="0"/>
    <s v="Tribally Controlled Colleges and Universities"/>
    <m/>
    <m/>
    <m/>
    <m/>
    <m/>
    <m/>
    <m/>
    <m/>
    <m/>
    <m/>
  </r>
  <r>
    <x v="0"/>
    <s v="Midland College"/>
    <x v="0"/>
    <s v="Minority Serving Institutions"/>
    <m/>
    <m/>
    <m/>
    <m/>
    <m/>
    <m/>
    <m/>
    <m/>
    <m/>
    <m/>
  </r>
  <r>
    <x v="0"/>
    <s v="Midland College"/>
    <x v="0"/>
    <s v="Strengthening Institutions Program"/>
    <m/>
    <m/>
    <m/>
    <m/>
    <m/>
    <m/>
    <m/>
    <m/>
    <m/>
    <m/>
  </r>
  <r>
    <x v="0"/>
    <s v="Midland College"/>
    <x v="0"/>
    <s v="Fund for the Improvement of Post-Secondary Education"/>
    <m/>
    <m/>
    <m/>
    <m/>
    <m/>
    <m/>
    <m/>
    <m/>
    <m/>
    <m/>
  </r>
  <r>
    <x v="0"/>
    <s v="Midland College"/>
    <x v="0"/>
    <s v="Institutional Resilience and Expanded Postsecondary Opportunity"/>
    <m/>
    <m/>
    <m/>
    <m/>
    <m/>
    <m/>
    <m/>
    <m/>
    <m/>
    <m/>
  </r>
  <r>
    <x v="0"/>
    <s v="Midland College"/>
    <x v="0"/>
    <s v="HHS Provider Relief Fund"/>
    <m/>
    <m/>
    <m/>
    <m/>
    <m/>
    <m/>
    <m/>
    <m/>
    <m/>
    <m/>
  </r>
  <r>
    <x v="0"/>
    <s v="Midland College"/>
    <x v="0"/>
    <s v="Enter any Other Subpart Funding Received"/>
    <m/>
    <m/>
    <m/>
    <m/>
    <m/>
    <m/>
    <m/>
    <m/>
    <m/>
    <m/>
  </r>
  <r>
    <x v="0"/>
    <s v="Midland College"/>
    <x v="1"/>
    <s v="Governor's Emergency Education Relief Fund I &amp; II"/>
    <m/>
    <m/>
    <n v="41414"/>
    <n v="41414"/>
    <n v="15600"/>
    <n v="15600"/>
    <m/>
    <m/>
    <m/>
    <m/>
  </r>
  <r>
    <x v="0"/>
    <s v="Midland College"/>
    <x v="2"/>
    <s v="Student Aid Portion"/>
    <m/>
    <m/>
    <n v="836501"/>
    <n v="446858"/>
    <m/>
    <n v="389643"/>
    <m/>
    <m/>
    <m/>
    <m/>
  </r>
  <r>
    <x v="0"/>
    <s v="Midland College"/>
    <x v="2"/>
    <s v="Institutional Portion"/>
    <m/>
    <m/>
    <n v="3083901"/>
    <n v="1532020"/>
    <m/>
    <n v="1551882"/>
    <m/>
    <m/>
    <m/>
    <m/>
  </r>
  <r>
    <x v="0"/>
    <s v="Midland College"/>
    <x v="2"/>
    <s v="Historically Black Colleges &amp; Universities"/>
    <m/>
    <m/>
    <m/>
    <m/>
    <m/>
    <m/>
    <m/>
    <m/>
    <m/>
    <m/>
  </r>
  <r>
    <x v="0"/>
    <s v="Midland College"/>
    <x v="2"/>
    <s v="Tribally Controlled Colleges and Universities"/>
    <m/>
    <m/>
    <m/>
    <m/>
    <m/>
    <m/>
    <m/>
    <m/>
    <m/>
    <m/>
  </r>
  <r>
    <x v="0"/>
    <s v="Midland College"/>
    <x v="2"/>
    <s v="Minority Serving Institutions"/>
    <m/>
    <m/>
    <m/>
    <m/>
    <m/>
    <m/>
    <m/>
    <m/>
    <m/>
    <m/>
  </r>
  <r>
    <x v="0"/>
    <s v="Midland College"/>
    <x v="2"/>
    <s v="Strengthening Institutions Program"/>
    <m/>
    <m/>
    <m/>
    <m/>
    <m/>
    <m/>
    <m/>
    <m/>
    <m/>
    <m/>
  </r>
  <r>
    <x v="0"/>
    <s v="Midland College"/>
    <x v="2"/>
    <s v="Proprietary Institutions Grant Funds for Students"/>
    <m/>
    <m/>
    <m/>
    <m/>
    <m/>
    <m/>
    <m/>
    <m/>
    <m/>
    <m/>
  </r>
  <r>
    <x v="0"/>
    <s v="Midland College"/>
    <x v="2"/>
    <s v="Supplemental Assistance to Institutions of Higher Education Program"/>
    <m/>
    <m/>
    <m/>
    <m/>
    <m/>
    <m/>
    <m/>
    <m/>
    <m/>
    <m/>
  </r>
  <r>
    <x v="0"/>
    <s v="Midland College"/>
    <x v="2"/>
    <s v="Enter any Other Subpart Funding Received"/>
    <m/>
    <m/>
    <m/>
    <m/>
    <m/>
    <m/>
    <m/>
    <m/>
    <m/>
    <m/>
  </r>
  <r>
    <x v="0"/>
    <s v="Midland College"/>
    <x v="3"/>
    <s v="Student Portion"/>
    <m/>
    <m/>
    <n v="3602250"/>
    <m/>
    <m/>
    <n v="1278078"/>
    <m/>
    <n v="785000"/>
    <m/>
    <m/>
  </r>
  <r>
    <x v="0"/>
    <s v="Midland College"/>
    <x v="3"/>
    <s v="Institutional Portion"/>
    <m/>
    <m/>
    <n v="3487252"/>
    <m/>
    <m/>
    <n v="3487252"/>
    <m/>
    <m/>
    <m/>
    <m/>
  </r>
  <r>
    <x v="0"/>
    <s v="Midland College"/>
    <x v="3"/>
    <s v="Historically Black Colleges &amp; Universities"/>
    <m/>
    <m/>
    <m/>
    <m/>
    <m/>
    <m/>
    <m/>
    <m/>
    <m/>
    <m/>
  </r>
  <r>
    <x v="0"/>
    <s v="Midland College"/>
    <x v="3"/>
    <s v="Tribally Controlled Colleges and Universities"/>
    <m/>
    <m/>
    <m/>
    <m/>
    <m/>
    <m/>
    <m/>
    <m/>
    <m/>
    <m/>
  </r>
  <r>
    <x v="0"/>
    <s v="Midland College"/>
    <x v="3"/>
    <s v="Minority Serving Institutions"/>
    <m/>
    <m/>
    <m/>
    <m/>
    <m/>
    <m/>
    <m/>
    <m/>
    <m/>
    <m/>
  </r>
  <r>
    <x v="0"/>
    <s v="Midland College"/>
    <x v="3"/>
    <s v="Strengthening Institutions Program"/>
    <m/>
    <m/>
    <m/>
    <m/>
    <m/>
    <m/>
    <m/>
    <m/>
    <m/>
    <m/>
  </r>
  <r>
    <x v="0"/>
    <s v="Midland College"/>
    <x v="3"/>
    <s v="Proprietary Institutions Grant Funds for Students"/>
    <m/>
    <m/>
    <m/>
    <m/>
    <m/>
    <m/>
    <m/>
    <m/>
    <m/>
    <m/>
  </r>
  <r>
    <x v="0"/>
    <s v="Midland College"/>
    <x v="3"/>
    <s v="Supplemental Support under American Rescue Plan"/>
    <m/>
    <m/>
    <m/>
    <m/>
    <m/>
    <m/>
    <m/>
    <m/>
    <m/>
    <m/>
  </r>
  <r>
    <x v="0"/>
    <s v="Midland College"/>
    <x v="3"/>
    <s v="Federal Funding Provided in SB8, 87th Legislature, 3rd Called Session"/>
    <m/>
    <m/>
    <m/>
    <m/>
    <m/>
    <m/>
    <m/>
    <m/>
    <m/>
    <m/>
  </r>
  <r>
    <x v="0"/>
    <s v="Midland College"/>
    <x v="3"/>
    <s v="Enter any Other Subpart Funding Received"/>
    <m/>
    <m/>
    <m/>
    <m/>
    <m/>
    <m/>
    <m/>
    <m/>
    <m/>
    <m/>
  </r>
  <r>
    <x v="0"/>
    <s v="Midland College"/>
    <x v="4"/>
    <s v="Enter any Other Subpart Funding Received"/>
    <m/>
    <m/>
    <m/>
    <m/>
    <m/>
    <m/>
    <m/>
    <m/>
    <m/>
    <m/>
  </r>
  <r>
    <x v="0"/>
    <s v="Midland College"/>
    <x v="4"/>
    <s v="Enter any Other Subpart Funding Received"/>
    <m/>
    <m/>
    <m/>
    <m/>
    <m/>
    <m/>
    <m/>
    <m/>
    <m/>
    <m/>
  </r>
  <r>
    <x v="0"/>
    <s v="Midland College"/>
    <x v="5"/>
    <s v="Enter any Other Subpart Funding Received"/>
    <m/>
    <m/>
    <m/>
    <m/>
    <m/>
    <m/>
    <m/>
    <m/>
    <m/>
    <m/>
  </r>
  <r>
    <x v="0"/>
    <s v="Midland College"/>
    <x v="5"/>
    <s v="Enter any Other Subpart Funding Received"/>
    <m/>
    <m/>
    <m/>
    <m/>
    <m/>
    <m/>
    <m/>
    <m/>
    <m/>
    <m/>
  </r>
  <r>
    <x v="0"/>
    <s v="Midland College"/>
    <x v="6"/>
    <s v="Enter any Other Subpart Funding Received"/>
    <m/>
    <m/>
    <m/>
    <m/>
    <m/>
    <m/>
    <m/>
    <m/>
    <m/>
    <m/>
  </r>
  <r>
    <x v="0"/>
    <s v="Midland College"/>
    <x v="6"/>
    <s v="Enter any Other Subpart Funding Received"/>
    <m/>
    <m/>
    <m/>
    <m/>
    <m/>
    <m/>
    <m/>
    <m/>
    <m/>
    <m/>
  </r>
  <r>
    <x v="0"/>
    <s v="Midland College"/>
    <x v="7"/>
    <s v="FEMA reimbursements – Note purpose in Explanatory Notes"/>
    <m/>
    <m/>
    <m/>
    <m/>
    <m/>
    <m/>
    <m/>
    <m/>
    <m/>
    <m/>
  </r>
  <r>
    <x v="0"/>
    <s v="Midland College"/>
    <x v="7"/>
    <s v="Funds received from other state or local entity (please specify which entity and for what purpose in explanatory notes)"/>
    <m/>
    <m/>
    <m/>
    <m/>
    <m/>
    <m/>
    <m/>
    <m/>
    <m/>
    <m/>
  </r>
  <r>
    <x v="0"/>
    <s v="Southwest Texas Junior College"/>
    <x v="0"/>
    <s v="Student Portion"/>
    <n v="1868479"/>
    <n v="885100"/>
    <s v=" $                                 -  "/>
    <n v="983379"/>
    <m/>
    <m/>
    <m/>
    <m/>
    <m/>
    <m/>
  </r>
  <r>
    <x v="0"/>
    <s v="Southwest Texas Junior College"/>
    <x v="0"/>
    <s v="Institutional Portion"/>
    <n v="1868479"/>
    <n v="623629"/>
    <s v=" $                                 -  "/>
    <n v="1244850"/>
    <m/>
    <m/>
    <m/>
    <m/>
    <m/>
    <m/>
  </r>
  <r>
    <x v="0"/>
    <s v="Southwest Texas Junior College"/>
    <x v="0"/>
    <s v="Historically Black Colleges &amp; Universities"/>
    <m/>
    <m/>
    <m/>
    <m/>
    <m/>
    <m/>
    <m/>
    <m/>
    <m/>
    <m/>
  </r>
  <r>
    <x v="0"/>
    <s v="Southwest Texas Junior College"/>
    <x v="0"/>
    <s v="Tribally Controlled Colleges and Universities"/>
    <m/>
    <m/>
    <m/>
    <m/>
    <m/>
    <m/>
    <m/>
    <m/>
    <m/>
    <m/>
  </r>
  <r>
    <x v="0"/>
    <s v="Southwest Texas Junior College"/>
    <x v="0"/>
    <s v="Minority Serving Institutions"/>
    <n v="235734"/>
    <n v="235734"/>
    <m/>
    <m/>
    <m/>
    <m/>
    <m/>
    <m/>
    <m/>
    <m/>
  </r>
  <r>
    <x v="0"/>
    <s v="Southwest Texas Junior College"/>
    <x v="0"/>
    <s v="Strengthening Institutions Program"/>
    <m/>
    <m/>
    <m/>
    <m/>
    <m/>
    <m/>
    <m/>
    <m/>
    <m/>
    <m/>
  </r>
  <r>
    <x v="0"/>
    <s v="Southwest Texas Junior College"/>
    <x v="0"/>
    <s v="Fund for the Improvement of Post-Secondary Education"/>
    <m/>
    <m/>
    <m/>
    <m/>
    <m/>
    <m/>
    <m/>
    <m/>
    <m/>
    <m/>
  </r>
  <r>
    <x v="0"/>
    <s v="Southwest Texas Junior College"/>
    <x v="0"/>
    <s v="Institutional Resilience and Expanded Postsecondary Opportunity"/>
    <m/>
    <m/>
    <m/>
    <m/>
    <m/>
    <m/>
    <m/>
    <m/>
    <m/>
    <m/>
  </r>
  <r>
    <x v="0"/>
    <s v="Southwest Texas Junior College"/>
    <x v="0"/>
    <s v="HHS Provider Relief Fund"/>
    <m/>
    <m/>
    <m/>
    <m/>
    <m/>
    <m/>
    <m/>
    <m/>
    <m/>
    <m/>
  </r>
  <r>
    <x v="0"/>
    <s v="Southwest Texas Junior College"/>
    <x v="0"/>
    <s v="Enter any Other Subpart Funding Received"/>
    <m/>
    <m/>
    <m/>
    <m/>
    <m/>
    <m/>
    <m/>
    <m/>
    <m/>
    <m/>
  </r>
  <r>
    <x v="0"/>
    <s v="Southwest Texas Junior College"/>
    <x v="1"/>
    <s v="Governor's Emergency Education Relief Fund I &amp; II"/>
    <m/>
    <m/>
    <n v="154870"/>
    <n v="154870"/>
    <n v="223984"/>
    <n v="223984"/>
    <n v="65591"/>
    <n v="65591"/>
    <m/>
    <m/>
  </r>
  <r>
    <x v="0"/>
    <s v="Southwest Texas Junior College"/>
    <x v="2"/>
    <s v="Student Aid Portion"/>
    <m/>
    <m/>
    <n v="1868479"/>
    <n v="2851858"/>
    <m/>
    <n v="4860039"/>
    <m/>
    <n v="174544"/>
    <m/>
    <m/>
  </r>
  <r>
    <x v="0"/>
    <s v="Southwest Texas Junior College"/>
    <x v="2"/>
    <s v="Institutional Portion"/>
    <m/>
    <m/>
    <n v="6280766"/>
    <n v="6280766"/>
    <m/>
    <n v="4473083"/>
    <m/>
    <n v="1175711"/>
    <m/>
    <m/>
  </r>
  <r>
    <x v="0"/>
    <s v="Southwest Texas Junior College"/>
    <x v="2"/>
    <s v="Historically Black Colleges &amp; Universities"/>
    <m/>
    <m/>
    <m/>
    <m/>
    <m/>
    <m/>
    <m/>
    <m/>
    <m/>
    <m/>
  </r>
  <r>
    <x v="0"/>
    <s v="Southwest Texas Junior College"/>
    <x v="2"/>
    <s v="Tribally Controlled Colleges and Universities"/>
    <m/>
    <m/>
    <m/>
    <m/>
    <m/>
    <m/>
    <m/>
    <m/>
    <m/>
    <m/>
  </r>
  <r>
    <x v="0"/>
    <s v="Southwest Texas Junior College"/>
    <x v="2"/>
    <s v="Minority Serving Institutions"/>
    <m/>
    <m/>
    <n v="440590"/>
    <n v="579533"/>
    <m/>
    <n v="4002"/>
    <m/>
    <n v="531"/>
    <m/>
    <m/>
  </r>
  <r>
    <x v="0"/>
    <s v="Southwest Texas Junior College"/>
    <x v="2"/>
    <s v="Strengthening Institutions Program"/>
    <m/>
    <m/>
    <m/>
    <m/>
    <m/>
    <m/>
    <m/>
    <m/>
    <m/>
    <m/>
  </r>
  <r>
    <x v="0"/>
    <s v="Southwest Texas Junior College"/>
    <x v="2"/>
    <s v="Proprietary Institutions Grant Funds for Students"/>
    <m/>
    <m/>
    <m/>
    <m/>
    <m/>
    <m/>
    <m/>
    <m/>
    <m/>
    <m/>
  </r>
  <r>
    <x v="0"/>
    <s v="Southwest Texas Junior College"/>
    <x v="2"/>
    <s v="Supplemental Assistance to Institutions of Higher Education Program"/>
    <m/>
    <m/>
    <m/>
    <m/>
    <m/>
    <m/>
    <m/>
    <m/>
    <m/>
    <m/>
  </r>
  <r>
    <x v="0"/>
    <s v="Southwest Texas Junior College"/>
    <x v="2"/>
    <s v="Enter any Other Subpart Funding Received"/>
    <m/>
    <m/>
    <m/>
    <m/>
    <m/>
    <m/>
    <m/>
    <m/>
    <m/>
    <m/>
  </r>
  <r>
    <x v="0"/>
    <s v="Southwest Texas Junior College"/>
    <x v="3"/>
    <s v="Student Portion"/>
    <m/>
    <m/>
    <n v="7285632"/>
    <n v="1267673"/>
    <n v="658744"/>
    <m/>
    <m/>
    <n v="658744"/>
    <m/>
    <m/>
  </r>
  <r>
    <x v="0"/>
    <s v="Southwest Texas Junior College"/>
    <x v="3"/>
    <s v="Institutional Portion"/>
    <m/>
    <m/>
    <n v="6939809"/>
    <n v="1269475"/>
    <n v="658744"/>
    <m/>
    <m/>
    <m/>
    <m/>
    <m/>
  </r>
  <r>
    <x v="0"/>
    <s v="Southwest Texas Junior College"/>
    <x v="3"/>
    <s v="Historically Black Colleges &amp; Universities"/>
    <m/>
    <m/>
    <m/>
    <m/>
    <m/>
    <m/>
    <m/>
    <m/>
    <m/>
    <m/>
  </r>
  <r>
    <x v="0"/>
    <s v="Southwest Texas Junior College"/>
    <x v="3"/>
    <s v="Tribally Controlled Colleges and Universities"/>
    <m/>
    <m/>
    <m/>
    <m/>
    <m/>
    <m/>
    <m/>
    <m/>
    <m/>
    <m/>
  </r>
  <r>
    <x v="0"/>
    <s v="Southwest Texas Junior College"/>
    <x v="3"/>
    <s v="Minority Serving Institutions"/>
    <m/>
    <m/>
    <n v="745180"/>
    <m/>
    <m/>
    <m/>
    <m/>
    <m/>
    <m/>
    <m/>
  </r>
  <r>
    <x v="0"/>
    <s v="Southwest Texas Junior College"/>
    <x v="3"/>
    <s v="Strengthening Institutions Program"/>
    <m/>
    <m/>
    <m/>
    <m/>
    <m/>
    <m/>
    <m/>
    <m/>
    <m/>
    <m/>
  </r>
  <r>
    <x v="0"/>
    <s v="Southwest Texas Junior College"/>
    <x v="3"/>
    <s v="Proprietary Institutions Grant Funds for Students"/>
    <m/>
    <m/>
    <m/>
    <m/>
    <m/>
    <m/>
    <m/>
    <m/>
    <m/>
    <m/>
  </r>
  <r>
    <x v="0"/>
    <s v="Southwest Texas Junior College"/>
    <x v="3"/>
    <s v="Supplemental Support under American Rescue Plan"/>
    <m/>
    <m/>
    <m/>
    <m/>
    <m/>
    <m/>
    <m/>
    <m/>
    <m/>
    <m/>
  </r>
  <r>
    <x v="0"/>
    <s v="Southwest Texas Junior College"/>
    <x v="3"/>
    <s v="Federal Funding Provided in SB8, 87th Legislature, 3rd Called Session"/>
    <m/>
    <m/>
    <m/>
    <m/>
    <m/>
    <m/>
    <m/>
    <m/>
    <m/>
    <m/>
  </r>
  <r>
    <x v="0"/>
    <s v="Southwest Texas Junior College"/>
    <x v="3"/>
    <s v="Enter any Other Subpart Funding Received"/>
    <m/>
    <m/>
    <m/>
    <m/>
    <m/>
    <m/>
    <m/>
    <m/>
    <m/>
    <m/>
  </r>
  <r>
    <x v="0"/>
    <s v="Southwest Texas Junior College"/>
    <x v="4"/>
    <s v="Enter any Other Subpart Funding Received"/>
    <m/>
    <m/>
    <m/>
    <m/>
    <m/>
    <m/>
    <m/>
    <m/>
    <m/>
    <m/>
  </r>
  <r>
    <x v="0"/>
    <s v="Southwest Texas Junior College"/>
    <x v="4"/>
    <s v="Enter any Other Subpart Funding Received"/>
    <m/>
    <m/>
    <m/>
    <m/>
    <m/>
    <m/>
    <m/>
    <m/>
    <m/>
    <m/>
  </r>
  <r>
    <x v="0"/>
    <s v="Southwest Texas Junior College"/>
    <x v="5"/>
    <s v="Enter any Other Subpart Funding Received"/>
    <m/>
    <m/>
    <m/>
    <m/>
    <m/>
    <m/>
    <m/>
    <m/>
    <m/>
    <m/>
  </r>
  <r>
    <x v="0"/>
    <s v="Southwest Texas Junior College"/>
    <x v="5"/>
    <s v="Enter any Other Subpart Funding Received"/>
    <m/>
    <m/>
    <m/>
    <m/>
    <m/>
    <m/>
    <m/>
    <m/>
    <m/>
    <m/>
  </r>
  <r>
    <x v="0"/>
    <s v="Southwest Texas Junior College"/>
    <x v="6"/>
    <s v="Enter any Other Subpart Funding Received"/>
    <m/>
    <m/>
    <m/>
    <m/>
    <m/>
    <m/>
    <m/>
    <m/>
    <m/>
    <m/>
  </r>
  <r>
    <x v="0"/>
    <s v="Southwest Texas Junior College"/>
    <x v="6"/>
    <s v="Enter any Other Subpart Funding Received"/>
    <m/>
    <m/>
    <m/>
    <m/>
    <m/>
    <m/>
    <m/>
    <m/>
    <m/>
    <m/>
  </r>
  <r>
    <x v="0"/>
    <s v="Southwest Texas Junior College"/>
    <x v="7"/>
    <s v="FEMA reimbursements – Note purpose in Explanatory Notes"/>
    <m/>
    <m/>
    <m/>
    <m/>
    <m/>
    <m/>
    <m/>
    <m/>
    <m/>
    <m/>
  </r>
  <r>
    <x v="0"/>
    <s v="Southwest Texas Junior College"/>
    <x v="7"/>
    <s v="Funds received from other state or local entity (please specify which entity and for what purpose in explanatory notes)"/>
    <m/>
    <m/>
    <m/>
    <m/>
    <m/>
    <m/>
    <m/>
    <m/>
    <m/>
    <m/>
  </r>
  <r>
    <x v="0"/>
    <s v="Texas Southmost College"/>
    <x v="0"/>
    <s v="Student Portion"/>
    <n v="1804140"/>
    <n v="1246800"/>
    <m/>
    <n v="557340"/>
    <m/>
    <m/>
    <m/>
    <m/>
    <m/>
    <m/>
  </r>
  <r>
    <x v="0"/>
    <s v="Texas Southmost College"/>
    <x v="0"/>
    <s v="Institutional Portion"/>
    <n v="1804140"/>
    <m/>
    <m/>
    <n v="1787354"/>
    <m/>
    <n v="16786"/>
    <m/>
    <m/>
    <m/>
    <m/>
  </r>
  <r>
    <x v="0"/>
    <s v="Texas Southmost College"/>
    <x v="0"/>
    <s v="Historically Black Colleges &amp; Universities"/>
    <m/>
    <m/>
    <m/>
    <m/>
    <m/>
    <m/>
    <m/>
    <m/>
    <m/>
    <m/>
  </r>
  <r>
    <x v="0"/>
    <s v="Texas Southmost College"/>
    <x v="0"/>
    <s v="Tribally Controlled Colleges and Universities"/>
    <m/>
    <m/>
    <m/>
    <m/>
    <m/>
    <m/>
    <m/>
    <m/>
    <m/>
    <m/>
  </r>
  <r>
    <x v="0"/>
    <s v="Texas Southmost College"/>
    <x v="0"/>
    <s v="Minority Serving Institutions"/>
    <m/>
    <m/>
    <m/>
    <m/>
    <m/>
    <m/>
    <m/>
    <m/>
    <m/>
    <m/>
  </r>
  <r>
    <x v="0"/>
    <s v="Texas Southmost College"/>
    <x v="0"/>
    <s v="Strengthening Institutions Program"/>
    <m/>
    <m/>
    <m/>
    <m/>
    <m/>
    <m/>
    <m/>
    <m/>
    <m/>
    <m/>
  </r>
  <r>
    <x v="0"/>
    <s v="Texas Southmost College"/>
    <x v="0"/>
    <s v="Fund for the Improvement of Post-Secondary Education"/>
    <m/>
    <m/>
    <m/>
    <m/>
    <m/>
    <m/>
    <m/>
    <m/>
    <m/>
    <m/>
  </r>
  <r>
    <x v="0"/>
    <s v="Texas Southmost College"/>
    <x v="0"/>
    <s v="Institutional Resilience and Expanded Postsecondary Opportunity"/>
    <m/>
    <m/>
    <m/>
    <m/>
    <m/>
    <m/>
    <m/>
    <m/>
    <m/>
    <m/>
  </r>
  <r>
    <x v="0"/>
    <s v="Texas Southmost College"/>
    <x v="0"/>
    <s v="HHS Provider Relief Fund"/>
    <m/>
    <m/>
    <m/>
    <m/>
    <m/>
    <m/>
    <m/>
    <m/>
    <m/>
    <m/>
  </r>
  <r>
    <x v="0"/>
    <s v="Texas Southmost College"/>
    <x v="0"/>
    <s v="Enter any Other Subpart Funding Received"/>
    <m/>
    <m/>
    <m/>
    <m/>
    <m/>
    <m/>
    <m/>
    <m/>
    <m/>
    <m/>
  </r>
  <r>
    <x v="0"/>
    <s v="Texas Southmost College"/>
    <x v="1"/>
    <s v="Governor's Emergency Education Relief Fund I &amp; II"/>
    <m/>
    <m/>
    <n v="111939"/>
    <n v="110495"/>
    <m/>
    <m/>
    <m/>
    <m/>
    <m/>
    <m/>
  </r>
  <r>
    <x v="0"/>
    <s v="Texas Southmost College"/>
    <x v="2"/>
    <s v="Student Aid Portion"/>
    <m/>
    <m/>
    <n v="1804140"/>
    <n v="1794424"/>
    <m/>
    <m/>
    <m/>
    <m/>
    <m/>
    <m/>
  </r>
  <r>
    <x v="0"/>
    <s v="Texas Southmost College"/>
    <x v="2"/>
    <s v="Institutional Portion"/>
    <m/>
    <m/>
    <n v="6970294"/>
    <n v="4918652"/>
    <m/>
    <n v="1808927"/>
    <m/>
    <n v="113687"/>
    <n v="118353"/>
    <m/>
  </r>
  <r>
    <x v="0"/>
    <s v="Texas Southmost College"/>
    <x v="2"/>
    <s v="Historically Black Colleges &amp; Universities"/>
    <m/>
    <m/>
    <m/>
    <m/>
    <m/>
    <m/>
    <m/>
    <m/>
    <m/>
    <m/>
  </r>
  <r>
    <x v="0"/>
    <s v="Texas Southmost College"/>
    <x v="2"/>
    <s v="Tribally Controlled Colleges and Universities"/>
    <m/>
    <m/>
    <m/>
    <m/>
    <m/>
    <m/>
    <m/>
    <m/>
    <m/>
    <m/>
  </r>
  <r>
    <x v="0"/>
    <s v="Texas Southmost College"/>
    <x v="2"/>
    <s v="Minority Serving Institutions"/>
    <m/>
    <m/>
    <m/>
    <m/>
    <m/>
    <m/>
    <m/>
    <m/>
    <m/>
    <m/>
  </r>
  <r>
    <x v="0"/>
    <s v="Texas Southmost College"/>
    <x v="2"/>
    <s v="Strengthening Institutions Program"/>
    <m/>
    <m/>
    <m/>
    <m/>
    <m/>
    <m/>
    <m/>
    <m/>
    <m/>
    <m/>
  </r>
  <r>
    <x v="0"/>
    <s v="Texas Southmost College"/>
    <x v="2"/>
    <s v="Proprietary Institutions Grant Funds for Students"/>
    <m/>
    <m/>
    <m/>
    <m/>
    <m/>
    <m/>
    <m/>
    <m/>
    <m/>
    <m/>
  </r>
  <r>
    <x v="0"/>
    <s v="Texas Southmost College"/>
    <x v="2"/>
    <s v="Supplemental Assistance to Institutions of Higher Education Program"/>
    <m/>
    <m/>
    <m/>
    <m/>
    <m/>
    <m/>
    <m/>
    <m/>
    <m/>
    <m/>
  </r>
  <r>
    <x v="0"/>
    <s v="Texas Southmost College"/>
    <x v="2"/>
    <s v="Enter any Other Subpart Funding Received"/>
    <m/>
    <m/>
    <m/>
    <m/>
    <m/>
    <m/>
    <m/>
    <m/>
    <m/>
    <m/>
  </r>
  <r>
    <x v="0"/>
    <s v="Texas Southmost College"/>
    <x v="3"/>
    <s v="Student Portion"/>
    <m/>
    <m/>
    <n v="7727922"/>
    <m/>
    <m/>
    <n v="6155796"/>
    <m/>
    <n v="1563780"/>
    <m/>
    <m/>
  </r>
  <r>
    <x v="0"/>
    <s v="Texas Southmost College"/>
    <x v="3"/>
    <s v="Institutional Portion"/>
    <m/>
    <m/>
    <n v="7708772"/>
    <n v="437136"/>
    <m/>
    <n v="3404278"/>
    <m/>
    <n v="1429208"/>
    <n v="918854"/>
    <m/>
  </r>
  <r>
    <x v="0"/>
    <s v="Texas Southmost College"/>
    <x v="3"/>
    <s v="Historically Black Colleges &amp; Universities"/>
    <m/>
    <m/>
    <m/>
    <m/>
    <m/>
    <m/>
    <m/>
    <m/>
    <m/>
    <m/>
  </r>
  <r>
    <x v="0"/>
    <s v="Texas Southmost College"/>
    <x v="3"/>
    <s v="Tribally Controlled Colleges and Universities"/>
    <m/>
    <m/>
    <m/>
    <m/>
    <m/>
    <m/>
    <m/>
    <m/>
    <m/>
    <m/>
  </r>
  <r>
    <x v="0"/>
    <s v="Texas Southmost College"/>
    <x v="3"/>
    <s v="Minority Serving Institutions"/>
    <m/>
    <m/>
    <m/>
    <m/>
    <m/>
    <m/>
    <m/>
    <m/>
    <m/>
    <m/>
  </r>
  <r>
    <x v="0"/>
    <s v="Texas Southmost College"/>
    <x v="3"/>
    <s v="Strengthening Institutions Program"/>
    <m/>
    <m/>
    <m/>
    <m/>
    <m/>
    <m/>
    <m/>
    <m/>
    <m/>
    <m/>
  </r>
  <r>
    <x v="0"/>
    <s v="Texas Southmost College"/>
    <x v="3"/>
    <s v="Proprietary Institutions Grant Funds for Students"/>
    <m/>
    <m/>
    <m/>
    <m/>
    <m/>
    <m/>
    <m/>
    <m/>
    <m/>
    <m/>
  </r>
  <r>
    <x v="0"/>
    <s v="Texas Southmost College"/>
    <x v="3"/>
    <s v="Supplemental Support under American Rescue Plan"/>
    <m/>
    <m/>
    <m/>
    <m/>
    <m/>
    <m/>
    <m/>
    <m/>
    <m/>
    <m/>
  </r>
  <r>
    <x v="0"/>
    <s v="Texas Southmost College"/>
    <x v="3"/>
    <s v="Federal Funding Provided in SB8, 87th Legislature, 3rd Called Session"/>
    <m/>
    <m/>
    <m/>
    <m/>
    <m/>
    <m/>
    <m/>
    <m/>
    <m/>
    <m/>
  </r>
  <r>
    <x v="0"/>
    <s v="Texas Southmost College"/>
    <x v="3"/>
    <s v="Enter any Other Subpart Funding Received"/>
    <m/>
    <m/>
    <m/>
    <m/>
    <m/>
    <m/>
    <m/>
    <m/>
    <m/>
    <m/>
  </r>
  <r>
    <x v="0"/>
    <s v="Texas Southmost College"/>
    <x v="4"/>
    <s v="Enter any Other Subpart Funding Received"/>
    <m/>
    <m/>
    <m/>
    <m/>
    <m/>
    <m/>
    <m/>
    <m/>
    <m/>
    <m/>
  </r>
  <r>
    <x v="0"/>
    <s v="Texas Southmost College"/>
    <x v="4"/>
    <s v="Enter any Other Subpart Funding Received"/>
    <m/>
    <m/>
    <m/>
    <m/>
    <m/>
    <m/>
    <m/>
    <m/>
    <m/>
    <m/>
  </r>
  <r>
    <x v="0"/>
    <s v="Texas Southmost College"/>
    <x v="5"/>
    <s v="Enter any Other Subpart Funding Received"/>
    <m/>
    <m/>
    <m/>
    <m/>
    <m/>
    <m/>
    <m/>
    <m/>
    <m/>
    <m/>
  </r>
  <r>
    <x v="0"/>
    <s v="Texas Southmost College"/>
    <x v="5"/>
    <s v="Enter any Other Subpart Funding Received"/>
    <m/>
    <m/>
    <m/>
    <m/>
    <m/>
    <m/>
    <m/>
    <m/>
    <m/>
    <m/>
  </r>
  <r>
    <x v="0"/>
    <s v="Texas Southmost College"/>
    <x v="6"/>
    <s v="Enter any Other Subpart Funding Received"/>
    <m/>
    <m/>
    <m/>
    <m/>
    <m/>
    <m/>
    <m/>
    <m/>
    <m/>
    <m/>
  </r>
  <r>
    <x v="0"/>
    <s v="Texas Southmost College"/>
    <x v="6"/>
    <s v="Enter any Other Subpart Funding Received"/>
    <m/>
    <m/>
    <m/>
    <m/>
    <m/>
    <m/>
    <m/>
    <m/>
    <m/>
    <m/>
  </r>
  <r>
    <x v="0"/>
    <s v="Texas Southmost College"/>
    <x v="7"/>
    <s v="FEMA reimbursements – Note purpose in Explanatory Notes"/>
    <m/>
    <m/>
    <m/>
    <m/>
    <m/>
    <m/>
    <m/>
    <m/>
    <m/>
    <m/>
  </r>
  <r>
    <x v="0"/>
    <s v="Texas Southmost College"/>
    <x v="7"/>
    <s v="Funds received from other state or local entity (please specify which entity and for what purpose in explanatory notes)"/>
    <m/>
    <m/>
    <m/>
    <m/>
    <m/>
    <m/>
    <m/>
    <m/>
    <m/>
    <m/>
  </r>
  <r>
    <x v="0"/>
    <s v="Western Texas College"/>
    <x v="0"/>
    <s v="Student Portion"/>
    <n v="278058"/>
    <n v="278058"/>
    <n v="0"/>
    <n v="0"/>
    <n v="0"/>
    <n v="0"/>
    <n v="0"/>
    <m/>
    <m/>
    <m/>
  </r>
  <r>
    <x v="0"/>
    <s v="Western Texas College"/>
    <x v="0"/>
    <s v="Institutional Portion"/>
    <n v="0"/>
    <n v="167107"/>
    <n v="278057"/>
    <n v="110950"/>
    <n v="0"/>
    <n v="0"/>
    <n v="0"/>
    <m/>
    <m/>
    <m/>
  </r>
  <r>
    <x v="0"/>
    <s v="Western Texas College"/>
    <x v="0"/>
    <s v="Historically Black Colleges &amp; Universities"/>
    <n v="0"/>
    <n v="0"/>
    <n v="0"/>
    <n v="0"/>
    <n v="0"/>
    <n v="0"/>
    <n v="0"/>
    <m/>
    <m/>
    <m/>
  </r>
  <r>
    <x v="0"/>
    <s v="Western Texas College"/>
    <x v="0"/>
    <s v="Tribally Controlled Colleges and Universities"/>
    <n v="0"/>
    <n v="0"/>
    <n v="0"/>
    <n v="0"/>
    <n v="0"/>
    <n v="0"/>
    <n v="0"/>
    <m/>
    <m/>
    <m/>
  </r>
  <r>
    <x v="0"/>
    <s v="Western Texas College"/>
    <x v="0"/>
    <s v="Minority Serving Institutions"/>
    <n v="39869"/>
    <n v="0"/>
    <n v="419"/>
    <n v="39869"/>
    <n v="0"/>
    <n v="0"/>
    <n v="0"/>
    <m/>
    <m/>
    <m/>
  </r>
  <r>
    <x v="0"/>
    <s v="Western Texas College"/>
    <x v="0"/>
    <s v="Strengthening Institutions Program"/>
    <n v="0"/>
    <n v="0"/>
    <n v="0"/>
    <n v="0"/>
    <n v="0"/>
    <n v="0"/>
    <n v="0"/>
    <m/>
    <m/>
    <m/>
  </r>
  <r>
    <x v="0"/>
    <s v="Western Texas College"/>
    <x v="0"/>
    <s v="Fund for the Improvement of Post-Secondary Education"/>
    <n v="0"/>
    <n v="0"/>
    <n v="0"/>
    <n v="0"/>
    <n v="0"/>
    <n v="0"/>
    <n v="0"/>
    <m/>
    <m/>
    <m/>
  </r>
  <r>
    <x v="0"/>
    <s v="Western Texas College"/>
    <x v="0"/>
    <s v="Institutional Resilience and Expanded Postsecondary Opportunity"/>
    <n v="0"/>
    <n v="0"/>
    <n v="0"/>
    <n v="0"/>
    <n v="0"/>
    <n v="0"/>
    <n v="0"/>
    <m/>
    <m/>
    <m/>
  </r>
  <r>
    <x v="0"/>
    <s v="Western Texas College"/>
    <x v="0"/>
    <s v="HHS Provider Relief Fund"/>
    <n v="0"/>
    <n v="0"/>
    <n v="0"/>
    <n v="0"/>
    <n v="0"/>
    <n v="0"/>
    <n v="0"/>
    <m/>
    <m/>
    <m/>
  </r>
  <r>
    <x v="0"/>
    <s v="Western Texas College"/>
    <x v="0"/>
    <s v="Enter any Other Subpart Funding Received"/>
    <n v="0"/>
    <n v="0"/>
    <n v="0"/>
    <n v="0"/>
    <n v="0"/>
    <n v="0"/>
    <n v="0"/>
    <m/>
    <m/>
    <m/>
  </r>
  <r>
    <x v="0"/>
    <s v="Western Texas College"/>
    <x v="1"/>
    <s v="Governor's Emergency Education Relief Fund I &amp; II"/>
    <n v="0"/>
    <n v="0"/>
    <n v="13489"/>
    <n v="13489"/>
    <n v="0"/>
    <n v="0"/>
    <n v="0"/>
    <m/>
    <m/>
    <m/>
  </r>
  <r>
    <x v="0"/>
    <s v="Western Texas College"/>
    <x v="2"/>
    <s v="Student Aid Portion"/>
    <n v="0"/>
    <n v="0"/>
    <n v="278058"/>
    <n v="278057"/>
    <n v="0"/>
    <n v="0"/>
    <n v="0"/>
    <m/>
    <m/>
    <m/>
  </r>
  <r>
    <x v="0"/>
    <s v="Western Texas College"/>
    <x v="2"/>
    <s v="Institutional Portion"/>
    <n v="0"/>
    <n v="0"/>
    <n v="1171036"/>
    <n v="1171041"/>
    <n v="0"/>
    <n v="0"/>
    <n v="0"/>
    <m/>
    <m/>
    <m/>
  </r>
  <r>
    <x v="0"/>
    <s v="Western Texas College"/>
    <x v="2"/>
    <s v="Historically Black Colleges &amp; Universities"/>
    <n v="0"/>
    <n v="0"/>
    <n v="0"/>
    <n v="0"/>
    <n v="0"/>
    <n v="0"/>
    <n v="0"/>
    <m/>
    <m/>
    <m/>
  </r>
  <r>
    <x v="0"/>
    <s v="Western Texas College"/>
    <x v="2"/>
    <s v="Tribally Controlled Colleges and Universities"/>
    <n v="0"/>
    <n v="0"/>
    <n v="0"/>
    <n v="0"/>
    <n v="0"/>
    <n v="0"/>
    <n v="0"/>
    <m/>
    <m/>
    <m/>
  </r>
  <r>
    <x v="0"/>
    <s v="Western Texas College"/>
    <x v="2"/>
    <s v="Minority Serving Institutions"/>
    <n v="0"/>
    <n v="0"/>
    <n v="87275"/>
    <n v="84427"/>
    <n v="0"/>
    <n v="2848"/>
    <n v="0"/>
    <m/>
    <m/>
    <m/>
  </r>
  <r>
    <x v="0"/>
    <s v="Western Texas College"/>
    <x v="2"/>
    <s v="Strengthening Institutions Program"/>
    <n v="0"/>
    <n v="0"/>
    <n v="0"/>
    <n v="0"/>
    <n v="0"/>
    <n v="0"/>
    <n v="0"/>
    <m/>
    <m/>
    <m/>
  </r>
  <r>
    <x v="0"/>
    <s v="Western Texas College"/>
    <x v="2"/>
    <s v="Proprietary Institutions Grant Funds for Students"/>
    <n v="0"/>
    <n v="0"/>
    <n v="0"/>
    <n v="0"/>
    <n v="0"/>
    <n v="0"/>
    <n v="0"/>
    <m/>
    <m/>
    <m/>
  </r>
  <r>
    <x v="0"/>
    <s v="Western Texas College"/>
    <x v="2"/>
    <s v="Supplemental Assistance to Institutions of Higher Education Program"/>
    <n v="0"/>
    <n v="0"/>
    <n v="0"/>
    <n v="0"/>
    <n v="0"/>
    <n v="0"/>
    <n v="0"/>
    <m/>
    <m/>
    <m/>
  </r>
  <r>
    <x v="0"/>
    <s v="Western Texas College"/>
    <x v="2"/>
    <s v="Enter any Other Subpart Funding Received"/>
    <n v="0"/>
    <n v="0"/>
    <n v="0"/>
    <n v="0"/>
    <n v="0"/>
    <n v="0"/>
    <n v="0"/>
    <m/>
    <m/>
    <m/>
  </r>
  <r>
    <x v="0"/>
    <s v="Western Texas College"/>
    <x v="3"/>
    <s v="Student Portion"/>
    <n v="0"/>
    <n v="0"/>
    <n v="1062291"/>
    <n v="0"/>
    <n v="0"/>
    <n v="244200"/>
    <n v="0"/>
    <n v="28652"/>
    <n v="789439"/>
    <s v="Awardind to Students June 2023"/>
  </r>
  <r>
    <x v="0"/>
    <s v="Western Texas College"/>
    <x v="3"/>
    <s v="Institutional Portion"/>
    <n v="0"/>
    <n v="0"/>
    <n v="1014111"/>
    <n v="0"/>
    <n v="0"/>
    <n v="1014106"/>
    <n v="0"/>
    <m/>
    <m/>
    <m/>
  </r>
  <r>
    <x v="0"/>
    <s v="Western Texas College"/>
    <x v="3"/>
    <s v="Historically Black Colleges &amp; Universities"/>
    <n v="0"/>
    <n v="0"/>
    <n v="0"/>
    <n v="0"/>
    <n v="0"/>
    <n v="0"/>
    <n v="0"/>
    <m/>
    <m/>
    <m/>
  </r>
  <r>
    <x v="0"/>
    <s v="Western Texas College"/>
    <x v="3"/>
    <s v="Tribally Controlled Colleges and Universities"/>
    <n v="0"/>
    <n v="0"/>
    <n v="0"/>
    <n v="0"/>
    <n v="0"/>
    <n v="0"/>
    <n v="0"/>
    <m/>
    <m/>
    <m/>
  </r>
  <r>
    <x v="0"/>
    <s v="Western Texas College"/>
    <x v="3"/>
    <s v="Minority Serving Institutions"/>
    <n v="0"/>
    <n v="0"/>
    <n v="122747"/>
    <n v="0"/>
    <n v="0"/>
    <n v="93035"/>
    <n v="0"/>
    <n v="30120"/>
    <m/>
    <m/>
  </r>
  <r>
    <x v="0"/>
    <s v="Western Texas College"/>
    <x v="3"/>
    <s v="Strengthening Institutions Program"/>
    <n v="0"/>
    <n v="0"/>
    <n v="0"/>
    <n v="0"/>
    <n v="0"/>
    <n v="0"/>
    <n v="0"/>
    <m/>
    <m/>
    <m/>
  </r>
  <r>
    <x v="0"/>
    <s v="Western Texas College"/>
    <x v="3"/>
    <s v="Proprietary Institutions Grant Funds for Students"/>
    <n v="0"/>
    <n v="0"/>
    <n v="0"/>
    <m/>
    <n v="0"/>
    <n v="0"/>
    <n v="0"/>
    <m/>
    <m/>
    <m/>
  </r>
  <r>
    <x v="0"/>
    <s v="Western Texas College"/>
    <x v="3"/>
    <s v="Supplemental Support under American Rescue Plan"/>
    <n v="0"/>
    <n v="0"/>
    <n v="0"/>
    <n v="0"/>
    <n v="0"/>
    <n v="0"/>
    <n v="0"/>
    <m/>
    <m/>
    <m/>
  </r>
  <r>
    <x v="0"/>
    <s v="Western Texas College"/>
    <x v="3"/>
    <s v="Federal Funding Provided in SB8, 87th Legislature, 3rd Called Session"/>
    <n v="0"/>
    <n v="0"/>
    <n v="0"/>
    <n v="0"/>
    <n v="0"/>
    <n v="0"/>
    <n v="0"/>
    <m/>
    <m/>
    <m/>
  </r>
  <r>
    <x v="0"/>
    <s v="Western Texas College"/>
    <x v="3"/>
    <s v="Enter any Other Subpart Funding Received"/>
    <n v="0"/>
    <n v="0"/>
    <n v="0"/>
    <n v="0"/>
    <n v="0"/>
    <n v="0"/>
    <n v="0"/>
    <m/>
    <m/>
    <m/>
  </r>
  <r>
    <x v="0"/>
    <s v="Western Texas College"/>
    <x v="4"/>
    <s v="Enter any Other Subpart Funding Received"/>
    <n v="0"/>
    <n v="0"/>
    <n v="0"/>
    <n v="0"/>
    <n v="0"/>
    <n v="0"/>
    <n v="0"/>
    <m/>
    <m/>
    <m/>
  </r>
  <r>
    <x v="0"/>
    <s v="Western Texas College"/>
    <x v="4"/>
    <s v="Enter any Other Subpart Funding Received"/>
    <n v="0"/>
    <n v="0"/>
    <n v="0"/>
    <n v="0"/>
    <n v="0"/>
    <n v="0"/>
    <n v="0"/>
    <m/>
    <m/>
    <m/>
  </r>
  <r>
    <x v="0"/>
    <s v="Western Texas College"/>
    <x v="5"/>
    <s v="Enter any Other Subpart Funding Received"/>
    <n v="0"/>
    <n v="0"/>
    <n v="0"/>
    <n v="0"/>
    <n v="0"/>
    <n v="0"/>
    <n v="0"/>
    <m/>
    <m/>
    <m/>
  </r>
  <r>
    <x v="0"/>
    <s v="Western Texas College"/>
    <x v="5"/>
    <s v="Enter any Other Subpart Funding Received"/>
    <n v="0"/>
    <n v="0"/>
    <n v="0"/>
    <n v="0"/>
    <n v="0"/>
    <n v="0"/>
    <n v="0"/>
    <m/>
    <m/>
    <m/>
  </r>
  <r>
    <x v="0"/>
    <s v="Western Texas College"/>
    <x v="6"/>
    <s v="Enter any Other Subpart Funding Received"/>
    <n v="0"/>
    <n v="0"/>
    <n v="0"/>
    <n v="0"/>
    <n v="0"/>
    <n v="0"/>
    <n v="0"/>
    <m/>
    <m/>
    <m/>
  </r>
  <r>
    <x v="0"/>
    <s v="Western Texas College"/>
    <x v="6"/>
    <s v="Enter any Other Subpart Funding Received"/>
    <n v="0"/>
    <n v="0"/>
    <n v="0"/>
    <n v="0"/>
    <n v="0"/>
    <n v="0"/>
    <n v="0"/>
    <m/>
    <m/>
    <m/>
  </r>
  <r>
    <x v="0"/>
    <s v="Western Texas College"/>
    <x v="7"/>
    <s v="FEMA reimbursements – Note purpose in Explanatory Notes"/>
    <n v="0"/>
    <n v="0"/>
    <n v="0"/>
    <n v="0"/>
    <n v="0"/>
    <n v="0"/>
    <n v="0"/>
    <m/>
    <m/>
    <m/>
  </r>
  <r>
    <x v="0"/>
    <s v="Western Texas College"/>
    <x v="7"/>
    <s v="Funds received from other state or local entity (please specify which entity and for what purpose in explanatory notes)"/>
    <n v="0"/>
    <n v="0"/>
    <n v="0"/>
    <n v="0"/>
    <n v="0"/>
    <n v="0"/>
    <n v="0"/>
    <m/>
    <m/>
    <m/>
  </r>
  <r>
    <x v="1"/>
    <s v="Texas A&amp;M University"/>
    <x v="0"/>
    <s v="Student Portion"/>
    <n v="19908222"/>
    <n v="19859141"/>
    <n v="0"/>
    <n v="49081"/>
    <n v="0"/>
    <n v="0"/>
    <n v="0"/>
    <n v="0"/>
    <n v="0"/>
    <m/>
  </r>
  <r>
    <x v="1"/>
    <s v="Texas A&amp;M University"/>
    <x v="0"/>
    <s v="Institutional Portion"/>
    <n v="19908221"/>
    <n v="3179604"/>
    <n v="0"/>
    <n v="16656592"/>
    <n v="0"/>
    <n v="72026"/>
    <n v="0"/>
    <n v="0"/>
    <n v="0"/>
    <m/>
  </r>
  <r>
    <x v="1"/>
    <s v="Texas A&amp;M University"/>
    <x v="0"/>
    <s v="Historically Black Colleges &amp; Universities"/>
    <m/>
    <m/>
    <m/>
    <m/>
    <m/>
    <m/>
    <m/>
    <m/>
    <m/>
    <m/>
  </r>
  <r>
    <x v="1"/>
    <s v="Texas A&amp;M University"/>
    <x v="0"/>
    <s v="Tribally Controlled Colleges and Universities"/>
    <m/>
    <m/>
    <m/>
    <m/>
    <m/>
    <m/>
    <m/>
    <m/>
    <m/>
    <m/>
  </r>
  <r>
    <x v="1"/>
    <s v="Texas A&amp;M University"/>
    <x v="0"/>
    <s v="Minority Serving Institutions"/>
    <m/>
    <m/>
    <m/>
    <m/>
    <m/>
    <m/>
    <m/>
    <m/>
    <m/>
    <m/>
  </r>
  <r>
    <x v="1"/>
    <s v="Texas A&amp;M University"/>
    <x v="0"/>
    <s v="Strengthening Institutions Program"/>
    <m/>
    <m/>
    <m/>
    <m/>
    <m/>
    <m/>
    <m/>
    <m/>
    <m/>
    <m/>
  </r>
  <r>
    <x v="1"/>
    <s v="Texas A&amp;M University"/>
    <x v="0"/>
    <s v="Fund for the Improvement of Post-Secondary Education"/>
    <m/>
    <m/>
    <m/>
    <m/>
    <m/>
    <m/>
    <m/>
    <m/>
    <m/>
    <m/>
  </r>
  <r>
    <x v="1"/>
    <s v="Texas A&amp;M University"/>
    <x v="0"/>
    <s v="Institutional Resilience and Expanded Postsecondary Opportunity"/>
    <m/>
    <m/>
    <m/>
    <m/>
    <m/>
    <m/>
    <m/>
    <m/>
    <m/>
    <m/>
  </r>
  <r>
    <x v="1"/>
    <s v="Texas A&amp;M University"/>
    <x v="0"/>
    <s v="HHS Provider Relief Fund"/>
    <m/>
    <m/>
    <m/>
    <m/>
    <m/>
    <m/>
    <m/>
    <m/>
    <m/>
    <m/>
  </r>
  <r>
    <x v="1"/>
    <s v="Texas A&amp;M University"/>
    <x v="0"/>
    <s v="Enter any Other Subpart Funding Received"/>
    <m/>
    <m/>
    <m/>
    <m/>
    <m/>
    <m/>
    <m/>
    <m/>
    <m/>
    <m/>
  </r>
  <r>
    <x v="1"/>
    <s v="Texas A&amp;M University"/>
    <x v="1"/>
    <s v="Governor's Emergency Education Relief Fund I &amp; II"/>
    <n v="0"/>
    <n v="0"/>
    <n v="4950373"/>
    <n v="4950373"/>
    <n v="1576450"/>
    <n v="528316"/>
    <n v="974000"/>
    <n v="1293451"/>
    <n v="5000"/>
    <s v="Includes expenditures for the Accelerating Credentials of Purpose and Value Grant Program, the Texas Transfer Grant Program, the Texas Leadership Scholars Program, and THECB award #26850 Develop Online Course."/>
  </r>
  <r>
    <x v="1"/>
    <s v="Texas A&amp;M University"/>
    <x v="2"/>
    <s v="Student Aid Portion"/>
    <n v="0"/>
    <n v="0"/>
    <n v="19908222"/>
    <n v="19908222"/>
    <n v="0"/>
    <n v="0"/>
    <n v="0"/>
    <n v="0"/>
    <n v="0"/>
    <m/>
  </r>
  <r>
    <x v="1"/>
    <s v="Texas A&amp;M University"/>
    <x v="2"/>
    <s v="Institutional Portion"/>
    <n v="0"/>
    <n v="0"/>
    <n v="41175998"/>
    <n v="30947290"/>
    <n v="0"/>
    <n v="10055713"/>
    <n v="0"/>
    <n v="-95"/>
    <n v="0"/>
    <m/>
  </r>
  <r>
    <x v="1"/>
    <s v="Texas A&amp;M University"/>
    <x v="2"/>
    <s v="Historically Black Colleges &amp; Universities"/>
    <m/>
    <m/>
    <m/>
    <m/>
    <m/>
    <m/>
    <m/>
    <m/>
    <m/>
    <m/>
  </r>
  <r>
    <x v="1"/>
    <s v="Texas A&amp;M University"/>
    <x v="2"/>
    <s v="Tribally Controlled Colleges and Universities"/>
    <m/>
    <m/>
    <m/>
    <m/>
    <m/>
    <m/>
    <m/>
    <m/>
    <m/>
    <m/>
  </r>
  <r>
    <x v="1"/>
    <s v="Texas A&amp;M University"/>
    <x v="2"/>
    <s v="Minority Serving Institutions"/>
    <m/>
    <m/>
    <m/>
    <m/>
    <m/>
    <m/>
    <m/>
    <m/>
    <m/>
    <m/>
  </r>
  <r>
    <x v="1"/>
    <s v="Texas A&amp;M University"/>
    <x v="2"/>
    <s v="Strengthening Institutions Program"/>
    <m/>
    <m/>
    <m/>
    <m/>
    <m/>
    <m/>
    <m/>
    <m/>
    <m/>
    <m/>
  </r>
  <r>
    <x v="1"/>
    <s v="Texas A&amp;M University"/>
    <x v="2"/>
    <s v="Proprietary Institutions Grant Funds for Students"/>
    <m/>
    <m/>
    <m/>
    <m/>
    <m/>
    <m/>
    <m/>
    <m/>
    <m/>
    <m/>
  </r>
  <r>
    <x v="1"/>
    <s v="Texas A&amp;M University"/>
    <x v="2"/>
    <s v="Supplemental Assistance to Institutions of Higher Education Program"/>
    <m/>
    <m/>
    <m/>
    <m/>
    <m/>
    <m/>
    <m/>
    <m/>
    <m/>
    <m/>
  </r>
  <r>
    <x v="1"/>
    <s v="Texas A&amp;M University"/>
    <x v="2"/>
    <s v="Enter any Other Subpart Funding Received"/>
    <m/>
    <m/>
    <m/>
    <m/>
    <m/>
    <m/>
    <m/>
    <m/>
    <m/>
    <m/>
  </r>
  <r>
    <x v="1"/>
    <s v="Texas A&amp;M University"/>
    <x v="3"/>
    <s v="Student Portion"/>
    <n v="0"/>
    <n v="0"/>
    <n v="53991953"/>
    <n v="10214300"/>
    <n v="0"/>
    <n v="43777653"/>
    <n v="0"/>
    <n v="0"/>
    <n v="0"/>
    <m/>
  </r>
  <r>
    <x v="1"/>
    <s v="Texas A&amp;M University"/>
    <x v="3"/>
    <s v="Institutional Portion"/>
    <n v="0"/>
    <n v="0"/>
    <n v="53959690"/>
    <n v="19454667"/>
    <n v="0"/>
    <n v="34158350"/>
    <m/>
    <n v="166074"/>
    <n v="166806"/>
    <m/>
  </r>
  <r>
    <x v="1"/>
    <s v="Texas A&amp;M University"/>
    <x v="3"/>
    <s v="Historically Black Colleges &amp; Universities"/>
    <m/>
    <m/>
    <m/>
    <m/>
    <m/>
    <m/>
    <m/>
    <m/>
    <m/>
    <m/>
  </r>
  <r>
    <x v="1"/>
    <s v="Texas A&amp;M University"/>
    <x v="3"/>
    <s v="Tribally Controlled Colleges and Universities"/>
    <m/>
    <m/>
    <m/>
    <m/>
    <m/>
    <m/>
    <m/>
    <m/>
    <m/>
    <m/>
  </r>
  <r>
    <x v="1"/>
    <s v="Texas A&amp;M University"/>
    <x v="3"/>
    <s v="Minority Serving Institutions"/>
    <m/>
    <m/>
    <m/>
    <m/>
    <m/>
    <m/>
    <m/>
    <m/>
    <m/>
    <m/>
  </r>
  <r>
    <x v="1"/>
    <s v="Texas A&amp;M University"/>
    <x v="3"/>
    <s v="Strengthening Institutions Program"/>
    <m/>
    <m/>
    <m/>
    <m/>
    <m/>
    <m/>
    <m/>
    <m/>
    <m/>
    <m/>
  </r>
  <r>
    <x v="1"/>
    <s v="Texas A&amp;M University"/>
    <x v="3"/>
    <s v="Proprietary Institutions Grant Funds for Students"/>
    <m/>
    <m/>
    <m/>
    <m/>
    <m/>
    <m/>
    <m/>
    <m/>
    <m/>
    <m/>
  </r>
  <r>
    <x v="1"/>
    <s v="Texas A&amp;M University"/>
    <x v="3"/>
    <s v="Supplemental Support under American Rescue Plan"/>
    <m/>
    <m/>
    <m/>
    <m/>
    <m/>
    <m/>
    <m/>
    <m/>
    <m/>
    <m/>
  </r>
  <r>
    <x v="1"/>
    <s v="Texas A&amp;M University"/>
    <x v="3"/>
    <s v="Federal Funding Provided in SB8, 87th Legislature, 3rd Called Session"/>
    <m/>
    <m/>
    <m/>
    <m/>
    <m/>
    <m/>
    <m/>
    <m/>
    <m/>
    <m/>
  </r>
  <r>
    <x v="1"/>
    <s v="Texas A&amp;M University"/>
    <x v="3"/>
    <s v="Enter any Other Subpart Funding Received"/>
    <m/>
    <m/>
    <m/>
    <m/>
    <m/>
    <m/>
    <m/>
    <m/>
    <m/>
    <m/>
  </r>
  <r>
    <x v="1"/>
    <s v="Texas A&amp;M University"/>
    <x v="4"/>
    <s v="Enter any Other Subpart Funding Received"/>
    <m/>
    <m/>
    <m/>
    <m/>
    <m/>
    <m/>
    <m/>
    <m/>
    <m/>
    <m/>
  </r>
  <r>
    <x v="1"/>
    <s v="Texas A&amp;M University"/>
    <x v="4"/>
    <s v="Enter any Other Subpart Funding Received"/>
    <m/>
    <m/>
    <m/>
    <m/>
    <m/>
    <m/>
    <m/>
    <m/>
    <m/>
    <m/>
  </r>
  <r>
    <x v="1"/>
    <s v="Texas A&amp;M University"/>
    <x v="5"/>
    <s v="Enter any Other Subpart Funding Received"/>
    <m/>
    <m/>
    <m/>
    <m/>
    <m/>
    <m/>
    <m/>
    <m/>
    <m/>
    <m/>
  </r>
  <r>
    <x v="1"/>
    <s v="Texas A&amp;M University"/>
    <x v="5"/>
    <s v="Enter any Other Subpart Funding Received"/>
    <m/>
    <m/>
    <m/>
    <m/>
    <m/>
    <m/>
    <m/>
    <m/>
    <m/>
    <m/>
  </r>
  <r>
    <x v="1"/>
    <s v="Texas A&amp;M University"/>
    <x v="6"/>
    <s v="Enter any Other Subpart Funding Received"/>
    <m/>
    <m/>
    <m/>
    <m/>
    <m/>
    <m/>
    <m/>
    <m/>
    <m/>
    <m/>
  </r>
  <r>
    <x v="1"/>
    <s v="Texas A&amp;M University"/>
    <x v="6"/>
    <s v="Enter any Other Subpart Funding Received"/>
    <m/>
    <m/>
    <m/>
    <m/>
    <m/>
    <m/>
    <m/>
    <m/>
    <m/>
    <m/>
  </r>
  <r>
    <x v="1"/>
    <s v="Texas A&amp;M University"/>
    <x v="7"/>
    <s v="FEMA reimbursements – Note purpose in Explanatory Notes"/>
    <m/>
    <m/>
    <m/>
    <m/>
    <m/>
    <m/>
    <m/>
    <m/>
    <m/>
    <m/>
  </r>
  <r>
    <x v="1"/>
    <s v="Texas A&amp;M University"/>
    <x v="7"/>
    <s v="Funds received from other state or local entity (please specify which entity and for what purpose in explanatory notes)"/>
    <m/>
    <m/>
    <m/>
    <m/>
    <m/>
    <m/>
    <m/>
    <m/>
    <m/>
    <m/>
  </r>
  <r>
    <x v="1"/>
    <s v="Texas A&amp;M University - Corpus Christi"/>
    <x v="0"/>
    <s v="Student Portion"/>
    <n v="5052831"/>
    <n v="3657958"/>
    <m/>
    <n v="1394873"/>
    <m/>
    <m/>
    <m/>
    <m/>
    <m/>
    <m/>
  </r>
  <r>
    <x v="1"/>
    <s v="Texas A&amp;M University - Corpus Christi"/>
    <x v="0"/>
    <s v="Institutional Portion"/>
    <n v="5052831"/>
    <n v="390678"/>
    <m/>
    <n v="4662153"/>
    <m/>
    <m/>
    <m/>
    <n v="-1561"/>
    <m/>
    <m/>
  </r>
  <r>
    <x v="1"/>
    <s v="Texas A&amp;M University - Corpus Christi"/>
    <x v="0"/>
    <s v="Historically Black Colleges &amp; Universities"/>
    <m/>
    <m/>
    <m/>
    <m/>
    <m/>
    <m/>
    <m/>
    <m/>
    <m/>
    <m/>
  </r>
  <r>
    <x v="1"/>
    <s v="Texas A&amp;M University - Corpus Christi"/>
    <x v="0"/>
    <s v="Tribally Controlled Colleges and Universities"/>
    <m/>
    <m/>
    <m/>
    <m/>
    <m/>
    <m/>
    <m/>
    <m/>
    <m/>
    <m/>
  </r>
  <r>
    <x v="1"/>
    <s v="Texas A&amp;M University - Corpus Christi"/>
    <x v="0"/>
    <s v="Minority Serving Institutions"/>
    <n v="738294"/>
    <m/>
    <n v="6264"/>
    <n v="744558"/>
    <m/>
    <m/>
    <m/>
    <m/>
    <m/>
    <m/>
  </r>
  <r>
    <x v="1"/>
    <s v="Texas A&amp;M University - Corpus Christi"/>
    <x v="0"/>
    <s v="Strengthening Institutions Program"/>
    <m/>
    <m/>
    <m/>
    <m/>
    <m/>
    <m/>
    <m/>
    <m/>
    <m/>
    <m/>
  </r>
  <r>
    <x v="1"/>
    <s v="Texas A&amp;M University - Corpus Christi"/>
    <x v="0"/>
    <s v="Fund for the Improvement of Post-Secondary Education"/>
    <m/>
    <m/>
    <m/>
    <m/>
    <m/>
    <m/>
    <m/>
    <m/>
    <m/>
    <m/>
  </r>
  <r>
    <x v="1"/>
    <s v="Texas A&amp;M University - Corpus Christi"/>
    <x v="0"/>
    <s v="Institutional Resilience and Expanded Postsecondary Opportunity"/>
    <m/>
    <m/>
    <m/>
    <m/>
    <m/>
    <m/>
    <m/>
    <m/>
    <m/>
    <m/>
  </r>
  <r>
    <x v="1"/>
    <s v="Texas A&amp;M University - Corpus Christi"/>
    <x v="0"/>
    <s v="HHS Provider Relief Fund"/>
    <m/>
    <m/>
    <m/>
    <m/>
    <m/>
    <m/>
    <m/>
    <m/>
    <m/>
    <m/>
  </r>
  <r>
    <x v="1"/>
    <s v="Texas A&amp;M University - Corpus Christi"/>
    <x v="0"/>
    <s v="Enter any Other Subpart Funding Received"/>
    <m/>
    <m/>
    <m/>
    <m/>
    <m/>
    <m/>
    <m/>
    <m/>
    <m/>
    <m/>
  </r>
  <r>
    <x v="1"/>
    <s v="Texas A&amp;M University - Corpus Christi"/>
    <x v="1"/>
    <s v="Governor's Emergency Education Relief Fund I &amp; II"/>
    <m/>
    <m/>
    <n v="2585195"/>
    <n v="2065922"/>
    <n v="50000"/>
    <n v="352313"/>
    <n v="180000"/>
    <n v="156147"/>
    <n v="240813"/>
    <m/>
  </r>
  <r>
    <x v="1"/>
    <s v="Texas A&amp;M University - Corpus Christi"/>
    <x v="2"/>
    <s v="Student Aid Portion"/>
    <m/>
    <m/>
    <n v="5052831"/>
    <n v="5052831"/>
    <m/>
    <m/>
    <m/>
    <m/>
    <m/>
    <m/>
  </r>
  <r>
    <x v="1"/>
    <s v="Texas A&amp;M University - Corpus Christi"/>
    <x v="2"/>
    <s v="Institutional Portion"/>
    <m/>
    <m/>
    <n v="11597486"/>
    <n v="7486397"/>
    <m/>
    <n v="4003685"/>
    <m/>
    <n v="54947"/>
    <n v="52457"/>
    <m/>
  </r>
  <r>
    <x v="1"/>
    <s v="Texas A&amp;M University - Corpus Christi"/>
    <x v="2"/>
    <s v="Historically Black Colleges &amp; Universities"/>
    <m/>
    <m/>
    <m/>
    <m/>
    <m/>
    <m/>
    <m/>
    <m/>
    <m/>
    <m/>
  </r>
  <r>
    <x v="1"/>
    <s v="Texas A&amp;M University - Corpus Christi"/>
    <x v="2"/>
    <s v="Tribally Controlled Colleges and Universities"/>
    <m/>
    <m/>
    <m/>
    <m/>
    <m/>
    <m/>
    <m/>
    <m/>
    <m/>
    <m/>
  </r>
  <r>
    <x v="1"/>
    <s v="Texas A&amp;M University - Corpus Christi"/>
    <x v="2"/>
    <s v="Minority Serving Institutions"/>
    <m/>
    <m/>
    <n v="1070217"/>
    <n v="1070217"/>
    <m/>
    <m/>
    <m/>
    <m/>
    <m/>
    <m/>
  </r>
  <r>
    <x v="1"/>
    <s v="Texas A&amp;M University - Corpus Christi"/>
    <x v="2"/>
    <s v="Strengthening Institutions Program"/>
    <m/>
    <m/>
    <m/>
    <m/>
    <m/>
    <m/>
    <m/>
    <m/>
    <m/>
    <m/>
  </r>
  <r>
    <x v="1"/>
    <s v="Texas A&amp;M University - Corpus Christi"/>
    <x v="2"/>
    <s v="Proprietary Institutions Grant Funds for Students"/>
    <m/>
    <m/>
    <m/>
    <m/>
    <m/>
    <m/>
    <m/>
    <m/>
    <m/>
    <m/>
  </r>
  <r>
    <x v="1"/>
    <s v="Texas A&amp;M University - Corpus Christi"/>
    <x v="2"/>
    <s v="Supplemental Assistance to Institutions of Higher Education Program"/>
    <m/>
    <m/>
    <m/>
    <m/>
    <m/>
    <m/>
    <m/>
    <m/>
    <m/>
    <m/>
  </r>
  <r>
    <x v="1"/>
    <s v="Texas A&amp;M University - Corpus Christi"/>
    <x v="2"/>
    <s v="Enter any Other Subpart Funding Received"/>
    <m/>
    <m/>
    <m/>
    <m/>
    <m/>
    <m/>
    <m/>
    <m/>
    <m/>
    <m/>
  </r>
  <r>
    <x v="1"/>
    <s v="Texas A&amp;M University - Corpus Christi"/>
    <x v="3"/>
    <s v="Student Portion"/>
    <m/>
    <m/>
    <n v="14428411"/>
    <n v="5685000"/>
    <m/>
    <n v="8742911"/>
    <m/>
    <n v="-1737"/>
    <m/>
    <m/>
  </r>
  <r>
    <x v="1"/>
    <s v="Texas A&amp;M University - Corpus Christi"/>
    <x v="3"/>
    <s v="Institutional Portion"/>
    <m/>
    <m/>
    <n v="14238527"/>
    <n v="3943331"/>
    <m/>
    <n v="9652777"/>
    <m/>
    <n v="596042"/>
    <n v="46377"/>
    <m/>
  </r>
  <r>
    <x v="1"/>
    <s v="Texas A&amp;M University - Corpus Christi"/>
    <x v="3"/>
    <s v="Historically Black Colleges &amp; Universities"/>
    <m/>
    <m/>
    <m/>
    <m/>
    <m/>
    <m/>
    <m/>
    <m/>
    <m/>
    <m/>
  </r>
  <r>
    <x v="1"/>
    <s v="Texas A&amp;M University - Corpus Christi"/>
    <x v="3"/>
    <s v="Tribally Controlled Colleges and Universities"/>
    <m/>
    <m/>
    <m/>
    <m/>
    <m/>
    <m/>
    <m/>
    <m/>
    <m/>
    <m/>
  </r>
  <r>
    <x v="1"/>
    <s v="Texas A&amp;M University - Corpus Christi"/>
    <x v="3"/>
    <s v="Minority Serving Institutions"/>
    <m/>
    <m/>
    <n v="1779855"/>
    <n v="828647"/>
    <m/>
    <n v="951208"/>
    <m/>
    <m/>
    <m/>
    <m/>
  </r>
  <r>
    <x v="1"/>
    <s v="Texas A&amp;M University - Corpus Christi"/>
    <x v="3"/>
    <s v="Strengthening Institutions Program"/>
    <m/>
    <m/>
    <m/>
    <m/>
    <m/>
    <m/>
    <m/>
    <m/>
    <m/>
    <m/>
  </r>
  <r>
    <x v="1"/>
    <s v="Texas A&amp;M University - Corpus Christi"/>
    <x v="3"/>
    <s v="Proprietary Institutions Grant Funds for Students"/>
    <m/>
    <m/>
    <m/>
    <m/>
    <m/>
    <m/>
    <m/>
    <m/>
    <m/>
    <m/>
  </r>
  <r>
    <x v="1"/>
    <s v="Texas A&amp;M University - Corpus Christi"/>
    <x v="3"/>
    <s v="Supplemental Support under American Rescue Plan"/>
    <m/>
    <m/>
    <m/>
    <m/>
    <m/>
    <m/>
    <m/>
    <m/>
    <m/>
    <m/>
  </r>
  <r>
    <x v="1"/>
    <s v="Texas A&amp;M University - Corpus Christi"/>
    <x v="3"/>
    <s v="Federal Funding Provided in SB8, 87th Legislature, 3rd Called Session"/>
    <m/>
    <m/>
    <m/>
    <m/>
    <m/>
    <m/>
    <m/>
    <m/>
    <m/>
    <m/>
  </r>
  <r>
    <x v="1"/>
    <s v="Texas A&amp;M University - Corpus Christi"/>
    <x v="3"/>
    <s v="Enter any Other Subpart Funding Received"/>
    <m/>
    <m/>
    <m/>
    <m/>
    <m/>
    <m/>
    <m/>
    <m/>
    <m/>
    <m/>
  </r>
  <r>
    <x v="1"/>
    <s v="Texas A&amp;M University - Corpus Christi"/>
    <x v="4"/>
    <s v="Enter any Other Subpart Funding Received"/>
    <m/>
    <m/>
    <m/>
    <m/>
    <m/>
    <m/>
    <m/>
    <m/>
    <m/>
    <m/>
  </r>
  <r>
    <x v="1"/>
    <s v="Texas A&amp;M University - Corpus Christi"/>
    <x v="4"/>
    <s v="Enter any Other Subpart Funding Received"/>
    <m/>
    <m/>
    <m/>
    <m/>
    <m/>
    <m/>
    <m/>
    <m/>
    <m/>
    <m/>
  </r>
  <r>
    <x v="1"/>
    <s v="Texas A&amp;M University - Corpus Christi"/>
    <x v="5"/>
    <s v="Enter any Other Subpart Funding Received"/>
    <m/>
    <m/>
    <m/>
    <m/>
    <m/>
    <m/>
    <m/>
    <m/>
    <m/>
    <m/>
  </r>
  <r>
    <x v="1"/>
    <s v="Texas A&amp;M University - Corpus Christi"/>
    <x v="5"/>
    <s v="Enter any Other Subpart Funding Received"/>
    <m/>
    <m/>
    <m/>
    <m/>
    <m/>
    <m/>
    <m/>
    <m/>
    <m/>
    <m/>
  </r>
  <r>
    <x v="1"/>
    <s v="Texas A&amp;M University - Corpus Christi"/>
    <x v="6"/>
    <s v="Enter any Other Subpart Funding Received"/>
    <m/>
    <m/>
    <m/>
    <m/>
    <m/>
    <m/>
    <m/>
    <m/>
    <m/>
    <m/>
  </r>
  <r>
    <x v="1"/>
    <s v="Texas A&amp;M University - Corpus Christi"/>
    <x v="6"/>
    <s v="Enter any Other Subpart Funding Received"/>
    <m/>
    <m/>
    <m/>
    <m/>
    <m/>
    <m/>
    <m/>
    <m/>
    <m/>
    <m/>
  </r>
  <r>
    <x v="1"/>
    <s v="Texas A&amp;M University - Corpus Christi"/>
    <x v="7"/>
    <s v="FEMA reimbursements – Note purpose in Explanatory Notes"/>
    <m/>
    <m/>
    <m/>
    <m/>
    <m/>
    <m/>
    <m/>
    <m/>
    <m/>
    <m/>
  </r>
  <r>
    <x v="1"/>
    <s v="Texas A&amp;M University - Corpus Christi"/>
    <x v="7"/>
    <s v="Funds received from other state or local entity (please specify which entity and for what purpose in explanatory notes)"/>
    <m/>
    <m/>
    <m/>
    <m/>
    <m/>
    <m/>
    <m/>
    <m/>
    <m/>
    <m/>
  </r>
  <r>
    <x v="1"/>
    <s v="Texas A&amp;M International University"/>
    <x v="0"/>
    <s v="Student Portion"/>
    <n v="4750878"/>
    <n v="2458890"/>
    <s v="                                    -  "/>
    <n v="2291988"/>
    <s v="                                    -  "/>
    <s v="                                             -  "/>
    <s v="                                    -  "/>
    <s v="                                    -  "/>
    <s v="                                         -  "/>
    <m/>
  </r>
  <r>
    <x v="1"/>
    <s v="Texas A&amp;M International University"/>
    <x v="0"/>
    <s v="Institutional Portion"/>
    <n v="4750878"/>
    <n v="1615707"/>
    <s v="                                    -  "/>
    <n v="3130716"/>
    <s v="                                    -  "/>
    <n v="666"/>
    <s v="                                    -  "/>
    <n v="2857"/>
    <m/>
    <m/>
  </r>
  <r>
    <x v="1"/>
    <s v="Texas A&amp;M International University"/>
    <x v="0"/>
    <s v="Historically Black Colleges &amp; Universities"/>
    <m/>
    <m/>
    <m/>
    <m/>
    <m/>
    <m/>
    <m/>
    <m/>
    <m/>
    <m/>
  </r>
  <r>
    <x v="1"/>
    <s v="Texas A&amp;M International University"/>
    <x v="0"/>
    <s v="Tribally Controlled Colleges and Universities"/>
    <m/>
    <m/>
    <m/>
    <m/>
    <m/>
    <m/>
    <m/>
    <m/>
    <m/>
    <m/>
  </r>
  <r>
    <x v="1"/>
    <s v="Texas A&amp;M International University"/>
    <x v="0"/>
    <s v="Minority Serving Institutions"/>
    <n v="674088"/>
    <s v="                                    -  "/>
    <s v="                                    -  "/>
    <n v="237201"/>
    <s v="                                    -  "/>
    <n v="319307"/>
    <s v="                                    -  "/>
    <s v="                                    -  "/>
    <s v="                                         -  "/>
    <m/>
  </r>
  <r>
    <x v="1"/>
    <s v="Texas A&amp;M International University"/>
    <x v="0"/>
    <s v="Strengthening Institutions Program"/>
    <m/>
    <m/>
    <m/>
    <m/>
    <m/>
    <m/>
    <m/>
    <m/>
    <m/>
    <m/>
  </r>
  <r>
    <x v="1"/>
    <s v="Texas A&amp;M International University"/>
    <x v="0"/>
    <s v="Fund for the Improvement of Post-Secondary Education"/>
    <m/>
    <m/>
    <m/>
    <m/>
    <m/>
    <m/>
    <m/>
    <m/>
    <m/>
    <m/>
  </r>
  <r>
    <x v="1"/>
    <s v="Texas A&amp;M International University"/>
    <x v="0"/>
    <s v="Institutional Resilience and Expanded Postsecondary Opportunity"/>
    <m/>
    <m/>
    <m/>
    <m/>
    <m/>
    <m/>
    <m/>
    <m/>
    <m/>
    <m/>
  </r>
  <r>
    <x v="1"/>
    <s v="Texas A&amp;M International University"/>
    <x v="0"/>
    <s v="HHS Provider Relief Fund"/>
    <m/>
    <m/>
    <m/>
    <m/>
    <m/>
    <m/>
    <m/>
    <m/>
    <m/>
    <m/>
  </r>
  <r>
    <x v="1"/>
    <s v="Texas A&amp;M International University"/>
    <x v="0"/>
    <s v="Enter any Other Subpart Funding Received"/>
    <m/>
    <m/>
    <m/>
    <m/>
    <m/>
    <m/>
    <m/>
    <m/>
    <m/>
    <m/>
  </r>
  <r>
    <x v="1"/>
    <s v="Texas A&amp;M International University"/>
    <x v="1"/>
    <s v="Governor's Emergency Education Relief Fund I &amp; II"/>
    <m/>
    <m/>
    <n v="2387588"/>
    <n v="2292122"/>
    <n v="750000"/>
    <n v="456345"/>
    <n v="-1259"/>
    <n v="387861"/>
    <m/>
    <m/>
  </r>
  <r>
    <x v="1"/>
    <s v="Texas A&amp;M International University"/>
    <x v="2"/>
    <s v="Student Aid Portion"/>
    <m/>
    <m/>
    <n v="4750878"/>
    <n v="4244390"/>
    <m/>
    <n v="506488"/>
    <m/>
    <s v="                                    -  "/>
    <m/>
    <m/>
  </r>
  <r>
    <x v="1"/>
    <s v="Texas A&amp;M International University"/>
    <x v="2"/>
    <s v="Institutional Portion"/>
    <m/>
    <m/>
    <n v="12214765"/>
    <n v="10476762"/>
    <m/>
    <n v="2860967"/>
    <m/>
    <n v="164339"/>
    <m/>
    <m/>
  </r>
  <r>
    <x v="1"/>
    <s v="Texas A&amp;M International University"/>
    <x v="2"/>
    <s v="Historically Black Colleges &amp; Universities"/>
    <m/>
    <m/>
    <m/>
    <m/>
    <m/>
    <m/>
    <m/>
    <m/>
    <m/>
    <m/>
  </r>
  <r>
    <x v="1"/>
    <s v="Texas A&amp;M International University"/>
    <x v="2"/>
    <s v="Tribally Controlled Colleges and Universities"/>
    <m/>
    <m/>
    <m/>
    <m/>
    <m/>
    <m/>
    <m/>
    <m/>
    <m/>
    <m/>
  </r>
  <r>
    <x v="1"/>
    <s v="Texas A&amp;M International University"/>
    <x v="2"/>
    <s v="Minority Serving Institutions"/>
    <m/>
    <m/>
    <n v="1053071"/>
    <n v="10176"/>
    <m/>
    <n v="14818"/>
    <m/>
    <n v="6661"/>
    <m/>
    <m/>
  </r>
  <r>
    <x v="1"/>
    <s v="Texas A&amp;M International University"/>
    <x v="2"/>
    <s v="Strengthening Institutions Program"/>
    <m/>
    <m/>
    <m/>
    <m/>
    <m/>
    <m/>
    <m/>
    <m/>
    <m/>
    <m/>
  </r>
  <r>
    <x v="1"/>
    <s v="Texas A&amp;M International University"/>
    <x v="2"/>
    <s v="Proprietary Institutions Grant Funds for Students"/>
    <m/>
    <m/>
    <m/>
    <m/>
    <m/>
    <m/>
    <m/>
    <m/>
    <m/>
    <m/>
  </r>
  <r>
    <x v="1"/>
    <s v="Texas A&amp;M International University"/>
    <x v="2"/>
    <s v="Supplemental Assistance to Institutions of Higher Education Program"/>
    <m/>
    <m/>
    <m/>
    <m/>
    <m/>
    <m/>
    <m/>
    <m/>
    <m/>
    <m/>
  </r>
  <r>
    <x v="1"/>
    <s v="Texas A&amp;M International University"/>
    <x v="2"/>
    <s v="Enter any Other Subpart Funding Received"/>
    <m/>
    <m/>
    <m/>
    <m/>
    <m/>
    <m/>
    <m/>
    <m/>
    <m/>
    <m/>
  </r>
  <r>
    <x v="1"/>
    <s v="Texas A&amp;M International University"/>
    <x v="3"/>
    <s v="Student Portion"/>
    <m/>
    <m/>
    <n v="14704001"/>
    <s v="                                    -  "/>
    <m/>
    <n v="14704001"/>
    <m/>
    <s v="                                    -  "/>
    <m/>
    <m/>
  </r>
  <r>
    <x v="1"/>
    <s v="Texas A&amp;M International University"/>
    <x v="3"/>
    <s v="Institutional Portion"/>
    <m/>
    <m/>
    <n v="14506964"/>
    <n v="217272"/>
    <m/>
    <n v="13187802"/>
    <m/>
    <n v="378303"/>
    <m/>
    <m/>
  </r>
  <r>
    <x v="1"/>
    <s v="Texas A&amp;M International University"/>
    <x v="3"/>
    <s v="Historically Black Colleges &amp; Universities"/>
    <m/>
    <m/>
    <m/>
    <m/>
    <m/>
    <m/>
    <m/>
    <m/>
    <m/>
    <m/>
  </r>
  <r>
    <x v="1"/>
    <s v="Texas A&amp;M International University"/>
    <x v="3"/>
    <s v="Tribally Controlled Colleges and Universities"/>
    <m/>
    <m/>
    <m/>
    <m/>
    <m/>
    <m/>
    <m/>
    <m/>
    <m/>
    <m/>
  </r>
  <r>
    <x v="1"/>
    <s v="Texas A&amp;M International University"/>
    <x v="3"/>
    <s v="Minority Serving Institutions"/>
    <m/>
    <m/>
    <n v="1751943"/>
    <n v="6109"/>
    <m/>
    <n v="26764"/>
    <m/>
    <n v="569149"/>
    <m/>
    <m/>
  </r>
  <r>
    <x v="1"/>
    <s v="Texas A&amp;M International University"/>
    <x v="3"/>
    <s v="Strengthening Institutions Program"/>
    <m/>
    <m/>
    <m/>
    <m/>
    <m/>
    <m/>
    <m/>
    <m/>
    <m/>
    <m/>
  </r>
  <r>
    <x v="1"/>
    <s v="Texas A&amp;M International University"/>
    <x v="3"/>
    <s v="Proprietary Institutions Grant Funds for Students"/>
    <m/>
    <m/>
    <m/>
    <m/>
    <m/>
    <m/>
    <m/>
    <m/>
    <m/>
    <m/>
  </r>
  <r>
    <x v="1"/>
    <s v="Texas A&amp;M International University"/>
    <x v="3"/>
    <s v="Supplemental Support under American Rescue Plan"/>
    <m/>
    <m/>
    <m/>
    <m/>
    <m/>
    <m/>
    <m/>
    <m/>
    <m/>
    <m/>
  </r>
  <r>
    <x v="1"/>
    <s v="Texas A&amp;M International University"/>
    <x v="3"/>
    <s v="Federal Funding Provided in SB8, 87th Legislature, 3rd Called Session"/>
    <m/>
    <m/>
    <m/>
    <m/>
    <m/>
    <m/>
    <m/>
    <m/>
    <m/>
    <m/>
  </r>
  <r>
    <x v="1"/>
    <s v="Texas A&amp;M International University"/>
    <x v="3"/>
    <s v="Enter any Other Subpart Funding Received"/>
    <m/>
    <m/>
    <m/>
    <m/>
    <m/>
    <m/>
    <m/>
    <m/>
    <m/>
    <m/>
  </r>
  <r>
    <x v="1"/>
    <s v="Texas A&amp;M International University"/>
    <x v="4"/>
    <s v="Enter any Other Subpart Funding Received"/>
    <m/>
    <m/>
    <m/>
    <m/>
    <m/>
    <m/>
    <m/>
    <m/>
    <m/>
    <m/>
  </r>
  <r>
    <x v="1"/>
    <s v="Texas A&amp;M International University"/>
    <x v="4"/>
    <s v="Enter any Other Subpart Funding Received"/>
    <m/>
    <m/>
    <m/>
    <m/>
    <m/>
    <m/>
    <m/>
    <m/>
    <m/>
    <m/>
  </r>
  <r>
    <x v="1"/>
    <s v="Texas A&amp;M International University"/>
    <x v="5"/>
    <s v="Enter any Other Subpart Funding Received"/>
    <m/>
    <m/>
    <m/>
    <m/>
    <m/>
    <m/>
    <m/>
    <m/>
    <m/>
    <m/>
  </r>
  <r>
    <x v="1"/>
    <s v="Texas A&amp;M International University"/>
    <x v="5"/>
    <s v="Enter any Other Subpart Funding Received"/>
    <m/>
    <m/>
    <m/>
    <m/>
    <m/>
    <m/>
    <m/>
    <m/>
    <m/>
    <m/>
  </r>
  <r>
    <x v="1"/>
    <s v="Texas A&amp;M International University"/>
    <x v="6"/>
    <s v="Enter any Other Subpart Funding Received"/>
    <m/>
    <m/>
    <m/>
    <m/>
    <m/>
    <m/>
    <m/>
    <m/>
    <m/>
    <m/>
  </r>
  <r>
    <x v="1"/>
    <s v="Texas A&amp;M International University"/>
    <x v="6"/>
    <s v="Enter any Other Subpart Funding Received"/>
    <m/>
    <m/>
    <m/>
    <m/>
    <m/>
    <m/>
    <m/>
    <m/>
    <m/>
    <m/>
  </r>
  <r>
    <x v="1"/>
    <s v="Texas A&amp;M International University"/>
    <x v="7"/>
    <s v="FEMA reimbursements – Note purpose in Explanatory Notes"/>
    <m/>
    <m/>
    <m/>
    <m/>
    <m/>
    <m/>
    <m/>
    <m/>
    <m/>
    <m/>
  </r>
  <r>
    <x v="1"/>
    <s v="Texas A&amp;M International University"/>
    <x v="7"/>
    <s v="Funds received from other state or local entity (please specify which entity and for what purpose in explanatory notes)"/>
    <m/>
    <m/>
    <n v="66029"/>
    <n v="11477"/>
    <m/>
    <n v="22215"/>
    <m/>
    <m/>
    <m/>
    <s v=" CARES Act funds from UTSA to TAMIU Small Business Development Center to help small businesses weather the financial hardships caused by the coronavirus pandemic.   "/>
  </r>
  <r>
    <x v="1"/>
    <s v="Texas A&amp;M University - Texarkana"/>
    <x v="0"/>
    <s v="Student Portion"/>
    <n v="762501"/>
    <n v="376624"/>
    <m/>
    <n v="385877"/>
    <m/>
    <m/>
    <m/>
    <m/>
    <m/>
    <m/>
  </r>
  <r>
    <x v="1"/>
    <s v="Texas A&amp;M University - Texarkana"/>
    <x v="0"/>
    <s v="Institutional Portion"/>
    <n v="762500"/>
    <n v="356574"/>
    <m/>
    <n v="405926"/>
    <m/>
    <m/>
    <m/>
    <m/>
    <m/>
    <m/>
  </r>
  <r>
    <x v="1"/>
    <s v="Texas A&amp;M University - Texarkana"/>
    <x v="0"/>
    <s v="Historically Black Colleges &amp; Universities"/>
    <m/>
    <m/>
    <m/>
    <m/>
    <m/>
    <m/>
    <m/>
    <m/>
    <m/>
    <m/>
  </r>
  <r>
    <x v="1"/>
    <s v="Texas A&amp;M University - Texarkana"/>
    <x v="0"/>
    <s v="Tribally Controlled Colleges and Universities"/>
    <m/>
    <m/>
    <m/>
    <m/>
    <m/>
    <m/>
    <m/>
    <m/>
    <m/>
    <m/>
  </r>
  <r>
    <x v="1"/>
    <s v="Texas A&amp;M University - Texarkana"/>
    <x v="0"/>
    <s v="Minority Serving Institutions"/>
    <m/>
    <m/>
    <m/>
    <m/>
    <m/>
    <m/>
    <m/>
    <m/>
    <m/>
    <m/>
  </r>
  <r>
    <x v="1"/>
    <s v="Texas A&amp;M University - Texarkana"/>
    <x v="0"/>
    <s v="Strengthening Institutions Program"/>
    <n v="73978"/>
    <m/>
    <m/>
    <n v="41428"/>
    <m/>
    <n v="18287"/>
    <m/>
    <m/>
    <n v="14263"/>
    <m/>
  </r>
  <r>
    <x v="1"/>
    <s v="Texas A&amp;M University - Texarkana"/>
    <x v="0"/>
    <s v="Fund for the Improvement of Post-Secondary Education"/>
    <m/>
    <m/>
    <m/>
    <m/>
    <m/>
    <m/>
    <m/>
    <m/>
    <m/>
    <m/>
  </r>
  <r>
    <x v="1"/>
    <s v="Texas A&amp;M University - Texarkana"/>
    <x v="0"/>
    <s v="Institutional Resilience and Expanded Postsecondary Opportunity"/>
    <m/>
    <m/>
    <m/>
    <m/>
    <m/>
    <m/>
    <m/>
    <m/>
    <m/>
    <m/>
  </r>
  <r>
    <x v="1"/>
    <s v="Texas A&amp;M University - Texarkana"/>
    <x v="0"/>
    <s v="HHS Provider Relief Fund"/>
    <m/>
    <m/>
    <m/>
    <m/>
    <m/>
    <m/>
    <m/>
    <m/>
    <m/>
    <m/>
  </r>
  <r>
    <x v="1"/>
    <s v="Texas A&amp;M University - Texarkana"/>
    <x v="0"/>
    <s v="Enter any Other Subpart Funding Received"/>
    <m/>
    <m/>
    <m/>
    <m/>
    <m/>
    <m/>
    <m/>
    <m/>
    <m/>
    <m/>
  </r>
  <r>
    <x v="1"/>
    <s v="Texas A&amp;M University - Texarkana"/>
    <x v="1"/>
    <s v="Governor's Emergency Education Relief Fund I &amp; II"/>
    <m/>
    <m/>
    <n v="631653"/>
    <n v="335153"/>
    <m/>
    <n v="296500"/>
    <m/>
    <m/>
    <m/>
    <s v="includes Texas Grant, EEOG Grant, &amp; Reskill &amp; Upskill Grant"/>
  </r>
  <r>
    <x v="1"/>
    <s v="Texas A&amp;M University - Texarkana"/>
    <x v="2"/>
    <s v="Student Aid Portion"/>
    <m/>
    <m/>
    <n v="762501"/>
    <n v="381002"/>
    <m/>
    <n v="381499"/>
    <m/>
    <m/>
    <m/>
    <m/>
  </r>
  <r>
    <x v="1"/>
    <s v="Texas A&amp;M University - Texarkana"/>
    <x v="2"/>
    <s v="Institutional Portion"/>
    <m/>
    <m/>
    <n v="2153863"/>
    <n v="1729551"/>
    <m/>
    <n v="100785"/>
    <m/>
    <n v="173"/>
    <n v="323354"/>
    <m/>
  </r>
  <r>
    <x v="1"/>
    <s v="Texas A&amp;M University - Texarkana"/>
    <x v="2"/>
    <s v="Historically Black Colleges &amp; Universities"/>
    <m/>
    <m/>
    <m/>
    <m/>
    <m/>
    <m/>
    <m/>
    <m/>
    <m/>
    <m/>
  </r>
  <r>
    <x v="1"/>
    <s v="Texas A&amp;M University - Texarkana"/>
    <x v="2"/>
    <s v="Tribally Controlled Colleges and Universities"/>
    <m/>
    <m/>
    <m/>
    <m/>
    <m/>
    <m/>
    <m/>
    <m/>
    <m/>
    <m/>
  </r>
  <r>
    <x v="1"/>
    <s v="Texas A&amp;M University - Texarkana"/>
    <x v="2"/>
    <s v="Minority Serving Institutions"/>
    <m/>
    <m/>
    <m/>
    <m/>
    <m/>
    <m/>
    <m/>
    <m/>
    <m/>
    <m/>
  </r>
  <r>
    <x v="1"/>
    <s v="Texas A&amp;M University - Texarkana"/>
    <x v="2"/>
    <s v="Strengthening Institutions Program"/>
    <m/>
    <m/>
    <n v="119827"/>
    <n v="2354"/>
    <m/>
    <m/>
    <m/>
    <m/>
    <n v="117473"/>
    <m/>
  </r>
  <r>
    <x v="1"/>
    <s v="Texas A&amp;M University - Texarkana"/>
    <x v="2"/>
    <s v="Proprietary Institutions Grant Funds for Students"/>
    <m/>
    <m/>
    <m/>
    <m/>
    <m/>
    <m/>
    <m/>
    <m/>
    <m/>
    <m/>
  </r>
  <r>
    <x v="1"/>
    <s v="Texas A&amp;M University - Texarkana"/>
    <x v="2"/>
    <s v="Supplemental Assistance to Institutions of Higher Education Program"/>
    <m/>
    <m/>
    <m/>
    <m/>
    <m/>
    <m/>
    <m/>
    <m/>
    <m/>
    <m/>
  </r>
  <r>
    <x v="1"/>
    <s v="Texas A&amp;M University - Texarkana"/>
    <x v="2"/>
    <s v="Enter any Other Subpart Funding Received"/>
    <m/>
    <m/>
    <m/>
    <m/>
    <m/>
    <m/>
    <m/>
    <m/>
    <m/>
    <m/>
  </r>
  <r>
    <x v="1"/>
    <s v="Texas A&amp;M University - Texarkana"/>
    <x v="3"/>
    <s v="Student Portion"/>
    <m/>
    <m/>
    <n v="2713463"/>
    <m/>
    <m/>
    <n v="2713463"/>
    <m/>
    <m/>
    <m/>
    <m/>
  </r>
  <r>
    <x v="1"/>
    <s v="Texas A&amp;M University - Texarkana"/>
    <x v="3"/>
    <s v="Institutional Portion"/>
    <m/>
    <m/>
    <n v="2515238"/>
    <n v="704561"/>
    <m/>
    <n v="226220"/>
    <m/>
    <n v="45845"/>
    <n v="1538612"/>
    <m/>
  </r>
  <r>
    <x v="1"/>
    <s v="Texas A&amp;M University - Texarkana"/>
    <x v="3"/>
    <s v="Historically Black Colleges &amp; Universities"/>
    <m/>
    <m/>
    <m/>
    <m/>
    <m/>
    <m/>
    <m/>
    <m/>
    <m/>
    <m/>
  </r>
  <r>
    <x v="1"/>
    <s v="Texas A&amp;M University - Texarkana"/>
    <x v="3"/>
    <s v="Tribally Controlled Colleges and Universities"/>
    <m/>
    <m/>
    <m/>
    <m/>
    <m/>
    <m/>
    <m/>
    <m/>
    <m/>
    <m/>
  </r>
  <r>
    <x v="1"/>
    <s v="Texas A&amp;M University - Texarkana"/>
    <x v="3"/>
    <s v="Minority Serving Institutions"/>
    <m/>
    <m/>
    <m/>
    <m/>
    <m/>
    <m/>
    <m/>
    <m/>
    <m/>
    <m/>
  </r>
  <r>
    <x v="1"/>
    <s v="Texas A&amp;M University - Texarkana"/>
    <x v="3"/>
    <s v="Strengthening Institutions Program"/>
    <m/>
    <m/>
    <m/>
    <m/>
    <n v="224320"/>
    <m/>
    <m/>
    <m/>
    <n v="224320"/>
    <m/>
  </r>
  <r>
    <x v="1"/>
    <s v="Texas A&amp;M University - Texarkana"/>
    <x v="3"/>
    <s v="Proprietary Institutions Grant Funds for Students"/>
    <m/>
    <m/>
    <m/>
    <m/>
    <m/>
    <m/>
    <m/>
    <m/>
    <m/>
    <m/>
  </r>
  <r>
    <x v="1"/>
    <s v="Texas A&amp;M University - Texarkana"/>
    <x v="3"/>
    <s v="Supplemental Support under American Rescue Plan"/>
    <m/>
    <m/>
    <m/>
    <m/>
    <m/>
    <m/>
    <m/>
    <m/>
    <m/>
    <m/>
  </r>
  <r>
    <x v="1"/>
    <s v="Texas A&amp;M University - Texarkana"/>
    <x v="3"/>
    <s v="Federal Funding Provided in SB8, 87th Legislature, 3rd Called Session"/>
    <m/>
    <m/>
    <m/>
    <m/>
    <m/>
    <m/>
    <m/>
    <m/>
    <m/>
    <m/>
  </r>
  <r>
    <x v="1"/>
    <s v="Texas A&amp;M University - Texarkana"/>
    <x v="3"/>
    <s v="Enter any Other Subpart Funding Received"/>
    <m/>
    <m/>
    <m/>
    <m/>
    <m/>
    <m/>
    <m/>
    <m/>
    <m/>
    <m/>
  </r>
  <r>
    <x v="1"/>
    <s v="Texas A&amp;M University - Texarkana"/>
    <x v="4"/>
    <s v="Enter any Other Subpart Funding Received"/>
    <m/>
    <m/>
    <m/>
    <m/>
    <m/>
    <m/>
    <m/>
    <m/>
    <m/>
    <m/>
  </r>
  <r>
    <x v="1"/>
    <s v="Texas A&amp;M University - Texarkana"/>
    <x v="4"/>
    <s v="Enter any Other Subpart Funding Received"/>
    <m/>
    <m/>
    <m/>
    <m/>
    <m/>
    <m/>
    <m/>
    <m/>
    <m/>
    <m/>
  </r>
  <r>
    <x v="1"/>
    <s v="Texas A&amp;M University - Texarkana"/>
    <x v="5"/>
    <s v="Enter any Other Subpart Funding Received"/>
    <m/>
    <m/>
    <m/>
    <m/>
    <m/>
    <m/>
    <m/>
    <m/>
    <m/>
    <m/>
  </r>
  <r>
    <x v="1"/>
    <s v="Texas A&amp;M University - Texarkana"/>
    <x v="5"/>
    <s v="Enter any Other Subpart Funding Received"/>
    <m/>
    <m/>
    <m/>
    <m/>
    <m/>
    <m/>
    <m/>
    <m/>
    <m/>
    <m/>
  </r>
  <r>
    <x v="1"/>
    <s v="Texas A&amp;M University - Texarkana"/>
    <x v="6"/>
    <s v="Enter any Other Subpart Funding Received"/>
    <m/>
    <m/>
    <m/>
    <m/>
    <m/>
    <m/>
    <m/>
    <m/>
    <m/>
    <m/>
  </r>
  <r>
    <x v="1"/>
    <s v="Texas A&amp;M University - Texarkana"/>
    <x v="6"/>
    <s v="Enter any Other Subpart Funding Received"/>
    <m/>
    <m/>
    <m/>
    <m/>
    <m/>
    <m/>
    <m/>
    <m/>
    <m/>
    <m/>
  </r>
  <r>
    <x v="1"/>
    <s v="Texas A&amp;M University - Texarkana"/>
    <x v="7"/>
    <s v="FEMA reimbursements – Note purpose in Explanatory Notes"/>
    <m/>
    <m/>
    <m/>
    <m/>
    <n v="26264"/>
    <n v="26264"/>
    <m/>
    <m/>
    <m/>
    <s v="PPE-Masks, gloves, signage, plexiglass dividers, barricades, etc"/>
  </r>
  <r>
    <x v="1"/>
    <s v="Texas A&amp;M University - Texarkana"/>
    <x v="7"/>
    <s v="Funds received from other state or local entity (please specify which entity and for what purpose in explanatory notes)"/>
    <m/>
    <m/>
    <m/>
    <m/>
    <m/>
    <m/>
    <m/>
    <m/>
    <m/>
    <m/>
  </r>
  <r>
    <x v="1"/>
    <s v="Lamar University "/>
    <x v="0"/>
    <s v="Student Portion"/>
    <n v="3524387"/>
    <n v="2922320"/>
    <n v="0"/>
    <n v="602067"/>
    <n v="0"/>
    <n v="0"/>
    <n v="0"/>
    <n v="0"/>
    <n v="0"/>
    <m/>
  </r>
  <r>
    <x v="1"/>
    <s v="Lamar University "/>
    <x v="0"/>
    <s v="Institutional Portion"/>
    <n v="3524387"/>
    <n v="1340183"/>
    <n v="0"/>
    <n v="2179128"/>
    <n v="0"/>
    <n v="5076"/>
    <n v="0"/>
    <n v="0"/>
    <n v="0"/>
    <m/>
  </r>
  <r>
    <x v="1"/>
    <s v="Lamar University "/>
    <x v="0"/>
    <s v="Historically Black Colleges &amp; Universities"/>
    <m/>
    <m/>
    <m/>
    <m/>
    <m/>
    <m/>
    <m/>
    <m/>
    <m/>
    <m/>
  </r>
  <r>
    <x v="1"/>
    <s v="Lamar University "/>
    <x v="0"/>
    <s v="Tribally Controlled Colleges and Universities"/>
    <m/>
    <m/>
    <m/>
    <m/>
    <m/>
    <m/>
    <m/>
    <m/>
    <m/>
    <m/>
  </r>
  <r>
    <x v="1"/>
    <s v="Lamar University "/>
    <x v="0"/>
    <s v="Minority Serving Institutions"/>
    <m/>
    <m/>
    <m/>
    <m/>
    <m/>
    <m/>
    <m/>
    <m/>
    <m/>
    <m/>
  </r>
  <r>
    <x v="1"/>
    <s v="Lamar University "/>
    <x v="0"/>
    <s v="Strengthening Institutions Program"/>
    <n v="345068"/>
    <n v="0"/>
    <n v="3999"/>
    <n v="349067"/>
    <n v="0"/>
    <n v="0"/>
    <n v="0"/>
    <n v="0"/>
    <m/>
    <m/>
  </r>
  <r>
    <x v="1"/>
    <s v="Lamar University "/>
    <x v="0"/>
    <s v="Fund for the Improvement of Post-Secondary Education"/>
    <m/>
    <m/>
    <m/>
    <m/>
    <m/>
    <m/>
    <m/>
    <m/>
    <m/>
    <m/>
  </r>
  <r>
    <x v="1"/>
    <s v="Lamar University "/>
    <x v="0"/>
    <s v="Institutional Resilience and Expanded Postsecondary Opportunity"/>
    <m/>
    <m/>
    <m/>
    <m/>
    <m/>
    <m/>
    <m/>
    <m/>
    <m/>
    <m/>
  </r>
  <r>
    <x v="1"/>
    <s v="Lamar University "/>
    <x v="0"/>
    <s v="HHS Provider Relief Fund"/>
    <m/>
    <m/>
    <m/>
    <m/>
    <m/>
    <m/>
    <m/>
    <m/>
    <m/>
    <m/>
  </r>
  <r>
    <x v="1"/>
    <s v="Lamar University "/>
    <x v="0"/>
    <s v="Enter any Other Subpart Funding Received"/>
    <m/>
    <m/>
    <m/>
    <m/>
    <m/>
    <m/>
    <m/>
    <m/>
    <m/>
    <m/>
  </r>
  <r>
    <x v="1"/>
    <s v="Lamar University "/>
    <x v="1"/>
    <s v="Governor's Emergency Education Relief Fund I &amp; II"/>
    <m/>
    <m/>
    <n v="2221021"/>
    <n v="1629813"/>
    <n v="620000"/>
    <n v="657959"/>
    <n v="0"/>
    <n v="0"/>
    <n v="0"/>
    <m/>
  </r>
  <r>
    <x v="1"/>
    <s v="Lamar University "/>
    <x v="2"/>
    <s v="Student Aid Portion"/>
    <m/>
    <m/>
    <n v="3524387"/>
    <n v="3355238"/>
    <n v="0"/>
    <n v="169149"/>
    <n v="0"/>
    <n v="0"/>
    <n v="0"/>
    <m/>
  </r>
  <r>
    <x v="1"/>
    <s v="Lamar University "/>
    <x v="2"/>
    <s v="Institutional Portion"/>
    <m/>
    <m/>
    <n v="9353709"/>
    <n v="9019649"/>
    <n v="0"/>
    <n v="334060"/>
    <m/>
    <m/>
    <m/>
    <m/>
  </r>
  <r>
    <x v="1"/>
    <s v="Lamar University "/>
    <x v="2"/>
    <s v="Historically Black Colleges &amp; Universities"/>
    <m/>
    <m/>
    <m/>
    <m/>
    <m/>
    <m/>
    <m/>
    <m/>
    <m/>
    <m/>
  </r>
  <r>
    <x v="1"/>
    <s v="Lamar University "/>
    <x v="2"/>
    <s v="Tribally Controlled Colleges and Universities"/>
    <m/>
    <m/>
    <m/>
    <m/>
    <m/>
    <m/>
    <m/>
    <m/>
    <m/>
    <m/>
  </r>
  <r>
    <x v="1"/>
    <s v="Lamar University "/>
    <x v="2"/>
    <s v="Minority Serving Institutions"/>
    <m/>
    <m/>
    <m/>
    <m/>
    <m/>
    <m/>
    <m/>
    <m/>
    <m/>
    <m/>
  </r>
  <r>
    <x v="1"/>
    <s v="Lamar University "/>
    <x v="2"/>
    <s v="Strengthening Institutions Program"/>
    <m/>
    <m/>
    <n v="537637"/>
    <n v="0"/>
    <n v="0"/>
    <n v="537637"/>
    <n v="0"/>
    <n v="0"/>
    <n v="0"/>
    <m/>
  </r>
  <r>
    <x v="1"/>
    <s v="Lamar University "/>
    <x v="2"/>
    <s v="Proprietary Institutions Grant Funds for Students"/>
    <m/>
    <m/>
    <m/>
    <m/>
    <m/>
    <m/>
    <m/>
    <m/>
    <m/>
    <m/>
  </r>
  <r>
    <x v="1"/>
    <s v="Lamar University "/>
    <x v="2"/>
    <s v="Supplemental Assistance to Institutions of Higher Education Program"/>
    <m/>
    <m/>
    <m/>
    <m/>
    <m/>
    <m/>
    <m/>
    <m/>
    <m/>
    <m/>
  </r>
  <r>
    <x v="1"/>
    <s v="Lamar University "/>
    <x v="2"/>
    <s v="Enter any Other Subpart Funding Received"/>
    <m/>
    <m/>
    <m/>
    <m/>
    <m/>
    <m/>
    <m/>
    <m/>
    <m/>
    <m/>
  </r>
  <r>
    <x v="1"/>
    <s v="Lamar University "/>
    <x v="3"/>
    <s v="Student Portion"/>
    <m/>
    <m/>
    <n v="11380397"/>
    <n v="6983938"/>
    <n v="0"/>
    <n v="4396459"/>
    <n v="0"/>
    <n v="0"/>
    <n v="0"/>
    <m/>
  </r>
  <r>
    <x v="1"/>
    <s v="Lamar University "/>
    <x v="3"/>
    <s v="Institutional Portion"/>
    <m/>
    <m/>
    <n v="10363762"/>
    <n v="5037309"/>
    <n v="0"/>
    <n v="4993412"/>
    <n v="0"/>
    <m/>
    <m/>
    <m/>
  </r>
  <r>
    <x v="1"/>
    <s v="Lamar University "/>
    <x v="3"/>
    <s v="Historically Black Colleges &amp; Universities"/>
    <m/>
    <m/>
    <m/>
    <m/>
    <m/>
    <m/>
    <m/>
    <m/>
    <m/>
    <m/>
  </r>
  <r>
    <x v="1"/>
    <s v="Lamar University "/>
    <x v="3"/>
    <s v="Tribally Controlled Colleges and Universities"/>
    <m/>
    <m/>
    <m/>
    <m/>
    <m/>
    <m/>
    <m/>
    <m/>
    <m/>
    <m/>
  </r>
  <r>
    <x v="1"/>
    <s v="Lamar University "/>
    <x v="3"/>
    <s v="Minority Serving Institutions"/>
    <m/>
    <m/>
    <n v="943965"/>
    <n v="0"/>
    <n v="0"/>
    <n v="943965"/>
    <m/>
    <m/>
    <m/>
    <m/>
  </r>
  <r>
    <x v="1"/>
    <s v="Lamar University "/>
    <x v="3"/>
    <s v="Strengthening Institutions Program"/>
    <m/>
    <m/>
    <m/>
    <m/>
    <m/>
    <m/>
    <m/>
    <m/>
    <m/>
    <m/>
  </r>
  <r>
    <x v="1"/>
    <s v="Lamar University "/>
    <x v="3"/>
    <s v="Proprietary Institutions Grant Funds for Students"/>
    <m/>
    <m/>
    <m/>
    <m/>
    <m/>
    <m/>
    <m/>
    <m/>
    <m/>
    <m/>
  </r>
  <r>
    <x v="1"/>
    <s v="Lamar University "/>
    <x v="3"/>
    <s v="Supplemental Support under American Rescue Plan"/>
    <m/>
    <m/>
    <m/>
    <m/>
    <m/>
    <m/>
    <m/>
    <m/>
    <m/>
    <m/>
  </r>
  <r>
    <x v="1"/>
    <s v="Lamar University "/>
    <x v="3"/>
    <s v="Federal Funding Provided in SB8, 87th Legislature, 3rd Called Session"/>
    <m/>
    <m/>
    <m/>
    <m/>
    <m/>
    <m/>
    <m/>
    <m/>
    <m/>
    <m/>
  </r>
  <r>
    <x v="1"/>
    <s v="Lamar University "/>
    <x v="3"/>
    <s v="Enter any Other Subpart Funding Received"/>
    <m/>
    <m/>
    <m/>
    <m/>
    <m/>
    <m/>
    <m/>
    <m/>
    <m/>
    <m/>
  </r>
  <r>
    <x v="1"/>
    <s v="Lamar University "/>
    <x v="4"/>
    <s v="Enter any Other Subpart Funding Received"/>
    <m/>
    <m/>
    <m/>
    <m/>
    <m/>
    <m/>
    <m/>
    <m/>
    <m/>
    <m/>
  </r>
  <r>
    <x v="1"/>
    <s v="Lamar University "/>
    <x v="4"/>
    <s v="Enter any Other Subpart Funding Received"/>
    <m/>
    <m/>
    <m/>
    <m/>
    <m/>
    <m/>
    <m/>
    <m/>
    <m/>
    <m/>
  </r>
  <r>
    <x v="1"/>
    <s v="Lamar University "/>
    <x v="5"/>
    <s v="Enter any Other Subpart Funding Received"/>
    <m/>
    <m/>
    <m/>
    <m/>
    <m/>
    <m/>
    <m/>
    <m/>
    <m/>
    <m/>
  </r>
  <r>
    <x v="1"/>
    <s v="Lamar University "/>
    <x v="5"/>
    <s v="Enter any Other Subpart Funding Received"/>
    <m/>
    <m/>
    <m/>
    <m/>
    <m/>
    <m/>
    <m/>
    <m/>
    <m/>
    <m/>
  </r>
  <r>
    <x v="1"/>
    <s v="Lamar University "/>
    <x v="6"/>
    <s v="Enter any Other Subpart Funding Received"/>
    <m/>
    <m/>
    <m/>
    <m/>
    <m/>
    <m/>
    <m/>
    <m/>
    <m/>
    <m/>
  </r>
  <r>
    <x v="1"/>
    <s v="Lamar University "/>
    <x v="6"/>
    <s v="Enter any Other Subpart Funding Received"/>
    <m/>
    <m/>
    <m/>
    <m/>
    <m/>
    <m/>
    <m/>
    <m/>
    <m/>
    <m/>
  </r>
  <r>
    <x v="1"/>
    <s v="Lamar University "/>
    <x v="7"/>
    <s v="FEMA reimbursements – Note purpose in Explanatory Notes"/>
    <m/>
    <m/>
    <m/>
    <m/>
    <m/>
    <m/>
    <m/>
    <m/>
    <m/>
    <m/>
  </r>
  <r>
    <x v="1"/>
    <s v="Lamar University "/>
    <x v="7"/>
    <s v="Funds received from other state or local entity (please specify which entity and for what purpose in explanatory notes)"/>
    <m/>
    <m/>
    <m/>
    <m/>
    <m/>
    <m/>
    <m/>
    <m/>
    <m/>
    <m/>
  </r>
  <r>
    <x v="1"/>
    <s v="University of Houston - Downtown"/>
    <x v="0"/>
    <s v="Student Portion"/>
    <n v="4728325"/>
    <n v="3257500"/>
    <m/>
    <n v="1470825"/>
    <m/>
    <m/>
    <m/>
    <m/>
    <m/>
    <m/>
  </r>
  <r>
    <x v="1"/>
    <s v="University of Houston - Downtown"/>
    <x v="0"/>
    <s v="Institutional Portion"/>
    <n v="4728325"/>
    <n v="2177778"/>
    <m/>
    <n v="1943720"/>
    <m/>
    <n v="226225"/>
    <m/>
    <n v="-151"/>
    <m/>
    <m/>
  </r>
  <r>
    <x v="1"/>
    <s v="University of Houston - Downtown"/>
    <x v="0"/>
    <s v="Historically Black Colleges &amp; Universities"/>
    <m/>
    <m/>
    <m/>
    <m/>
    <m/>
    <n v="257147"/>
    <m/>
    <n v="-10142"/>
    <m/>
    <m/>
  </r>
  <r>
    <x v="1"/>
    <s v="University of Houston - Downtown"/>
    <x v="0"/>
    <s v="Tribally Controlled Colleges and Universities"/>
    <m/>
    <n v="8004"/>
    <m/>
    <m/>
    <m/>
    <m/>
    <m/>
    <m/>
    <m/>
    <m/>
  </r>
  <r>
    <x v="1"/>
    <s v="University of Houston - Downtown"/>
    <x v="0"/>
    <s v="Minority Serving Institutions"/>
    <n v="689113"/>
    <n v="36261"/>
    <m/>
    <n v="161717"/>
    <m/>
    <m/>
    <m/>
    <m/>
    <m/>
    <m/>
  </r>
  <r>
    <x v="1"/>
    <s v="University of Houston - Downtown"/>
    <x v="0"/>
    <s v="Strengthening Institutions Program"/>
    <m/>
    <m/>
    <m/>
    <m/>
    <m/>
    <m/>
    <m/>
    <m/>
    <m/>
    <m/>
  </r>
  <r>
    <x v="1"/>
    <s v="University of Houston - Downtown"/>
    <x v="0"/>
    <s v="Fund for the Improvement of Post-Secondary Education"/>
    <m/>
    <m/>
    <m/>
    <m/>
    <m/>
    <m/>
    <m/>
    <m/>
    <m/>
    <m/>
  </r>
  <r>
    <x v="1"/>
    <s v="University of Houston - Downtown"/>
    <x v="0"/>
    <s v="Institutional Resilience and Expanded Postsecondary Opportunity"/>
    <m/>
    <m/>
    <m/>
    <m/>
    <m/>
    <m/>
    <m/>
    <m/>
    <m/>
    <m/>
  </r>
  <r>
    <x v="1"/>
    <s v="University of Houston - Downtown"/>
    <x v="0"/>
    <s v="HHS Provider Relief Fund"/>
    <m/>
    <m/>
    <m/>
    <m/>
    <m/>
    <m/>
    <m/>
    <m/>
    <m/>
    <m/>
  </r>
  <r>
    <x v="1"/>
    <s v="University of Houston - Downtown"/>
    <x v="0"/>
    <s v="Enter any Other Subpart Funding Received"/>
    <m/>
    <n v="13855"/>
    <m/>
    <m/>
    <m/>
    <m/>
    <m/>
    <m/>
    <m/>
    <m/>
  </r>
  <r>
    <x v="1"/>
    <s v="University of Houston - Downtown"/>
    <x v="1"/>
    <s v="Governor's Emergency Education Relief Fund I &amp; II"/>
    <m/>
    <m/>
    <n v="3088301"/>
    <n v="2225801"/>
    <n v="1205000"/>
    <n v="1414051"/>
    <m/>
    <n v="654602"/>
    <m/>
    <m/>
  </r>
  <r>
    <x v="1"/>
    <s v="University of Houston - Downtown"/>
    <x v="2"/>
    <s v="Student Aid Portion"/>
    <m/>
    <n v="155663"/>
    <n v="4728325"/>
    <n v="4728325"/>
    <m/>
    <m/>
    <m/>
    <m/>
    <m/>
    <m/>
  </r>
  <r>
    <x v="1"/>
    <s v="University of Houston - Downtown"/>
    <x v="2"/>
    <s v="Institutional Portion"/>
    <m/>
    <n v="22815"/>
    <n v="13454664"/>
    <n v="5798823"/>
    <m/>
    <n v="7132655"/>
    <m/>
    <n v="198370"/>
    <n v="44563"/>
    <m/>
  </r>
  <r>
    <x v="1"/>
    <s v="University of Houston - Downtown"/>
    <x v="2"/>
    <s v="Historically Black Colleges &amp; Universities"/>
    <m/>
    <n v="123743"/>
    <m/>
    <m/>
    <m/>
    <m/>
    <m/>
    <m/>
    <m/>
    <m/>
  </r>
  <r>
    <x v="1"/>
    <s v="University of Houston - Downtown"/>
    <x v="2"/>
    <s v="Tribally Controlled Colleges and Universities"/>
    <m/>
    <m/>
    <m/>
    <m/>
    <m/>
    <m/>
    <m/>
    <m/>
    <m/>
    <m/>
  </r>
  <r>
    <x v="1"/>
    <s v="University of Houston - Downtown"/>
    <x v="2"/>
    <s v="Minority Serving Institutions"/>
    <m/>
    <m/>
    <n v="1175349"/>
    <n v="6476"/>
    <m/>
    <n v="830408"/>
    <m/>
    <n v="166611"/>
    <m/>
    <m/>
  </r>
  <r>
    <x v="1"/>
    <s v="University of Houston - Downtown"/>
    <x v="2"/>
    <s v="Strengthening Institutions Program"/>
    <m/>
    <m/>
    <m/>
    <m/>
    <m/>
    <m/>
    <m/>
    <m/>
    <m/>
    <m/>
  </r>
  <r>
    <x v="1"/>
    <s v="University of Houston - Downtown"/>
    <x v="2"/>
    <s v="Proprietary Institutions Grant Funds for Students"/>
    <m/>
    <m/>
    <m/>
    <m/>
    <m/>
    <m/>
    <m/>
    <m/>
    <m/>
    <m/>
  </r>
  <r>
    <x v="1"/>
    <s v="University of Houston - Downtown"/>
    <x v="2"/>
    <s v="Supplemental Assistance to Institutions of Higher Education Program"/>
    <m/>
    <m/>
    <m/>
    <m/>
    <m/>
    <m/>
    <m/>
    <m/>
    <m/>
    <m/>
  </r>
  <r>
    <x v="1"/>
    <s v="University of Houston - Downtown"/>
    <x v="2"/>
    <s v="Enter any Other Subpart Funding Received"/>
    <m/>
    <m/>
    <m/>
    <m/>
    <m/>
    <m/>
    <m/>
    <m/>
    <m/>
    <m/>
  </r>
  <r>
    <x v="1"/>
    <s v="University of Houston - Downtown"/>
    <x v="3"/>
    <s v="Student Portion"/>
    <m/>
    <m/>
    <n v="16561672"/>
    <n v="7341500"/>
    <m/>
    <n v="10022745"/>
    <m/>
    <m/>
    <m/>
    <m/>
  </r>
  <r>
    <x v="1"/>
    <s v="University of Houston - Downtown"/>
    <x v="3"/>
    <s v="Institutional Portion"/>
    <m/>
    <n v="317833"/>
    <n v="15404686"/>
    <n v="1592053"/>
    <m/>
    <n v="8108243"/>
    <m/>
    <n v="2505343"/>
    <n v="1700325"/>
    <m/>
  </r>
  <r>
    <x v="1"/>
    <s v="University of Houston - Downtown"/>
    <x v="3"/>
    <s v="Historically Black Colleges &amp; Universities"/>
    <m/>
    <m/>
    <m/>
    <m/>
    <m/>
    <m/>
    <m/>
    <m/>
    <m/>
    <m/>
  </r>
  <r>
    <x v="1"/>
    <s v="University of Houston - Downtown"/>
    <x v="3"/>
    <s v="Tribally Controlled Colleges and Universities"/>
    <m/>
    <m/>
    <m/>
    <m/>
    <m/>
    <m/>
    <m/>
    <m/>
    <m/>
    <m/>
  </r>
  <r>
    <x v="1"/>
    <s v="University of Houston - Downtown"/>
    <x v="3"/>
    <s v="Minority Serving Institutions"/>
    <m/>
    <m/>
    <n v="1996954"/>
    <m/>
    <m/>
    <n v="1134765"/>
    <m/>
    <n v="150489"/>
    <m/>
    <m/>
  </r>
  <r>
    <x v="1"/>
    <s v="University of Houston - Downtown"/>
    <x v="3"/>
    <s v="Strengthening Institutions Program"/>
    <m/>
    <m/>
    <m/>
    <m/>
    <m/>
    <m/>
    <m/>
    <m/>
    <m/>
    <m/>
  </r>
  <r>
    <x v="1"/>
    <s v="University of Houston - Downtown"/>
    <x v="3"/>
    <s v="Proprietary Institutions Grant Funds for Students"/>
    <m/>
    <m/>
    <m/>
    <m/>
    <m/>
    <m/>
    <m/>
    <m/>
    <m/>
    <m/>
  </r>
  <r>
    <x v="1"/>
    <s v="University of Houston - Downtown"/>
    <x v="3"/>
    <s v="Supplemental Support under American Rescue Plan"/>
    <m/>
    <m/>
    <m/>
    <m/>
    <m/>
    <m/>
    <m/>
    <m/>
    <m/>
    <m/>
  </r>
  <r>
    <x v="1"/>
    <s v="University of Houston - Downtown"/>
    <x v="3"/>
    <s v="Federal Funding Provided in SB8, 87th Legislature, 3rd Called Session"/>
    <m/>
    <m/>
    <m/>
    <m/>
    <m/>
    <m/>
    <m/>
    <m/>
    <m/>
    <m/>
  </r>
  <r>
    <x v="1"/>
    <s v="University of Houston - Downtown"/>
    <x v="3"/>
    <s v="Enter any Other Subpart Funding Received"/>
    <m/>
    <m/>
    <m/>
    <m/>
    <m/>
    <m/>
    <m/>
    <m/>
    <m/>
    <m/>
  </r>
  <r>
    <x v="1"/>
    <s v="University of Houston - Downtown"/>
    <x v="4"/>
    <s v="Enter any Other Subpart Funding Received"/>
    <m/>
    <m/>
    <m/>
    <m/>
    <m/>
    <m/>
    <m/>
    <m/>
    <m/>
    <m/>
  </r>
  <r>
    <x v="1"/>
    <s v="University of Houston - Downtown"/>
    <x v="4"/>
    <s v="Enter any Other Subpart Funding Received"/>
    <m/>
    <m/>
    <m/>
    <m/>
    <m/>
    <m/>
    <m/>
    <m/>
    <m/>
    <m/>
  </r>
  <r>
    <x v="1"/>
    <s v="University of Houston - Downtown"/>
    <x v="5"/>
    <s v="Enter any Other Subpart Funding Received"/>
    <m/>
    <m/>
    <m/>
    <m/>
    <m/>
    <m/>
    <m/>
    <m/>
    <m/>
    <m/>
  </r>
  <r>
    <x v="1"/>
    <s v="University of Houston - Downtown"/>
    <x v="5"/>
    <s v="Enter any Other Subpart Funding Received"/>
    <m/>
    <m/>
    <m/>
    <m/>
    <m/>
    <m/>
    <m/>
    <m/>
    <m/>
    <m/>
  </r>
  <r>
    <x v="1"/>
    <s v="University of Houston - Downtown"/>
    <x v="6"/>
    <s v="Enter any Other Subpart Funding Received"/>
    <m/>
    <m/>
    <m/>
    <m/>
    <m/>
    <m/>
    <m/>
    <m/>
    <m/>
    <m/>
  </r>
  <r>
    <x v="1"/>
    <s v="University of Houston - Downtown"/>
    <x v="6"/>
    <s v="Enter any Other Subpart Funding Received"/>
    <m/>
    <m/>
    <m/>
    <m/>
    <m/>
    <m/>
    <m/>
    <m/>
    <m/>
    <m/>
  </r>
  <r>
    <x v="1"/>
    <s v="University of Houston - Downtown"/>
    <x v="7"/>
    <s v="FEMA reimbursements – Note purpose in Explanatory Notes"/>
    <m/>
    <m/>
    <m/>
    <m/>
    <m/>
    <m/>
    <m/>
    <m/>
    <m/>
    <m/>
  </r>
  <r>
    <x v="1"/>
    <s v="University of Houston - Downtown"/>
    <x v="7"/>
    <s v="Funds received from other state or local entity (please specify which entity and for what purpose in explanatory notes)"/>
    <m/>
    <m/>
    <m/>
    <m/>
    <m/>
    <m/>
    <m/>
    <m/>
    <m/>
    <m/>
  </r>
  <r>
    <x v="1"/>
    <s v="Stephen F. Austin State University"/>
    <x v="0"/>
    <s v="Student Portion"/>
    <n v="5262539"/>
    <n v="5262539"/>
    <m/>
    <m/>
    <m/>
    <m/>
    <m/>
    <m/>
    <m/>
    <m/>
  </r>
  <r>
    <x v="1"/>
    <s v="Stephen F. Austin State University"/>
    <x v="0"/>
    <s v="Institutional Portion"/>
    <n v="5262539"/>
    <n v="3736985"/>
    <m/>
    <n v="1364781"/>
    <m/>
    <n v="160772"/>
    <m/>
    <m/>
    <m/>
    <m/>
  </r>
  <r>
    <x v="1"/>
    <s v="Stephen F. Austin State University"/>
    <x v="0"/>
    <s v="Historically Black Colleges &amp; Universities"/>
    <m/>
    <m/>
    <m/>
    <m/>
    <m/>
    <m/>
    <m/>
    <m/>
    <m/>
    <m/>
  </r>
  <r>
    <x v="1"/>
    <s v="Stephen F. Austin State University"/>
    <x v="0"/>
    <s v="Tribally Controlled Colleges and Universities"/>
    <m/>
    <m/>
    <m/>
    <m/>
    <m/>
    <m/>
    <m/>
    <m/>
    <m/>
    <m/>
  </r>
  <r>
    <x v="1"/>
    <s v="Stephen F. Austin State University"/>
    <x v="0"/>
    <s v="Minority Serving Institutions"/>
    <m/>
    <m/>
    <m/>
    <m/>
    <m/>
    <m/>
    <m/>
    <m/>
    <m/>
    <m/>
  </r>
  <r>
    <x v="1"/>
    <s v="Stephen F. Austin State University"/>
    <x v="0"/>
    <s v="Strengthening Institutions Program"/>
    <n v="513425"/>
    <n v="513425"/>
    <n v="5986"/>
    <n v="5986"/>
    <m/>
    <m/>
    <m/>
    <m/>
    <m/>
    <m/>
  </r>
  <r>
    <x v="1"/>
    <s v="Stephen F. Austin State University"/>
    <x v="0"/>
    <s v="Fund for the Improvement of Post-Secondary Education"/>
    <m/>
    <m/>
    <m/>
    <m/>
    <m/>
    <m/>
    <m/>
    <m/>
    <m/>
    <m/>
  </r>
  <r>
    <x v="1"/>
    <s v="Stephen F. Austin State University"/>
    <x v="0"/>
    <s v="Institutional Resilience and Expanded Postsecondary Opportunity"/>
    <m/>
    <m/>
    <m/>
    <m/>
    <m/>
    <m/>
    <m/>
    <m/>
    <m/>
    <m/>
  </r>
  <r>
    <x v="1"/>
    <s v="Stephen F. Austin State University"/>
    <x v="0"/>
    <s v="HHS Provider Relief Fund"/>
    <m/>
    <m/>
    <m/>
    <m/>
    <m/>
    <m/>
    <m/>
    <m/>
    <m/>
    <m/>
  </r>
  <r>
    <x v="1"/>
    <s v="Stephen F. Austin State University"/>
    <x v="0"/>
    <s v="Enter any Other Subpart Funding Received"/>
    <m/>
    <m/>
    <m/>
    <m/>
    <m/>
    <m/>
    <m/>
    <m/>
    <m/>
    <m/>
  </r>
  <r>
    <x v="1"/>
    <s v="Stephen F. Austin State University"/>
    <x v="1"/>
    <s v="Governor's Emergency Education Relief Fund I &amp; II"/>
    <m/>
    <m/>
    <n v="2038571"/>
    <n v="1926072"/>
    <n v="254500"/>
    <n v="454071"/>
    <n v="354550"/>
    <n v="155441"/>
    <n v="331351"/>
    <m/>
  </r>
  <r>
    <x v="1"/>
    <s v="Stephen F. Austin State University"/>
    <x v="2"/>
    <s v="Student Aid Portion"/>
    <m/>
    <m/>
    <n v="5262539"/>
    <n v="5262539"/>
    <m/>
    <m/>
    <m/>
    <m/>
    <m/>
    <m/>
  </r>
  <r>
    <x v="1"/>
    <s v="Stephen F. Austin State University"/>
    <x v="2"/>
    <s v="Institutional Portion"/>
    <m/>
    <m/>
    <n v="11870883"/>
    <n v="11870883"/>
    <m/>
    <m/>
    <m/>
    <m/>
    <m/>
    <m/>
  </r>
  <r>
    <x v="1"/>
    <s v="Stephen F. Austin State University"/>
    <x v="2"/>
    <s v="Historically Black Colleges &amp; Universities"/>
    <m/>
    <m/>
    <m/>
    <m/>
    <m/>
    <m/>
    <m/>
    <m/>
    <m/>
    <m/>
  </r>
  <r>
    <x v="1"/>
    <s v="Stephen F. Austin State University"/>
    <x v="2"/>
    <s v="Tribally Controlled Colleges and Universities"/>
    <m/>
    <m/>
    <m/>
    <m/>
    <m/>
    <m/>
    <m/>
    <m/>
    <m/>
    <m/>
  </r>
  <r>
    <x v="1"/>
    <s v="Stephen F. Austin State University"/>
    <x v="2"/>
    <s v="Minority Serving Institutions"/>
    <m/>
    <m/>
    <m/>
    <m/>
    <m/>
    <m/>
    <m/>
    <m/>
    <m/>
    <m/>
  </r>
  <r>
    <x v="1"/>
    <s v="Stephen F. Austin State University"/>
    <x v="2"/>
    <s v="Strengthening Institutions Program"/>
    <m/>
    <m/>
    <n v="722284"/>
    <n v="722284"/>
    <m/>
    <m/>
    <m/>
    <m/>
    <m/>
    <m/>
  </r>
  <r>
    <x v="1"/>
    <s v="Stephen F. Austin State University"/>
    <x v="2"/>
    <s v="Proprietary Institutions Grant Funds for Students"/>
    <m/>
    <m/>
    <m/>
    <m/>
    <m/>
    <m/>
    <m/>
    <m/>
    <m/>
    <m/>
  </r>
  <r>
    <x v="1"/>
    <s v="Stephen F. Austin State University"/>
    <x v="2"/>
    <s v="Supplemental Assistance to Institutions of Higher Education Program"/>
    <m/>
    <m/>
    <m/>
    <m/>
    <m/>
    <m/>
    <m/>
    <m/>
    <m/>
    <m/>
  </r>
  <r>
    <x v="1"/>
    <s v="Stephen F. Austin State University"/>
    <x v="2"/>
    <s v="Enter any Other Subpart Funding Received"/>
    <m/>
    <m/>
    <m/>
    <m/>
    <m/>
    <m/>
    <m/>
    <m/>
    <m/>
    <m/>
  </r>
  <r>
    <x v="1"/>
    <s v="Stephen F. Austin State University"/>
    <x v="3"/>
    <s v="Student Portion"/>
    <m/>
    <m/>
    <n v="15344767"/>
    <n v="15210192"/>
    <m/>
    <n v="134575"/>
    <m/>
    <m/>
    <m/>
    <m/>
  </r>
  <r>
    <x v="1"/>
    <s v="Stephen F. Austin State University"/>
    <x v="3"/>
    <s v="Institutional Portion"/>
    <m/>
    <m/>
    <n v="14911596"/>
    <n v="12777208"/>
    <m/>
    <n v="2134387"/>
    <m/>
    <m/>
    <m/>
    <m/>
  </r>
  <r>
    <x v="1"/>
    <s v="Stephen F. Austin State University"/>
    <x v="3"/>
    <s v="Historically Black Colleges &amp; Universities"/>
    <m/>
    <m/>
    <m/>
    <m/>
    <m/>
    <m/>
    <m/>
    <m/>
    <m/>
    <m/>
  </r>
  <r>
    <x v="1"/>
    <s v="Stephen F. Austin State University"/>
    <x v="3"/>
    <s v="Tribally Controlled Colleges and Universities"/>
    <m/>
    <m/>
    <m/>
    <m/>
    <m/>
    <m/>
    <m/>
    <m/>
    <m/>
    <m/>
  </r>
  <r>
    <x v="1"/>
    <s v="Stephen F. Austin State University"/>
    <x v="3"/>
    <s v="Minority Serving Institutions"/>
    <m/>
    <m/>
    <m/>
    <m/>
    <m/>
    <m/>
    <m/>
    <m/>
    <m/>
    <m/>
  </r>
  <r>
    <x v="1"/>
    <s v="Stephen F. Austin State University"/>
    <x v="3"/>
    <s v="Strengthening Institutions Program"/>
    <m/>
    <m/>
    <n v="1329149"/>
    <n v="1329149"/>
    <m/>
    <m/>
    <m/>
    <m/>
    <m/>
    <m/>
  </r>
  <r>
    <x v="1"/>
    <s v="Stephen F. Austin State University"/>
    <x v="3"/>
    <s v="Proprietary Institutions Grant Funds for Students"/>
    <m/>
    <m/>
    <m/>
    <m/>
    <m/>
    <m/>
    <m/>
    <m/>
    <m/>
    <m/>
  </r>
  <r>
    <x v="1"/>
    <s v="Stephen F. Austin State University"/>
    <x v="3"/>
    <s v="Supplemental Support under American Rescue Plan"/>
    <m/>
    <m/>
    <m/>
    <m/>
    <n v="135042"/>
    <n v="11215"/>
    <m/>
    <n v="32297"/>
    <m/>
    <s v="ESSER (207531)"/>
  </r>
  <r>
    <x v="1"/>
    <s v="Stephen F. Austin State University"/>
    <x v="3"/>
    <s v="Federal Funding Provided in SB8, 87th Legislature, 3rd Called Session"/>
    <m/>
    <m/>
    <m/>
    <m/>
    <n v="948659"/>
    <n v="0"/>
    <m/>
    <n v="947833"/>
    <n v="826"/>
    <m/>
  </r>
  <r>
    <x v="1"/>
    <s v="Stephen F. Austin State University"/>
    <x v="3"/>
    <s v="Relief Grants"/>
    <m/>
    <m/>
    <m/>
    <m/>
    <n v="668129"/>
    <n v="165254"/>
    <m/>
    <n v="169661"/>
    <n v="333214"/>
    <s v="Relief Grant for Stone Fort Museum at SFASU (207631), Reliefe Grant for East Texas Research Center at SFASU (207691 and Child Care Relief Fund (207721)"/>
  </r>
  <r>
    <x v="1"/>
    <s v="Stephen F. Austin State University"/>
    <x v="4"/>
    <s v="Enter any Other Subpart Funding Received"/>
    <m/>
    <m/>
    <m/>
    <m/>
    <m/>
    <m/>
    <m/>
    <m/>
    <m/>
    <m/>
  </r>
  <r>
    <x v="1"/>
    <s v="Stephen F. Austin State University"/>
    <x v="4"/>
    <s v="Enter any Other Subpart Funding Received"/>
    <m/>
    <m/>
    <m/>
    <m/>
    <m/>
    <m/>
    <m/>
    <m/>
    <m/>
    <m/>
  </r>
  <r>
    <x v="1"/>
    <s v="Stephen F. Austin State University"/>
    <x v="5"/>
    <s v="Enter any Other Subpart Funding Received"/>
    <m/>
    <m/>
    <m/>
    <m/>
    <m/>
    <m/>
    <m/>
    <m/>
    <m/>
    <m/>
  </r>
  <r>
    <x v="1"/>
    <s v="Stephen F. Austin State University"/>
    <x v="5"/>
    <s v="Enter any Other Subpart Funding Received"/>
    <m/>
    <m/>
    <m/>
    <m/>
    <m/>
    <m/>
    <m/>
    <m/>
    <m/>
    <m/>
  </r>
  <r>
    <x v="1"/>
    <s v="Stephen F. Austin State University"/>
    <x v="6"/>
    <s v="Enter any Other Subpart Funding Received"/>
    <m/>
    <m/>
    <m/>
    <m/>
    <m/>
    <m/>
    <m/>
    <m/>
    <m/>
    <m/>
  </r>
  <r>
    <x v="1"/>
    <s v="Stephen F. Austin State University"/>
    <x v="6"/>
    <s v="Enter any Other Subpart Funding Received"/>
    <m/>
    <m/>
    <m/>
    <m/>
    <m/>
    <m/>
    <m/>
    <m/>
    <m/>
    <m/>
  </r>
  <r>
    <x v="1"/>
    <s v="Stephen F. Austin State University"/>
    <x v="7"/>
    <s v="FEMA reimbursements – Note purpose in Explanatory Notes"/>
    <m/>
    <m/>
    <m/>
    <m/>
    <m/>
    <m/>
    <m/>
    <m/>
    <m/>
    <m/>
  </r>
  <r>
    <x v="1"/>
    <s v="Stephen F. Austin State University"/>
    <x v="7"/>
    <s v="Funds received from other state or local entity (please specify which entity and for what purpose in explanatory notes)"/>
    <m/>
    <m/>
    <m/>
    <m/>
    <m/>
    <m/>
    <m/>
    <m/>
    <m/>
    <m/>
  </r>
  <r>
    <x v="3"/>
    <s v="Lamar Institute of Technology"/>
    <x v="0"/>
    <s v="Student Portion"/>
    <n v="918151"/>
    <n v="362975"/>
    <m/>
    <n v="555176"/>
    <m/>
    <m/>
    <m/>
    <m/>
    <m/>
    <m/>
  </r>
  <r>
    <x v="3"/>
    <s v="Lamar Institute of Technology"/>
    <x v="0"/>
    <s v="Institutional Portion"/>
    <n v="918151"/>
    <n v="180716"/>
    <m/>
    <n v="737435"/>
    <m/>
    <m/>
    <m/>
    <m/>
    <m/>
    <m/>
  </r>
  <r>
    <x v="3"/>
    <s v="Lamar Institute of Technology"/>
    <x v="0"/>
    <s v="Historically Black Colleges &amp; Universities"/>
    <m/>
    <m/>
    <m/>
    <m/>
    <m/>
    <m/>
    <m/>
    <m/>
    <m/>
    <m/>
  </r>
  <r>
    <x v="3"/>
    <s v="Lamar Institute of Technology"/>
    <x v="0"/>
    <s v="Tribally Controlled Colleges and Universities"/>
    <m/>
    <m/>
    <m/>
    <m/>
    <m/>
    <m/>
    <m/>
    <m/>
    <m/>
    <m/>
  </r>
  <r>
    <x v="3"/>
    <s v="Lamar Institute of Technology"/>
    <x v="0"/>
    <s v="Minority Serving Institutions"/>
    <m/>
    <m/>
    <m/>
    <m/>
    <m/>
    <m/>
    <m/>
    <m/>
    <m/>
    <m/>
  </r>
  <r>
    <x v="3"/>
    <s v="Lamar Institute of Technology"/>
    <x v="0"/>
    <s v="Strengthening Institutions Program"/>
    <m/>
    <m/>
    <m/>
    <m/>
    <m/>
    <m/>
    <m/>
    <m/>
    <m/>
    <m/>
  </r>
  <r>
    <x v="3"/>
    <s v="Lamar Institute of Technology"/>
    <x v="0"/>
    <s v="Fund for the Improvement of Post-Secondary Education"/>
    <m/>
    <m/>
    <m/>
    <m/>
    <m/>
    <m/>
    <m/>
    <m/>
    <m/>
    <m/>
  </r>
  <r>
    <x v="3"/>
    <s v="Lamar Institute of Technology"/>
    <x v="0"/>
    <s v="Institutional Resilience and Expanded Postsecondary Opportunity"/>
    <m/>
    <m/>
    <m/>
    <m/>
    <m/>
    <m/>
    <m/>
    <m/>
    <m/>
    <m/>
  </r>
  <r>
    <x v="3"/>
    <s v="Lamar Institute of Technology"/>
    <x v="0"/>
    <s v="HHS Provider Relief Fund"/>
    <m/>
    <m/>
    <m/>
    <m/>
    <m/>
    <m/>
    <m/>
    <m/>
    <m/>
    <m/>
  </r>
  <r>
    <x v="3"/>
    <s v="Lamar Institute of Technology"/>
    <x v="0"/>
    <s v="Enter any Other Subpart Funding Received"/>
    <m/>
    <m/>
    <m/>
    <m/>
    <m/>
    <m/>
    <m/>
    <m/>
    <m/>
    <m/>
  </r>
  <r>
    <x v="3"/>
    <s v="Lamar Institute of Technology"/>
    <x v="1"/>
    <s v="Governor's Emergency Education Relief Fund I &amp; II"/>
    <m/>
    <m/>
    <n v="395970"/>
    <n v="102058"/>
    <n v="287458"/>
    <n v="531294"/>
    <m/>
    <m/>
    <m/>
    <m/>
  </r>
  <r>
    <x v="3"/>
    <s v="Lamar Institute of Technology"/>
    <x v="2"/>
    <s v="Student Aid Portion"/>
    <m/>
    <m/>
    <n v="915151"/>
    <n v="210400"/>
    <m/>
    <n v="707751"/>
    <m/>
    <m/>
    <m/>
    <m/>
  </r>
  <r>
    <x v="3"/>
    <s v="Lamar Institute of Technology"/>
    <x v="2"/>
    <s v="Institutional Portion"/>
    <m/>
    <m/>
    <n v="2793747"/>
    <n v="74664"/>
    <m/>
    <n v="2719083"/>
    <m/>
    <m/>
    <m/>
    <m/>
  </r>
  <r>
    <x v="3"/>
    <s v="Lamar Institute of Technology"/>
    <x v="2"/>
    <s v="Historically Black Colleges &amp; Universities"/>
    <m/>
    <m/>
    <m/>
    <m/>
    <m/>
    <m/>
    <m/>
    <m/>
    <m/>
    <m/>
  </r>
  <r>
    <x v="3"/>
    <s v="Lamar Institute of Technology"/>
    <x v="2"/>
    <s v="Tribally Controlled Colleges and Universities"/>
    <m/>
    <m/>
    <m/>
    <m/>
    <m/>
    <m/>
    <m/>
    <m/>
    <m/>
    <m/>
  </r>
  <r>
    <x v="3"/>
    <s v="Lamar Institute of Technology"/>
    <x v="2"/>
    <s v="Minority Serving Institutions"/>
    <m/>
    <m/>
    <m/>
    <m/>
    <m/>
    <m/>
    <m/>
    <m/>
    <m/>
    <m/>
  </r>
  <r>
    <x v="3"/>
    <s v="Lamar Institute of Technology"/>
    <x v="2"/>
    <s v="Strengthening Institutions Program"/>
    <m/>
    <m/>
    <m/>
    <m/>
    <m/>
    <m/>
    <m/>
    <m/>
    <m/>
    <m/>
  </r>
  <r>
    <x v="3"/>
    <s v="Lamar Institute of Technology"/>
    <x v="2"/>
    <s v="Proprietary Institutions Grant Funds for Students"/>
    <m/>
    <m/>
    <m/>
    <m/>
    <m/>
    <m/>
    <m/>
    <m/>
    <m/>
    <m/>
  </r>
  <r>
    <x v="3"/>
    <s v="Lamar Institute of Technology"/>
    <x v="2"/>
    <s v="Supplemental Assistance to Institutions of Higher Education Program"/>
    <m/>
    <m/>
    <m/>
    <m/>
    <m/>
    <m/>
    <m/>
    <m/>
    <m/>
    <m/>
  </r>
  <r>
    <x v="3"/>
    <s v="Lamar Institute of Technology"/>
    <x v="2"/>
    <s v="Enter any Other Subpart Funding Received"/>
    <m/>
    <m/>
    <m/>
    <m/>
    <m/>
    <m/>
    <m/>
    <m/>
    <m/>
    <m/>
  </r>
  <r>
    <x v="3"/>
    <s v="Lamar Institute of Technology"/>
    <x v="3"/>
    <s v="Student Portion"/>
    <m/>
    <m/>
    <n v="3235314"/>
    <m/>
    <m/>
    <n v="888135"/>
    <m/>
    <n v="2010800"/>
    <n v="20000"/>
    <m/>
  </r>
  <r>
    <x v="3"/>
    <s v="Lamar Institute of Technology"/>
    <x v="3"/>
    <s v="Institutional Portion"/>
    <m/>
    <m/>
    <n v="3072227"/>
    <m/>
    <m/>
    <n v="75872"/>
    <m/>
    <n v="2504354"/>
    <m/>
    <m/>
  </r>
  <r>
    <x v="3"/>
    <s v="Lamar Institute of Technology"/>
    <x v="3"/>
    <s v="Historically Black Colleges &amp; Universities"/>
    <m/>
    <m/>
    <m/>
    <m/>
    <m/>
    <m/>
    <m/>
    <m/>
    <m/>
    <m/>
  </r>
  <r>
    <x v="3"/>
    <s v="Lamar Institute of Technology"/>
    <x v="3"/>
    <s v="Tribally Controlled Colleges and Universities"/>
    <m/>
    <m/>
    <m/>
    <m/>
    <m/>
    <m/>
    <m/>
    <m/>
    <m/>
    <m/>
  </r>
  <r>
    <x v="3"/>
    <s v="Lamar Institute of Technology"/>
    <x v="3"/>
    <s v="Minority Serving Institutions"/>
    <m/>
    <m/>
    <m/>
    <m/>
    <m/>
    <m/>
    <m/>
    <m/>
    <m/>
    <m/>
  </r>
  <r>
    <x v="3"/>
    <s v="Lamar Institute of Technology"/>
    <x v="3"/>
    <s v="Strengthening Institutions Program"/>
    <m/>
    <m/>
    <m/>
    <m/>
    <m/>
    <m/>
    <m/>
    <m/>
    <m/>
    <m/>
  </r>
  <r>
    <x v="3"/>
    <s v="Lamar Institute of Technology"/>
    <x v="3"/>
    <s v="Proprietary Institutions Grant Funds for Students"/>
    <m/>
    <m/>
    <m/>
    <m/>
    <m/>
    <m/>
    <m/>
    <m/>
    <m/>
    <m/>
  </r>
  <r>
    <x v="3"/>
    <s v="Lamar Institute of Technology"/>
    <x v="3"/>
    <s v="Supplemental Support under American Rescue Plan"/>
    <m/>
    <m/>
    <m/>
    <m/>
    <m/>
    <m/>
    <m/>
    <m/>
    <m/>
    <m/>
  </r>
  <r>
    <x v="3"/>
    <s v="Lamar Institute of Technology"/>
    <x v="3"/>
    <s v="Federal Funding Provided in SB8, 87th Legislature, 3rd Called Session"/>
    <m/>
    <m/>
    <m/>
    <m/>
    <m/>
    <m/>
    <m/>
    <m/>
    <m/>
    <m/>
  </r>
  <r>
    <x v="3"/>
    <s v="Lamar Institute of Technology"/>
    <x v="3"/>
    <s v="Enter any Other Subpart Funding Received"/>
    <m/>
    <m/>
    <m/>
    <m/>
    <m/>
    <m/>
    <m/>
    <m/>
    <m/>
    <m/>
  </r>
  <r>
    <x v="3"/>
    <s v="Lamar Institute of Technology"/>
    <x v="4"/>
    <s v="Enter any Other Subpart Funding Received"/>
    <m/>
    <m/>
    <m/>
    <m/>
    <m/>
    <m/>
    <m/>
    <m/>
    <m/>
    <m/>
  </r>
  <r>
    <x v="3"/>
    <s v="Lamar Institute of Technology"/>
    <x v="4"/>
    <s v="Enter any Other Subpart Funding Received"/>
    <m/>
    <m/>
    <m/>
    <m/>
    <m/>
    <m/>
    <m/>
    <m/>
    <m/>
    <m/>
  </r>
  <r>
    <x v="3"/>
    <s v="Lamar Institute of Technology"/>
    <x v="5"/>
    <s v="Enter any Other Subpart Funding Received"/>
    <m/>
    <m/>
    <m/>
    <m/>
    <m/>
    <m/>
    <m/>
    <m/>
    <m/>
    <m/>
  </r>
  <r>
    <x v="3"/>
    <s v="Lamar Institute of Technology"/>
    <x v="5"/>
    <s v="Enter any Other Subpart Funding Received"/>
    <m/>
    <m/>
    <m/>
    <m/>
    <m/>
    <m/>
    <m/>
    <m/>
    <m/>
    <m/>
  </r>
  <r>
    <x v="3"/>
    <s v="Lamar Institute of Technology"/>
    <x v="6"/>
    <s v="Enter any Other Subpart Funding Received"/>
    <m/>
    <m/>
    <m/>
    <m/>
    <m/>
    <m/>
    <m/>
    <m/>
    <m/>
    <m/>
  </r>
  <r>
    <x v="3"/>
    <s v="Lamar Institute of Technology"/>
    <x v="6"/>
    <s v="Enter any Other Subpart Funding Received"/>
    <m/>
    <m/>
    <m/>
    <m/>
    <m/>
    <m/>
    <m/>
    <m/>
    <m/>
    <m/>
  </r>
  <r>
    <x v="3"/>
    <s v="Lamar Institute of Technology"/>
    <x v="7"/>
    <s v="FEMA reimbursements – Note purpose in Explanatory Notes"/>
    <m/>
    <m/>
    <m/>
    <m/>
    <m/>
    <m/>
    <m/>
    <m/>
    <m/>
    <m/>
  </r>
  <r>
    <x v="3"/>
    <s v="Lamar Institute of Technology"/>
    <x v="7"/>
    <s v="Funds received from other state or local entity (please specify which entity and for what purpose in explanatory notes)"/>
    <m/>
    <m/>
    <m/>
    <m/>
    <m/>
    <m/>
    <m/>
    <m/>
    <m/>
    <m/>
  </r>
  <r>
    <x v="2"/>
    <s v="The University of Texas Medical Branch at Galveston"/>
    <x v="0"/>
    <s v="Student Portion"/>
    <n v="550876"/>
    <n v="550876"/>
    <m/>
    <m/>
    <m/>
    <m/>
    <m/>
    <m/>
    <m/>
    <m/>
  </r>
  <r>
    <x v="2"/>
    <s v="The University of Texas Medical Branch at Galveston"/>
    <x v="0"/>
    <s v="Institutional Portion"/>
    <n v="550876"/>
    <n v="320343"/>
    <m/>
    <n v="230533"/>
    <m/>
    <m/>
    <m/>
    <m/>
    <m/>
    <m/>
  </r>
  <r>
    <x v="2"/>
    <s v="The University of Texas Medical Branch at Galveston"/>
    <x v="0"/>
    <s v="Historically Black Colleges &amp; Universities"/>
    <m/>
    <m/>
    <m/>
    <m/>
    <m/>
    <m/>
    <m/>
    <m/>
    <m/>
    <m/>
  </r>
  <r>
    <x v="2"/>
    <s v="The University of Texas Medical Branch at Galveston"/>
    <x v="0"/>
    <s v="Tribally Controlled Colleges and Universities"/>
    <m/>
    <m/>
    <m/>
    <m/>
    <m/>
    <m/>
    <m/>
    <m/>
    <m/>
    <m/>
  </r>
  <r>
    <x v="2"/>
    <s v="The University of Texas Medical Branch at Galveston"/>
    <x v="0"/>
    <s v="Minority Serving Institutions"/>
    <m/>
    <m/>
    <m/>
    <m/>
    <m/>
    <m/>
    <m/>
    <m/>
    <m/>
    <m/>
  </r>
  <r>
    <x v="2"/>
    <s v="The University of Texas Medical Branch at Galveston"/>
    <x v="0"/>
    <s v="Strengthening Institutions Program"/>
    <m/>
    <m/>
    <m/>
    <m/>
    <m/>
    <m/>
    <m/>
    <m/>
    <m/>
    <m/>
  </r>
  <r>
    <x v="2"/>
    <s v="The University of Texas Medical Branch at Galveston"/>
    <x v="0"/>
    <s v="Fund for the Improvement of Post-Secondary Education"/>
    <m/>
    <m/>
    <m/>
    <m/>
    <m/>
    <m/>
    <m/>
    <m/>
    <m/>
    <m/>
  </r>
  <r>
    <x v="2"/>
    <s v="The University of Texas Medical Branch at Galveston"/>
    <x v="0"/>
    <s v="Institutional Resilience and Expanded Postsecondary Opportunity"/>
    <m/>
    <m/>
    <m/>
    <m/>
    <m/>
    <m/>
    <m/>
    <m/>
    <m/>
    <m/>
  </r>
  <r>
    <x v="2"/>
    <s v="The University of Texas Medical Branch at Galveston"/>
    <x v="0"/>
    <s v="HHS Provider Relief Fund"/>
    <n v="62253271"/>
    <n v="62253271"/>
    <n v="23510880"/>
    <n v="23510880"/>
    <n v="8677957"/>
    <n v="8677957"/>
    <m/>
    <m/>
    <m/>
    <m/>
  </r>
  <r>
    <x v="2"/>
    <s v="The University of Texas Medical Branch at Galveston"/>
    <x v="0"/>
    <s v="Enter any Other Subpart Funding Received"/>
    <n v="455767"/>
    <n v="76"/>
    <m/>
    <n v="309583"/>
    <m/>
    <m/>
    <m/>
    <m/>
    <m/>
    <m/>
  </r>
  <r>
    <x v="2"/>
    <s v="The University of Texas Medical Branch at Galveston"/>
    <x v="1"/>
    <s v="Governor's Emergency Education Relief Fund I &amp; II"/>
    <m/>
    <m/>
    <n v="14188"/>
    <n v="14188"/>
    <n v="305060"/>
    <n v="305060"/>
    <n v="27106"/>
    <n v="277"/>
    <n v="26829"/>
    <m/>
  </r>
  <r>
    <x v="2"/>
    <s v="The University of Texas Medical Branch at Galveston"/>
    <x v="2"/>
    <s v="Student Aid Portion"/>
    <m/>
    <m/>
    <n v="550876"/>
    <n v="550876"/>
    <m/>
    <m/>
    <m/>
    <m/>
    <m/>
    <m/>
  </r>
  <r>
    <x v="2"/>
    <s v="The University of Texas Medical Branch at Galveston"/>
    <x v="2"/>
    <s v="Institutional Portion"/>
    <m/>
    <m/>
    <n v="1142510"/>
    <n v="719759"/>
    <m/>
    <n v="422751"/>
    <m/>
    <m/>
    <m/>
    <m/>
  </r>
  <r>
    <x v="2"/>
    <s v="The University of Texas Medical Branch at Galveston"/>
    <x v="2"/>
    <s v="Historically Black Colleges &amp; Universities"/>
    <m/>
    <m/>
    <m/>
    <m/>
    <m/>
    <m/>
    <m/>
    <m/>
    <m/>
    <m/>
  </r>
  <r>
    <x v="2"/>
    <s v="The University of Texas Medical Branch at Galveston"/>
    <x v="2"/>
    <s v="Tribally Controlled Colleges and Universities"/>
    <m/>
    <m/>
    <m/>
    <m/>
    <m/>
    <m/>
    <m/>
    <m/>
    <m/>
    <m/>
  </r>
  <r>
    <x v="2"/>
    <s v="The University of Texas Medical Branch at Galveston"/>
    <x v="2"/>
    <s v="Minority Serving Institutions"/>
    <m/>
    <m/>
    <m/>
    <m/>
    <m/>
    <m/>
    <m/>
    <m/>
    <m/>
    <m/>
  </r>
  <r>
    <x v="2"/>
    <s v="The University of Texas Medical Branch at Galveston"/>
    <x v="2"/>
    <s v="Strengthening Institutions Program"/>
    <m/>
    <m/>
    <m/>
    <m/>
    <m/>
    <m/>
    <m/>
    <m/>
    <m/>
    <m/>
  </r>
  <r>
    <x v="2"/>
    <s v="The University of Texas Medical Branch at Galveston"/>
    <x v="2"/>
    <s v="Proprietary Institutions Grant Funds for Students"/>
    <m/>
    <m/>
    <m/>
    <m/>
    <m/>
    <m/>
    <m/>
    <m/>
    <m/>
    <m/>
  </r>
  <r>
    <x v="2"/>
    <s v="The University of Texas Medical Branch at Galveston"/>
    <x v="2"/>
    <s v="Supplemental Assistance to Institutions of Higher Education Program"/>
    <m/>
    <m/>
    <m/>
    <m/>
    <m/>
    <m/>
    <m/>
    <m/>
    <m/>
    <m/>
  </r>
  <r>
    <x v="2"/>
    <s v="The University of Texas Medical Branch at Galveston"/>
    <x v="2"/>
    <s v="Enter any Other Subpart Funding Received"/>
    <m/>
    <m/>
    <m/>
    <m/>
    <m/>
    <m/>
    <m/>
    <m/>
    <m/>
    <m/>
  </r>
  <r>
    <x v="2"/>
    <s v="The University of Texas Medical Branch at Galveston"/>
    <x v="3"/>
    <s v="Student Portion"/>
    <m/>
    <m/>
    <n v="1525148"/>
    <n v="13624"/>
    <m/>
    <n v="1511524"/>
    <m/>
    <m/>
    <m/>
    <m/>
  </r>
  <r>
    <x v="2"/>
    <s v="The University of Texas Medical Branch at Galveston"/>
    <x v="3"/>
    <s v="Institutional Portion"/>
    <m/>
    <m/>
    <n v="1496599"/>
    <m/>
    <m/>
    <n v="567368"/>
    <m/>
    <n v="639144"/>
    <n v="290087"/>
    <m/>
  </r>
  <r>
    <x v="2"/>
    <s v="The University of Texas Medical Branch at Galveston"/>
    <x v="3"/>
    <s v="Historically Black Colleges &amp; Universities"/>
    <m/>
    <m/>
    <m/>
    <m/>
    <m/>
    <m/>
    <m/>
    <m/>
    <m/>
    <m/>
  </r>
  <r>
    <x v="2"/>
    <s v="The University of Texas Medical Branch at Galveston"/>
    <x v="3"/>
    <s v="Tribally Controlled Colleges and Universities"/>
    <m/>
    <m/>
    <m/>
    <m/>
    <m/>
    <m/>
    <m/>
    <m/>
    <m/>
    <m/>
  </r>
  <r>
    <x v="2"/>
    <s v="The University of Texas Medical Branch at Galveston"/>
    <x v="3"/>
    <s v="Minority Serving Institutions"/>
    <m/>
    <m/>
    <m/>
    <m/>
    <m/>
    <m/>
    <m/>
    <m/>
    <m/>
    <m/>
  </r>
  <r>
    <x v="2"/>
    <s v="The University of Texas Medical Branch at Galveston"/>
    <x v="3"/>
    <s v="Strengthening Institutions Program"/>
    <m/>
    <m/>
    <m/>
    <m/>
    <m/>
    <m/>
    <m/>
    <m/>
    <m/>
    <m/>
  </r>
  <r>
    <x v="2"/>
    <s v="The University of Texas Medical Branch at Galveston"/>
    <x v="3"/>
    <s v="Proprietary Institutions Grant Funds for Students"/>
    <m/>
    <m/>
    <m/>
    <m/>
    <m/>
    <m/>
    <m/>
    <m/>
    <m/>
    <m/>
  </r>
  <r>
    <x v="2"/>
    <s v="The University of Texas Medical Branch at Galveston"/>
    <x v="3"/>
    <s v="Supplemental Support under American Rescue Plan"/>
    <m/>
    <m/>
    <m/>
    <m/>
    <m/>
    <m/>
    <m/>
    <m/>
    <m/>
    <m/>
  </r>
  <r>
    <x v="2"/>
    <s v="The University of Texas Medical Branch at Galveston"/>
    <x v="3"/>
    <s v="Federal Funding Provided in SB8, 87th Legislature, 3rd Called Session"/>
    <m/>
    <m/>
    <m/>
    <m/>
    <m/>
    <m/>
    <m/>
    <m/>
    <m/>
    <m/>
  </r>
  <r>
    <x v="2"/>
    <s v="The University of Texas Medical Branch at Galveston"/>
    <x v="3"/>
    <s v="Enter any Other Subpart Funding Received"/>
    <m/>
    <m/>
    <m/>
    <m/>
    <m/>
    <m/>
    <m/>
    <m/>
    <m/>
    <m/>
  </r>
  <r>
    <x v="2"/>
    <s v="The University of Texas Medical Branch at Galveston"/>
    <x v="4"/>
    <s v="Enter any Other Subpart Funding Received"/>
    <m/>
    <m/>
    <m/>
    <m/>
    <m/>
    <m/>
    <m/>
    <m/>
    <m/>
    <m/>
  </r>
  <r>
    <x v="2"/>
    <s v="The University of Texas Medical Branch at Galveston"/>
    <x v="4"/>
    <s v="Enter any Other Subpart Funding Received"/>
    <n v="6433513"/>
    <n v="967997"/>
    <n v="1697620"/>
    <n v="1961781"/>
    <n v="57008595"/>
    <n v="2858030"/>
    <n v="7131815"/>
    <n v="6527822"/>
    <n v="59955913"/>
    <m/>
  </r>
  <r>
    <x v="2"/>
    <s v="The University of Texas Medical Branch at Galveston"/>
    <x v="5"/>
    <s v="Enter any Other Subpart Funding Received"/>
    <m/>
    <m/>
    <m/>
    <m/>
    <m/>
    <m/>
    <m/>
    <m/>
    <m/>
    <m/>
  </r>
  <r>
    <x v="2"/>
    <s v="The University of Texas Medical Branch at Galveston"/>
    <x v="5"/>
    <s v="Enter any Other Subpart Funding Received"/>
    <m/>
    <m/>
    <m/>
    <m/>
    <m/>
    <m/>
    <m/>
    <m/>
    <m/>
    <m/>
  </r>
  <r>
    <x v="2"/>
    <s v="The University of Texas Medical Branch at Galveston"/>
    <x v="6"/>
    <s v="Enter any Other Subpart Funding Received"/>
    <n v="3804143"/>
    <n v="151927"/>
    <n v="5670735"/>
    <n v="2625094"/>
    <n v="2193197"/>
    <n v="1953704"/>
    <m/>
    <n v="936960"/>
    <n v="6000390"/>
    <m/>
  </r>
  <r>
    <x v="2"/>
    <s v="The University of Texas Medical Branch at Galveston"/>
    <x v="6"/>
    <s v="Enter any Other Subpart Funding Received"/>
    <m/>
    <m/>
    <m/>
    <m/>
    <m/>
    <m/>
    <m/>
    <m/>
    <m/>
    <m/>
  </r>
  <r>
    <x v="2"/>
    <s v="The University of Texas Medical Branch at Galveston"/>
    <x v="7"/>
    <s v="FEMA reimbursements – Note purpose in Explanatory Notes"/>
    <m/>
    <m/>
    <m/>
    <m/>
    <n v="7192367"/>
    <n v="7192367"/>
    <m/>
    <m/>
    <m/>
    <m/>
  </r>
  <r>
    <x v="2"/>
    <s v="The University of Texas Medical Branch at Galveston"/>
    <x v="7"/>
    <s v="Funds received from other state or local entity (please specify which entity and for what purpose in explanatory notes)"/>
    <m/>
    <m/>
    <m/>
    <m/>
    <m/>
    <m/>
    <m/>
    <m/>
    <m/>
    <m/>
  </r>
  <r>
    <x v="5"/>
    <s v="Texas State Technical College - Waco"/>
    <x v="0"/>
    <s v="Student Portion"/>
    <n v="4982578"/>
    <n v="4306417"/>
    <m/>
    <n v="676161"/>
    <s v=" $                                   -"/>
    <s v=" $                                            -"/>
    <m/>
    <m/>
    <m/>
    <m/>
  </r>
  <r>
    <x v="5"/>
    <s v="Texas State Technical College - Waco"/>
    <x v="0"/>
    <s v="Institutional Portion"/>
    <n v="4982577"/>
    <n v="935407"/>
    <m/>
    <n v="4047170"/>
    <s v=" $                                   -"/>
    <s v=" $                                            -"/>
    <m/>
    <m/>
    <m/>
    <m/>
  </r>
  <r>
    <x v="5"/>
    <s v="Texas State Technical College - Waco"/>
    <x v="0"/>
    <s v="Historically Black Colleges &amp; Universities"/>
    <m/>
    <m/>
    <m/>
    <m/>
    <m/>
    <m/>
    <m/>
    <m/>
    <m/>
    <m/>
  </r>
  <r>
    <x v="5"/>
    <s v="Texas State Technical College - Waco"/>
    <x v="0"/>
    <s v="Tribally Controlled Colleges and Universities"/>
    <m/>
    <m/>
    <m/>
    <m/>
    <m/>
    <m/>
    <m/>
    <m/>
    <m/>
    <m/>
  </r>
  <r>
    <x v="5"/>
    <s v="Texas State Technical College - Waco"/>
    <x v="0"/>
    <s v="Minority Serving Institutions"/>
    <n v="621504"/>
    <m/>
    <m/>
    <n v="621504"/>
    <s v=" $                                   -"/>
    <s v=" $                                            -"/>
    <m/>
    <m/>
    <m/>
    <m/>
  </r>
  <r>
    <x v="5"/>
    <s v="Texas State Technical College - Waco"/>
    <x v="0"/>
    <s v="Strengthening Institutions Program"/>
    <m/>
    <m/>
    <m/>
    <m/>
    <m/>
    <m/>
    <m/>
    <m/>
    <m/>
    <m/>
  </r>
  <r>
    <x v="5"/>
    <s v="Texas State Technical College - Waco"/>
    <x v="0"/>
    <s v="Fund for the Improvement of Post-Secondary Education"/>
    <m/>
    <m/>
    <m/>
    <m/>
    <m/>
    <m/>
    <m/>
    <m/>
    <m/>
    <m/>
  </r>
  <r>
    <x v="5"/>
    <s v="Texas State Technical College - Waco"/>
    <x v="0"/>
    <s v="Institutional Resilience and Expanded Postsecondary Opportunity"/>
    <m/>
    <m/>
    <m/>
    <m/>
    <m/>
    <m/>
    <m/>
    <m/>
    <m/>
    <m/>
  </r>
  <r>
    <x v="5"/>
    <s v="Texas State Technical College - Waco"/>
    <x v="0"/>
    <s v="HHS Provider Relief Fund"/>
    <m/>
    <m/>
    <m/>
    <m/>
    <m/>
    <m/>
    <m/>
    <m/>
    <m/>
    <m/>
  </r>
  <r>
    <x v="5"/>
    <s v="Texas State Technical College - Waco"/>
    <x v="0"/>
    <s v="Enter any Other Subpart Funding Received"/>
    <m/>
    <m/>
    <n v="3501000"/>
    <m/>
    <s v=" $                                   -"/>
    <n v="50452"/>
    <m/>
    <n v="141470"/>
    <m/>
    <s v="FY21: 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_x000a_FY22:  A Partnership with South Texas College. The project is led by TSTC’s Workforce Training department and will help build capacity for the Mechatronics, NCCER, and NIHMS training. The funds will be used to purchase equipment, credential faculty and improve facilities."/>
  </r>
  <r>
    <x v="5"/>
    <s v="Texas State Technical College - Waco"/>
    <x v="1"/>
    <s v="Governor's Emergency Education Relief Fund I &amp; II"/>
    <m/>
    <m/>
    <n v="925017"/>
    <n v="632997"/>
    <n v="2541322"/>
    <n v="1313052"/>
    <n v="763333"/>
    <n v="1635363"/>
    <m/>
    <s v="Grant received specifically for students, pass-through from the State of Texas Governor's Office. Awarded to students based on need."/>
  </r>
  <r>
    <x v="5"/>
    <s v="Texas State Technical College - Waco"/>
    <x v="2"/>
    <s v="Student Aid Portion"/>
    <m/>
    <m/>
    <n v="4982578"/>
    <n v="4982578"/>
    <m/>
    <m/>
    <m/>
    <m/>
    <m/>
    <m/>
  </r>
  <r>
    <x v="5"/>
    <s v="Texas State Technical College - Waco"/>
    <x v="2"/>
    <s v="Institutional Portion"/>
    <m/>
    <m/>
    <n v="16309735"/>
    <n v="9114121"/>
    <s v=" $                                   -"/>
    <n v="7195614"/>
    <m/>
    <m/>
    <m/>
    <m/>
  </r>
  <r>
    <x v="5"/>
    <s v="Texas State Technical College - Waco"/>
    <x v="2"/>
    <s v="Historically Black Colleges &amp; Universities"/>
    <m/>
    <m/>
    <m/>
    <m/>
    <m/>
    <m/>
    <m/>
    <m/>
    <m/>
    <m/>
  </r>
  <r>
    <x v="5"/>
    <s v="Texas State Technical College - Waco"/>
    <x v="2"/>
    <s v="Tribally Controlled Colleges and Universities"/>
    <m/>
    <m/>
    <m/>
    <m/>
    <m/>
    <m/>
    <m/>
    <m/>
    <m/>
    <m/>
  </r>
  <r>
    <x v="5"/>
    <s v="Texas State Technical College - Waco"/>
    <x v="2"/>
    <s v="Minority Serving Institutions"/>
    <m/>
    <m/>
    <n v="1144585"/>
    <n v="1144585"/>
    <s v=" $                                   -"/>
    <s v=" $                                            -"/>
    <m/>
    <m/>
    <m/>
    <m/>
  </r>
  <r>
    <x v="5"/>
    <s v="Texas State Technical College - Waco"/>
    <x v="2"/>
    <s v="Strengthening Institutions Program"/>
    <m/>
    <m/>
    <m/>
    <m/>
    <m/>
    <m/>
    <m/>
    <m/>
    <m/>
    <m/>
  </r>
  <r>
    <x v="5"/>
    <s v="Texas State Technical College - Waco"/>
    <x v="2"/>
    <s v="Proprietary Institutions Grant Funds for Students"/>
    <m/>
    <m/>
    <m/>
    <m/>
    <m/>
    <m/>
    <m/>
    <m/>
    <m/>
    <m/>
  </r>
  <r>
    <x v="5"/>
    <s v="Texas State Technical College - Waco"/>
    <x v="2"/>
    <s v="Supplemental Assistance to Institutions of Higher Education Program"/>
    <m/>
    <m/>
    <m/>
    <m/>
    <m/>
    <m/>
    <m/>
    <m/>
    <m/>
    <m/>
  </r>
  <r>
    <x v="5"/>
    <s v="Texas State Technical College - Waco"/>
    <x v="2"/>
    <s v="Enter any Other Subpart Funding Received"/>
    <m/>
    <m/>
    <n v="47162"/>
    <m/>
    <m/>
    <n v="47162"/>
    <m/>
    <m/>
    <m/>
    <s v="FY21: 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
  </r>
  <r>
    <x v="5"/>
    <s v="Texas State Technical College - Waco"/>
    <x v="3"/>
    <s v="Student Portion"/>
    <m/>
    <m/>
    <n v="18938740"/>
    <n v="3449689"/>
    <m/>
    <n v="13438918"/>
    <m/>
    <n v="2050133"/>
    <m/>
    <m/>
  </r>
  <r>
    <x v="5"/>
    <s v="Texas State Technical College - Waco"/>
    <x v="3"/>
    <s v="Institutional Portion"/>
    <m/>
    <m/>
    <n v="18695033"/>
    <m/>
    <m/>
    <n v="16370160"/>
    <m/>
    <n v="1778798"/>
    <m/>
    <m/>
  </r>
  <r>
    <x v="5"/>
    <s v="Texas State Technical College - Waco"/>
    <x v="3"/>
    <s v="Historically Black Colleges &amp; Universities"/>
    <m/>
    <m/>
    <m/>
    <m/>
    <m/>
    <m/>
    <m/>
    <m/>
    <m/>
    <m/>
  </r>
  <r>
    <x v="5"/>
    <s v="Texas State Technical College - Waco"/>
    <x v="3"/>
    <s v="Tribally Controlled Colleges and Universities"/>
    <m/>
    <m/>
    <m/>
    <m/>
    <m/>
    <m/>
    <m/>
    <m/>
    <m/>
    <m/>
  </r>
  <r>
    <x v="5"/>
    <s v="Texas State Technical College - Waco"/>
    <x v="3"/>
    <s v="Minority Serving Institutions"/>
    <m/>
    <m/>
    <n v="1945979"/>
    <m/>
    <m/>
    <n v="1239920"/>
    <m/>
    <n v="256745"/>
    <m/>
    <m/>
  </r>
  <r>
    <x v="5"/>
    <s v="Texas State Technical College - Waco"/>
    <x v="3"/>
    <s v="Strengthening Institutions Program"/>
    <m/>
    <m/>
    <m/>
    <m/>
    <m/>
    <m/>
    <m/>
    <m/>
    <m/>
    <m/>
  </r>
  <r>
    <x v="5"/>
    <s v="Texas State Technical College - Waco"/>
    <x v="3"/>
    <s v="Proprietary Institutions Grant Funds for Students"/>
    <m/>
    <m/>
    <m/>
    <m/>
    <m/>
    <m/>
    <m/>
    <m/>
    <m/>
    <m/>
  </r>
  <r>
    <x v="5"/>
    <s v="Texas State Technical College - Waco"/>
    <x v="3"/>
    <s v="Supplemental Support under American Rescue Plan"/>
    <m/>
    <m/>
    <m/>
    <m/>
    <m/>
    <m/>
    <m/>
    <m/>
    <m/>
    <m/>
  </r>
  <r>
    <x v="5"/>
    <s v="Texas State Technical College - Waco"/>
    <x v="3"/>
    <s v="Federal Funding Provided in SB8, 87th Legislature, 3rd Called Session"/>
    <m/>
    <m/>
    <m/>
    <m/>
    <m/>
    <m/>
    <m/>
    <m/>
    <m/>
    <m/>
  </r>
  <r>
    <x v="5"/>
    <s v="Texas State Technical College - Waco"/>
    <x v="3"/>
    <s v="Enter any Other Subpart Funding Received"/>
    <m/>
    <m/>
    <m/>
    <m/>
    <m/>
    <m/>
    <m/>
    <m/>
    <m/>
    <m/>
  </r>
  <r>
    <x v="5"/>
    <s v="Texas State Technical College - Waco"/>
    <x v="4"/>
    <s v="Enter any Other Subpart Funding Received"/>
    <m/>
    <m/>
    <m/>
    <m/>
    <m/>
    <m/>
    <m/>
    <m/>
    <m/>
    <m/>
  </r>
  <r>
    <x v="5"/>
    <s v="Texas State Technical College - Waco"/>
    <x v="4"/>
    <s v="Enter any Other Subpart Funding Received"/>
    <m/>
    <m/>
    <m/>
    <m/>
    <m/>
    <m/>
    <m/>
    <m/>
    <m/>
    <m/>
  </r>
  <r>
    <x v="5"/>
    <s v="Texas State Technical College - Waco"/>
    <x v="5"/>
    <s v="Enter any Other Subpart Funding Received"/>
    <m/>
    <m/>
    <m/>
    <m/>
    <m/>
    <m/>
    <m/>
    <m/>
    <m/>
    <m/>
  </r>
  <r>
    <x v="5"/>
    <s v="Texas State Technical College - Waco"/>
    <x v="5"/>
    <s v="Enter any Other Subpart Funding Received"/>
    <m/>
    <m/>
    <m/>
    <m/>
    <m/>
    <m/>
    <m/>
    <m/>
    <m/>
    <m/>
  </r>
  <r>
    <x v="5"/>
    <s v="Texas State Technical College - Waco"/>
    <x v="6"/>
    <s v="Enter any Other Subpart Funding Received"/>
    <m/>
    <m/>
    <m/>
    <m/>
    <m/>
    <m/>
    <m/>
    <m/>
    <m/>
    <m/>
  </r>
  <r>
    <x v="5"/>
    <s v="Texas State Technical College - Waco"/>
    <x v="6"/>
    <s v="Enter any Other Subpart Funding Received"/>
    <m/>
    <m/>
    <m/>
    <m/>
    <m/>
    <m/>
    <m/>
    <m/>
    <m/>
    <m/>
  </r>
  <r>
    <x v="5"/>
    <s v="Texas State Technical College - Waco"/>
    <x v="7"/>
    <s v="FEMA reimbursements – Note purpose in Explanatory Notes"/>
    <m/>
    <m/>
    <m/>
    <m/>
    <m/>
    <m/>
    <m/>
    <m/>
    <m/>
    <m/>
  </r>
  <r>
    <x v="5"/>
    <s v="Texas State Technical College - Waco"/>
    <x v="7"/>
    <s v="Funds received from other state or local entity (please specify which entity and for what purpose in explanatory notes)"/>
    <m/>
    <m/>
    <m/>
    <m/>
    <m/>
    <m/>
    <m/>
    <m/>
    <m/>
    <m/>
  </r>
  <r>
    <x v="4"/>
    <s v="Texas A&amp;M University System"/>
    <x v="0"/>
    <s v="Student Portion"/>
    <m/>
    <m/>
    <m/>
    <m/>
    <m/>
    <m/>
    <m/>
    <m/>
    <m/>
    <m/>
  </r>
  <r>
    <x v="4"/>
    <s v="Texas A&amp;M University System"/>
    <x v="0"/>
    <s v="Institutional Portion"/>
    <m/>
    <m/>
    <m/>
    <m/>
    <m/>
    <m/>
    <m/>
    <m/>
    <m/>
    <m/>
  </r>
  <r>
    <x v="4"/>
    <s v="Texas A&amp;M University System"/>
    <x v="0"/>
    <s v="Historically Black Colleges &amp; Universities"/>
    <m/>
    <m/>
    <m/>
    <m/>
    <m/>
    <m/>
    <m/>
    <m/>
    <m/>
    <m/>
  </r>
  <r>
    <x v="4"/>
    <s v="Texas A&amp;M University System"/>
    <x v="0"/>
    <s v="Tribally Controlled Colleges and Universities"/>
    <m/>
    <m/>
    <m/>
    <m/>
    <m/>
    <m/>
    <m/>
    <m/>
    <m/>
    <m/>
  </r>
  <r>
    <x v="4"/>
    <s v="Texas A&amp;M University System"/>
    <x v="0"/>
    <s v="Minority Serving Institutions"/>
    <m/>
    <m/>
    <m/>
    <m/>
    <m/>
    <m/>
    <m/>
    <m/>
    <m/>
    <m/>
  </r>
  <r>
    <x v="4"/>
    <s v="Texas A&amp;M University System"/>
    <x v="0"/>
    <s v="Strengthening Institutions Program"/>
    <m/>
    <m/>
    <m/>
    <m/>
    <m/>
    <m/>
    <m/>
    <m/>
    <m/>
    <m/>
  </r>
  <r>
    <x v="4"/>
    <s v="Texas A&amp;M University System"/>
    <x v="0"/>
    <s v="Fund for the Improvement of Post-Secondary Education"/>
    <m/>
    <m/>
    <m/>
    <m/>
    <m/>
    <m/>
    <m/>
    <m/>
    <m/>
    <m/>
  </r>
  <r>
    <x v="4"/>
    <s v="Texas A&amp;M University System"/>
    <x v="0"/>
    <s v="Institutional Resilience and Expanded Postsecondary Opportunity"/>
    <m/>
    <m/>
    <m/>
    <m/>
    <m/>
    <m/>
    <m/>
    <m/>
    <m/>
    <m/>
  </r>
  <r>
    <x v="4"/>
    <s v="Texas A&amp;M University System"/>
    <x v="0"/>
    <s v="HHS Provider Relief Fund"/>
    <m/>
    <m/>
    <m/>
    <m/>
    <m/>
    <m/>
    <m/>
    <m/>
    <m/>
    <m/>
  </r>
  <r>
    <x v="4"/>
    <s v="Texas A&amp;M University System"/>
    <x v="0"/>
    <s v="Airport Grant"/>
    <n v="1411135"/>
    <n v="904840"/>
    <m/>
    <n v="506295"/>
    <m/>
    <m/>
    <m/>
    <m/>
    <m/>
    <s v="Airport operating and maintenance expenses and debt service payments"/>
  </r>
  <r>
    <x v="4"/>
    <s v="Texas A&amp;M University System"/>
    <x v="1"/>
    <s v="Governor's Emergency Education Relief Fund I &amp; II"/>
    <m/>
    <m/>
    <m/>
    <m/>
    <n v="413070"/>
    <n v="251360"/>
    <n v="2675000"/>
    <n v="519558"/>
    <n v="311981"/>
    <s v="Costs associated with developing or exanding short-term, industry recognized postsecondary credentials to incorporate skills and knowledge required by high-demand careers.  Focus will be on three key areas: digital skills, data analytics and front-line healthcare programs."/>
  </r>
  <r>
    <x v="4"/>
    <s v="Texas A&amp;M University System"/>
    <x v="2"/>
    <s v="Student Aid Portion"/>
    <m/>
    <m/>
    <m/>
    <m/>
    <m/>
    <m/>
    <m/>
    <m/>
    <m/>
    <m/>
  </r>
  <r>
    <x v="4"/>
    <s v="Texas A&amp;M University System"/>
    <x v="2"/>
    <s v="Institutional Portion"/>
    <m/>
    <m/>
    <m/>
    <m/>
    <m/>
    <m/>
    <m/>
    <m/>
    <m/>
    <m/>
  </r>
  <r>
    <x v="4"/>
    <s v="Texas A&amp;M University System"/>
    <x v="2"/>
    <s v="Historically Black Colleges &amp; Universities"/>
    <m/>
    <m/>
    <m/>
    <m/>
    <m/>
    <m/>
    <m/>
    <m/>
    <m/>
    <m/>
  </r>
  <r>
    <x v="4"/>
    <s v="Texas A&amp;M University System"/>
    <x v="2"/>
    <s v="Tribally Controlled Colleges and Universities"/>
    <m/>
    <m/>
    <m/>
    <m/>
    <m/>
    <m/>
    <m/>
    <m/>
    <m/>
    <m/>
  </r>
  <r>
    <x v="4"/>
    <s v="Texas A&amp;M University System"/>
    <x v="2"/>
    <s v="Minority Serving Institutions"/>
    <m/>
    <m/>
    <m/>
    <m/>
    <m/>
    <m/>
    <m/>
    <m/>
    <m/>
    <m/>
  </r>
  <r>
    <x v="4"/>
    <s v="Texas A&amp;M University System"/>
    <x v="2"/>
    <s v="Strengthening Institutions Program"/>
    <m/>
    <m/>
    <m/>
    <m/>
    <m/>
    <m/>
    <m/>
    <m/>
    <m/>
    <m/>
  </r>
  <r>
    <x v="4"/>
    <s v="Texas A&amp;M University System"/>
    <x v="2"/>
    <s v="Proprietary Institutions Grant Funds for Students"/>
    <m/>
    <m/>
    <m/>
    <m/>
    <m/>
    <m/>
    <m/>
    <m/>
    <m/>
    <m/>
  </r>
  <r>
    <x v="4"/>
    <s v="Texas A&amp;M University System"/>
    <x v="2"/>
    <s v="Supplemental Assistance to Institutions of Higher Education Program"/>
    <m/>
    <m/>
    <m/>
    <m/>
    <m/>
    <m/>
    <m/>
    <m/>
    <m/>
    <m/>
  </r>
  <r>
    <x v="4"/>
    <s v="Texas A&amp;M University System"/>
    <x v="2"/>
    <s v="Airport Coronavirus Response Grant"/>
    <m/>
    <m/>
    <n v="1178287"/>
    <n v="1160332"/>
    <m/>
    <m/>
    <m/>
    <m/>
    <m/>
    <s v="Airport costs related to operatings, personnel, cleaning, sanitization, janitorial services, combating the spread of pathogens at the airport and debt service payments.  To fund revenue loss in rent and minimum annual guarantees (MAG) to on‐airport car rental, on‐airport parking, and in‐terminal concessions"/>
  </r>
  <r>
    <x v="4"/>
    <s v="Texas A&amp;M University System"/>
    <x v="3"/>
    <s v="Student Portion"/>
    <m/>
    <m/>
    <m/>
    <m/>
    <m/>
    <m/>
    <m/>
    <m/>
    <m/>
    <m/>
  </r>
  <r>
    <x v="4"/>
    <s v="Texas A&amp;M University System"/>
    <x v="3"/>
    <s v="Institutional Portion"/>
    <m/>
    <m/>
    <m/>
    <m/>
    <m/>
    <m/>
    <m/>
    <m/>
    <m/>
    <m/>
  </r>
  <r>
    <x v="4"/>
    <s v="Texas A&amp;M University System"/>
    <x v="3"/>
    <s v="Historically Black Colleges &amp; Universities"/>
    <m/>
    <m/>
    <m/>
    <m/>
    <m/>
    <m/>
    <m/>
    <m/>
    <m/>
    <m/>
  </r>
  <r>
    <x v="4"/>
    <s v="Texas A&amp;M University System"/>
    <x v="3"/>
    <s v="Tribally Controlled Colleges and Universities"/>
    <m/>
    <m/>
    <m/>
    <m/>
    <m/>
    <m/>
    <m/>
    <m/>
    <m/>
    <m/>
  </r>
  <r>
    <x v="4"/>
    <s v="Texas A&amp;M University System"/>
    <x v="3"/>
    <s v="Minority Serving Institutions"/>
    <m/>
    <m/>
    <m/>
    <m/>
    <m/>
    <m/>
    <m/>
    <m/>
    <m/>
    <m/>
  </r>
  <r>
    <x v="4"/>
    <s v="Texas A&amp;M University System"/>
    <x v="3"/>
    <s v="Strengthening Institutions Program"/>
    <m/>
    <m/>
    <m/>
    <m/>
    <m/>
    <m/>
    <m/>
    <m/>
    <m/>
    <m/>
  </r>
  <r>
    <x v="4"/>
    <s v="Texas A&amp;M University System"/>
    <x v="3"/>
    <s v="Proprietary Institutions Grant Funds for Students"/>
    <m/>
    <m/>
    <m/>
    <m/>
    <m/>
    <m/>
    <m/>
    <m/>
    <m/>
    <m/>
  </r>
  <r>
    <x v="4"/>
    <s v="Texas A&amp;M University System"/>
    <x v="3"/>
    <s v="Supplemental Support under American Rescue Plan"/>
    <m/>
    <m/>
    <m/>
    <m/>
    <m/>
    <m/>
    <m/>
    <m/>
    <m/>
    <m/>
  </r>
  <r>
    <x v="4"/>
    <s v="Texas A&amp;M University System"/>
    <x v="3"/>
    <s v="Federal Funding Provided in SB8, 87th Legislature, 3rd Called Session"/>
    <m/>
    <m/>
    <m/>
    <m/>
    <m/>
    <m/>
    <m/>
    <m/>
    <m/>
    <m/>
  </r>
  <r>
    <x v="4"/>
    <s v="Texas A&amp;M University System"/>
    <x v="3"/>
    <s v="Airport Rescue Grant"/>
    <m/>
    <m/>
    <n v="1545033"/>
    <m/>
    <m/>
    <n v="1545033"/>
    <m/>
    <m/>
    <m/>
    <s v="Airport costs related to operations, personnel, cleaning, sanitization, janitorial services, combating the spread of pathogens at the airport and debt service payments."/>
  </r>
  <r>
    <x v="4"/>
    <s v="Texas A&amp;M University System"/>
    <x v="4"/>
    <s v="Enter any Other Subpart Funding Received"/>
    <m/>
    <m/>
    <m/>
    <m/>
    <m/>
    <m/>
    <m/>
    <m/>
    <m/>
    <m/>
  </r>
  <r>
    <x v="4"/>
    <s v="Texas A&amp;M University System"/>
    <x v="4"/>
    <s v="Enter any Other Subpart Funding Received"/>
    <m/>
    <m/>
    <m/>
    <m/>
    <m/>
    <m/>
    <m/>
    <m/>
    <m/>
    <m/>
  </r>
  <r>
    <x v="4"/>
    <s v="Texas A&amp;M University System"/>
    <x v="5"/>
    <s v="Enter any Other Subpart Funding Received"/>
    <m/>
    <m/>
    <m/>
    <m/>
    <m/>
    <m/>
    <m/>
    <m/>
    <m/>
    <m/>
  </r>
  <r>
    <x v="4"/>
    <s v="Texas A&amp;M University System"/>
    <x v="5"/>
    <s v="Enter any Other Subpart Funding Received"/>
    <m/>
    <m/>
    <m/>
    <m/>
    <m/>
    <m/>
    <m/>
    <m/>
    <m/>
    <m/>
  </r>
  <r>
    <x v="4"/>
    <s v="Texas A&amp;M University System"/>
    <x v="6"/>
    <s v="Enter any Other Subpart Funding Received"/>
    <m/>
    <m/>
    <m/>
    <m/>
    <m/>
    <m/>
    <m/>
    <m/>
    <m/>
    <m/>
  </r>
  <r>
    <x v="4"/>
    <s v="Texas A&amp;M University System"/>
    <x v="6"/>
    <s v="Enter any Other Subpart Funding Received"/>
    <m/>
    <m/>
    <m/>
    <m/>
    <m/>
    <m/>
    <m/>
    <m/>
    <m/>
    <m/>
  </r>
  <r>
    <x v="4"/>
    <s v="Texas A&amp;M University System"/>
    <x v="7"/>
    <s v="FEMA reimbursements – Note purpose in Explanatory Notes"/>
    <m/>
    <m/>
    <m/>
    <m/>
    <m/>
    <m/>
    <m/>
    <m/>
    <m/>
    <m/>
  </r>
  <r>
    <x v="4"/>
    <s v="Texas A&amp;M University System"/>
    <x v="7"/>
    <s v="Funds received from other state or local entity (please specify which entity and for what purpose in explanatory notes)"/>
    <m/>
    <m/>
    <m/>
    <m/>
    <m/>
    <m/>
    <m/>
    <m/>
    <m/>
    <m/>
  </r>
  <r>
    <x v="0"/>
    <s v="Kilgore College"/>
    <x v="0"/>
    <s v="Student Portion"/>
    <n v="1954443"/>
    <n v="1946316"/>
    <m/>
    <n v="8127"/>
    <m/>
    <m/>
    <m/>
    <m/>
    <m/>
    <m/>
  </r>
  <r>
    <x v="0"/>
    <s v="Kilgore College"/>
    <x v="0"/>
    <s v="Institutional Portion"/>
    <n v="1954443"/>
    <n v="1763876"/>
    <m/>
    <n v="190567"/>
    <m/>
    <m/>
    <m/>
    <m/>
    <m/>
    <m/>
  </r>
  <r>
    <x v="0"/>
    <s v="Kilgore College"/>
    <x v="0"/>
    <s v="Historically Black Colleges &amp; Universities"/>
    <m/>
    <m/>
    <m/>
    <m/>
    <m/>
    <m/>
    <m/>
    <m/>
    <m/>
    <m/>
  </r>
  <r>
    <x v="0"/>
    <s v="Kilgore College"/>
    <x v="0"/>
    <s v="Tribally Controlled Colleges and Universities"/>
    <m/>
    <m/>
    <m/>
    <m/>
    <m/>
    <m/>
    <m/>
    <m/>
    <m/>
    <m/>
  </r>
  <r>
    <x v="0"/>
    <s v="Kilgore College"/>
    <x v="0"/>
    <s v="Minority Serving Institutions"/>
    <m/>
    <m/>
    <m/>
    <m/>
    <m/>
    <m/>
    <m/>
    <m/>
    <m/>
    <m/>
  </r>
  <r>
    <x v="0"/>
    <s v="Kilgore College"/>
    <x v="0"/>
    <s v="Strengthening Institutions Program"/>
    <n v="192545"/>
    <n v="192545"/>
    <m/>
    <m/>
    <m/>
    <m/>
    <m/>
    <m/>
    <m/>
    <m/>
  </r>
  <r>
    <x v="0"/>
    <s v="Kilgore College"/>
    <x v="0"/>
    <s v="Fund for the Improvement of Post-Secondary Education"/>
    <m/>
    <m/>
    <m/>
    <m/>
    <m/>
    <m/>
    <m/>
    <m/>
    <m/>
    <m/>
  </r>
  <r>
    <x v="0"/>
    <s v="Kilgore College"/>
    <x v="0"/>
    <s v="Institutional Resilience and Expanded Postsecondary Opportunity"/>
    <m/>
    <m/>
    <m/>
    <m/>
    <m/>
    <m/>
    <m/>
    <m/>
    <m/>
    <m/>
  </r>
  <r>
    <x v="0"/>
    <s v="Kilgore College"/>
    <x v="0"/>
    <s v="HHS Provider Relief Fund"/>
    <m/>
    <m/>
    <m/>
    <m/>
    <m/>
    <m/>
    <m/>
    <m/>
    <m/>
    <m/>
  </r>
  <r>
    <x v="0"/>
    <s v="Kilgore College"/>
    <x v="0"/>
    <s v="Enter any Other Subpart Funding Received"/>
    <m/>
    <m/>
    <m/>
    <m/>
    <m/>
    <m/>
    <m/>
    <m/>
    <m/>
    <m/>
  </r>
  <r>
    <x v="0"/>
    <s v="Kilgore College"/>
    <x v="1"/>
    <s v="Governor's Emergency Education Relief Fund I &amp; II"/>
    <m/>
    <m/>
    <n v="851596"/>
    <n v="117700"/>
    <n v="102000"/>
    <n v="396264"/>
    <n v="105570"/>
    <n v="174894"/>
    <m/>
    <m/>
  </r>
  <r>
    <x v="0"/>
    <s v="Kilgore College"/>
    <x v="2"/>
    <s v="Student Aid Portion"/>
    <m/>
    <m/>
    <n v="1954443"/>
    <n v="1314047"/>
    <m/>
    <n v="640396"/>
    <m/>
    <m/>
    <m/>
    <m/>
  </r>
  <r>
    <x v="0"/>
    <s v="Kilgore College"/>
    <x v="2"/>
    <s v="Institutional Portion"/>
    <m/>
    <m/>
    <n v="5508898"/>
    <n v="382230"/>
    <m/>
    <n v="5126668"/>
    <m/>
    <m/>
    <m/>
    <m/>
  </r>
  <r>
    <x v="0"/>
    <s v="Kilgore College"/>
    <x v="2"/>
    <s v="Historically Black Colleges &amp; Universities"/>
    <m/>
    <m/>
    <m/>
    <m/>
    <m/>
    <m/>
    <m/>
    <m/>
    <m/>
    <m/>
  </r>
  <r>
    <x v="0"/>
    <s v="Kilgore College"/>
    <x v="2"/>
    <s v="Tribally Controlled Colleges and Universities"/>
    <m/>
    <m/>
    <m/>
    <m/>
    <m/>
    <m/>
    <m/>
    <m/>
    <m/>
    <m/>
  </r>
  <r>
    <x v="0"/>
    <s v="Kilgore College"/>
    <x v="2"/>
    <s v="Minority Serving Institutions"/>
    <m/>
    <m/>
    <m/>
    <m/>
    <m/>
    <m/>
    <m/>
    <m/>
    <m/>
    <m/>
  </r>
  <r>
    <x v="0"/>
    <s v="Kilgore College"/>
    <x v="2"/>
    <s v="Strengthening Institutions Program"/>
    <m/>
    <m/>
    <n v="310721"/>
    <m/>
    <m/>
    <n v="310721"/>
    <m/>
    <m/>
    <m/>
    <m/>
  </r>
  <r>
    <x v="0"/>
    <s v="Kilgore College"/>
    <x v="2"/>
    <s v="Proprietary Institutions Grant Funds for Students"/>
    <m/>
    <m/>
    <m/>
    <m/>
    <m/>
    <m/>
    <m/>
    <m/>
    <m/>
    <m/>
  </r>
  <r>
    <x v="0"/>
    <s v="Kilgore College"/>
    <x v="2"/>
    <s v="Supplemental Assistance to Institutions of Higher Education Program"/>
    <m/>
    <m/>
    <m/>
    <m/>
    <m/>
    <m/>
    <m/>
    <m/>
    <m/>
    <m/>
  </r>
  <r>
    <x v="0"/>
    <s v="Kilgore College"/>
    <x v="2"/>
    <s v="Enter any Other Subpart Funding Received"/>
    <m/>
    <m/>
    <m/>
    <m/>
    <m/>
    <m/>
    <m/>
    <m/>
    <m/>
    <m/>
  </r>
  <r>
    <x v="0"/>
    <s v="Kilgore College"/>
    <x v="3"/>
    <s v="Student Portion"/>
    <m/>
    <m/>
    <n v="6480161"/>
    <m/>
    <m/>
    <n v="5403404"/>
    <m/>
    <n v="1080917"/>
    <n v="0"/>
    <m/>
  </r>
  <r>
    <x v="0"/>
    <s v="Kilgore College"/>
    <x v="3"/>
    <s v="Institutional Portion"/>
    <m/>
    <m/>
    <n v="6253597"/>
    <m/>
    <m/>
    <n v="121207"/>
    <m/>
    <n v="6132390"/>
    <m/>
    <m/>
  </r>
  <r>
    <x v="0"/>
    <s v="Kilgore College"/>
    <x v="3"/>
    <s v="Historically Black Colleges &amp; Universities"/>
    <m/>
    <m/>
    <m/>
    <m/>
    <m/>
    <m/>
    <m/>
    <m/>
    <m/>
    <m/>
  </r>
  <r>
    <x v="0"/>
    <s v="Kilgore College"/>
    <x v="3"/>
    <s v="Tribally Controlled Colleges and Universities"/>
    <m/>
    <m/>
    <m/>
    <m/>
    <m/>
    <m/>
    <m/>
    <m/>
    <m/>
    <m/>
  </r>
  <r>
    <x v="0"/>
    <s v="Kilgore College"/>
    <x v="3"/>
    <s v="Minority Serving Institutions"/>
    <m/>
    <m/>
    <m/>
    <m/>
    <m/>
    <m/>
    <m/>
    <m/>
    <m/>
    <m/>
  </r>
  <r>
    <x v="0"/>
    <s v="Kilgore College"/>
    <x v="3"/>
    <s v="Strengthening Institutions Program"/>
    <m/>
    <m/>
    <n v="551038"/>
    <m/>
    <m/>
    <m/>
    <m/>
    <n v="551038"/>
    <m/>
    <m/>
  </r>
  <r>
    <x v="0"/>
    <s v="Kilgore College"/>
    <x v="3"/>
    <s v="Proprietary Institutions Grant Funds for Students"/>
    <m/>
    <m/>
    <m/>
    <m/>
    <m/>
    <m/>
    <m/>
    <m/>
    <m/>
    <m/>
  </r>
  <r>
    <x v="0"/>
    <s v="Kilgore College"/>
    <x v="3"/>
    <s v="Supplemental Support under American Rescue Plan"/>
    <m/>
    <m/>
    <m/>
    <m/>
    <m/>
    <m/>
    <m/>
    <m/>
    <m/>
    <m/>
  </r>
  <r>
    <x v="0"/>
    <s v="Kilgore College"/>
    <x v="3"/>
    <s v="Federal Funding Provided in SB8, 87th Legislature, 3rd Called Session"/>
    <m/>
    <m/>
    <m/>
    <m/>
    <m/>
    <m/>
    <m/>
    <m/>
    <m/>
    <m/>
  </r>
  <r>
    <x v="0"/>
    <s v="Kilgore College"/>
    <x v="3"/>
    <s v="Enter any Other Subpart Funding Received"/>
    <m/>
    <m/>
    <m/>
    <m/>
    <m/>
    <m/>
    <m/>
    <m/>
    <m/>
    <m/>
  </r>
  <r>
    <x v="0"/>
    <s v="Kilgore College"/>
    <x v="4"/>
    <s v="Enter any Other Subpart Funding Received"/>
    <m/>
    <m/>
    <m/>
    <m/>
    <m/>
    <m/>
    <m/>
    <m/>
    <m/>
    <m/>
  </r>
  <r>
    <x v="0"/>
    <s v="Kilgore College"/>
    <x v="4"/>
    <s v="Enter any Other Subpart Funding Received"/>
    <m/>
    <m/>
    <m/>
    <m/>
    <m/>
    <m/>
    <m/>
    <m/>
    <m/>
    <m/>
  </r>
  <r>
    <x v="0"/>
    <s v="Kilgore College"/>
    <x v="5"/>
    <s v="Enter any Other Subpart Funding Received"/>
    <m/>
    <m/>
    <m/>
    <m/>
    <m/>
    <m/>
    <m/>
    <m/>
    <m/>
    <m/>
  </r>
  <r>
    <x v="0"/>
    <s v="Kilgore College"/>
    <x v="5"/>
    <s v="Enter any Other Subpart Funding Received"/>
    <m/>
    <m/>
    <m/>
    <m/>
    <m/>
    <m/>
    <m/>
    <m/>
    <m/>
    <m/>
  </r>
  <r>
    <x v="0"/>
    <s v="Kilgore College"/>
    <x v="6"/>
    <s v="Enter any Other Subpart Funding Received"/>
    <m/>
    <m/>
    <m/>
    <m/>
    <m/>
    <m/>
    <m/>
    <m/>
    <m/>
    <m/>
  </r>
  <r>
    <x v="0"/>
    <s v="Kilgore College"/>
    <x v="6"/>
    <s v="Enter any Other Subpart Funding Received"/>
    <m/>
    <m/>
    <m/>
    <m/>
    <m/>
    <m/>
    <m/>
    <m/>
    <m/>
    <m/>
  </r>
  <r>
    <x v="0"/>
    <s v="Kilgore College"/>
    <x v="7"/>
    <s v="FEMA reimbursements – Note purpose in Explanatory Notes"/>
    <n v="0"/>
    <n v="0"/>
    <n v="0"/>
    <n v="0"/>
    <n v="0"/>
    <n v="0"/>
    <n v="0"/>
    <n v="0"/>
    <n v="0"/>
    <s v="NA"/>
  </r>
  <r>
    <x v="0"/>
    <s v="Kilgore College"/>
    <x v="7"/>
    <s v="Funds received from other state or local entity (please specify which entity and for what purpose in explanatory notes)"/>
    <m/>
    <m/>
    <m/>
    <m/>
    <m/>
    <m/>
    <m/>
    <m/>
    <m/>
    <m/>
  </r>
  <r>
    <x v="0"/>
    <s v="Amarillo College"/>
    <x v="0"/>
    <s v="Student Portion"/>
    <n v="2397197"/>
    <m/>
    <m/>
    <n v="2397197"/>
    <m/>
    <m/>
    <n v="0"/>
    <n v="0"/>
    <n v="0"/>
    <s v="Direct Student aid"/>
  </r>
  <r>
    <x v="0"/>
    <s v="Amarillo College"/>
    <x v="0"/>
    <s v="Institutional Portion"/>
    <n v="2397197"/>
    <m/>
    <m/>
    <n v="2397197"/>
    <m/>
    <m/>
    <m/>
    <m/>
    <m/>
    <s v="Dec Survey"/>
  </r>
  <r>
    <x v="0"/>
    <s v="Amarillo College"/>
    <x v="0"/>
    <s v="Historically Black Colleges &amp; Universities"/>
    <m/>
    <m/>
    <m/>
    <m/>
    <m/>
    <m/>
    <m/>
    <m/>
    <m/>
    <m/>
  </r>
  <r>
    <x v="0"/>
    <s v="Amarillo College"/>
    <x v="0"/>
    <s v="Tribally Controlled Colleges and Universities"/>
    <m/>
    <m/>
    <m/>
    <m/>
    <m/>
    <m/>
    <m/>
    <m/>
    <m/>
    <m/>
  </r>
  <r>
    <x v="0"/>
    <s v="Amarillo College"/>
    <x v="0"/>
    <s v="Minority Serving Institutions"/>
    <n v="302838"/>
    <m/>
    <m/>
    <n v="302838"/>
    <m/>
    <m/>
    <m/>
    <m/>
    <m/>
    <s v="Student Aid"/>
  </r>
  <r>
    <x v="0"/>
    <s v="Amarillo College"/>
    <x v="0"/>
    <s v="Strengthening Institutions Program"/>
    <m/>
    <m/>
    <m/>
    <m/>
    <m/>
    <m/>
    <m/>
    <m/>
    <m/>
    <m/>
  </r>
  <r>
    <x v="0"/>
    <s v="Amarillo College"/>
    <x v="0"/>
    <s v="Fund for the Improvement of Post-Secondary Education"/>
    <m/>
    <m/>
    <m/>
    <m/>
    <m/>
    <m/>
    <m/>
    <m/>
    <m/>
    <m/>
  </r>
  <r>
    <x v="0"/>
    <s v="Amarillo College"/>
    <x v="0"/>
    <s v="Institutional Resilience and Expanded Postsecondary Opportunity"/>
    <m/>
    <m/>
    <m/>
    <m/>
    <m/>
    <m/>
    <m/>
    <m/>
    <m/>
    <m/>
  </r>
  <r>
    <x v="0"/>
    <s v="Amarillo College"/>
    <x v="0"/>
    <s v="HHS Provider Relief Fund"/>
    <m/>
    <m/>
    <m/>
    <m/>
    <m/>
    <m/>
    <m/>
    <m/>
    <m/>
    <m/>
  </r>
  <r>
    <x v="0"/>
    <s v="Amarillo College"/>
    <x v="0"/>
    <s v="Enter any Other Subpart Funding Received"/>
    <m/>
    <m/>
    <m/>
    <m/>
    <m/>
    <m/>
    <m/>
    <m/>
    <m/>
    <m/>
  </r>
  <r>
    <x v="0"/>
    <s v="Amarillo College"/>
    <x v="1"/>
    <s v="Governor's Emergency Education Relief Fund I &amp; II"/>
    <m/>
    <m/>
    <m/>
    <n v="148582"/>
    <m/>
    <m/>
    <m/>
    <m/>
    <m/>
    <m/>
  </r>
  <r>
    <x v="0"/>
    <s v="Amarillo College"/>
    <x v="2"/>
    <s v="Student Aid Portion"/>
    <m/>
    <m/>
    <n v="2397197"/>
    <n v="2397197"/>
    <m/>
    <m/>
    <m/>
    <m/>
    <m/>
    <s v="Direct Student aid"/>
  </r>
  <r>
    <x v="0"/>
    <s v="Amarillo College"/>
    <x v="2"/>
    <s v="Institutional Portion"/>
    <m/>
    <m/>
    <n v="8444570"/>
    <n v="8444570"/>
    <m/>
    <m/>
    <m/>
    <m/>
    <m/>
    <s v="Dec Survey"/>
  </r>
  <r>
    <x v="0"/>
    <s v="Amarillo College"/>
    <x v="2"/>
    <s v="Historically Black Colleges &amp; Universities"/>
    <m/>
    <m/>
    <m/>
    <m/>
    <m/>
    <m/>
    <m/>
    <m/>
    <m/>
    <m/>
  </r>
  <r>
    <x v="0"/>
    <s v="Amarillo College"/>
    <x v="2"/>
    <s v="Tribally Controlled Colleges and Universities"/>
    <m/>
    <m/>
    <m/>
    <m/>
    <m/>
    <m/>
    <m/>
    <m/>
    <m/>
    <m/>
  </r>
  <r>
    <x v="0"/>
    <s v="Amarillo College"/>
    <x v="2"/>
    <s v="Minority Serving Institutions"/>
    <m/>
    <m/>
    <n v="591669"/>
    <n v="591669"/>
    <m/>
    <m/>
    <m/>
    <m/>
    <m/>
    <s v="Student Aid"/>
  </r>
  <r>
    <x v="0"/>
    <s v="Amarillo College"/>
    <x v="2"/>
    <s v="Strengthening Institutions Program"/>
    <m/>
    <m/>
    <m/>
    <m/>
    <m/>
    <m/>
    <m/>
    <m/>
    <m/>
    <m/>
  </r>
  <r>
    <x v="0"/>
    <s v="Amarillo College"/>
    <x v="2"/>
    <s v="Proprietary Institutions Grant Funds for Students"/>
    <m/>
    <m/>
    <m/>
    <m/>
    <m/>
    <m/>
    <m/>
    <m/>
    <m/>
    <m/>
  </r>
  <r>
    <x v="0"/>
    <s v="Amarillo College"/>
    <x v="2"/>
    <s v="Supplemental Assistance to Institutions of Higher Education Program"/>
    <m/>
    <m/>
    <m/>
    <m/>
    <m/>
    <m/>
    <m/>
    <m/>
    <m/>
    <m/>
  </r>
  <r>
    <x v="0"/>
    <s v="Amarillo College"/>
    <x v="2"/>
    <s v="Enter any Other Subpart Funding Received"/>
    <m/>
    <m/>
    <m/>
    <m/>
    <m/>
    <m/>
    <m/>
    <m/>
    <m/>
    <m/>
  </r>
  <r>
    <x v="0"/>
    <s v="Amarillo College"/>
    <x v="3"/>
    <s v="Student Portion"/>
    <m/>
    <m/>
    <n v="9806672"/>
    <n v="750"/>
    <m/>
    <n v="9805922"/>
    <m/>
    <m/>
    <m/>
    <s v="Direct Student aid"/>
  </r>
  <r>
    <x v="0"/>
    <s v="Amarillo College"/>
    <x v="3"/>
    <s v="Institutional Portion"/>
    <m/>
    <m/>
    <n v="8818845"/>
    <m/>
    <m/>
    <n v="2939615"/>
    <m/>
    <m/>
    <m/>
    <s v="Student Debt Clearing"/>
  </r>
  <r>
    <x v="0"/>
    <s v="Amarillo College"/>
    <x v="3"/>
    <s v="Historically Black Colleges &amp; Universities"/>
    <m/>
    <m/>
    <m/>
    <m/>
    <m/>
    <m/>
    <m/>
    <m/>
    <m/>
    <m/>
  </r>
  <r>
    <x v="0"/>
    <s v="Amarillo College"/>
    <x v="3"/>
    <s v="Tribally Controlled Colleges and Universities"/>
    <m/>
    <m/>
    <m/>
    <m/>
    <m/>
    <m/>
    <m/>
    <m/>
    <m/>
    <m/>
  </r>
  <r>
    <x v="0"/>
    <s v="Amarillo College"/>
    <x v="3"/>
    <s v="Minority Serving Institutions"/>
    <m/>
    <m/>
    <n v="985157"/>
    <m/>
    <m/>
    <n v="351196.23"/>
    <m/>
    <m/>
    <m/>
    <s v="Direct Student aid"/>
  </r>
  <r>
    <x v="0"/>
    <s v="Amarillo College"/>
    <x v="3"/>
    <s v="Strengthening Institutions Program"/>
    <m/>
    <m/>
    <m/>
    <m/>
    <m/>
    <m/>
    <m/>
    <m/>
    <m/>
    <m/>
  </r>
  <r>
    <x v="0"/>
    <s v="Amarillo College"/>
    <x v="3"/>
    <s v="Proprietary Institutions Grant Funds for Students"/>
    <m/>
    <m/>
    <m/>
    <m/>
    <m/>
    <m/>
    <m/>
    <m/>
    <m/>
    <m/>
  </r>
  <r>
    <x v="0"/>
    <s v="Amarillo College"/>
    <x v="3"/>
    <s v="Supplemental Support under American Rescue Plan"/>
    <m/>
    <m/>
    <m/>
    <m/>
    <m/>
    <m/>
    <m/>
    <m/>
    <m/>
    <m/>
  </r>
  <r>
    <x v="0"/>
    <s v="Amarillo College"/>
    <x v="3"/>
    <s v="Federal Funding Provided in SB8, 87th Legislature, 3rd Called Session"/>
    <m/>
    <m/>
    <m/>
    <m/>
    <m/>
    <m/>
    <m/>
    <m/>
    <m/>
    <m/>
  </r>
  <r>
    <x v="0"/>
    <s v="Amarillo College"/>
    <x v="3"/>
    <s v="Enter any Other Subpart Funding Received"/>
    <m/>
    <m/>
    <m/>
    <m/>
    <m/>
    <m/>
    <m/>
    <m/>
    <m/>
    <m/>
  </r>
  <r>
    <x v="0"/>
    <s v="Amarillo College"/>
    <x v="4"/>
    <s v="Enter any Other Subpart Funding Received"/>
    <m/>
    <m/>
    <m/>
    <m/>
    <m/>
    <m/>
    <m/>
    <m/>
    <m/>
    <m/>
  </r>
  <r>
    <x v="0"/>
    <s v="Amarillo College"/>
    <x v="4"/>
    <s v="Enter any Other Subpart Funding Received"/>
    <m/>
    <m/>
    <m/>
    <m/>
    <m/>
    <m/>
    <m/>
    <m/>
    <m/>
    <m/>
  </r>
  <r>
    <x v="0"/>
    <s v="Amarillo College"/>
    <x v="5"/>
    <s v="Enter any Other Subpart Funding Received"/>
    <m/>
    <m/>
    <m/>
    <m/>
    <m/>
    <m/>
    <m/>
    <m/>
    <m/>
    <m/>
  </r>
  <r>
    <x v="0"/>
    <s v="Amarillo College"/>
    <x v="5"/>
    <s v="Preserving and maintaining FY 2020-2021 Student Financial Aid Program Funding (TEXAS Grants, TEOG, TEG) "/>
    <m/>
    <m/>
    <n v="75564"/>
    <m/>
    <m/>
    <m/>
    <m/>
    <m/>
    <m/>
    <s v="FA awarded Aid"/>
  </r>
  <r>
    <x v="0"/>
    <s v="Amarillo College"/>
    <x v="6"/>
    <s v="Providing Emergency Educational Aid to pandemic-impacted undergraduate students and support them in enrolling and persisting on-track to attain a postsecondary credential "/>
    <m/>
    <m/>
    <n v="73018"/>
    <m/>
    <m/>
    <m/>
    <m/>
    <m/>
    <m/>
    <s v="FA awarded Aid"/>
  </r>
  <r>
    <x v="0"/>
    <s v="Amarillo College"/>
    <x v="6"/>
    <s v="Enter any Other Subpart Funding Received"/>
    <m/>
    <m/>
    <m/>
    <m/>
    <m/>
    <m/>
    <m/>
    <m/>
    <m/>
    <m/>
  </r>
  <r>
    <x v="0"/>
    <s v="Amarillo College"/>
    <x v="7"/>
    <s v="FEMA reimbursements – Note purpose in Explanatory Notes"/>
    <m/>
    <m/>
    <m/>
    <m/>
    <m/>
    <m/>
    <m/>
    <m/>
    <m/>
    <m/>
  </r>
  <r>
    <x v="0"/>
    <s v="Amarillo College"/>
    <x v="7"/>
    <s v="Funds received from other state or local entity (please specify which entity and for what purpose in explanatory notes)"/>
    <m/>
    <m/>
    <m/>
    <m/>
    <m/>
    <m/>
    <m/>
    <m/>
    <m/>
    <m/>
  </r>
  <r>
    <x v="1"/>
    <s v="Angelo State University"/>
    <x v="0"/>
    <s v="Student Portion"/>
    <n v="3179781"/>
    <n v="3179781"/>
    <m/>
    <n v="454365"/>
    <m/>
    <m/>
    <m/>
    <m/>
    <m/>
    <m/>
  </r>
  <r>
    <x v="1"/>
    <s v="Angelo State University"/>
    <x v="0"/>
    <s v="Institutional Portion"/>
    <n v="3179780"/>
    <n v="2725415"/>
    <m/>
    <m/>
    <m/>
    <m/>
    <m/>
    <m/>
    <m/>
    <m/>
  </r>
  <r>
    <x v="1"/>
    <s v="Angelo State University"/>
    <x v="0"/>
    <s v="Historically Black Colleges &amp; Universities"/>
    <m/>
    <m/>
    <m/>
    <m/>
    <m/>
    <m/>
    <m/>
    <m/>
    <m/>
    <m/>
  </r>
  <r>
    <x v="1"/>
    <s v="Angelo State University"/>
    <x v="0"/>
    <s v="Tribally Controlled Colleges and Universities"/>
    <m/>
    <m/>
    <m/>
    <m/>
    <m/>
    <m/>
    <m/>
    <m/>
    <m/>
    <m/>
  </r>
  <r>
    <x v="1"/>
    <s v="Angelo State University"/>
    <x v="0"/>
    <s v="Minority Serving Institutions"/>
    <n v="470075"/>
    <n v="186984"/>
    <n v="4018"/>
    <n v="287109"/>
    <m/>
    <m/>
    <m/>
    <m/>
    <m/>
    <m/>
  </r>
  <r>
    <x v="1"/>
    <s v="Angelo State University"/>
    <x v="0"/>
    <s v="Strengthening Institutions Program"/>
    <m/>
    <m/>
    <m/>
    <m/>
    <m/>
    <m/>
    <m/>
    <m/>
    <m/>
    <m/>
  </r>
  <r>
    <x v="1"/>
    <s v="Angelo State University"/>
    <x v="0"/>
    <s v="Fund for the Improvement of Post-Secondary Education"/>
    <m/>
    <m/>
    <m/>
    <m/>
    <m/>
    <m/>
    <m/>
    <m/>
    <m/>
    <m/>
  </r>
  <r>
    <x v="1"/>
    <s v="Angelo State University"/>
    <x v="0"/>
    <s v="Institutional Resilience and Expanded Postsecondary Opportunity"/>
    <m/>
    <m/>
    <m/>
    <m/>
    <m/>
    <m/>
    <m/>
    <m/>
    <m/>
    <m/>
  </r>
  <r>
    <x v="1"/>
    <s v="Angelo State University"/>
    <x v="0"/>
    <s v="HHS Provider Relief Fund"/>
    <m/>
    <m/>
    <m/>
    <m/>
    <m/>
    <m/>
    <m/>
    <m/>
    <m/>
    <m/>
  </r>
  <r>
    <x v="1"/>
    <s v="Angelo State University"/>
    <x v="0"/>
    <s v="Enter any Other Subpart Funding Received"/>
    <m/>
    <m/>
    <m/>
    <m/>
    <m/>
    <m/>
    <m/>
    <m/>
    <m/>
    <m/>
  </r>
  <r>
    <x v="1"/>
    <s v="Angelo State University"/>
    <x v="1"/>
    <s v="Governor's Emergency Education Relief Fund I &amp; II"/>
    <m/>
    <m/>
    <n v="1491552"/>
    <n v="1491552"/>
    <n v="198785"/>
    <n v="79754"/>
    <n v="163585"/>
    <n v="61943"/>
    <n v="101642"/>
    <s v="Unused funds returned at 8/31/22"/>
  </r>
  <r>
    <x v="1"/>
    <s v="Angelo State University"/>
    <x v="2"/>
    <s v="Student Aid Portion"/>
    <m/>
    <m/>
    <n v="3179781"/>
    <n v="3179781"/>
    <m/>
    <m/>
    <m/>
    <m/>
    <m/>
    <m/>
  </r>
  <r>
    <x v="1"/>
    <s v="Angelo State University"/>
    <x v="2"/>
    <s v="Institutional Portion"/>
    <m/>
    <m/>
    <n v="7857891"/>
    <n v="7694631"/>
    <m/>
    <n v="163260"/>
    <m/>
    <m/>
    <m/>
    <m/>
  </r>
  <r>
    <x v="1"/>
    <s v="Angelo State University"/>
    <x v="2"/>
    <s v="Historically Black Colleges &amp; Universities"/>
    <m/>
    <m/>
    <m/>
    <m/>
    <m/>
    <m/>
    <m/>
    <m/>
    <m/>
    <m/>
  </r>
  <r>
    <x v="1"/>
    <s v="Angelo State University"/>
    <x v="2"/>
    <s v="Tribally Controlled Colleges and Universities"/>
    <m/>
    <m/>
    <m/>
    <m/>
    <m/>
    <m/>
    <m/>
    <m/>
    <m/>
    <m/>
  </r>
  <r>
    <x v="1"/>
    <s v="Angelo State University"/>
    <x v="2"/>
    <s v="Minority Serving Institutions"/>
    <m/>
    <m/>
    <n v="716811"/>
    <n v="716811"/>
    <m/>
    <m/>
    <m/>
    <m/>
    <m/>
    <m/>
  </r>
  <r>
    <x v="1"/>
    <s v="Angelo State University"/>
    <x v="2"/>
    <s v="Strengthening Institutions Program"/>
    <m/>
    <m/>
    <m/>
    <m/>
    <m/>
    <m/>
    <m/>
    <m/>
    <m/>
    <m/>
  </r>
  <r>
    <x v="1"/>
    <s v="Angelo State University"/>
    <x v="2"/>
    <s v="Proprietary Institutions Grant Funds for Students"/>
    <m/>
    <m/>
    <m/>
    <m/>
    <m/>
    <m/>
    <m/>
    <m/>
    <m/>
    <m/>
  </r>
  <r>
    <x v="1"/>
    <s v="Angelo State University"/>
    <x v="2"/>
    <s v="Supplemental Assistance to Institutions of Higher Education Program"/>
    <m/>
    <m/>
    <m/>
    <m/>
    <m/>
    <m/>
    <m/>
    <m/>
    <m/>
    <m/>
  </r>
  <r>
    <x v="1"/>
    <s v="Angelo State University"/>
    <x v="2"/>
    <s v="Enter any Other Subpart Funding Received"/>
    <m/>
    <m/>
    <m/>
    <m/>
    <m/>
    <m/>
    <m/>
    <m/>
    <m/>
    <m/>
  </r>
  <r>
    <x v="1"/>
    <s v="Angelo State University"/>
    <x v="3"/>
    <s v="Student Portion"/>
    <m/>
    <m/>
    <n v="9788846"/>
    <n v="3334519"/>
    <m/>
    <n v="6454327"/>
    <m/>
    <m/>
    <m/>
    <m/>
  </r>
  <r>
    <x v="1"/>
    <s v="Angelo State University"/>
    <x v="3"/>
    <s v="Institutional Portion"/>
    <m/>
    <m/>
    <n v="9693502"/>
    <n v="277183"/>
    <m/>
    <n v="5587889"/>
    <m/>
    <n v="2760806"/>
    <n v="1067624"/>
    <s v="Supply chain issues as a result of COVID restrictions have impacted ability to source goods in timely manner."/>
  </r>
  <r>
    <x v="1"/>
    <s v="Angelo State University"/>
    <x v="3"/>
    <s v="Historically Black Colleges &amp; Universities"/>
    <m/>
    <m/>
    <m/>
    <m/>
    <m/>
    <m/>
    <m/>
    <m/>
    <m/>
    <m/>
  </r>
  <r>
    <x v="1"/>
    <s v="Angelo State University"/>
    <x v="3"/>
    <s v="Tribally Controlled Colleges and Universities"/>
    <m/>
    <m/>
    <m/>
    <m/>
    <m/>
    <m/>
    <m/>
    <m/>
    <m/>
    <m/>
  </r>
  <r>
    <x v="1"/>
    <s v="Angelo State University"/>
    <x v="3"/>
    <s v="Minority Serving Institutions"/>
    <m/>
    <m/>
    <n v="1228002"/>
    <n v="251915"/>
    <m/>
    <n v="381631"/>
    <m/>
    <n v="185361"/>
    <n v="409095"/>
    <s v="Supply chain issues as a result of COVID restrictions have impacted ability to source goods in timely manner."/>
  </r>
  <r>
    <x v="1"/>
    <s v="Angelo State University"/>
    <x v="3"/>
    <s v="Strengthening Institutions Program"/>
    <m/>
    <m/>
    <m/>
    <m/>
    <m/>
    <m/>
    <m/>
    <m/>
    <m/>
    <m/>
  </r>
  <r>
    <x v="1"/>
    <s v="Angelo State University"/>
    <x v="3"/>
    <s v="Proprietary Institutions Grant Funds for Students"/>
    <m/>
    <m/>
    <m/>
    <m/>
    <m/>
    <m/>
    <m/>
    <m/>
    <m/>
    <m/>
  </r>
  <r>
    <x v="1"/>
    <s v="Angelo State University"/>
    <x v="3"/>
    <s v="Supplemental Support under American Rescue Plan"/>
    <m/>
    <m/>
    <m/>
    <m/>
    <m/>
    <m/>
    <m/>
    <m/>
    <m/>
    <m/>
  </r>
  <r>
    <x v="1"/>
    <s v="Angelo State University"/>
    <x v="3"/>
    <s v="Federal Funding Provided in SB8, 87th Legislature, 3rd Called Session"/>
    <m/>
    <m/>
    <m/>
    <m/>
    <m/>
    <m/>
    <m/>
    <m/>
    <m/>
    <m/>
  </r>
  <r>
    <x v="1"/>
    <s v="Angelo State University"/>
    <x v="3"/>
    <s v="Enter any Other Subpart Funding Received"/>
    <m/>
    <m/>
    <m/>
    <m/>
    <m/>
    <m/>
    <m/>
    <m/>
    <m/>
    <m/>
  </r>
  <r>
    <x v="1"/>
    <s v="Angelo State University"/>
    <x v="4"/>
    <s v="Enter any Other Subpart Funding Received"/>
    <m/>
    <m/>
    <m/>
    <m/>
    <m/>
    <m/>
    <m/>
    <m/>
    <m/>
    <m/>
  </r>
  <r>
    <x v="1"/>
    <s v="Angelo State University"/>
    <x v="4"/>
    <s v="Enter any Other Subpart Funding Received"/>
    <m/>
    <m/>
    <m/>
    <m/>
    <m/>
    <m/>
    <m/>
    <m/>
    <m/>
    <m/>
  </r>
  <r>
    <x v="1"/>
    <s v="Angelo State University"/>
    <x v="5"/>
    <s v="Enter any Other Subpart Funding Received"/>
    <m/>
    <m/>
    <m/>
    <m/>
    <m/>
    <m/>
    <m/>
    <m/>
    <m/>
    <m/>
  </r>
  <r>
    <x v="1"/>
    <s v="Angelo State University"/>
    <x v="5"/>
    <s v="Enter any Other Subpart Funding Received"/>
    <m/>
    <m/>
    <m/>
    <m/>
    <m/>
    <m/>
    <m/>
    <m/>
    <m/>
    <m/>
  </r>
  <r>
    <x v="1"/>
    <s v="Angelo State University"/>
    <x v="6"/>
    <s v="Enter any Other Subpart Funding Received"/>
    <m/>
    <m/>
    <m/>
    <m/>
    <m/>
    <m/>
    <m/>
    <m/>
    <m/>
    <m/>
  </r>
  <r>
    <x v="1"/>
    <s v="Angelo State University"/>
    <x v="6"/>
    <s v="Enter any Other Subpart Funding Received"/>
    <m/>
    <m/>
    <m/>
    <m/>
    <m/>
    <m/>
    <m/>
    <m/>
    <m/>
    <m/>
  </r>
  <r>
    <x v="1"/>
    <s v="Angelo State University"/>
    <x v="7"/>
    <s v="FEMA reimbursements – Note purpose in Explanatory Notes"/>
    <m/>
    <m/>
    <m/>
    <m/>
    <m/>
    <m/>
    <m/>
    <m/>
    <m/>
    <m/>
  </r>
  <r>
    <x v="1"/>
    <s v="Angelo State University"/>
    <x v="7"/>
    <s v="Funds received from other state or local entity (please specify which entity and for what purpose in explanatory notes)"/>
    <n v="231347"/>
    <n v="9634"/>
    <n v="-35958"/>
    <n v="97153"/>
    <m/>
    <n v="25258"/>
    <m/>
    <n v="597"/>
    <m/>
    <s v="University of Texas-San Antonio-Small Business Development Center"/>
  </r>
  <r>
    <x v="2"/>
    <s v="The University of Texas Health Science Center at San Antonio"/>
    <x v="0"/>
    <s v="Student Portion"/>
    <n v="772901"/>
    <n v="772901"/>
    <m/>
    <m/>
    <m/>
    <m/>
    <m/>
    <m/>
    <m/>
    <m/>
  </r>
  <r>
    <x v="2"/>
    <s v="The University of Texas Health Science Center at San Antonio"/>
    <x v="0"/>
    <s v="Institutional Portion"/>
    <n v="772900"/>
    <n v="772900"/>
    <m/>
    <m/>
    <m/>
    <m/>
    <m/>
    <m/>
    <m/>
    <m/>
  </r>
  <r>
    <x v="2"/>
    <s v="The University of Texas Health Science Center at San Antonio"/>
    <x v="0"/>
    <s v="Historically Black Colleges &amp; Universities"/>
    <m/>
    <m/>
    <m/>
    <m/>
    <m/>
    <m/>
    <m/>
    <m/>
    <m/>
    <m/>
  </r>
  <r>
    <x v="2"/>
    <s v="The University of Texas Health Science Center at San Antonio"/>
    <x v="0"/>
    <s v="Tribally Controlled Colleges and Universities"/>
    <m/>
    <m/>
    <m/>
    <m/>
    <m/>
    <m/>
    <m/>
    <m/>
    <m/>
    <m/>
  </r>
  <r>
    <x v="2"/>
    <s v="The University of Texas Health Science Center at San Antonio"/>
    <x v="0"/>
    <s v="Minority Serving Institutions"/>
    <n v="129390"/>
    <n v="129390"/>
    <n v="1194"/>
    <m/>
    <m/>
    <n v="935"/>
    <m/>
    <m/>
    <m/>
    <m/>
  </r>
  <r>
    <x v="2"/>
    <s v="The University of Texas Health Science Center at San Antonio"/>
    <x v="0"/>
    <s v="Strengthening Institutions Program"/>
    <m/>
    <m/>
    <m/>
    <m/>
    <m/>
    <m/>
    <m/>
    <m/>
    <m/>
    <m/>
  </r>
  <r>
    <x v="2"/>
    <s v="The University of Texas Health Science Center at San Antonio"/>
    <x v="0"/>
    <s v="Fund for the Improvement of Post-Secondary Education"/>
    <m/>
    <m/>
    <m/>
    <m/>
    <m/>
    <m/>
    <m/>
    <m/>
    <m/>
    <m/>
  </r>
  <r>
    <x v="2"/>
    <s v="The University of Texas Health Science Center at San Antonio"/>
    <x v="0"/>
    <s v="Institutional Resilience and Expanded Postsecondary Opportunity"/>
    <m/>
    <m/>
    <m/>
    <m/>
    <m/>
    <m/>
    <m/>
    <m/>
    <m/>
    <m/>
  </r>
  <r>
    <x v="2"/>
    <s v="The University of Texas Health Science Center at San Antonio"/>
    <x v="0"/>
    <s v="HHS Provider Relief Fund"/>
    <n v="4921409"/>
    <n v="4921409"/>
    <m/>
    <m/>
    <n v="16412762"/>
    <n v="16412762"/>
    <m/>
    <m/>
    <m/>
    <m/>
  </r>
  <r>
    <x v="2"/>
    <s v="The University of Texas Health Science Center at San Antonio"/>
    <x v="0"/>
    <s v="Enter any Other Subpart Funding Received"/>
    <n v="395262"/>
    <n v="38435"/>
    <m/>
    <n v="332598"/>
    <m/>
    <m/>
    <m/>
    <m/>
    <m/>
    <m/>
  </r>
  <r>
    <x v="2"/>
    <s v="The University of Texas Health Science Center at San Antonio"/>
    <x v="1"/>
    <s v="Governor's Emergency Education Relief Fund I &amp; II"/>
    <m/>
    <m/>
    <m/>
    <m/>
    <m/>
    <m/>
    <m/>
    <m/>
    <m/>
    <m/>
  </r>
  <r>
    <x v="2"/>
    <s v="The University of Texas Health Science Center at San Antonio"/>
    <x v="2"/>
    <s v="Student Aid Portion"/>
    <m/>
    <m/>
    <n v="772901"/>
    <n v="772901"/>
    <m/>
    <m/>
    <m/>
    <m/>
    <m/>
    <m/>
  </r>
  <r>
    <x v="2"/>
    <s v="The University of Texas Health Science Center at San Antonio"/>
    <x v="2"/>
    <s v="Institutional Portion"/>
    <m/>
    <m/>
    <n v="1450603"/>
    <n v="1253906"/>
    <m/>
    <n v="252837"/>
    <m/>
    <m/>
    <m/>
    <m/>
  </r>
  <r>
    <x v="2"/>
    <s v="The University of Texas Health Science Center at San Antonio"/>
    <x v="2"/>
    <s v="Historically Black Colleges &amp; Universities"/>
    <m/>
    <m/>
    <m/>
    <m/>
    <m/>
    <m/>
    <m/>
    <m/>
    <m/>
    <m/>
  </r>
  <r>
    <x v="2"/>
    <s v="The University of Texas Health Science Center at San Antonio"/>
    <x v="2"/>
    <s v="Tribally Controlled Colleges and Universities"/>
    <m/>
    <m/>
    <m/>
    <m/>
    <m/>
    <m/>
    <m/>
    <m/>
    <m/>
    <m/>
  </r>
  <r>
    <x v="2"/>
    <s v="The University of Texas Health Science Center at San Antonio"/>
    <x v="2"/>
    <s v="Minority Serving Institutions"/>
    <m/>
    <m/>
    <n v="166959"/>
    <n v="60739"/>
    <m/>
    <n v="106220"/>
    <m/>
    <m/>
    <m/>
    <m/>
  </r>
  <r>
    <x v="2"/>
    <s v="The University of Texas Health Science Center at San Antonio"/>
    <x v="2"/>
    <s v="Strengthening Institutions Program"/>
    <m/>
    <m/>
    <m/>
    <m/>
    <m/>
    <m/>
    <m/>
    <m/>
    <m/>
    <m/>
  </r>
  <r>
    <x v="2"/>
    <s v="The University of Texas Health Science Center at San Antonio"/>
    <x v="2"/>
    <s v="Proprietary Institutions Grant Funds for Students"/>
    <m/>
    <m/>
    <m/>
    <m/>
    <m/>
    <m/>
    <m/>
    <m/>
    <m/>
    <m/>
  </r>
  <r>
    <x v="2"/>
    <s v="The University of Texas Health Science Center at San Antonio"/>
    <x v="2"/>
    <s v="Supplemental Assistance to Institutions of Higher Education Program"/>
    <m/>
    <m/>
    <m/>
    <m/>
    <m/>
    <m/>
    <m/>
    <m/>
    <m/>
    <m/>
  </r>
  <r>
    <x v="2"/>
    <s v="The University of Texas Health Science Center at San Antonio"/>
    <x v="2"/>
    <s v="Enter any Other Subpart Funding Received"/>
    <m/>
    <m/>
    <m/>
    <m/>
    <m/>
    <m/>
    <m/>
    <m/>
    <m/>
    <m/>
  </r>
  <r>
    <x v="2"/>
    <s v="The University of Texas Health Science Center at San Antonio"/>
    <x v="3"/>
    <s v="Student Portion"/>
    <m/>
    <m/>
    <n v="2024065"/>
    <m/>
    <m/>
    <n v="2024065"/>
    <m/>
    <m/>
    <m/>
    <m/>
  </r>
  <r>
    <x v="2"/>
    <s v="The University of Texas Health Science Center at San Antonio"/>
    <x v="3"/>
    <s v="Institutional Portion"/>
    <m/>
    <m/>
    <n v="1993776"/>
    <m/>
    <m/>
    <n v="1229580"/>
    <m/>
    <n v="3969"/>
    <m/>
    <m/>
  </r>
  <r>
    <x v="2"/>
    <s v="The University of Texas Health Science Center at San Antonio"/>
    <x v="3"/>
    <s v="Historically Black Colleges &amp; Universities"/>
    <m/>
    <m/>
    <m/>
    <m/>
    <m/>
    <m/>
    <m/>
    <m/>
    <m/>
    <m/>
  </r>
  <r>
    <x v="2"/>
    <s v="The University of Texas Health Science Center at San Antonio"/>
    <x v="3"/>
    <s v="Tribally Controlled Colleges and Universities"/>
    <m/>
    <m/>
    <m/>
    <m/>
    <m/>
    <m/>
    <m/>
    <m/>
    <m/>
    <m/>
  </r>
  <r>
    <x v="2"/>
    <s v="The University of Texas Health Science Center at San Antonio"/>
    <x v="3"/>
    <s v="Minority Serving Institutions"/>
    <m/>
    <m/>
    <m/>
    <m/>
    <m/>
    <m/>
    <m/>
    <m/>
    <m/>
    <m/>
  </r>
  <r>
    <x v="2"/>
    <s v="The University of Texas Health Science Center at San Antonio"/>
    <x v="3"/>
    <s v="Strengthening Institutions Program"/>
    <m/>
    <m/>
    <m/>
    <m/>
    <m/>
    <m/>
    <m/>
    <m/>
    <m/>
    <m/>
  </r>
  <r>
    <x v="2"/>
    <s v="The University of Texas Health Science Center at San Antonio"/>
    <x v="3"/>
    <s v="Proprietary Institutions Grant Funds for Students"/>
    <m/>
    <m/>
    <m/>
    <m/>
    <m/>
    <m/>
    <m/>
    <m/>
    <m/>
    <m/>
  </r>
  <r>
    <x v="2"/>
    <s v="The University of Texas Health Science Center at San Antonio"/>
    <x v="3"/>
    <s v="Supplemental Support under American Rescue Plan"/>
    <m/>
    <m/>
    <m/>
    <m/>
    <m/>
    <m/>
    <m/>
    <m/>
    <m/>
    <m/>
  </r>
  <r>
    <x v="2"/>
    <s v="The University of Texas Health Science Center at San Antonio"/>
    <x v="3"/>
    <s v="Federal Funding Provided in SB8, 87th Legislature, 3rd Called Session"/>
    <m/>
    <m/>
    <m/>
    <m/>
    <m/>
    <m/>
    <m/>
    <m/>
    <m/>
    <m/>
  </r>
  <r>
    <x v="2"/>
    <s v="The University of Texas Health Science Center at San Antonio"/>
    <x v="3"/>
    <s v="Enter any Other Subpart Funding Received"/>
    <m/>
    <m/>
    <m/>
    <m/>
    <m/>
    <m/>
    <m/>
    <m/>
    <m/>
    <m/>
  </r>
  <r>
    <x v="2"/>
    <s v="The University of Texas Health Science Center at San Antonio"/>
    <x v="4"/>
    <s v="Enter any Other Subpart Funding Received"/>
    <m/>
    <m/>
    <m/>
    <m/>
    <m/>
    <m/>
    <m/>
    <m/>
    <m/>
    <m/>
  </r>
  <r>
    <x v="2"/>
    <s v="The University of Texas Health Science Center at San Antonio"/>
    <x v="4"/>
    <s v="Enter any Other Subpart Funding Received"/>
    <m/>
    <m/>
    <m/>
    <m/>
    <m/>
    <m/>
    <m/>
    <m/>
    <m/>
    <m/>
  </r>
  <r>
    <x v="2"/>
    <s v="The University of Texas Health Science Center at San Antonio"/>
    <x v="5"/>
    <s v="Enter any Other Subpart Funding Received"/>
    <m/>
    <m/>
    <m/>
    <m/>
    <m/>
    <m/>
    <m/>
    <m/>
    <m/>
    <m/>
  </r>
  <r>
    <x v="2"/>
    <s v="The University of Texas Health Science Center at San Antonio"/>
    <x v="5"/>
    <s v="Enter any Other Subpart Funding Received"/>
    <m/>
    <m/>
    <m/>
    <m/>
    <m/>
    <m/>
    <m/>
    <m/>
    <m/>
    <m/>
  </r>
  <r>
    <x v="2"/>
    <s v="The University of Texas Health Science Center at San Antonio"/>
    <x v="6"/>
    <s v="Enter any Other Subpart Funding Received"/>
    <n v="2254000"/>
    <n v="497878"/>
    <n v="7110754"/>
    <n v="3739247"/>
    <n v="10242723"/>
    <n v="4886429"/>
    <n v="3929374"/>
    <n v="3991992"/>
    <m/>
    <m/>
  </r>
  <r>
    <x v="2"/>
    <s v="The University of Texas Health Science Center at San Antonio"/>
    <x v="6"/>
    <s v="Enter any Other Subpart Funding Received"/>
    <m/>
    <m/>
    <m/>
    <m/>
    <m/>
    <m/>
    <m/>
    <m/>
    <m/>
    <m/>
  </r>
  <r>
    <x v="2"/>
    <s v="The University of Texas Health Science Center at San Antonio"/>
    <x v="7"/>
    <s v="FEMA reimbursements – Note purpose in Explanatory Notes"/>
    <m/>
    <m/>
    <m/>
    <m/>
    <n v="1165351"/>
    <n v="1165351"/>
    <n v="507370"/>
    <n v="507370"/>
    <m/>
    <s v="Texas Division of Emergency Management"/>
  </r>
  <r>
    <x v="2"/>
    <s v="The University of Texas Health Science Center at San Antonio"/>
    <x v="7"/>
    <s v="Funds received from other state or local entity (please specify which entity and for what purpose in explanatory notes)"/>
    <m/>
    <m/>
    <n v="1461857"/>
    <n v="368364"/>
    <n v="32092613"/>
    <n v="10368127"/>
    <n v="46985835"/>
    <n v="19904438"/>
    <m/>
    <s v=" Health and Human Services Commission, Texas Dept of State Health Svcs, Texas Higher ED Coordinating Board, UT, UTHSCH "/>
  </r>
  <r>
    <x v="2"/>
    <s v="The University of Texas Southwestern Medical Center"/>
    <x v="0"/>
    <s v="Student Portion"/>
    <n v="301303"/>
    <n v="162753"/>
    <s v="                                    -  "/>
    <n v="138550"/>
    <m/>
    <m/>
    <m/>
    <m/>
    <m/>
    <s v="HEERF I"/>
  </r>
  <r>
    <x v="2"/>
    <s v="The University of Texas Southwestern Medical Center"/>
    <x v="0"/>
    <s v="Institutional Portion"/>
    <n v="301303"/>
    <n v="12201"/>
    <s v="                                    -  "/>
    <n v="289102"/>
    <m/>
    <m/>
    <m/>
    <m/>
    <m/>
    <s v="HEERF I"/>
  </r>
  <r>
    <x v="2"/>
    <s v="The University of Texas Southwestern Medical Center"/>
    <x v="0"/>
    <s v="Historically Black Colleges &amp; Universities"/>
    <s v="                                    -  "/>
    <s v="                                    -  "/>
    <s v="                                    -  "/>
    <s v="                                    -  "/>
    <m/>
    <m/>
    <m/>
    <m/>
    <m/>
    <m/>
  </r>
  <r>
    <x v="2"/>
    <s v="The University of Texas Southwestern Medical Center"/>
    <x v="0"/>
    <s v="Tribally Controlled Colleges and Universities"/>
    <s v="                                    -  "/>
    <s v="                                    -  "/>
    <s v="                                    -  "/>
    <s v="                                    -  "/>
    <m/>
    <m/>
    <m/>
    <m/>
    <m/>
    <m/>
  </r>
  <r>
    <x v="2"/>
    <s v="The University of Texas Southwestern Medical Center"/>
    <x v="0"/>
    <s v="Minority Serving Institutions"/>
    <s v="                                    -  "/>
    <s v="                                    -  "/>
    <s v="                                    -  "/>
    <s v="                                    -  "/>
    <m/>
    <m/>
    <m/>
    <m/>
    <m/>
    <m/>
  </r>
  <r>
    <x v="2"/>
    <s v="The University of Texas Southwestern Medical Center"/>
    <x v="0"/>
    <s v="Strengthening Institutions Program"/>
    <s v="                                    -  "/>
    <s v="                                    -  "/>
    <s v="                                    -  "/>
    <s v="                                    -  "/>
    <m/>
    <m/>
    <m/>
    <m/>
    <m/>
    <m/>
  </r>
  <r>
    <x v="2"/>
    <s v="The University of Texas Southwestern Medical Center"/>
    <x v="0"/>
    <s v="Fund for the Improvement of Post-Secondary Education"/>
    <s v="                                    -  "/>
    <s v="                                    -  "/>
    <s v="                                    -  "/>
    <s v="                                    -  "/>
    <m/>
    <m/>
    <m/>
    <m/>
    <m/>
    <m/>
  </r>
  <r>
    <x v="2"/>
    <s v="The University of Texas Southwestern Medical Center"/>
    <x v="0"/>
    <s v="Institutional Resilience and Expanded Postsecondary Opportunity"/>
    <s v="                                    -  "/>
    <s v="                                    -  "/>
    <s v="                                    -  "/>
    <s v="                                    -  "/>
    <m/>
    <m/>
    <m/>
    <m/>
    <m/>
    <m/>
  </r>
  <r>
    <x v="2"/>
    <s v="The University of Texas Southwestern Medical Center"/>
    <x v="0"/>
    <s v="HHS Provider Relief Fund"/>
    <n v="42284684"/>
    <n v="42284684"/>
    <n v="93204302"/>
    <n v="93204302"/>
    <n v="21203862"/>
    <n v="21203862"/>
    <m/>
    <n v="0"/>
    <m/>
    <s v="Awarded amounts applied to lost revenue and unfunded compensation realized in FY20; amounts shown as &quot;expended&quot; in FY20 - FY22 recognize the reimbursement of these prior year fund balance losses at the time of payment receipt"/>
  </r>
  <r>
    <x v="2"/>
    <s v="The University of Texas Southwestern Medical Center"/>
    <x v="0"/>
    <s v="Enter any Other Subpart Funding Received"/>
    <m/>
    <m/>
    <m/>
    <m/>
    <m/>
    <m/>
    <m/>
    <m/>
    <m/>
    <m/>
  </r>
  <r>
    <x v="2"/>
    <s v="The University of Texas Southwestern Medical Center"/>
    <x v="1"/>
    <s v="Governor's Emergency Education Relief Fund I &amp; II"/>
    <m/>
    <m/>
    <m/>
    <m/>
    <m/>
    <m/>
    <m/>
    <m/>
    <m/>
    <m/>
  </r>
  <r>
    <x v="2"/>
    <s v="The University of Texas Southwestern Medical Center"/>
    <x v="2"/>
    <s v="Student Aid Portion"/>
    <s v="                                    -  "/>
    <s v="                                    -  "/>
    <n v="301303"/>
    <n v="62588"/>
    <m/>
    <n v="238715"/>
    <m/>
    <n v="0"/>
    <m/>
    <s v="HEERF II"/>
  </r>
  <r>
    <x v="2"/>
    <s v="The University of Texas Southwestern Medical Center"/>
    <x v="2"/>
    <s v="Institutional Portion"/>
    <s v="                                    -  "/>
    <s v="                                    -  "/>
    <n v="542347"/>
    <n v="542347"/>
    <m/>
    <s v="                                               -"/>
    <m/>
    <m/>
    <m/>
    <s v="HEERF II"/>
  </r>
  <r>
    <x v="2"/>
    <s v="The University of Texas Southwestern Medical Center"/>
    <x v="2"/>
    <s v="Historically Black Colleges &amp; Universities"/>
    <s v="                                    -  "/>
    <s v="                                    -  "/>
    <s v="                                    -  "/>
    <s v="                                    -  "/>
    <m/>
    <m/>
    <m/>
    <m/>
    <m/>
    <m/>
  </r>
  <r>
    <x v="2"/>
    <s v="The University of Texas Southwestern Medical Center"/>
    <x v="2"/>
    <s v="Tribally Controlled Colleges and Universities"/>
    <s v="                                    -  "/>
    <s v="                                    -  "/>
    <s v="                                    -  "/>
    <s v="                                    -  "/>
    <m/>
    <m/>
    <m/>
    <m/>
    <m/>
    <m/>
  </r>
  <r>
    <x v="2"/>
    <s v="The University of Texas Southwestern Medical Center"/>
    <x v="2"/>
    <s v="Minority Serving Institutions"/>
    <s v="                                    -  "/>
    <s v="                                    -  "/>
    <s v="                                    -  "/>
    <s v="                                    -  "/>
    <m/>
    <m/>
    <m/>
    <m/>
    <m/>
    <m/>
  </r>
  <r>
    <x v="2"/>
    <s v="The University of Texas Southwestern Medical Center"/>
    <x v="2"/>
    <s v="Strengthening Institutions Program"/>
    <s v="                                    -  "/>
    <s v="                                    -  "/>
    <s v="                                    -  "/>
    <s v="                                    -  "/>
    <m/>
    <m/>
    <m/>
    <m/>
    <m/>
    <m/>
  </r>
  <r>
    <x v="2"/>
    <s v="The University of Texas Southwestern Medical Center"/>
    <x v="2"/>
    <s v="Proprietary Institutions Grant Funds for Students"/>
    <s v="                                    -  "/>
    <s v="                                    -  "/>
    <s v="                                    -  "/>
    <s v="                                    -  "/>
    <m/>
    <m/>
    <m/>
    <m/>
    <m/>
    <m/>
  </r>
  <r>
    <x v="2"/>
    <s v="The University of Texas Southwestern Medical Center"/>
    <x v="2"/>
    <s v="Supplemental Assistance to Institutions of Higher Education Program"/>
    <s v="                                    -  "/>
    <s v="                                    -  "/>
    <s v="                                    -  "/>
    <s v="                                    -  "/>
    <m/>
    <m/>
    <m/>
    <m/>
    <m/>
    <m/>
  </r>
  <r>
    <x v="2"/>
    <s v="The University of Texas Southwestern Medical Center"/>
    <x v="2"/>
    <s v="Enter any Other Subpart Funding Received"/>
    <s v="                                    -  "/>
    <s v="                                    -  "/>
    <s v="                                    -  "/>
    <s v="                                    -  "/>
    <m/>
    <m/>
    <m/>
    <m/>
    <m/>
    <m/>
  </r>
  <r>
    <x v="2"/>
    <s v="The University of Texas Southwestern Medical Center"/>
    <x v="3"/>
    <s v="Student Portion"/>
    <s v="                                    -  "/>
    <s v="                                    -  "/>
    <n v="781213"/>
    <s v="                                    -  "/>
    <m/>
    <n v="781213"/>
    <m/>
    <n v="0"/>
    <m/>
    <s v="HEERF III"/>
  </r>
  <r>
    <x v="2"/>
    <s v="The University of Texas Southwestern Medical Center"/>
    <x v="3"/>
    <s v="Institutional Portion"/>
    <s v="                                    -  "/>
    <s v="                                    -  "/>
    <n v="781213"/>
    <n v="23810"/>
    <m/>
    <n v="661175"/>
    <m/>
    <n v="96229"/>
    <m/>
    <s v="HEERF III"/>
  </r>
  <r>
    <x v="2"/>
    <s v="The University of Texas Southwestern Medical Center"/>
    <x v="3"/>
    <s v="Historically Black Colleges &amp; Universities"/>
    <m/>
    <m/>
    <m/>
    <m/>
    <m/>
    <m/>
    <m/>
    <m/>
    <m/>
    <m/>
  </r>
  <r>
    <x v="2"/>
    <s v="The University of Texas Southwestern Medical Center"/>
    <x v="3"/>
    <s v="Tribally Controlled Colleges and Universities"/>
    <m/>
    <m/>
    <m/>
    <m/>
    <m/>
    <m/>
    <m/>
    <m/>
    <m/>
    <m/>
  </r>
  <r>
    <x v="2"/>
    <s v="The University of Texas Southwestern Medical Center"/>
    <x v="3"/>
    <s v="Minority Serving Institutions"/>
    <m/>
    <m/>
    <m/>
    <m/>
    <m/>
    <m/>
    <m/>
    <m/>
    <m/>
    <m/>
  </r>
  <r>
    <x v="2"/>
    <s v="The University of Texas Southwestern Medical Center"/>
    <x v="3"/>
    <s v="Strengthening Institutions Program"/>
    <m/>
    <m/>
    <m/>
    <m/>
    <m/>
    <m/>
    <m/>
    <m/>
    <m/>
    <m/>
  </r>
  <r>
    <x v="2"/>
    <s v="The University of Texas Southwestern Medical Center"/>
    <x v="3"/>
    <s v="Proprietary Institutions Grant Funds for Students"/>
    <m/>
    <m/>
    <m/>
    <m/>
    <m/>
    <m/>
    <m/>
    <m/>
    <m/>
    <m/>
  </r>
  <r>
    <x v="2"/>
    <s v="The University of Texas Southwestern Medical Center"/>
    <x v="3"/>
    <s v="Supplemental Support under American Rescue Plan"/>
    <m/>
    <m/>
    <m/>
    <m/>
    <m/>
    <m/>
    <m/>
    <m/>
    <m/>
    <m/>
  </r>
  <r>
    <x v="2"/>
    <s v="The University of Texas Southwestern Medical Center"/>
    <x v="3"/>
    <s v="Federal Funding Provided in SB8, 87th Legislature, 3rd Called Session"/>
    <m/>
    <m/>
    <m/>
    <m/>
    <m/>
    <m/>
    <m/>
    <m/>
    <m/>
    <m/>
  </r>
  <r>
    <x v="2"/>
    <s v="The University of Texas Southwestern Medical Center"/>
    <x v="3"/>
    <s v="Enter any Other Subpart Funding Received"/>
    <m/>
    <m/>
    <m/>
    <m/>
    <m/>
    <m/>
    <m/>
    <m/>
    <m/>
    <m/>
  </r>
  <r>
    <x v="2"/>
    <s v="The University of Texas Southwestern Medical Center"/>
    <x v="4"/>
    <s v="Enter any Other Subpart Funding Received"/>
    <m/>
    <m/>
    <m/>
    <m/>
    <m/>
    <m/>
    <m/>
    <m/>
    <m/>
    <m/>
  </r>
  <r>
    <x v="2"/>
    <s v="The University of Texas Southwestern Medical Center"/>
    <x v="4"/>
    <s v="Enter any Other Subpart Funding Received"/>
    <m/>
    <m/>
    <m/>
    <m/>
    <m/>
    <m/>
    <m/>
    <m/>
    <m/>
    <m/>
  </r>
  <r>
    <x v="2"/>
    <s v="The University of Texas Southwestern Medical Center"/>
    <x v="5"/>
    <s v="Enter any Other Subpart Funding Received"/>
    <m/>
    <m/>
    <m/>
    <m/>
    <m/>
    <m/>
    <m/>
    <m/>
    <m/>
    <m/>
  </r>
  <r>
    <x v="2"/>
    <s v="The University of Texas Southwestern Medical Center"/>
    <x v="5"/>
    <s v="Enter any Other Subpart Funding Received"/>
    <m/>
    <m/>
    <m/>
    <m/>
    <m/>
    <m/>
    <m/>
    <m/>
    <m/>
    <m/>
  </r>
  <r>
    <x v="2"/>
    <s v="The University of Texas Southwestern Medical Center"/>
    <x v="6"/>
    <s v="Enter any Other Subpart Funding Received"/>
    <n v="78875"/>
    <s v="                                    -  "/>
    <s v="                                    -  "/>
    <n v="68484"/>
    <m/>
    <m/>
    <m/>
    <m/>
    <m/>
    <s v="Included F&amp;A"/>
  </r>
  <r>
    <x v="2"/>
    <s v="The University of Texas Southwestern Medical Center"/>
    <x v="6"/>
    <s v="Enter any Other Subpart Funding Received"/>
    <m/>
    <m/>
    <m/>
    <m/>
    <m/>
    <m/>
    <m/>
    <m/>
    <m/>
    <m/>
  </r>
  <r>
    <x v="2"/>
    <s v="The University of Texas Southwestern Medical Center"/>
    <x v="7"/>
    <s v="FEMA reimbursements – Note purpose in Explanatory Notes"/>
    <m/>
    <m/>
    <m/>
    <m/>
    <m/>
    <m/>
    <m/>
    <m/>
    <m/>
    <m/>
  </r>
  <r>
    <x v="2"/>
    <s v="The University of Texas Southwestern Medical Center"/>
    <x v="7"/>
    <s v="Funds received from other state or local entity (please specify which entity and for what purpose in explanatory notes)"/>
    <s v="                                    -  "/>
    <s v="                                    -  "/>
    <n v="3060513"/>
    <n v="3060513"/>
    <n v="-611475"/>
    <n v="-611475"/>
    <m/>
    <m/>
    <m/>
    <s v="Covid Prevalence Study"/>
  </r>
  <r>
    <x v="1"/>
    <s v="Texas Southern University"/>
    <x v="0"/>
    <s v="Student Portion"/>
    <n v="5898449"/>
    <n v="4522850"/>
    <m/>
    <n v="1375599"/>
    <m/>
    <m/>
    <m/>
    <m/>
    <m/>
    <m/>
  </r>
  <r>
    <x v="1"/>
    <s v="Texas Southern University"/>
    <x v="0"/>
    <s v="Institutional Portion"/>
    <n v="5898449"/>
    <n v="4999853"/>
    <m/>
    <n v="897014"/>
    <m/>
    <m/>
    <m/>
    <m/>
    <m/>
    <m/>
  </r>
  <r>
    <x v="1"/>
    <s v="Texas Southern University"/>
    <x v="0"/>
    <s v="Historically Black Colleges &amp; Universities"/>
    <n v="24065187"/>
    <n v="1158423"/>
    <m/>
    <n v="22906764"/>
    <m/>
    <m/>
    <m/>
    <m/>
    <m/>
    <m/>
  </r>
  <r>
    <x v="1"/>
    <s v="Texas Southern University"/>
    <x v="0"/>
    <s v="Tribally Controlled Colleges and Universities"/>
    <s v="                                    -  "/>
    <m/>
    <m/>
    <m/>
    <m/>
    <m/>
    <m/>
    <m/>
    <m/>
    <m/>
  </r>
  <r>
    <x v="1"/>
    <s v="Texas Southern University"/>
    <x v="0"/>
    <s v="Minority Serving Institutions"/>
    <s v="                                    -  "/>
    <m/>
    <m/>
    <m/>
    <m/>
    <m/>
    <m/>
    <m/>
    <m/>
    <m/>
  </r>
  <r>
    <x v="1"/>
    <s v="Texas Southern University"/>
    <x v="0"/>
    <s v="Strengthening Institutions Program"/>
    <m/>
    <m/>
    <m/>
    <m/>
    <m/>
    <m/>
    <m/>
    <m/>
    <m/>
    <m/>
  </r>
  <r>
    <x v="1"/>
    <s v="Texas Southern University"/>
    <x v="0"/>
    <s v="Fund for the Improvement of Post-Secondary Education"/>
    <m/>
    <m/>
    <m/>
    <m/>
    <m/>
    <m/>
    <m/>
    <m/>
    <m/>
    <m/>
  </r>
  <r>
    <x v="1"/>
    <s v="Texas Southern University"/>
    <x v="0"/>
    <s v="Institutional Resilience and Expanded Postsecondary Opportunity"/>
    <m/>
    <m/>
    <m/>
    <m/>
    <m/>
    <m/>
    <m/>
    <m/>
    <m/>
    <m/>
  </r>
  <r>
    <x v="1"/>
    <s v="Texas Southern University"/>
    <x v="0"/>
    <s v="HHS Provider Relief Fund"/>
    <m/>
    <m/>
    <m/>
    <m/>
    <m/>
    <m/>
    <m/>
    <m/>
    <m/>
    <m/>
  </r>
  <r>
    <x v="1"/>
    <s v="Texas Southern University"/>
    <x v="0"/>
    <s v="Enter any Other Subpart Funding Received"/>
    <m/>
    <m/>
    <m/>
    <m/>
    <m/>
    <m/>
    <m/>
    <m/>
    <m/>
    <m/>
  </r>
  <r>
    <x v="1"/>
    <s v="Texas Southern University"/>
    <x v="1"/>
    <s v="Governor's Emergency Education Relief Fund I &amp; II"/>
    <m/>
    <m/>
    <n v="2595214"/>
    <n v="2422999"/>
    <n v="0"/>
    <n v="1025998"/>
    <s v="                                    -  "/>
    <n v="5000"/>
    <m/>
    <m/>
  </r>
  <r>
    <x v="1"/>
    <s v="Texas Southern University"/>
    <x v="2"/>
    <s v="Student Aid Portion"/>
    <m/>
    <m/>
    <n v="5898449"/>
    <n v="5898449"/>
    <m/>
    <m/>
    <m/>
    <m/>
    <m/>
    <m/>
  </r>
  <r>
    <x v="1"/>
    <s v="Texas Southern University"/>
    <x v="2"/>
    <s v="Institutional Portion"/>
    <m/>
    <m/>
    <n v="13616071"/>
    <n v="3384511"/>
    <m/>
    <n v="2982741"/>
    <m/>
    <n v="3801404"/>
    <m/>
    <m/>
  </r>
  <r>
    <x v="1"/>
    <s v="Texas Southern University"/>
    <x v="2"/>
    <s v="Historically Black Colleges &amp; Universities"/>
    <m/>
    <m/>
    <n v="32235134"/>
    <n v="6612050"/>
    <m/>
    <n v="14195222"/>
    <m/>
    <n v="11427862"/>
    <m/>
    <m/>
  </r>
  <r>
    <x v="1"/>
    <s v="Texas Southern University"/>
    <x v="2"/>
    <s v="Tribally Controlled Colleges and Universities"/>
    <m/>
    <m/>
    <m/>
    <m/>
    <m/>
    <m/>
    <m/>
    <m/>
    <m/>
    <m/>
  </r>
  <r>
    <x v="1"/>
    <s v="Texas Southern University"/>
    <x v="2"/>
    <s v="Minority Serving Institutions"/>
    <m/>
    <m/>
    <m/>
    <m/>
    <m/>
    <m/>
    <m/>
    <m/>
    <m/>
    <m/>
  </r>
  <r>
    <x v="1"/>
    <s v="Texas Southern University"/>
    <x v="2"/>
    <s v="Strengthening Institutions Program"/>
    <m/>
    <m/>
    <m/>
    <m/>
    <m/>
    <m/>
    <m/>
    <m/>
    <m/>
    <m/>
  </r>
  <r>
    <x v="1"/>
    <s v="Texas Southern University"/>
    <x v="2"/>
    <s v="Proprietary Institutions Grant Funds for Students"/>
    <m/>
    <m/>
    <m/>
    <m/>
    <m/>
    <m/>
    <m/>
    <m/>
    <m/>
    <m/>
  </r>
  <r>
    <x v="1"/>
    <s v="Texas Southern University"/>
    <x v="2"/>
    <s v="Supplemental Assistance to Institutions of Higher Education Program"/>
    <m/>
    <m/>
    <m/>
    <m/>
    <m/>
    <m/>
    <m/>
    <m/>
    <m/>
    <m/>
  </r>
  <r>
    <x v="1"/>
    <s v="Texas Southern University"/>
    <x v="2"/>
    <s v="Enter any Other Subpart Funding Received"/>
    <m/>
    <m/>
    <m/>
    <m/>
    <m/>
    <m/>
    <m/>
    <m/>
    <m/>
    <m/>
  </r>
  <r>
    <x v="1"/>
    <s v="Texas Southern University"/>
    <x v="3"/>
    <s v="Student Portion"/>
    <m/>
    <m/>
    <n v="17044881"/>
    <n v="3275552"/>
    <m/>
    <n v="13579125"/>
    <m/>
    <n v="190204"/>
    <m/>
    <m/>
  </r>
  <r>
    <x v="1"/>
    <s v="Texas Southern University"/>
    <x v="3"/>
    <s v="Institutional Portion"/>
    <m/>
    <m/>
    <n v="16839988"/>
    <m/>
    <m/>
    <m/>
    <m/>
    <n v="16839988"/>
    <m/>
    <m/>
  </r>
  <r>
    <x v="1"/>
    <s v="Texas Southern University"/>
    <x v="3"/>
    <s v="Historically Black Colleges &amp; Universities"/>
    <m/>
    <m/>
    <n v="56219160"/>
    <m/>
    <m/>
    <n v="50397152"/>
    <m/>
    <n v="5822008"/>
    <m/>
    <m/>
  </r>
  <r>
    <x v="1"/>
    <s v="Texas Southern University"/>
    <x v="3"/>
    <s v="Tribally Controlled Colleges and Universities"/>
    <m/>
    <m/>
    <m/>
    <m/>
    <m/>
    <m/>
    <m/>
    <m/>
    <m/>
    <m/>
  </r>
  <r>
    <x v="1"/>
    <s v="Texas Southern University"/>
    <x v="3"/>
    <s v="Minority Serving Institutions"/>
    <m/>
    <m/>
    <m/>
    <m/>
    <m/>
    <m/>
    <m/>
    <m/>
    <m/>
    <m/>
  </r>
  <r>
    <x v="1"/>
    <s v="Texas Southern University"/>
    <x v="3"/>
    <s v="Strengthening Institutions Program"/>
    <m/>
    <m/>
    <m/>
    <m/>
    <m/>
    <m/>
    <m/>
    <m/>
    <m/>
    <m/>
  </r>
  <r>
    <x v="1"/>
    <s v="Texas Southern University"/>
    <x v="3"/>
    <s v="Proprietary Institutions Grant Funds for Students"/>
    <m/>
    <m/>
    <m/>
    <m/>
    <m/>
    <m/>
    <m/>
    <m/>
    <m/>
    <m/>
  </r>
  <r>
    <x v="1"/>
    <s v="Texas Southern University"/>
    <x v="3"/>
    <s v="Supplemental Support under American Rescue Plan"/>
    <m/>
    <m/>
    <m/>
    <m/>
    <m/>
    <m/>
    <m/>
    <m/>
    <m/>
    <m/>
  </r>
  <r>
    <x v="1"/>
    <s v="Texas Southern University"/>
    <x v="3"/>
    <s v="Federal Funding Provided in SB8, 87th Legislature, 3rd Called Session"/>
    <m/>
    <m/>
    <m/>
    <m/>
    <m/>
    <m/>
    <m/>
    <m/>
    <m/>
    <m/>
  </r>
  <r>
    <x v="1"/>
    <s v="Texas Southern University"/>
    <x v="3"/>
    <s v="Enter any Other Subpart Funding Received"/>
    <m/>
    <m/>
    <m/>
    <m/>
    <m/>
    <m/>
    <m/>
    <m/>
    <m/>
    <m/>
  </r>
  <r>
    <x v="1"/>
    <s v="Texas Southern University"/>
    <x v="4"/>
    <s v="Enter any Other Subpart Funding Received"/>
    <m/>
    <m/>
    <m/>
    <m/>
    <m/>
    <m/>
    <m/>
    <m/>
    <m/>
    <m/>
  </r>
  <r>
    <x v="1"/>
    <s v="Texas Southern University"/>
    <x v="4"/>
    <s v="Enter any Other Subpart Funding Received"/>
    <m/>
    <m/>
    <m/>
    <m/>
    <m/>
    <m/>
    <m/>
    <m/>
    <m/>
    <m/>
  </r>
  <r>
    <x v="1"/>
    <s v="Texas Southern University"/>
    <x v="5"/>
    <s v="Enter any Other Subpart Funding Received"/>
    <m/>
    <m/>
    <m/>
    <m/>
    <m/>
    <m/>
    <m/>
    <m/>
    <m/>
    <m/>
  </r>
  <r>
    <x v="1"/>
    <s v="Texas Southern University"/>
    <x v="5"/>
    <s v="Enter any Other Subpart Funding Received"/>
    <m/>
    <m/>
    <m/>
    <m/>
    <m/>
    <m/>
    <m/>
    <m/>
    <m/>
    <m/>
  </r>
  <r>
    <x v="1"/>
    <s v="Texas Southern University"/>
    <x v="6"/>
    <s v="Enter any Other Subpart Funding Received"/>
    <m/>
    <m/>
    <m/>
    <m/>
    <m/>
    <m/>
    <m/>
    <m/>
    <m/>
    <m/>
  </r>
  <r>
    <x v="1"/>
    <s v="Texas Southern University"/>
    <x v="6"/>
    <s v="Enter any Other Subpart Funding Received"/>
    <m/>
    <m/>
    <m/>
    <m/>
    <m/>
    <m/>
    <m/>
    <m/>
    <m/>
    <m/>
  </r>
  <r>
    <x v="1"/>
    <s v="Texas Southern University"/>
    <x v="7"/>
    <s v="FEMA reimbursements – Note purpose in Explanatory Notes"/>
    <m/>
    <m/>
    <m/>
    <m/>
    <m/>
    <m/>
    <m/>
    <m/>
    <m/>
    <m/>
  </r>
  <r>
    <x v="1"/>
    <s v="Texas Southern University"/>
    <x v="7"/>
    <s v="Funds received from other state or local entity (please specify which entity and for what purpose in explanatory notes)"/>
    <m/>
    <m/>
    <m/>
    <m/>
    <m/>
    <m/>
    <m/>
    <m/>
    <m/>
    <m/>
  </r>
  <r>
    <x v="1"/>
    <s v="Texas A&amp;M University - Central Texas"/>
    <x v="0"/>
    <s v="Student Portion"/>
    <n v="659100"/>
    <n v="530433"/>
    <m/>
    <n v="128729"/>
    <m/>
    <m/>
    <m/>
    <m/>
    <m/>
    <m/>
  </r>
  <r>
    <x v="1"/>
    <s v="Texas A&amp;M University - Central Texas"/>
    <x v="0"/>
    <s v="Institutional Portion"/>
    <n v="659100"/>
    <n v="73379"/>
    <m/>
    <n v="495602"/>
    <m/>
    <n v="16939"/>
    <m/>
    <n v="5326"/>
    <m/>
    <m/>
  </r>
  <r>
    <x v="1"/>
    <s v="Texas A&amp;M University - Central Texas"/>
    <x v="0"/>
    <s v="Historically Black Colleges &amp; Universities"/>
    <m/>
    <m/>
    <m/>
    <m/>
    <m/>
    <m/>
    <m/>
    <m/>
    <m/>
    <m/>
  </r>
  <r>
    <x v="1"/>
    <s v="Texas A&amp;M University - Central Texas"/>
    <x v="0"/>
    <s v="Tribally Controlled Colleges and Universities"/>
    <m/>
    <m/>
    <m/>
    <m/>
    <m/>
    <m/>
    <m/>
    <m/>
    <m/>
    <m/>
  </r>
  <r>
    <x v="1"/>
    <s v="Texas A&amp;M University - Central Texas"/>
    <x v="0"/>
    <s v="Minority Serving Institutions"/>
    <m/>
    <m/>
    <m/>
    <m/>
    <m/>
    <m/>
    <m/>
    <m/>
    <m/>
    <m/>
  </r>
  <r>
    <x v="1"/>
    <s v="Texas A&amp;M University - Central Texas"/>
    <x v="0"/>
    <s v="Strengthening Institutions Program"/>
    <n v="65785"/>
    <n v="33750"/>
    <m/>
    <n v="32035"/>
    <m/>
    <m/>
    <m/>
    <m/>
    <m/>
    <m/>
  </r>
  <r>
    <x v="1"/>
    <s v="Texas A&amp;M University - Central Texas"/>
    <x v="0"/>
    <s v="Fund for the Improvement of Post-Secondary Education"/>
    <m/>
    <m/>
    <m/>
    <m/>
    <m/>
    <m/>
    <m/>
    <m/>
    <m/>
    <m/>
  </r>
  <r>
    <x v="1"/>
    <s v="Texas A&amp;M University - Central Texas"/>
    <x v="0"/>
    <s v="Institutional Resilience and Expanded Postsecondary Opportunity"/>
    <m/>
    <m/>
    <m/>
    <m/>
    <m/>
    <m/>
    <m/>
    <m/>
    <m/>
    <m/>
  </r>
  <r>
    <x v="1"/>
    <s v="Texas A&amp;M University - Central Texas"/>
    <x v="0"/>
    <s v="HHS Provider Relief Fund"/>
    <m/>
    <m/>
    <m/>
    <m/>
    <m/>
    <m/>
    <m/>
    <m/>
    <m/>
    <m/>
  </r>
  <r>
    <x v="1"/>
    <s v="Texas A&amp;M University - Central Texas"/>
    <x v="0"/>
    <s v="Enter any Other Subpart Funding Received"/>
    <m/>
    <m/>
    <m/>
    <m/>
    <m/>
    <m/>
    <m/>
    <m/>
    <m/>
    <m/>
  </r>
  <r>
    <x v="1"/>
    <s v="Texas A&amp;M University - Central Texas"/>
    <x v="1"/>
    <s v="Governor's Emergency Education Relief Fund I &amp; II"/>
    <m/>
    <m/>
    <n v="163284"/>
    <n v="106313"/>
    <m/>
    <m/>
    <m/>
    <n v="173913"/>
    <m/>
    <s v="Credential Future, Consortium. Report Modernization, Educational Prep"/>
  </r>
  <r>
    <x v="1"/>
    <s v="Texas A&amp;M University - Central Texas"/>
    <x v="2"/>
    <s v="Student Aid Portion"/>
    <m/>
    <m/>
    <n v="659162"/>
    <n v="109445"/>
    <m/>
    <n v="406880"/>
    <m/>
    <n v="37250"/>
    <m/>
    <m/>
  </r>
  <r>
    <x v="1"/>
    <s v="Texas A&amp;M University - Central Texas"/>
    <x v="2"/>
    <s v="Institutional Portion"/>
    <m/>
    <m/>
    <n v="2185898"/>
    <n v="1994052"/>
    <m/>
    <n v="198967"/>
    <m/>
    <n v="3490"/>
    <n v="6400"/>
    <m/>
  </r>
  <r>
    <x v="1"/>
    <s v="Texas A&amp;M University - Central Texas"/>
    <x v="2"/>
    <s v="Historically Black Colleges &amp; Universities"/>
    <m/>
    <m/>
    <m/>
    <m/>
    <m/>
    <m/>
    <m/>
    <m/>
    <m/>
    <m/>
  </r>
  <r>
    <x v="1"/>
    <s v="Texas A&amp;M University - Central Texas"/>
    <x v="2"/>
    <s v="Tribally Controlled Colleges and Universities"/>
    <m/>
    <m/>
    <m/>
    <m/>
    <m/>
    <m/>
    <m/>
    <m/>
    <m/>
    <m/>
  </r>
  <r>
    <x v="1"/>
    <s v="Texas A&amp;M University - Central Texas"/>
    <x v="2"/>
    <s v="Minority Serving Institutions"/>
    <m/>
    <m/>
    <m/>
    <m/>
    <m/>
    <m/>
    <m/>
    <m/>
    <m/>
    <m/>
  </r>
  <r>
    <x v="1"/>
    <s v="Texas A&amp;M University - Central Texas"/>
    <x v="2"/>
    <s v="Strengthening Institutions Program"/>
    <m/>
    <m/>
    <n v="115489"/>
    <n v="3728"/>
    <m/>
    <m/>
    <m/>
    <m/>
    <m/>
    <m/>
  </r>
  <r>
    <x v="1"/>
    <s v="Texas A&amp;M University - Central Texas"/>
    <x v="2"/>
    <s v="Proprietary Institutions Grant Funds for Students"/>
    <m/>
    <m/>
    <m/>
    <m/>
    <m/>
    <m/>
    <m/>
    <m/>
    <m/>
    <m/>
  </r>
  <r>
    <x v="1"/>
    <s v="Texas A&amp;M University - Central Texas"/>
    <x v="2"/>
    <s v="Supplemental Assistance to Institutions of Higher Education Program"/>
    <m/>
    <m/>
    <m/>
    <m/>
    <m/>
    <m/>
    <m/>
    <m/>
    <m/>
    <m/>
  </r>
  <r>
    <x v="1"/>
    <s v="Texas A&amp;M University - Central Texas"/>
    <x v="2"/>
    <s v="Enter any Other Subpart Funding Received"/>
    <m/>
    <m/>
    <m/>
    <m/>
    <m/>
    <m/>
    <m/>
    <m/>
    <m/>
    <m/>
  </r>
  <r>
    <x v="1"/>
    <s v="Texas A&amp;M University - Central Texas"/>
    <x v="3"/>
    <s v="Student Portion"/>
    <m/>
    <m/>
    <n v="2587420"/>
    <m/>
    <m/>
    <n v="2587420"/>
    <m/>
    <m/>
    <m/>
    <m/>
  </r>
  <r>
    <x v="1"/>
    <s v="Texas A&amp;M University - Central Texas"/>
    <x v="3"/>
    <s v="Institutional Portion"/>
    <m/>
    <m/>
    <n v="2231482"/>
    <m/>
    <m/>
    <n v="402197"/>
    <m/>
    <n v="550245"/>
    <n v="14049"/>
    <m/>
  </r>
  <r>
    <x v="1"/>
    <s v="Texas A&amp;M University - Central Texas"/>
    <x v="3"/>
    <s v="Historically Black Colleges &amp; Universities"/>
    <m/>
    <m/>
    <m/>
    <m/>
    <m/>
    <m/>
    <m/>
    <m/>
    <m/>
    <m/>
  </r>
  <r>
    <x v="1"/>
    <s v="Texas A&amp;M University - Central Texas"/>
    <x v="3"/>
    <s v="Tribally Controlled Colleges and Universities"/>
    <m/>
    <m/>
    <n v="306462"/>
    <m/>
    <m/>
    <m/>
    <m/>
    <m/>
    <m/>
    <m/>
  </r>
  <r>
    <x v="1"/>
    <s v="Texas A&amp;M University - Central Texas"/>
    <x v="3"/>
    <s v="Minority Serving Institutions"/>
    <m/>
    <m/>
    <m/>
    <m/>
    <m/>
    <m/>
    <m/>
    <m/>
    <m/>
    <m/>
  </r>
  <r>
    <x v="1"/>
    <s v="Texas A&amp;M University - Central Texas"/>
    <x v="3"/>
    <s v="Strengthening Institutions Program"/>
    <m/>
    <m/>
    <m/>
    <m/>
    <m/>
    <n v="61425"/>
    <m/>
    <m/>
    <m/>
    <m/>
  </r>
  <r>
    <x v="1"/>
    <s v="Texas A&amp;M University - Central Texas"/>
    <x v="3"/>
    <s v="Proprietary Institutions Grant Funds for Students"/>
    <m/>
    <m/>
    <m/>
    <m/>
    <m/>
    <m/>
    <m/>
    <m/>
    <m/>
    <m/>
  </r>
  <r>
    <x v="1"/>
    <s v="Texas A&amp;M University - Central Texas"/>
    <x v="3"/>
    <s v="Supplemental Support under American Rescue Plan"/>
    <m/>
    <m/>
    <m/>
    <m/>
    <m/>
    <m/>
    <m/>
    <m/>
    <m/>
    <m/>
  </r>
  <r>
    <x v="1"/>
    <s v="Texas A&amp;M University - Central Texas"/>
    <x v="3"/>
    <s v="Federal Funding Provided in SB8, 87th Legislature, 3rd Called Session"/>
    <m/>
    <m/>
    <m/>
    <m/>
    <m/>
    <m/>
    <m/>
    <m/>
    <m/>
    <m/>
  </r>
  <r>
    <x v="1"/>
    <s v="Texas A&amp;M University - Central Texas"/>
    <x v="3"/>
    <s v="Enter any Other Subpart Funding Received"/>
    <m/>
    <m/>
    <m/>
    <m/>
    <m/>
    <m/>
    <m/>
    <m/>
    <m/>
    <m/>
  </r>
  <r>
    <x v="1"/>
    <s v="Texas A&amp;M University - Central Texas"/>
    <x v="4"/>
    <s v="Enter any Other Subpart Funding Received"/>
    <m/>
    <m/>
    <m/>
    <m/>
    <m/>
    <m/>
    <m/>
    <m/>
    <m/>
    <m/>
  </r>
  <r>
    <x v="1"/>
    <s v="Texas A&amp;M University - Central Texas"/>
    <x v="4"/>
    <s v="Enter any Other Subpart Funding Received"/>
    <m/>
    <m/>
    <m/>
    <m/>
    <m/>
    <m/>
    <m/>
    <m/>
    <m/>
    <m/>
  </r>
  <r>
    <x v="1"/>
    <s v="Texas A&amp;M University - Central Texas"/>
    <x v="5"/>
    <s v="Enter any Other Subpart Funding Received"/>
    <m/>
    <m/>
    <m/>
    <m/>
    <m/>
    <m/>
    <m/>
    <m/>
    <m/>
    <m/>
  </r>
  <r>
    <x v="1"/>
    <s v="Texas A&amp;M University - Central Texas"/>
    <x v="5"/>
    <s v="Enter any Other Subpart Funding Received"/>
    <m/>
    <m/>
    <m/>
    <m/>
    <m/>
    <m/>
    <m/>
    <m/>
    <m/>
    <m/>
  </r>
  <r>
    <x v="1"/>
    <s v="Texas A&amp;M University - Central Texas"/>
    <x v="6"/>
    <s v="Enter any Other Subpart Funding Received"/>
    <m/>
    <m/>
    <m/>
    <m/>
    <m/>
    <m/>
    <m/>
    <m/>
    <m/>
    <m/>
  </r>
  <r>
    <x v="1"/>
    <s v="Texas A&amp;M University - Central Texas"/>
    <x v="6"/>
    <s v="Enter any Other Subpart Funding Received"/>
    <m/>
    <m/>
    <m/>
    <m/>
    <m/>
    <m/>
    <m/>
    <m/>
    <m/>
    <m/>
  </r>
  <r>
    <x v="1"/>
    <s v="Texas A&amp;M University - Central Texas"/>
    <x v="7"/>
    <s v="FEMA reimbursements – Note purpose in Explanatory Notes"/>
    <m/>
    <m/>
    <m/>
    <m/>
    <m/>
    <m/>
    <m/>
    <m/>
    <m/>
    <m/>
  </r>
  <r>
    <x v="1"/>
    <s v="Texas A&amp;M University - Central Texas"/>
    <x v="7"/>
    <s v="Funds received from other state or local entity (please specify which entity and for what purpose in explanatory notes)"/>
    <m/>
    <m/>
    <m/>
    <m/>
    <m/>
    <m/>
    <m/>
    <m/>
    <m/>
    <m/>
  </r>
  <r>
    <x v="1"/>
    <s v="Texas Woman's University"/>
    <x v="8"/>
    <m/>
    <m/>
    <m/>
    <m/>
    <m/>
    <m/>
    <m/>
    <m/>
    <m/>
    <m/>
    <m/>
  </r>
  <r>
    <x v="1"/>
    <s v="Texas Woman's University"/>
    <x v="0"/>
    <s v="Student Portion"/>
    <n v="4341694"/>
    <n v="3728005"/>
    <m/>
    <n v="613689"/>
    <m/>
    <m/>
    <m/>
    <m/>
    <m/>
    <s v="Emergency Financial Aid Grants distributed to students."/>
  </r>
  <r>
    <x v="1"/>
    <s v="Texas Woman's University"/>
    <x v="0"/>
    <s v="Institutional Portion"/>
    <n v="4341694"/>
    <n v="4281915"/>
    <m/>
    <n v="59779"/>
    <m/>
    <m/>
    <m/>
    <m/>
    <m/>
    <s v="Housing, dining, parking permits and student fee reimbursements to students. ITS Equipment Loan and Licenses for Bomgar (SD Software). Purchasing PPE equipment."/>
  </r>
  <r>
    <x v="1"/>
    <s v="Texas Woman's University"/>
    <x v="0"/>
    <s v="Historically Black Colleges &amp; Universities"/>
    <m/>
    <m/>
    <m/>
    <m/>
    <m/>
    <m/>
    <m/>
    <m/>
    <m/>
    <m/>
  </r>
  <r>
    <x v="1"/>
    <s v="Texas Woman's University"/>
    <x v="0"/>
    <s v="Tribally Controlled Colleges and Universities"/>
    <m/>
    <m/>
    <m/>
    <m/>
    <m/>
    <m/>
    <m/>
    <m/>
    <m/>
    <m/>
  </r>
  <r>
    <x v="1"/>
    <s v="Texas Woman's University"/>
    <x v="0"/>
    <s v="Minority Serving Institutions"/>
    <n v="652610"/>
    <n v="30000"/>
    <m/>
    <n v="538630"/>
    <m/>
    <m/>
    <m/>
    <m/>
    <m/>
    <s v="Emergency Financial Aid Grants distributed to students."/>
  </r>
  <r>
    <x v="1"/>
    <s v="Texas Woman's University"/>
    <x v="0"/>
    <s v="Strengthening Institutions Program"/>
    <m/>
    <m/>
    <m/>
    <m/>
    <m/>
    <m/>
    <m/>
    <m/>
    <m/>
    <m/>
  </r>
  <r>
    <x v="1"/>
    <s v="Texas Woman's University"/>
    <x v="0"/>
    <s v="Fund for the Improvement of Post-Secondary Education"/>
    <m/>
    <m/>
    <m/>
    <m/>
    <m/>
    <m/>
    <m/>
    <m/>
    <m/>
    <m/>
  </r>
  <r>
    <x v="1"/>
    <s v="Texas Woman's University"/>
    <x v="0"/>
    <s v="Institutional Resilience and Expanded Postsecondary Opportunity"/>
    <m/>
    <m/>
    <m/>
    <m/>
    <m/>
    <m/>
    <m/>
    <m/>
    <m/>
    <m/>
  </r>
  <r>
    <x v="1"/>
    <s v="Texas Woman's University"/>
    <x v="0"/>
    <s v="HHS Provider Relief Fund"/>
    <m/>
    <m/>
    <m/>
    <m/>
    <m/>
    <m/>
    <m/>
    <m/>
    <m/>
    <m/>
  </r>
  <r>
    <x v="1"/>
    <s v="Texas Woman's University"/>
    <x v="0"/>
    <s v="Enter any Other Subpart Funding Received"/>
    <m/>
    <m/>
    <m/>
    <m/>
    <m/>
    <m/>
    <m/>
    <m/>
    <m/>
    <m/>
  </r>
  <r>
    <x v="1"/>
    <s v="Texas Woman's University"/>
    <x v="1"/>
    <s v="Governor's Emergency Education Relief Fund I &amp; II"/>
    <m/>
    <m/>
    <n v="949821"/>
    <n v="949821"/>
    <n v="1827006"/>
    <n v="948771"/>
    <m/>
    <n v="905610"/>
    <n v="370954"/>
    <s v="Emergency Educational Grant Distributed to students and create online learning."/>
  </r>
  <r>
    <x v="1"/>
    <s v="Texas Woman's University"/>
    <x v="2"/>
    <s v="Student Aid Portion"/>
    <m/>
    <m/>
    <n v="4341694"/>
    <n v="4341694"/>
    <m/>
    <m/>
    <m/>
    <m/>
    <m/>
    <s v="Emergency Financial Aid Grants distributed to students."/>
  </r>
  <r>
    <x v="1"/>
    <s v="Texas Woman's University"/>
    <x v="2"/>
    <s v="Institutional Portion"/>
    <m/>
    <m/>
    <n v="10909116"/>
    <n v="7661552"/>
    <m/>
    <n v="1810280"/>
    <m/>
    <m/>
    <m/>
    <s v="Replacing lost revenue from auxiliary services, student fee waivers, parking waivers, virtual mental health options. "/>
  </r>
  <r>
    <x v="1"/>
    <s v="Texas Woman's University"/>
    <x v="2"/>
    <s v="Historically Black Colleges &amp; Universities"/>
    <m/>
    <m/>
    <m/>
    <m/>
    <m/>
    <m/>
    <m/>
    <m/>
    <m/>
    <m/>
  </r>
  <r>
    <x v="1"/>
    <s v="Texas Woman's University"/>
    <x v="2"/>
    <s v="Tribally Controlled Colleges and Universities"/>
    <m/>
    <m/>
    <m/>
    <m/>
    <m/>
    <m/>
    <m/>
    <m/>
    <m/>
    <m/>
  </r>
  <r>
    <x v="1"/>
    <s v="Texas Woman's University"/>
    <x v="2"/>
    <s v="Minority Serving Institutions"/>
    <m/>
    <m/>
    <n v="1009518"/>
    <n v="134850"/>
    <m/>
    <n v="45025"/>
    <n v="576518"/>
    <n v="576518"/>
    <n v="219360"/>
    <s v="Payroll costs for COVID-19 caseworker, COVID vaccine transportation, purchase of SARS-CoV Test Kits for Athletics, rental and security for Spring commencement ceremonies."/>
  </r>
  <r>
    <x v="1"/>
    <s v="Texas Woman's University"/>
    <x v="2"/>
    <s v="Strengthening Institutions Program"/>
    <m/>
    <m/>
    <m/>
    <m/>
    <m/>
    <m/>
    <m/>
    <m/>
    <m/>
    <m/>
  </r>
  <r>
    <x v="1"/>
    <s v="Texas Woman's University"/>
    <x v="2"/>
    <s v="Proprietary Institutions Grant Funds for Students"/>
    <m/>
    <m/>
    <m/>
    <m/>
    <m/>
    <m/>
    <m/>
    <m/>
    <m/>
    <m/>
  </r>
  <r>
    <x v="1"/>
    <s v="Texas Woman's University"/>
    <x v="2"/>
    <s v="Supplemental Assistance to Institutions of Higher Education Program"/>
    <m/>
    <m/>
    <m/>
    <m/>
    <m/>
    <m/>
    <m/>
    <m/>
    <m/>
    <m/>
  </r>
  <r>
    <x v="1"/>
    <s v="Texas Woman's University"/>
    <x v="2"/>
    <s v="Enter any Other Subpart Funding Received"/>
    <m/>
    <m/>
    <m/>
    <m/>
    <m/>
    <m/>
    <m/>
    <m/>
    <m/>
    <m/>
  </r>
  <r>
    <x v="1"/>
    <s v="Texas Woman's University"/>
    <x v="3"/>
    <s v="Student Portion"/>
    <m/>
    <m/>
    <n v="13811745"/>
    <n v="3115666"/>
    <m/>
    <n v="10696079"/>
    <n v="330433"/>
    <n v="330433"/>
    <m/>
    <s v="Emergency Financial Aid Grants distributed to students."/>
  </r>
  <r>
    <x v="1"/>
    <s v="Texas Woman's University"/>
    <x v="3"/>
    <s v="Institutional Portion"/>
    <m/>
    <m/>
    <n v="13182366"/>
    <n v="1189283"/>
    <m/>
    <n v="10387964"/>
    <n v="746500"/>
    <n v="746500"/>
    <m/>
    <s v="Replacing lost revenue from auxiliary service, class room upgrades for distance learning, HVAC upgrades"/>
  </r>
  <r>
    <x v="1"/>
    <s v="Texas Woman's University"/>
    <x v="3"/>
    <s v="Historically Black Colleges &amp; Universities"/>
    <m/>
    <m/>
    <m/>
    <m/>
    <m/>
    <m/>
    <m/>
    <m/>
    <m/>
    <m/>
  </r>
  <r>
    <x v="1"/>
    <s v="Texas Woman's University"/>
    <x v="3"/>
    <s v="Tribally Controlled Colleges and Universities"/>
    <m/>
    <m/>
    <m/>
    <m/>
    <m/>
    <m/>
    <m/>
    <m/>
    <m/>
    <m/>
  </r>
  <r>
    <x v="1"/>
    <s v="Texas Woman's University"/>
    <x v="3"/>
    <s v="Minority Serving Institutions"/>
    <m/>
    <m/>
    <n v="1728635"/>
    <m/>
    <m/>
    <n v="108499"/>
    <n v="1190956"/>
    <n v="1190956"/>
    <n v="174863"/>
    <s v="COVID Test Kits"/>
  </r>
  <r>
    <x v="1"/>
    <s v="Texas Woman's University"/>
    <x v="3"/>
    <s v="Strengthening Institutions Program"/>
    <m/>
    <m/>
    <m/>
    <m/>
    <m/>
    <m/>
    <m/>
    <m/>
    <m/>
    <m/>
  </r>
  <r>
    <x v="1"/>
    <s v="Texas Woman's University"/>
    <x v="3"/>
    <s v="Proprietary Institutions Grant Funds for Students"/>
    <m/>
    <m/>
    <m/>
    <m/>
    <m/>
    <m/>
    <m/>
    <m/>
    <m/>
    <m/>
  </r>
  <r>
    <x v="1"/>
    <s v="Texas Woman's University"/>
    <x v="3"/>
    <s v="Supplemental Support under American Rescue Plan"/>
    <m/>
    <m/>
    <m/>
    <m/>
    <m/>
    <m/>
    <m/>
    <m/>
    <m/>
    <m/>
  </r>
  <r>
    <x v="1"/>
    <s v="Texas Woman's University"/>
    <x v="3"/>
    <s v="Federal Funding Provided in SB8, 87th Legislature, 3rd Called Session"/>
    <m/>
    <m/>
    <m/>
    <m/>
    <m/>
    <m/>
    <m/>
    <m/>
    <m/>
    <m/>
  </r>
  <r>
    <x v="1"/>
    <s v="Texas Woman's University"/>
    <x v="3"/>
    <s v="Enter any Other Subpart Funding Received"/>
    <m/>
    <m/>
    <m/>
    <m/>
    <m/>
    <m/>
    <m/>
    <m/>
    <m/>
    <m/>
  </r>
  <r>
    <x v="1"/>
    <s v="Texas Woman's University"/>
    <x v="4"/>
    <s v="Enter any Other Subpart Funding Received"/>
    <m/>
    <m/>
    <m/>
    <m/>
    <m/>
    <m/>
    <m/>
    <m/>
    <m/>
    <m/>
  </r>
  <r>
    <x v="1"/>
    <s v="Texas Woman's University"/>
    <x v="4"/>
    <s v="Enter any Other Subpart Funding Received"/>
    <m/>
    <m/>
    <m/>
    <m/>
    <m/>
    <m/>
    <m/>
    <m/>
    <m/>
    <m/>
  </r>
  <r>
    <x v="1"/>
    <s v="Texas Woman's University"/>
    <x v="5"/>
    <s v="Enter any Other Subpart Funding Received"/>
    <m/>
    <m/>
    <m/>
    <m/>
    <m/>
    <m/>
    <m/>
    <m/>
    <m/>
    <m/>
  </r>
  <r>
    <x v="1"/>
    <s v="Texas Woman's University"/>
    <x v="5"/>
    <s v="Enter any Other Subpart Funding Received"/>
    <m/>
    <m/>
    <m/>
    <m/>
    <m/>
    <m/>
    <m/>
    <m/>
    <m/>
    <m/>
  </r>
  <r>
    <x v="1"/>
    <s v="Texas Woman's University"/>
    <x v="6"/>
    <s v="Enter any Other Subpart Funding Received"/>
    <m/>
    <m/>
    <m/>
    <m/>
    <m/>
    <m/>
    <m/>
    <m/>
    <m/>
    <m/>
  </r>
  <r>
    <x v="1"/>
    <s v="Texas Woman's University"/>
    <x v="6"/>
    <s v="Enter any Other Subpart Funding Received"/>
    <m/>
    <m/>
    <m/>
    <m/>
    <m/>
    <m/>
    <m/>
    <m/>
    <m/>
    <m/>
  </r>
  <r>
    <x v="1"/>
    <s v="Texas Woman's University"/>
    <x v="7"/>
    <s v="FEMA reimbursements – Note purpose in Explanatory Notes"/>
    <m/>
    <m/>
    <m/>
    <m/>
    <m/>
    <n v="5235"/>
    <m/>
    <m/>
    <m/>
    <s v="FEMA Disaster Declaration: 2021 - Texas Severe Winter Storm (DR-4586-TX) TWU received $5,235.21 from subrecipient Texas Division of Emergency Management (TDEM) from FEMA Disaster Grant in 2022."/>
  </r>
  <r>
    <x v="1"/>
    <s v="Texas Woman's University"/>
    <x v="7"/>
    <s v="Funds received from other state or local entity (please specify which entity and for what purpose in explanatory notes)"/>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F5A3C2-2F26-406D-BFB9-7E6AAFB823D8}" name="Expenditures Detail"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2" rowHeaderCaption="Expenditures by Category" colHeaderCaption="Sectors">
  <location ref="A6:B16" firstHeaderRow="1" firstDataRow="1" firstDataCol="1"/>
  <pivotFields count="16">
    <pivotField showAll="0">
      <items count="8">
        <item n="Community Colleges" x="0"/>
        <item n="General Academic Institutions" x="1"/>
        <item n="Health-Related Institutions" x="2"/>
        <item n="State Colleges" x="3"/>
        <item n="System Administration" x="4"/>
        <item n="Texas State Technical Colleges" x="5"/>
        <item m="1" x="6"/>
        <item t="default"/>
      </items>
    </pivotField>
    <pivotField showAll="0"/>
    <pivotField axis="axisRow" showAll="0" sortType="descending">
      <items count="27">
        <item h="1" m="1" x="9"/>
        <item m="1" x="17"/>
        <item sd="0" x="0"/>
        <item m="1" x="16"/>
        <item sd="0" x="4"/>
        <item m="1" x="25"/>
        <item sd="0" x="5"/>
        <item m="1" x="11"/>
        <item sd="0" x="6"/>
        <item m="1" x="21"/>
        <item sd="0" x="3"/>
        <item m="1" x="15"/>
        <item sd="0" x="7"/>
        <item m="1" x="14"/>
        <item sd="0" x="1"/>
        <item m="1" x="24"/>
        <item sd="0" x="2"/>
        <item m="1" x="12"/>
        <item m="1" x="10"/>
        <item m="1" x="22"/>
        <item m="1" x="20"/>
        <item m="1" x="23"/>
        <item m="1" x="13"/>
        <item m="1" x="18"/>
        <item m="1" x="19"/>
        <item x="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2"/>
  </rowFields>
  <rowItems count="10">
    <i>
      <x v="2"/>
    </i>
    <i>
      <x v="10"/>
    </i>
    <i>
      <x v="8"/>
    </i>
    <i>
      <x v="14"/>
    </i>
    <i>
      <x v="16"/>
    </i>
    <i>
      <x v="6"/>
    </i>
    <i>
      <x v="12"/>
    </i>
    <i>
      <x v="4"/>
    </i>
    <i>
      <x v="25"/>
    </i>
    <i t="grand">
      <x/>
    </i>
  </rowItems>
  <colItems count="1">
    <i/>
  </colItems>
  <dataFields count="1">
    <dataField name="Summary of Expended Amounts" fld="14" baseField="2" baseItem="16" numFmtId="167"/>
  </dataFields>
  <formats count="111">
    <format dxfId="253">
      <pivotArea outline="0" collapsedLevelsAreSubtotals="1" fieldPosition="0"/>
    </format>
    <format dxfId="252">
      <pivotArea field="2" type="button" dataOnly="0" labelOnly="1" outline="0" axis="axisRow" fieldPosition="0"/>
    </format>
    <format dxfId="251">
      <pivotArea type="all" dataOnly="0" outline="0" fieldPosition="0"/>
    </format>
    <format dxfId="250">
      <pivotArea field="2" type="button" dataOnly="0" labelOnly="1" outline="0" axis="axisRow" fieldPosition="0"/>
    </format>
    <format dxfId="249">
      <pivotArea dataOnly="0" labelOnly="1" grandCol="1" outline="0" fieldPosition="0"/>
    </format>
    <format dxfId="248">
      <pivotArea type="all" dataOnly="0" outline="0" fieldPosition="0"/>
    </format>
    <format dxfId="247">
      <pivotArea field="2" type="button" dataOnly="0" labelOnly="1" outline="0" axis="axisRow" fieldPosition="0"/>
    </format>
    <format dxfId="246">
      <pivotArea dataOnly="0" labelOnly="1" grandCol="1" outline="0" fieldPosition="0"/>
    </format>
    <format dxfId="245">
      <pivotArea field="2" type="button" dataOnly="0" labelOnly="1" outline="0" axis="axisRow" fieldPosition="0"/>
    </format>
    <format dxfId="244">
      <pivotArea dataOnly="0" labelOnly="1" grandCol="1" outline="0" fieldPosition="0"/>
    </format>
    <format dxfId="243">
      <pivotArea type="all" dataOnly="0" outline="0" fieldPosition="0"/>
    </format>
    <format dxfId="242">
      <pivotArea outline="0" collapsedLevelsAreSubtotals="1" fieldPosition="0"/>
    </format>
    <format dxfId="241">
      <pivotArea type="origin" dataOnly="0" labelOnly="1" outline="0" fieldPosition="0"/>
    </format>
    <format dxfId="240">
      <pivotArea field="0" type="button" dataOnly="0" labelOnly="1" outline="0"/>
    </format>
    <format dxfId="239">
      <pivotArea type="topRight" dataOnly="0" labelOnly="1" outline="0" fieldPosition="0"/>
    </format>
    <format dxfId="238">
      <pivotArea field="2" type="button" dataOnly="0" labelOnly="1" outline="0" axis="axisRow" fieldPosition="0"/>
    </format>
    <format dxfId="237">
      <pivotArea dataOnly="0" labelOnly="1" fieldPosition="0">
        <references count="1">
          <reference field="2" count="0"/>
        </references>
      </pivotArea>
    </format>
    <format dxfId="236">
      <pivotArea dataOnly="0" labelOnly="1" grandRow="1" outline="0" fieldPosition="0"/>
    </format>
    <format dxfId="235">
      <pivotArea dataOnly="0" labelOnly="1" grandCol="1" outline="0" fieldPosition="0"/>
    </format>
    <format dxfId="234">
      <pivotArea type="all" dataOnly="0" outline="0" fieldPosition="0"/>
    </format>
    <format dxfId="233">
      <pivotArea outline="0" collapsedLevelsAreSubtotals="1" fieldPosition="0"/>
    </format>
    <format dxfId="232">
      <pivotArea type="origin" dataOnly="0" labelOnly="1" outline="0" fieldPosition="0"/>
    </format>
    <format dxfId="231">
      <pivotArea field="0" type="button" dataOnly="0" labelOnly="1" outline="0"/>
    </format>
    <format dxfId="230">
      <pivotArea type="topRight" dataOnly="0" labelOnly="1" outline="0" fieldPosition="0"/>
    </format>
    <format dxfId="229">
      <pivotArea field="2" type="button" dataOnly="0" labelOnly="1" outline="0" axis="axisRow" fieldPosition="0"/>
    </format>
    <format dxfId="228">
      <pivotArea dataOnly="0" labelOnly="1" fieldPosition="0">
        <references count="1">
          <reference field="2" count="0"/>
        </references>
      </pivotArea>
    </format>
    <format dxfId="227">
      <pivotArea dataOnly="0" labelOnly="1" grandRow="1" outline="0" fieldPosition="0"/>
    </format>
    <format dxfId="226">
      <pivotArea dataOnly="0" labelOnly="1" grandCol="1" outline="0" fieldPosition="0"/>
    </format>
    <format dxfId="225">
      <pivotArea type="all" dataOnly="0" outline="0" fieldPosition="0"/>
    </format>
    <format dxfId="224">
      <pivotArea outline="0" collapsedLevelsAreSubtotals="1" fieldPosition="0"/>
    </format>
    <format dxfId="223">
      <pivotArea type="origin" dataOnly="0" labelOnly="1" outline="0" fieldPosition="0"/>
    </format>
    <format dxfId="222">
      <pivotArea field="0" type="button" dataOnly="0" labelOnly="1" outline="0"/>
    </format>
    <format dxfId="221">
      <pivotArea type="topRight" dataOnly="0" labelOnly="1" outline="0" fieldPosition="0"/>
    </format>
    <format dxfId="220">
      <pivotArea field="2" type="button" dataOnly="0" labelOnly="1" outline="0" axis="axisRow" fieldPosition="0"/>
    </format>
    <format dxfId="219">
      <pivotArea dataOnly="0" labelOnly="1" fieldPosition="0">
        <references count="1">
          <reference field="2" count="0"/>
        </references>
      </pivotArea>
    </format>
    <format dxfId="218">
      <pivotArea dataOnly="0" labelOnly="1" grandRow="1" outline="0" fieldPosition="0"/>
    </format>
    <format dxfId="217">
      <pivotArea dataOnly="0" labelOnly="1" grandCol="1" outline="0" fieldPosition="0"/>
    </format>
    <format dxfId="216">
      <pivotArea type="all" dataOnly="0" outline="0" fieldPosition="0"/>
    </format>
    <format dxfId="215">
      <pivotArea outline="0" collapsedLevelsAreSubtotals="1" fieldPosition="0"/>
    </format>
    <format dxfId="214">
      <pivotArea type="origin" dataOnly="0" labelOnly="1" outline="0" fieldPosition="0"/>
    </format>
    <format dxfId="213">
      <pivotArea field="0" type="button" dataOnly="0" labelOnly="1" outline="0"/>
    </format>
    <format dxfId="212">
      <pivotArea type="topRight" dataOnly="0" labelOnly="1" outline="0" fieldPosition="0"/>
    </format>
    <format dxfId="211">
      <pivotArea field="2" type="button" dataOnly="0" labelOnly="1" outline="0" axis="axisRow" fieldPosition="0"/>
    </format>
    <format dxfId="210">
      <pivotArea dataOnly="0" labelOnly="1" fieldPosition="0">
        <references count="1">
          <reference field="2" count="0"/>
        </references>
      </pivotArea>
    </format>
    <format dxfId="209">
      <pivotArea dataOnly="0" labelOnly="1" grandRow="1" outline="0" fieldPosition="0"/>
    </format>
    <format dxfId="208">
      <pivotArea dataOnly="0" labelOnly="1" grandCol="1" outline="0" fieldPosition="0"/>
    </format>
    <format dxfId="207">
      <pivotArea type="all" dataOnly="0" outline="0" fieldPosition="0"/>
    </format>
    <format dxfId="206">
      <pivotArea outline="0" collapsedLevelsAreSubtotals="1" fieldPosition="0"/>
    </format>
    <format dxfId="205">
      <pivotArea type="origin" dataOnly="0" labelOnly="1" outline="0" fieldPosition="0"/>
    </format>
    <format dxfId="204">
      <pivotArea field="0" type="button" dataOnly="0" labelOnly="1" outline="0"/>
    </format>
    <format dxfId="203">
      <pivotArea type="topRight" dataOnly="0" labelOnly="1" outline="0" fieldPosition="0"/>
    </format>
    <format dxfId="202">
      <pivotArea field="2" type="button" dataOnly="0" labelOnly="1" outline="0" axis="axisRow" fieldPosition="0"/>
    </format>
    <format dxfId="201">
      <pivotArea dataOnly="0" labelOnly="1" fieldPosition="0">
        <references count="1">
          <reference field="2" count="0"/>
        </references>
      </pivotArea>
    </format>
    <format dxfId="200">
      <pivotArea dataOnly="0" labelOnly="1" grandRow="1" outline="0" fieldPosition="0"/>
    </format>
    <format dxfId="199">
      <pivotArea dataOnly="0" labelOnly="1" grandCol="1" outline="0" fieldPosition="0"/>
    </format>
    <format dxfId="198">
      <pivotArea type="all" dataOnly="0" outline="0" fieldPosition="0"/>
    </format>
    <format dxfId="197">
      <pivotArea outline="0" collapsedLevelsAreSubtotals="1" fieldPosition="0"/>
    </format>
    <format dxfId="196">
      <pivotArea type="origin" dataOnly="0" labelOnly="1" outline="0" fieldPosition="0"/>
    </format>
    <format dxfId="195">
      <pivotArea field="0" type="button" dataOnly="0" labelOnly="1" outline="0"/>
    </format>
    <format dxfId="194">
      <pivotArea type="topRight" dataOnly="0" labelOnly="1" outline="0" fieldPosition="0"/>
    </format>
    <format dxfId="193">
      <pivotArea field="2" type="button" dataOnly="0" labelOnly="1" outline="0" axis="axisRow" fieldPosition="0"/>
    </format>
    <format dxfId="192">
      <pivotArea dataOnly="0" labelOnly="1" fieldPosition="0">
        <references count="1">
          <reference field="2" count="0"/>
        </references>
      </pivotArea>
    </format>
    <format dxfId="191">
      <pivotArea dataOnly="0" labelOnly="1" grandRow="1" outline="0" fieldPosition="0"/>
    </format>
    <format dxfId="190">
      <pivotArea dataOnly="0" labelOnly="1" grandCol="1" outline="0" fieldPosition="0"/>
    </format>
    <format dxfId="189">
      <pivotArea type="all" dataOnly="0" outline="0" fieldPosition="0"/>
    </format>
    <format dxfId="188">
      <pivotArea outline="0" collapsedLevelsAreSubtotals="1" fieldPosition="0"/>
    </format>
    <format dxfId="187">
      <pivotArea type="origin" dataOnly="0" labelOnly="1" outline="0" fieldPosition="0"/>
    </format>
    <format dxfId="186">
      <pivotArea field="0" type="button" dataOnly="0" labelOnly="1" outline="0"/>
    </format>
    <format dxfId="185">
      <pivotArea type="topRight" dataOnly="0" labelOnly="1" outline="0" fieldPosition="0"/>
    </format>
    <format dxfId="184">
      <pivotArea field="2" type="button" dataOnly="0" labelOnly="1" outline="0" axis="axisRow" fieldPosition="0"/>
    </format>
    <format dxfId="183">
      <pivotArea dataOnly="0" labelOnly="1" fieldPosition="0">
        <references count="1">
          <reference field="2" count="0"/>
        </references>
      </pivotArea>
    </format>
    <format dxfId="182">
      <pivotArea dataOnly="0" labelOnly="1" grandRow="1" outline="0" fieldPosition="0"/>
    </format>
    <format dxfId="181">
      <pivotArea dataOnly="0" labelOnly="1" grandCol="1" outline="0" fieldPosition="0"/>
    </format>
    <format dxfId="180">
      <pivotArea type="all" dataOnly="0" outline="0" fieldPosition="0"/>
    </format>
    <format dxfId="179">
      <pivotArea outline="0" collapsedLevelsAreSubtotals="1" fieldPosition="0"/>
    </format>
    <format dxfId="178">
      <pivotArea type="origin" dataOnly="0" labelOnly="1" outline="0" fieldPosition="0"/>
    </format>
    <format dxfId="177">
      <pivotArea field="0" type="button" dataOnly="0" labelOnly="1" outline="0"/>
    </format>
    <format dxfId="176">
      <pivotArea type="topRight" dataOnly="0" labelOnly="1" outline="0" fieldPosition="0"/>
    </format>
    <format dxfId="175">
      <pivotArea field="2" type="button" dataOnly="0" labelOnly="1" outline="0" axis="axisRow" fieldPosition="0"/>
    </format>
    <format dxfId="174">
      <pivotArea dataOnly="0" labelOnly="1" fieldPosition="0">
        <references count="1">
          <reference field="2" count="0"/>
        </references>
      </pivotArea>
    </format>
    <format dxfId="173">
      <pivotArea dataOnly="0" labelOnly="1" grandRow="1" outline="0" fieldPosition="0"/>
    </format>
    <format dxfId="172">
      <pivotArea dataOnly="0" labelOnly="1" grandCol="1" outline="0" fieldPosition="0"/>
    </format>
    <format dxfId="171">
      <pivotArea dataOnly="0" labelOnly="1" fieldPosition="0">
        <references count="1">
          <reference field="2" count="0"/>
        </references>
      </pivotArea>
    </format>
    <format dxfId="170">
      <pivotArea dataOnly="0" labelOnly="1" grandRow="1" outline="0" fieldPosition="0"/>
    </format>
    <format dxfId="169">
      <pivotArea type="all" dataOnly="0" outline="0" fieldPosition="0"/>
    </format>
    <format dxfId="168">
      <pivotArea type="origin" dataOnly="0" labelOnly="1" outline="0" fieldPosition="0"/>
    </format>
    <format dxfId="167">
      <pivotArea field="0" type="button" dataOnly="0" labelOnly="1" outline="0"/>
    </format>
    <format dxfId="166">
      <pivotArea type="topRight" dataOnly="0" labelOnly="1" outline="0" fieldPosition="0"/>
    </format>
    <format dxfId="165">
      <pivotArea field="2" type="button" dataOnly="0" labelOnly="1" outline="0" axis="axisRow" fieldPosition="0"/>
    </format>
    <format dxfId="164">
      <pivotArea dataOnly="0" labelOnly="1" grandCol="1" outline="0" fieldPosition="0"/>
    </format>
    <format dxfId="163">
      <pivotArea dataOnly="0" labelOnly="1" grandCol="1" outline="0" fieldPosition="0"/>
    </format>
    <format dxfId="162">
      <pivotArea outline="0" fieldPosition="0">
        <references count="1">
          <reference field="4294967294" count="1">
            <x v="0"/>
          </reference>
        </references>
      </pivotArea>
    </format>
    <format dxfId="161">
      <pivotArea collapsedLevelsAreSubtotals="1" fieldPosition="0">
        <references count="1">
          <reference field="2" count="0"/>
        </references>
      </pivotArea>
    </format>
    <format dxfId="160">
      <pivotArea field="2" type="button" dataOnly="0" labelOnly="1" outline="0" axis="axisRow" fieldPosition="0"/>
    </format>
    <format dxfId="159">
      <pivotArea dataOnly="0" labelOnly="1" outline="0" axis="axisValues" fieldPosition="0"/>
    </format>
    <format dxfId="158">
      <pivotArea type="all" dataOnly="0" outline="0" fieldPosition="0"/>
    </format>
    <format dxfId="157">
      <pivotArea outline="0" collapsedLevelsAreSubtotals="1" fieldPosition="0"/>
    </format>
    <format dxfId="156">
      <pivotArea field="2" type="button" dataOnly="0" labelOnly="1" outline="0" axis="axisRow" fieldPosition="0"/>
    </format>
    <format dxfId="155">
      <pivotArea dataOnly="0" labelOnly="1" fieldPosition="0">
        <references count="1">
          <reference field="2" count="0"/>
        </references>
      </pivotArea>
    </format>
    <format dxfId="154">
      <pivotArea dataOnly="0" labelOnly="1" grandRow="1" outline="0" fieldPosition="0"/>
    </format>
    <format dxfId="153">
      <pivotArea dataOnly="0" labelOnly="1" outline="0" axis="axisValues" fieldPosition="0"/>
    </format>
    <format dxfId="152">
      <pivotArea dataOnly="0" labelOnly="1" grandRow="1" outline="0" fieldPosition="0"/>
    </format>
    <format dxfId="151">
      <pivotArea grandRow="1" outline="0" collapsedLevelsAreSubtotals="1" fieldPosition="0"/>
    </format>
    <format dxfId="150">
      <pivotArea type="all" dataOnly="0" outline="0" fieldPosition="0"/>
    </format>
    <format dxfId="149">
      <pivotArea outline="0" collapsedLevelsAreSubtotals="1" fieldPosition="0"/>
    </format>
    <format dxfId="148">
      <pivotArea field="2" type="button" dataOnly="0" labelOnly="1" outline="0" axis="axisRow" fieldPosition="0"/>
    </format>
    <format dxfId="147">
      <pivotArea dataOnly="0" labelOnly="1" fieldPosition="0">
        <references count="1">
          <reference field="2" count="0"/>
        </references>
      </pivotArea>
    </format>
    <format dxfId="146">
      <pivotArea dataOnly="0" labelOnly="1" grandRow="1" outline="0" fieldPosition="0"/>
    </format>
    <format dxfId="145">
      <pivotArea dataOnly="0" labelOnly="1" outline="0" axis="axisValues" fieldPosition="0"/>
    </format>
    <format dxfId="144">
      <pivotArea collapsedLevelsAreSubtotals="1" fieldPosition="0">
        <references count="1">
          <reference field="2" count="1">
            <x v="17"/>
          </reference>
        </references>
      </pivotArea>
    </format>
    <format dxfId="143">
      <pivotArea collapsedLevelsAreSubtotals="1" fieldPosition="0">
        <references count="1">
          <reference field="2" count="1">
            <x v="25"/>
          </reference>
        </references>
      </pivotArea>
    </format>
  </formats>
  <chartFormats count="10">
    <chartFormat chart="6" format="18" series="1">
      <pivotArea type="data" outline="0" fieldPosition="0">
        <references count="1">
          <reference field="4294967294" count="1" selected="0">
            <x v="0"/>
          </reference>
        </references>
      </pivotArea>
    </chartFormat>
    <chartFormat chart="6" format="19">
      <pivotArea type="data" outline="0" fieldPosition="0">
        <references count="2">
          <reference field="4294967294" count="1" selected="0">
            <x v="0"/>
          </reference>
          <reference field="2" count="1" selected="0">
            <x v="4"/>
          </reference>
        </references>
      </pivotArea>
    </chartFormat>
    <chartFormat chart="6" format="20">
      <pivotArea type="data" outline="0" fieldPosition="0">
        <references count="2">
          <reference field="4294967294" count="1" selected="0">
            <x v="0"/>
          </reference>
          <reference field="2" count="1" selected="0">
            <x v="12"/>
          </reference>
        </references>
      </pivotArea>
    </chartFormat>
    <chartFormat chart="6" format="21">
      <pivotArea type="data" outline="0" fieldPosition="0">
        <references count="2">
          <reference field="4294967294" count="1" selected="0">
            <x v="0"/>
          </reference>
          <reference field="2" count="1" selected="0">
            <x v="16"/>
          </reference>
        </references>
      </pivotArea>
    </chartFormat>
    <chartFormat chart="6" format="22">
      <pivotArea type="data" outline="0" fieldPosition="0">
        <references count="2">
          <reference field="4294967294" count="1" selected="0">
            <x v="0"/>
          </reference>
          <reference field="2" count="1" selected="0">
            <x v="6"/>
          </reference>
        </references>
      </pivotArea>
    </chartFormat>
    <chartFormat chart="6" format="23">
      <pivotArea type="data" outline="0" fieldPosition="0">
        <references count="2">
          <reference field="4294967294" count="1" selected="0">
            <x v="0"/>
          </reference>
          <reference field="2" count="1" selected="0">
            <x v="14"/>
          </reference>
        </references>
      </pivotArea>
    </chartFormat>
    <chartFormat chart="6" format="24">
      <pivotArea type="data" outline="0" fieldPosition="0">
        <references count="2">
          <reference field="4294967294" count="1" selected="0">
            <x v="0"/>
          </reference>
          <reference field="2" count="1" selected="0">
            <x v="8"/>
          </reference>
        </references>
      </pivotArea>
    </chartFormat>
    <chartFormat chart="6" format="25">
      <pivotArea type="data" outline="0" fieldPosition="0">
        <references count="2">
          <reference field="4294967294" count="1" selected="0">
            <x v="0"/>
          </reference>
          <reference field="2" count="1" selected="0">
            <x v="10"/>
          </reference>
        </references>
      </pivotArea>
    </chartFormat>
    <chartFormat chart="6" format="26">
      <pivotArea type="data" outline="0" fieldPosition="0">
        <references count="2">
          <reference field="4294967294" count="1" selected="0">
            <x v="0"/>
          </reference>
          <reference field="2" count="1" selected="0">
            <x v="2"/>
          </reference>
        </references>
      </pivotArea>
    </chartFormat>
    <chartFormat chart="6" format="27">
      <pivotArea type="data" outline="0" fieldPosition="0">
        <references count="2">
          <reference field="4294967294" count="1" selected="0">
            <x v="0"/>
          </reference>
          <reference field="2" count="1" selected="0">
            <x v="25"/>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903A96-7A20-4E26-85FF-C9BBD9621F14}" name="PivotTable6"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4" rowHeaderCaption="Subcategory of Spending" colHeaderCaption="Sectors">
  <location ref="A24:G33" firstHeaderRow="1" firstDataRow="2" firstDataCol="1" rowPageCount="1" colPageCount="1"/>
  <pivotFields count="16">
    <pivotField axis="axisCol" showAll="0" sortType="descending">
      <items count="8">
        <item n="Community College" x="0"/>
        <item n="General Academic Institutions" x="1"/>
        <item n="Health-Related Institutions" x="2"/>
        <item n="State Colleges" x="3"/>
        <item n="System Administration" h="1" x="4"/>
        <item n="Texas State Technical Colleges" x="5"/>
        <item h="1" m="1" x="6"/>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27">
        <item h="1" m="1" x="19"/>
        <item h="1" m="1" x="18"/>
        <item h="1" m="1" x="13"/>
        <item h="1" m="1" x="23"/>
        <item h="1" m="1" x="20"/>
        <item h="1" m="1" x="22"/>
        <item h="1" m="1" x="10"/>
        <item h="1" m="1" x="12"/>
        <item h="1" x="2"/>
        <item h="1" m="1" x="24"/>
        <item h="1" x="1"/>
        <item h="1" m="1" x="14"/>
        <item h="1" x="7"/>
        <item h="1" m="1" x="15"/>
        <item h="1" x="3"/>
        <item h="1" m="1" x="21"/>
        <item h="1" x="6"/>
        <item h="1" m="1" x="11"/>
        <item h="1" x="5"/>
        <item h="1" m="1" x="25"/>
        <item h="1" x="4"/>
        <item h="1" m="1" x="16"/>
        <item x="0"/>
        <item m="1" x="17"/>
        <item h="1" m="1" x="9"/>
        <item h="1" x="8"/>
        <item t="default"/>
      </items>
    </pivotField>
    <pivotField axis="axisRow" showAll="0" sortType="descending">
      <items count="41">
        <item n="Tuition Discounts" x="2"/>
        <item m="1" x="32"/>
        <item m="1" x="31"/>
        <item n="Subsidizing Technology" x="3"/>
        <item n="Subsidizing Internet" x="4"/>
        <item n="Subsidizing Housing" x="5"/>
        <item x="15"/>
        <item x="24"/>
        <item m="1" x="39"/>
        <item x="18"/>
        <item x="17"/>
        <item x="16"/>
        <item x="9"/>
        <item x="11"/>
        <item x="10"/>
        <item x="7"/>
        <item x="23"/>
        <item x="29"/>
        <item m="1" x="33"/>
        <item x="21"/>
        <item m="1" x="38"/>
        <item m="1" x="35"/>
        <item x="19"/>
        <item x="20"/>
        <item n="Fee Reimbursements" x="1"/>
        <item n="Emergency Financial Aid Grants" x="0"/>
        <item m="1" x="37"/>
        <item x="14"/>
        <item x="8"/>
        <item x="13"/>
        <item x="12"/>
        <item x="25"/>
        <item n="Clearing Student Debt" x="6"/>
        <item m="1" x="36"/>
        <item m="1" x="34"/>
        <item x="26"/>
        <item x="27"/>
        <item m="1" x="30"/>
        <item x="22"/>
        <item x="2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3"/>
  </rowFields>
  <rowItems count="8">
    <i>
      <x v="25"/>
    </i>
    <i>
      <x v="32"/>
    </i>
    <i>
      <x v="24"/>
    </i>
    <i>
      <x v="3"/>
    </i>
    <i>
      <x/>
    </i>
    <i>
      <x v="4"/>
    </i>
    <i>
      <x v="5"/>
    </i>
    <i t="grand">
      <x/>
    </i>
  </rowItems>
  <colFields count="1">
    <field x="0"/>
  </colFields>
  <colItems count="6">
    <i>
      <x v="1"/>
    </i>
    <i>
      <x/>
    </i>
    <i>
      <x v="5"/>
    </i>
    <i>
      <x v="2"/>
    </i>
    <i>
      <x v="3"/>
    </i>
    <i t="grand">
      <x/>
    </i>
  </colItems>
  <pageFields count="1">
    <pageField fld="2" hier="-1"/>
  </pageFields>
  <dataFields count="1">
    <dataField name="Summary of Expended Amounts" fld="14" baseField="0" baseItem="0" numFmtId="167"/>
  </dataFields>
  <formats count="131">
    <format dxfId="384">
      <pivotArea outline="0" collapsedLevelsAreSubtotals="1" fieldPosition="0"/>
    </format>
    <format dxfId="383">
      <pivotArea field="2" type="button" dataOnly="0" labelOnly="1" outline="0" axis="axisPage" fieldPosition="0"/>
    </format>
    <format dxfId="382">
      <pivotArea dataOnly="0" labelOnly="1" outline="0" fieldPosition="0">
        <references count="1">
          <reference field="2" count="0"/>
        </references>
      </pivotArea>
    </format>
    <format dxfId="381">
      <pivotArea type="all" dataOnly="0" outline="0" fieldPosition="0"/>
    </format>
    <format dxfId="380">
      <pivotArea type="origin" dataOnly="0" labelOnly="1" outline="0" fieldPosition="0"/>
    </format>
    <format dxfId="379">
      <pivotArea field="0" type="button" dataOnly="0" labelOnly="1" outline="0" axis="axisCol" fieldPosition="0"/>
    </format>
    <format dxfId="378">
      <pivotArea type="topRight" dataOnly="0" labelOnly="1" outline="0" fieldPosition="0"/>
    </format>
    <format dxfId="377">
      <pivotArea field="3" type="button" dataOnly="0" labelOnly="1" outline="0" axis="axisRow" fieldPosition="0"/>
    </format>
    <format dxfId="376">
      <pivotArea dataOnly="0" labelOnly="1" fieldPosition="0">
        <references count="1">
          <reference field="0" count="0"/>
        </references>
      </pivotArea>
    </format>
    <format dxfId="375">
      <pivotArea dataOnly="0" labelOnly="1" grandCol="1" outline="0" fieldPosition="0"/>
    </format>
    <format dxfId="374">
      <pivotArea type="all" dataOnly="0" outline="0" fieldPosition="0"/>
    </format>
    <format dxfId="373">
      <pivotArea type="origin" dataOnly="0" labelOnly="1" outline="0" fieldPosition="0"/>
    </format>
    <format dxfId="372">
      <pivotArea field="0" type="button" dataOnly="0" labelOnly="1" outline="0" axis="axisCol" fieldPosition="0"/>
    </format>
    <format dxfId="371">
      <pivotArea type="topRight" dataOnly="0" labelOnly="1" outline="0" fieldPosition="0"/>
    </format>
    <format dxfId="370">
      <pivotArea field="3" type="button" dataOnly="0" labelOnly="1" outline="0" axis="axisRow" fieldPosition="0"/>
    </format>
    <format dxfId="369">
      <pivotArea dataOnly="0" labelOnly="1" fieldPosition="0">
        <references count="1">
          <reference field="0" count="0"/>
        </references>
      </pivotArea>
    </format>
    <format dxfId="368">
      <pivotArea dataOnly="0" labelOnly="1" grandCol="1" outline="0" fieldPosition="0"/>
    </format>
    <format dxfId="367">
      <pivotArea field="3" type="button" dataOnly="0" labelOnly="1" outline="0" axis="axisRow" fieldPosition="0"/>
    </format>
    <format dxfId="366">
      <pivotArea dataOnly="0" labelOnly="1" fieldPosition="0">
        <references count="1">
          <reference field="0" count="0"/>
        </references>
      </pivotArea>
    </format>
    <format dxfId="365">
      <pivotArea dataOnly="0" labelOnly="1" grandCol="1" outline="0" fieldPosition="0"/>
    </format>
    <format dxfId="364">
      <pivotArea type="origin" dataOnly="0" labelOnly="1" outline="0" fieldPosition="0"/>
    </format>
    <format dxfId="363">
      <pivotArea field="0" type="button" dataOnly="0" labelOnly="1" outline="0" axis="axisCol" fieldPosition="0"/>
    </format>
    <format dxfId="362">
      <pivotArea type="topRight" dataOnly="0" labelOnly="1" outline="0" fieldPosition="0"/>
    </format>
    <format dxfId="361">
      <pivotArea type="all" dataOnly="0" outline="0" fieldPosition="0"/>
    </format>
    <format dxfId="360">
      <pivotArea outline="0" collapsedLevelsAreSubtotals="1" fieldPosition="0"/>
    </format>
    <format dxfId="359">
      <pivotArea type="origin" dataOnly="0" labelOnly="1" outline="0" fieldPosition="0"/>
    </format>
    <format dxfId="358">
      <pivotArea field="0" type="button" dataOnly="0" labelOnly="1" outline="0" axis="axisCol" fieldPosition="0"/>
    </format>
    <format dxfId="357">
      <pivotArea type="topRight" dataOnly="0" labelOnly="1" outline="0" fieldPosition="0"/>
    </format>
    <format dxfId="356">
      <pivotArea field="3" type="button" dataOnly="0" labelOnly="1" outline="0" axis="axisRow" fieldPosition="0"/>
    </format>
    <format dxfId="355">
      <pivotArea dataOnly="0" labelOnly="1" fieldPosition="0">
        <references count="1">
          <reference field="3" count="7">
            <x v="0"/>
            <x v="3"/>
            <x v="4"/>
            <x v="5"/>
            <x v="24"/>
            <x v="25"/>
            <x v="32"/>
          </reference>
        </references>
      </pivotArea>
    </format>
    <format dxfId="354">
      <pivotArea dataOnly="0" labelOnly="1" grandRow="1" outline="0" fieldPosition="0"/>
    </format>
    <format dxfId="353">
      <pivotArea dataOnly="0" labelOnly="1" fieldPosition="0">
        <references count="1">
          <reference field="0" count="0"/>
        </references>
      </pivotArea>
    </format>
    <format dxfId="352">
      <pivotArea dataOnly="0" labelOnly="1" grandCol="1" outline="0" fieldPosition="0"/>
    </format>
    <format dxfId="351">
      <pivotArea type="all" dataOnly="0" outline="0" fieldPosition="0"/>
    </format>
    <format dxfId="350">
      <pivotArea outline="0" collapsedLevelsAreSubtotals="1" fieldPosition="0"/>
    </format>
    <format dxfId="349">
      <pivotArea type="origin" dataOnly="0" labelOnly="1" outline="0" fieldPosition="0"/>
    </format>
    <format dxfId="348">
      <pivotArea field="0" type="button" dataOnly="0" labelOnly="1" outline="0" axis="axisCol" fieldPosition="0"/>
    </format>
    <format dxfId="347">
      <pivotArea type="topRight" dataOnly="0" labelOnly="1" outline="0" fieldPosition="0"/>
    </format>
    <format dxfId="346">
      <pivotArea field="3" type="button" dataOnly="0" labelOnly="1" outline="0" axis="axisRow" fieldPosition="0"/>
    </format>
    <format dxfId="345">
      <pivotArea dataOnly="0" labelOnly="1" fieldPosition="0">
        <references count="1">
          <reference field="3" count="7">
            <x v="0"/>
            <x v="3"/>
            <x v="4"/>
            <x v="5"/>
            <x v="24"/>
            <x v="25"/>
            <x v="32"/>
          </reference>
        </references>
      </pivotArea>
    </format>
    <format dxfId="344">
      <pivotArea dataOnly="0" labelOnly="1" grandRow="1" outline="0" fieldPosition="0"/>
    </format>
    <format dxfId="343">
      <pivotArea dataOnly="0" labelOnly="1" fieldPosition="0">
        <references count="1">
          <reference field="0" count="0"/>
        </references>
      </pivotArea>
    </format>
    <format dxfId="342">
      <pivotArea dataOnly="0" labelOnly="1" grandCol="1" outline="0" fieldPosition="0"/>
    </format>
    <format dxfId="341">
      <pivotArea type="all" dataOnly="0" outline="0" fieldPosition="0"/>
    </format>
    <format dxfId="340">
      <pivotArea outline="0" collapsedLevelsAreSubtotals="1" fieldPosition="0"/>
    </format>
    <format dxfId="339">
      <pivotArea type="origin" dataOnly="0" labelOnly="1" outline="0" fieldPosition="0"/>
    </format>
    <format dxfId="338">
      <pivotArea field="0" type="button" dataOnly="0" labelOnly="1" outline="0" axis="axisCol" fieldPosition="0"/>
    </format>
    <format dxfId="337">
      <pivotArea type="topRight" dataOnly="0" labelOnly="1" outline="0" fieldPosition="0"/>
    </format>
    <format dxfId="336">
      <pivotArea field="3" type="button" dataOnly="0" labelOnly="1" outline="0" axis="axisRow" fieldPosition="0"/>
    </format>
    <format dxfId="335">
      <pivotArea dataOnly="0" labelOnly="1" fieldPosition="0">
        <references count="1">
          <reference field="3" count="7">
            <x v="0"/>
            <x v="3"/>
            <x v="4"/>
            <x v="5"/>
            <x v="24"/>
            <x v="25"/>
            <x v="32"/>
          </reference>
        </references>
      </pivotArea>
    </format>
    <format dxfId="334">
      <pivotArea dataOnly="0" labelOnly="1" grandRow="1" outline="0" fieldPosition="0"/>
    </format>
    <format dxfId="333">
      <pivotArea dataOnly="0" labelOnly="1" fieldPosition="0">
        <references count="1">
          <reference field="0" count="0"/>
        </references>
      </pivotArea>
    </format>
    <format dxfId="332">
      <pivotArea dataOnly="0" labelOnly="1" grandCol="1" outline="0" fieldPosition="0"/>
    </format>
    <format dxfId="331">
      <pivotArea type="all" dataOnly="0" outline="0" fieldPosition="0"/>
    </format>
    <format dxfId="330">
      <pivotArea outline="0" collapsedLevelsAreSubtotals="1" fieldPosition="0"/>
    </format>
    <format dxfId="329">
      <pivotArea type="origin" dataOnly="0" labelOnly="1" outline="0" fieldPosition="0"/>
    </format>
    <format dxfId="328">
      <pivotArea field="0" type="button" dataOnly="0" labelOnly="1" outline="0" axis="axisCol" fieldPosition="0"/>
    </format>
    <format dxfId="327">
      <pivotArea type="topRight" dataOnly="0" labelOnly="1" outline="0" fieldPosition="0"/>
    </format>
    <format dxfId="326">
      <pivotArea field="3" type="button" dataOnly="0" labelOnly="1" outline="0" axis="axisRow" fieldPosition="0"/>
    </format>
    <format dxfId="325">
      <pivotArea dataOnly="0" labelOnly="1" fieldPosition="0">
        <references count="1">
          <reference field="3" count="7">
            <x v="0"/>
            <x v="3"/>
            <x v="4"/>
            <x v="5"/>
            <x v="24"/>
            <x v="25"/>
            <x v="32"/>
          </reference>
        </references>
      </pivotArea>
    </format>
    <format dxfId="324">
      <pivotArea dataOnly="0" labelOnly="1" grandRow="1" outline="0" fieldPosition="0"/>
    </format>
    <format dxfId="323">
      <pivotArea dataOnly="0" labelOnly="1" fieldPosition="0">
        <references count="1">
          <reference field="0" count="0"/>
        </references>
      </pivotArea>
    </format>
    <format dxfId="322">
      <pivotArea dataOnly="0" labelOnly="1" grandCol="1" outline="0" fieldPosition="0"/>
    </format>
    <format dxfId="321">
      <pivotArea type="all" dataOnly="0" outline="0" fieldPosition="0"/>
    </format>
    <format dxfId="320">
      <pivotArea outline="0" collapsedLevelsAreSubtotals="1" fieldPosition="0"/>
    </format>
    <format dxfId="319">
      <pivotArea type="origin" dataOnly="0" labelOnly="1" outline="0" fieldPosition="0"/>
    </format>
    <format dxfId="318">
      <pivotArea field="0" type="button" dataOnly="0" labelOnly="1" outline="0" axis="axisCol" fieldPosition="0"/>
    </format>
    <format dxfId="317">
      <pivotArea type="topRight" dataOnly="0" labelOnly="1" outline="0" fieldPosition="0"/>
    </format>
    <format dxfId="316">
      <pivotArea field="3" type="button" dataOnly="0" labelOnly="1" outline="0" axis="axisRow" fieldPosition="0"/>
    </format>
    <format dxfId="315">
      <pivotArea dataOnly="0" labelOnly="1" fieldPosition="0">
        <references count="1">
          <reference field="3" count="7">
            <x v="0"/>
            <x v="3"/>
            <x v="4"/>
            <x v="5"/>
            <x v="24"/>
            <x v="25"/>
            <x v="32"/>
          </reference>
        </references>
      </pivotArea>
    </format>
    <format dxfId="314">
      <pivotArea dataOnly="0" labelOnly="1" grandRow="1" outline="0" fieldPosition="0"/>
    </format>
    <format dxfId="313">
      <pivotArea dataOnly="0" labelOnly="1" fieldPosition="0">
        <references count="1">
          <reference field="0" count="0"/>
        </references>
      </pivotArea>
    </format>
    <format dxfId="312">
      <pivotArea dataOnly="0" labelOnly="1" grandCol="1" outline="0" fieldPosition="0"/>
    </format>
    <format dxfId="311">
      <pivotArea type="all" dataOnly="0" outline="0" fieldPosition="0"/>
    </format>
    <format dxfId="310">
      <pivotArea outline="0" collapsedLevelsAreSubtotals="1" fieldPosition="0"/>
    </format>
    <format dxfId="309">
      <pivotArea type="origin" dataOnly="0" labelOnly="1" outline="0" fieldPosition="0"/>
    </format>
    <format dxfId="308">
      <pivotArea field="0" type="button" dataOnly="0" labelOnly="1" outline="0" axis="axisCol" fieldPosition="0"/>
    </format>
    <format dxfId="307">
      <pivotArea type="topRight" dataOnly="0" labelOnly="1" outline="0" fieldPosition="0"/>
    </format>
    <format dxfId="306">
      <pivotArea field="3" type="button" dataOnly="0" labelOnly="1" outline="0" axis="axisRow" fieldPosition="0"/>
    </format>
    <format dxfId="305">
      <pivotArea dataOnly="0" labelOnly="1" fieldPosition="0">
        <references count="1">
          <reference field="3" count="7">
            <x v="0"/>
            <x v="3"/>
            <x v="4"/>
            <x v="5"/>
            <x v="24"/>
            <x v="25"/>
            <x v="32"/>
          </reference>
        </references>
      </pivotArea>
    </format>
    <format dxfId="304">
      <pivotArea dataOnly="0" labelOnly="1" grandRow="1" outline="0" fieldPosition="0"/>
    </format>
    <format dxfId="303">
      <pivotArea dataOnly="0" labelOnly="1" fieldPosition="0">
        <references count="1">
          <reference field="0" count="0"/>
        </references>
      </pivotArea>
    </format>
    <format dxfId="302">
      <pivotArea dataOnly="0" labelOnly="1" grandCol="1" outline="0" fieldPosition="0"/>
    </format>
    <format dxfId="301">
      <pivotArea type="all" dataOnly="0" outline="0" fieldPosition="0"/>
    </format>
    <format dxfId="300">
      <pivotArea outline="0" collapsedLevelsAreSubtotals="1" fieldPosition="0"/>
    </format>
    <format dxfId="299">
      <pivotArea type="origin" dataOnly="0" labelOnly="1" outline="0" fieldPosition="0"/>
    </format>
    <format dxfId="298">
      <pivotArea field="0" type="button" dataOnly="0" labelOnly="1" outline="0" axis="axisCol" fieldPosition="0"/>
    </format>
    <format dxfId="297">
      <pivotArea type="topRight" dataOnly="0" labelOnly="1" outline="0" fieldPosition="0"/>
    </format>
    <format dxfId="296">
      <pivotArea field="3" type="button" dataOnly="0" labelOnly="1" outline="0" axis="axisRow" fieldPosition="0"/>
    </format>
    <format dxfId="295">
      <pivotArea dataOnly="0" labelOnly="1" fieldPosition="0">
        <references count="1">
          <reference field="3" count="7">
            <x v="0"/>
            <x v="3"/>
            <x v="4"/>
            <x v="5"/>
            <x v="24"/>
            <x v="25"/>
            <x v="32"/>
          </reference>
        </references>
      </pivotArea>
    </format>
    <format dxfId="294">
      <pivotArea dataOnly="0" labelOnly="1" grandRow="1" outline="0" fieldPosition="0"/>
    </format>
    <format dxfId="293">
      <pivotArea dataOnly="0" labelOnly="1" fieldPosition="0">
        <references count="1">
          <reference field="0" count="0"/>
        </references>
      </pivotArea>
    </format>
    <format dxfId="292">
      <pivotArea dataOnly="0" labelOnly="1" grandCol="1" outline="0" fieldPosition="0"/>
    </format>
    <format dxfId="291">
      <pivotArea type="all" dataOnly="0" outline="0" fieldPosition="0"/>
    </format>
    <format dxfId="290">
      <pivotArea outline="0" collapsedLevelsAreSubtotals="1" fieldPosition="0"/>
    </format>
    <format dxfId="289">
      <pivotArea type="origin" dataOnly="0" labelOnly="1" outline="0" fieldPosition="0"/>
    </format>
    <format dxfId="288">
      <pivotArea field="0" type="button" dataOnly="0" labelOnly="1" outline="0" axis="axisCol" fieldPosition="0"/>
    </format>
    <format dxfId="287">
      <pivotArea type="topRight" dataOnly="0" labelOnly="1" outline="0" fieldPosition="0"/>
    </format>
    <format dxfId="286">
      <pivotArea field="3" type="button" dataOnly="0" labelOnly="1" outline="0" axis="axisRow" fieldPosition="0"/>
    </format>
    <format dxfId="285">
      <pivotArea dataOnly="0" labelOnly="1" fieldPosition="0">
        <references count="1">
          <reference field="3" count="7">
            <x v="0"/>
            <x v="3"/>
            <x v="4"/>
            <x v="5"/>
            <x v="24"/>
            <x v="25"/>
            <x v="32"/>
          </reference>
        </references>
      </pivotArea>
    </format>
    <format dxfId="284">
      <pivotArea dataOnly="0" labelOnly="1" grandRow="1" outline="0" fieldPosition="0"/>
    </format>
    <format dxfId="283">
      <pivotArea dataOnly="0" labelOnly="1" fieldPosition="0">
        <references count="1">
          <reference field="0" count="0"/>
        </references>
      </pivotArea>
    </format>
    <format dxfId="282">
      <pivotArea dataOnly="0" labelOnly="1" grandCol="1" outline="0" fieldPosition="0"/>
    </format>
    <format dxfId="281">
      <pivotArea dataOnly="0" labelOnly="1" fieldPosition="0">
        <references count="1">
          <reference field="0" count="0"/>
        </references>
      </pivotArea>
    </format>
    <format dxfId="280">
      <pivotArea dataOnly="0" labelOnly="1" grandCol="1" outline="0" fieldPosition="0"/>
    </format>
    <format dxfId="279">
      <pivotArea dataOnly="0" labelOnly="1" fieldPosition="0">
        <references count="1">
          <reference field="3" count="7">
            <x v="0"/>
            <x v="3"/>
            <x v="4"/>
            <x v="5"/>
            <x v="24"/>
            <x v="25"/>
            <x v="32"/>
          </reference>
        </references>
      </pivotArea>
    </format>
    <format dxfId="278">
      <pivotArea type="all" dataOnly="0" outline="0" fieldPosition="0"/>
    </format>
    <format dxfId="277">
      <pivotArea dataOnly="0" labelOnly="1" fieldPosition="0">
        <references count="1">
          <reference field="0" count="0"/>
        </references>
      </pivotArea>
    </format>
    <format dxfId="276">
      <pivotArea dataOnly="0" labelOnly="1" grandCol="1" outline="0" fieldPosition="0"/>
    </format>
    <format dxfId="275">
      <pivotArea dataOnly="0" labelOnly="1" fieldPosition="0">
        <references count="1">
          <reference field="0" count="5">
            <x v="1"/>
            <x v="2"/>
            <x v="3"/>
            <x v="4"/>
            <x v="5"/>
          </reference>
        </references>
      </pivotArea>
    </format>
    <format dxfId="274">
      <pivotArea dataOnly="0" labelOnly="1" grandCol="1" outline="0" fieldPosition="0"/>
    </format>
    <format dxfId="273">
      <pivotArea outline="0" fieldPosition="0">
        <references count="1">
          <reference field="4294967294" count="1">
            <x v="0"/>
          </reference>
        </references>
      </pivotArea>
    </format>
    <format dxfId="272">
      <pivotArea field="3" grandCol="1" collapsedLevelsAreSubtotals="1" axis="axisRow" fieldPosition="0">
        <references count="1">
          <reference field="3" count="7">
            <x v="0"/>
            <x v="3"/>
            <x v="4"/>
            <x v="5"/>
            <x v="24"/>
            <x v="25"/>
            <x v="32"/>
          </reference>
        </references>
      </pivotArea>
    </format>
    <format dxfId="271">
      <pivotArea type="all" dataOnly="0" outline="0" fieldPosition="0"/>
    </format>
    <format dxfId="270">
      <pivotArea outline="0" collapsedLevelsAreSubtotals="1" fieldPosition="0"/>
    </format>
    <format dxfId="269">
      <pivotArea type="origin" dataOnly="0" labelOnly="1" outline="0" fieldPosition="0"/>
    </format>
    <format dxfId="268">
      <pivotArea field="0" type="button" dataOnly="0" labelOnly="1" outline="0" axis="axisCol" fieldPosition="0"/>
    </format>
    <format dxfId="267">
      <pivotArea type="topRight" dataOnly="0" labelOnly="1" outline="0" fieldPosition="0"/>
    </format>
    <format dxfId="266">
      <pivotArea field="3" type="button" dataOnly="0" labelOnly="1" outline="0" axis="axisRow" fieldPosition="0"/>
    </format>
    <format dxfId="265">
      <pivotArea dataOnly="0" labelOnly="1" fieldPosition="0">
        <references count="1">
          <reference field="3" count="7">
            <x v="0"/>
            <x v="3"/>
            <x v="4"/>
            <x v="5"/>
            <x v="24"/>
            <x v="25"/>
            <x v="32"/>
          </reference>
        </references>
      </pivotArea>
    </format>
    <format dxfId="264">
      <pivotArea dataOnly="0" labelOnly="1" grandRow="1" outline="0" fieldPosition="0"/>
    </format>
    <format dxfId="263">
      <pivotArea dataOnly="0" labelOnly="1" fieldPosition="0">
        <references count="1">
          <reference field="0" count="0"/>
        </references>
      </pivotArea>
    </format>
    <format dxfId="262">
      <pivotArea dataOnly="0" labelOnly="1" grandCol="1" outline="0" fieldPosition="0"/>
    </format>
    <format dxfId="261">
      <pivotArea type="origin" dataOnly="0" labelOnly="1" outline="0" fieldPosition="0"/>
    </format>
    <format dxfId="260">
      <pivotArea field="0" type="button" dataOnly="0" labelOnly="1" outline="0" axis="axisCol" fieldPosition="0"/>
    </format>
    <format dxfId="259">
      <pivotArea type="topRight" dataOnly="0" labelOnly="1" outline="0" fieldPosition="0"/>
    </format>
    <format dxfId="258">
      <pivotArea field="3" type="button" dataOnly="0" labelOnly="1" outline="0" axis="axisRow" fieldPosition="0"/>
    </format>
    <format dxfId="257">
      <pivotArea dataOnly="0" labelOnly="1" fieldPosition="0">
        <references count="1">
          <reference field="0" count="0"/>
        </references>
      </pivotArea>
    </format>
    <format dxfId="256">
      <pivotArea dataOnly="0" labelOnly="1" grandCol="1" outline="0" fieldPosition="0"/>
    </format>
    <format dxfId="255">
      <pivotArea grandRow="1" outline="0" collapsedLevelsAreSubtotals="1" fieldPosition="0"/>
    </format>
    <format dxfId="254">
      <pivotArea dataOnly="0" labelOnly="1" grandRow="1" outline="0" fieldPosition="0"/>
    </format>
  </formats>
  <chartFormats count="6">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0"/>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5"/>
          </reference>
        </references>
      </pivotArea>
    </chartFormat>
    <chartFormat chart="3" format="4" series="1">
      <pivotArea type="data" outline="0" fieldPosition="0">
        <references count="2">
          <reference field="4294967294" count="1" selected="0">
            <x v="0"/>
          </reference>
          <reference field="0" count="1" selected="0">
            <x v="3"/>
          </reference>
        </references>
      </pivotArea>
    </chartFormat>
    <chartFormat chart="3" format="5" series="1">
      <pivotArea type="data" outline="0" fieldPosition="0">
        <references count="2">
          <reference field="4294967294" count="1" selected="0">
            <x v="0"/>
          </reference>
          <reference field="0" count="1" selected="0">
            <x v="4"/>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C82A489-3BFA-488D-9CCE-9FDBEE26EB0C}" name="PivotTable3"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rowHeaderCaption="Subcategory" colHeaderCaption="Sectors">
  <location ref="A48:E55" firstHeaderRow="1" firstDataRow="2" firstDataCol="1" rowPageCount="1" colPageCount="1"/>
  <pivotFields count="16">
    <pivotField axis="axisRow" showAll="0">
      <items count="8">
        <item n="Community Colleges" x="0"/>
        <item n="General Academic Institutions" x="1"/>
        <item n="Health-Related Institutions" x="2"/>
        <item n="State Colleges" x="3"/>
        <item n="System Administrations" h="1" x="4"/>
        <item n="Texas State Technical Colleges" x="5"/>
        <item h="1" m="1" x="6"/>
        <item t="default"/>
      </items>
    </pivotField>
    <pivotField showAll="0"/>
    <pivotField axis="axisPage" multipleItemSelectionAllowed="1" showAll="0">
      <items count="27">
        <item h="1" m="1" x="19"/>
        <item h="1" m="1" x="18"/>
        <item h="1" m="1" x="13"/>
        <item h="1" m="1" x="23"/>
        <item h="1" m="1" x="20"/>
        <item h="1" m="1" x="22"/>
        <item h="1" m="1" x="10"/>
        <item h="1" m="1" x="12"/>
        <item h="1" x="2"/>
        <item h="1" m="1" x="24"/>
        <item h="1" x="1"/>
        <item h="1" m="1" x="14"/>
        <item h="1" x="7"/>
        <item h="1" m="1" x="15"/>
        <item x="3"/>
        <item h="1" m="1" x="21"/>
        <item h="1" x="6"/>
        <item h="1" m="1" x="11"/>
        <item h="1" x="5"/>
        <item h="1" m="1" x="25"/>
        <item h="1" x="4"/>
        <item h="1" m="1" x="16"/>
        <item h="1" x="0"/>
        <item m="1" x="17"/>
        <item h="1" m="1" x="9"/>
        <item h="1" x="8"/>
        <item t="default"/>
      </items>
    </pivotField>
    <pivotField axis="axisCol" showAll="0">
      <items count="41">
        <item m="1" x="34"/>
        <item m="1" x="36"/>
        <item n="Clearing Student Debt" x="6"/>
        <item x="25"/>
        <item x="12"/>
        <item x="13"/>
        <item x="8"/>
        <item x="14"/>
        <item n="Subsidizing Technology" x="3"/>
        <item m="1" x="37"/>
        <item x="20"/>
        <item x="19"/>
        <item m="1" x="35"/>
        <item x="21"/>
        <item m="1" x="33"/>
        <item x="29"/>
        <item n="Emergency Financial Aid Grants" x="0"/>
        <item x="23"/>
        <item x="7"/>
        <item n="Subsidizing Internet" x="4"/>
        <item n="Fee Reimbursements" x="1"/>
        <item n="Tuition Discounts" x="2"/>
        <item x="10"/>
        <item x="11"/>
        <item x="9"/>
        <item n=" Academic" x="16"/>
        <item n="Auxiliary Services" x="17"/>
        <item n="Patient Services" x="18"/>
        <item m="1" x="39"/>
        <item x="24"/>
        <item x="15"/>
        <item n="Subsidizing Housing" x="5"/>
        <item m="1" x="31"/>
        <item m="1" x="32"/>
        <item m="1" x="38"/>
        <item x="26"/>
        <item x="27"/>
        <item m="1" x="30"/>
        <item x="22"/>
        <item x="28"/>
        <item t="default"/>
      </items>
    </pivotField>
    <pivotField showAll="0"/>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0"/>
  </rowFields>
  <rowItems count="6">
    <i>
      <x/>
    </i>
    <i>
      <x v="1"/>
    </i>
    <i>
      <x v="2"/>
    </i>
    <i>
      <x v="3"/>
    </i>
    <i>
      <x v="5"/>
    </i>
    <i t="grand">
      <x/>
    </i>
  </rowItems>
  <colFields count="1">
    <field x="3"/>
  </colFields>
  <colItems count="4">
    <i>
      <x v="25"/>
    </i>
    <i>
      <x v="26"/>
    </i>
    <i>
      <x v="27"/>
    </i>
    <i t="grand">
      <x/>
    </i>
  </colItems>
  <pageFields count="1">
    <pageField fld="2" hier="-1"/>
  </pageFields>
  <dataFields count="1">
    <dataField name="Summary of  Amounts" fld="14" baseField="0" baseItem="0"/>
  </dataFields>
  <formats count="109">
    <format dxfId="493">
      <pivotArea outline="0" collapsedLevelsAreSubtotals="1" fieldPosition="0"/>
    </format>
    <format dxfId="492">
      <pivotArea field="2" type="button" dataOnly="0" labelOnly="1" outline="0" axis="axisPage" fieldPosition="0"/>
    </format>
    <format dxfId="491">
      <pivotArea dataOnly="0" labelOnly="1" outline="0" fieldPosition="0">
        <references count="1">
          <reference field="2" count="0"/>
        </references>
      </pivotArea>
    </format>
    <format dxfId="490">
      <pivotArea type="all" dataOnly="0" outline="0" fieldPosition="0"/>
    </format>
    <format dxfId="489">
      <pivotArea outline="0" collapsedLevelsAreSubtotals="1" fieldPosition="0"/>
    </format>
    <format dxfId="488">
      <pivotArea type="origin" dataOnly="0" labelOnly="1" outline="0" fieldPosition="0"/>
    </format>
    <format dxfId="487">
      <pivotArea field="3" type="button" dataOnly="0" labelOnly="1" outline="0" axis="axisCol" fieldPosition="0"/>
    </format>
    <format dxfId="486">
      <pivotArea type="topRight" dataOnly="0" labelOnly="1" outline="0" fieldPosition="0"/>
    </format>
    <format dxfId="485">
      <pivotArea field="0" type="button" dataOnly="0" labelOnly="1" outline="0" axis="axisRow" fieldPosition="0"/>
    </format>
    <format dxfId="484">
      <pivotArea dataOnly="0" labelOnly="1" fieldPosition="0">
        <references count="1">
          <reference field="0" count="0"/>
        </references>
      </pivotArea>
    </format>
    <format dxfId="483">
      <pivotArea dataOnly="0" labelOnly="1" grandRow="1" outline="0" fieldPosition="0"/>
    </format>
    <format dxfId="482">
      <pivotArea dataOnly="0" labelOnly="1" fieldPosition="0">
        <references count="1">
          <reference field="3" count="3">
            <x v="25"/>
            <x v="26"/>
            <x v="27"/>
          </reference>
        </references>
      </pivotArea>
    </format>
    <format dxfId="481">
      <pivotArea dataOnly="0" labelOnly="1" grandCol="1" outline="0" fieldPosition="0"/>
    </format>
    <format dxfId="480">
      <pivotArea type="all" dataOnly="0" outline="0" fieldPosition="0"/>
    </format>
    <format dxfId="479">
      <pivotArea outline="0" collapsedLevelsAreSubtotals="1" fieldPosition="0"/>
    </format>
    <format dxfId="478">
      <pivotArea type="origin" dataOnly="0" labelOnly="1" outline="0" fieldPosition="0"/>
    </format>
    <format dxfId="477">
      <pivotArea field="3" type="button" dataOnly="0" labelOnly="1" outline="0" axis="axisCol" fieldPosition="0"/>
    </format>
    <format dxfId="476">
      <pivotArea type="topRight" dataOnly="0" labelOnly="1" outline="0" fieldPosition="0"/>
    </format>
    <format dxfId="475">
      <pivotArea field="0" type="button" dataOnly="0" labelOnly="1" outline="0" axis="axisRow" fieldPosition="0"/>
    </format>
    <format dxfId="474">
      <pivotArea dataOnly="0" labelOnly="1" fieldPosition="0">
        <references count="1">
          <reference field="0" count="0"/>
        </references>
      </pivotArea>
    </format>
    <format dxfId="473">
      <pivotArea dataOnly="0" labelOnly="1" grandRow="1" outline="0" fieldPosition="0"/>
    </format>
    <format dxfId="472">
      <pivotArea dataOnly="0" labelOnly="1" fieldPosition="0">
        <references count="1">
          <reference field="3" count="3">
            <x v="25"/>
            <x v="26"/>
            <x v="27"/>
          </reference>
        </references>
      </pivotArea>
    </format>
    <format dxfId="471">
      <pivotArea dataOnly="0" labelOnly="1" grandCol="1" outline="0" fieldPosition="0"/>
    </format>
    <format dxfId="470">
      <pivotArea type="all" dataOnly="0" outline="0" fieldPosition="0"/>
    </format>
    <format dxfId="469">
      <pivotArea outline="0" collapsedLevelsAreSubtotals="1" fieldPosition="0"/>
    </format>
    <format dxfId="468">
      <pivotArea type="origin" dataOnly="0" labelOnly="1" outline="0" fieldPosition="0"/>
    </format>
    <format dxfId="467">
      <pivotArea field="3" type="button" dataOnly="0" labelOnly="1" outline="0" axis="axisCol" fieldPosition="0"/>
    </format>
    <format dxfId="466">
      <pivotArea type="topRight" dataOnly="0" labelOnly="1" outline="0" fieldPosition="0"/>
    </format>
    <format dxfId="465">
      <pivotArea field="0" type="button" dataOnly="0" labelOnly="1" outline="0" axis="axisRow" fieldPosition="0"/>
    </format>
    <format dxfId="464">
      <pivotArea dataOnly="0" labelOnly="1" fieldPosition="0">
        <references count="1">
          <reference field="0" count="0"/>
        </references>
      </pivotArea>
    </format>
    <format dxfId="463">
      <pivotArea dataOnly="0" labelOnly="1" grandRow="1" outline="0" fieldPosition="0"/>
    </format>
    <format dxfId="462">
      <pivotArea dataOnly="0" labelOnly="1" fieldPosition="0">
        <references count="1">
          <reference field="3" count="3">
            <x v="25"/>
            <x v="26"/>
            <x v="27"/>
          </reference>
        </references>
      </pivotArea>
    </format>
    <format dxfId="461">
      <pivotArea dataOnly="0" labelOnly="1" grandCol="1" outline="0" fieldPosition="0"/>
    </format>
    <format dxfId="460">
      <pivotArea type="all" dataOnly="0" outline="0" fieldPosition="0"/>
    </format>
    <format dxfId="459">
      <pivotArea outline="0" collapsedLevelsAreSubtotals="1" fieldPosition="0"/>
    </format>
    <format dxfId="458">
      <pivotArea type="origin" dataOnly="0" labelOnly="1" outline="0" fieldPosition="0"/>
    </format>
    <format dxfId="457">
      <pivotArea field="3" type="button" dataOnly="0" labelOnly="1" outline="0" axis="axisCol" fieldPosition="0"/>
    </format>
    <format dxfId="456">
      <pivotArea type="topRight" dataOnly="0" labelOnly="1" outline="0" fieldPosition="0"/>
    </format>
    <format dxfId="455">
      <pivotArea field="0" type="button" dataOnly="0" labelOnly="1" outline="0" axis="axisRow" fieldPosition="0"/>
    </format>
    <format dxfId="454">
      <pivotArea dataOnly="0" labelOnly="1" fieldPosition="0">
        <references count="1">
          <reference field="0" count="0"/>
        </references>
      </pivotArea>
    </format>
    <format dxfId="453">
      <pivotArea dataOnly="0" labelOnly="1" grandRow="1" outline="0" fieldPosition="0"/>
    </format>
    <format dxfId="452">
      <pivotArea dataOnly="0" labelOnly="1" fieldPosition="0">
        <references count="1">
          <reference field="3" count="3">
            <x v="25"/>
            <x v="26"/>
            <x v="27"/>
          </reference>
        </references>
      </pivotArea>
    </format>
    <format dxfId="451">
      <pivotArea dataOnly="0" labelOnly="1" grandCol="1" outline="0" fieldPosition="0"/>
    </format>
    <format dxfId="450">
      <pivotArea type="all" dataOnly="0" outline="0" fieldPosition="0"/>
    </format>
    <format dxfId="449">
      <pivotArea outline="0" collapsedLevelsAreSubtotals="1" fieldPosition="0"/>
    </format>
    <format dxfId="448">
      <pivotArea type="origin" dataOnly="0" labelOnly="1" outline="0" fieldPosition="0"/>
    </format>
    <format dxfId="447">
      <pivotArea field="3" type="button" dataOnly="0" labelOnly="1" outline="0" axis="axisCol" fieldPosition="0"/>
    </format>
    <format dxfId="446">
      <pivotArea type="topRight" dataOnly="0" labelOnly="1" outline="0" fieldPosition="0"/>
    </format>
    <format dxfId="445">
      <pivotArea field="0" type="button" dataOnly="0" labelOnly="1" outline="0" axis="axisRow" fieldPosition="0"/>
    </format>
    <format dxfId="444">
      <pivotArea dataOnly="0" labelOnly="1" fieldPosition="0">
        <references count="1">
          <reference field="0" count="0"/>
        </references>
      </pivotArea>
    </format>
    <format dxfId="443">
      <pivotArea dataOnly="0" labelOnly="1" grandRow="1" outline="0" fieldPosition="0"/>
    </format>
    <format dxfId="442">
      <pivotArea dataOnly="0" labelOnly="1" fieldPosition="0">
        <references count="1">
          <reference field="3" count="3">
            <x v="25"/>
            <x v="26"/>
            <x v="27"/>
          </reference>
        </references>
      </pivotArea>
    </format>
    <format dxfId="441">
      <pivotArea dataOnly="0" labelOnly="1" grandCol="1" outline="0" fieldPosition="0"/>
    </format>
    <format dxfId="440">
      <pivotArea type="all" dataOnly="0" outline="0" fieldPosition="0"/>
    </format>
    <format dxfId="439">
      <pivotArea outline="0" collapsedLevelsAreSubtotals="1" fieldPosition="0"/>
    </format>
    <format dxfId="438">
      <pivotArea type="origin" dataOnly="0" labelOnly="1" outline="0" fieldPosition="0"/>
    </format>
    <format dxfId="437">
      <pivotArea field="3" type="button" dataOnly="0" labelOnly="1" outline="0" axis="axisCol" fieldPosition="0"/>
    </format>
    <format dxfId="436">
      <pivotArea type="topRight" dataOnly="0" labelOnly="1" outline="0" fieldPosition="0"/>
    </format>
    <format dxfId="435">
      <pivotArea field="0" type="button" dataOnly="0" labelOnly="1" outline="0" axis="axisRow" fieldPosition="0"/>
    </format>
    <format dxfId="434">
      <pivotArea dataOnly="0" labelOnly="1" fieldPosition="0">
        <references count="1">
          <reference field="0" count="0"/>
        </references>
      </pivotArea>
    </format>
    <format dxfId="433">
      <pivotArea dataOnly="0" labelOnly="1" grandRow="1" outline="0" fieldPosition="0"/>
    </format>
    <format dxfId="432">
      <pivotArea dataOnly="0" labelOnly="1" fieldPosition="0">
        <references count="1">
          <reference field="3" count="3">
            <x v="25"/>
            <x v="26"/>
            <x v="27"/>
          </reference>
        </references>
      </pivotArea>
    </format>
    <format dxfId="431">
      <pivotArea dataOnly="0" labelOnly="1" grandCol="1" outline="0" fieldPosition="0"/>
    </format>
    <format dxfId="430">
      <pivotArea type="all" dataOnly="0" outline="0" fieldPosition="0"/>
    </format>
    <format dxfId="429">
      <pivotArea outline="0" collapsedLevelsAreSubtotals="1" fieldPosition="0"/>
    </format>
    <format dxfId="428">
      <pivotArea type="origin" dataOnly="0" labelOnly="1" outline="0" fieldPosition="0"/>
    </format>
    <format dxfId="427">
      <pivotArea field="3" type="button" dataOnly="0" labelOnly="1" outline="0" axis="axisCol" fieldPosition="0"/>
    </format>
    <format dxfId="426">
      <pivotArea type="topRight" dataOnly="0" labelOnly="1" outline="0" fieldPosition="0"/>
    </format>
    <format dxfId="425">
      <pivotArea field="0" type="button" dataOnly="0" labelOnly="1" outline="0" axis="axisRow" fieldPosition="0"/>
    </format>
    <format dxfId="424">
      <pivotArea dataOnly="0" labelOnly="1" fieldPosition="0">
        <references count="1">
          <reference field="0" count="0"/>
        </references>
      </pivotArea>
    </format>
    <format dxfId="423">
      <pivotArea dataOnly="0" labelOnly="1" grandRow="1" outline="0" fieldPosition="0"/>
    </format>
    <format dxfId="422">
      <pivotArea dataOnly="0" labelOnly="1" fieldPosition="0">
        <references count="1">
          <reference field="3" count="3">
            <x v="25"/>
            <x v="26"/>
            <x v="27"/>
          </reference>
        </references>
      </pivotArea>
    </format>
    <format dxfId="421">
      <pivotArea dataOnly="0" labelOnly="1" grandCol="1" outline="0" fieldPosition="0"/>
    </format>
    <format dxfId="420">
      <pivotArea type="all" dataOnly="0" outline="0" fieldPosition="0"/>
    </format>
    <format dxfId="419">
      <pivotArea outline="0" collapsedLevelsAreSubtotals="1" fieldPosition="0"/>
    </format>
    <format dxfId="418">
      <pivotArea type="origin" dataOnly="0" labelOnly="1" outline="0" fieldPosition="0"/>
    </format>
    <format dxfId="417">
      <pivotArea field="3" type="button" dataOnly="0" labelOnly="1" outline="0" axis="axisCol" fieldPosition="0"/>
    </format>
    <format dxfId="416">
      <pivotArea type="topRight" dataOnly="0" labelOnly="1" outline="0" fieldPosition="0"/>
    </format>
    <format dxfId="415">
      <pivotArea field="0" type="button" dataOnly="0" labelOnly="1" outline="0" axis="axisRow" fieldPosition="0"/>
    </format>
    <format dxfId="414">
      <pivotArea dataOnly="0" labelOnly="1" fieldPosition="0">
        <references count="1">
          <reference field="0" count="0"/>
        </references>
      </pivotArea>
    </format>
    <format dxfId="413">
      <pivotArea dataOnly="0" labelOnly="1" grandRow="1" outline="0" fieldPosition="0"/>
    </format>
    <format dxfId="412">
      <pivotArea dataOnly="0" labelOnly="1" fieldPosition="0">
        <references count="1">
          <reference field="3" count="3">
            <x v="25"/>
            <x v="26"/>
            <x v="27"/>
          </reference>
        </references>
      </pivotArea>
    </format>
    <format dxfId="411">
      <pivotArea dataOnly="0" labelOnly="1" grandCol="1" outline="0" fieldPosition="0"/>
    </format>
    <format dxfId="410">
      <pivotArea dataOnly="0" labelOnly="1" fieldPosition="0">
        <references count="1">
          <reference field="3" count="3">
            <x v="25"/>
            <x v="26"/>
            <x v="27"/>
          </reference>
        </references>
      </pivotArea>
    </format>
    <format dxfId="409">
      <pivotArea dataOnly="0" labelOnly="1" grandCol="1" outline="0" fieldPosition="0"/>
    </format>
    <format dxfId="408">
      <pivotArea dataOnly="0" labelOnly="1" fieldPosition="0">
        <references count="1">
          <reference field="0" count="0"/>
        </references>
      </pivotArea>
    </format>
    <format dxfId="407">
      <pivotArea type="all" dataOnly="0" outline="0" fieldPosition="0"/>
    </format>
    <format dxfId="406">
      <pivotArea dataOnly="0" labelOnly="1" fieldPosition="0">
        <references count="1">
          <reference field="3" count="3">
            <x v="25"/>
            <x v="26"/>
            <x v="27"/>
          </reference>
        </references>
      </pivotArea>
    </format>
    <format dxfId="405">
      <pivotArea dataOnly="0" labelOnly="1" grandCol="1" outline="0" fieldPosition="0"/>
    </format>
    <format dxfId="404">
      <pivotArea dataOnly="0" labelOnly="1" fieldPosition="0">
        <references count="1">
          <reference field="3" count="3">
            <x v="25"/>
            <x v="26"/>
            <x v="27"/>
          </reference>
        </references>
      </pivotArea>
    </format>
    <format dxfId="403">
      <pivotArea dataOnly="0" labelOnly="1" grandCol="1" outline="0" fieldPosition="0"/>
    </format>
    <format dxfId="402">
      <pivotArea type="all" dataOnly="0" outline="0" fieldPosition="0"/>
    </format>
    <format dxfId="401">
      <pivotArea outline="0" collapsedLevelsAreSubtotals="1" fieldPosition="0"/>
    </format>
    <format dxfId="400">
      <pivotArea type="origin" dataOnly="0" labelOnly="1" outline="0" fieldPosition="0"/>
    </format>
    <format dxfId="399">
      <pivotArea field="3" type="button" dataOnly="0" labelOnly="1" outline="0" axis="axisCol" fieldPosition="0"/>
    </format>
    <format dxfId="398">
      <pivotArea type="topRight" dataOnly="0" labelOnly="1" outline="0" fieldPosition="0"/>
    </format>
    <format dxfId="397">
      <pivotArea field="0" type="button" dataOnly="0" labelOnly="1" outline="0" axis="axisRow" fieldPosition="0"/>
    </format>
    <format dxfId="396">
      <pivotArea dataOnly="0" labelOnly="1" fieldPosition="0">
        <references count="1">
          <reference field="0" count="0"/>
        </references>
      </pivotArea>
    </format>
    <format dxfId="395">
      <pivotArea dataOnly="0" labelOnly="1" grandRow="1" outline="0" fieldPosition="0"/>
    </format>
    <format dxfId="394">
      <pivotArea dataOnly="0" labelOnly="1" fieldPosition="0">
        <references count="1">
          <reference field="3" count="3">
            <x v="25"/>
            <x v="26"/>
            <x v="27"/>
          </reference>
        </references>
      </pivotArea>
    </format>
    <format dxfId="393">
      <pivotArea dataOnly="0" labelOnly="1" grandCol="1" outline="0" fieldPosition="0"/>
    </format>
    <format dxfId="392">
      <pivotArea type="origin" dataOnly="0" labelOnly="1" outline="0" fieldPosition="0"/>
    </format>
    <format dxfId="391">
      <pivotArea field="3" type="button" dataOnly="0" labelOnly="1" outline="0" axis="axisCol" fieldPosition="0"/>
    </format>
    <format dxfId="390">
      <pivotArea type="topRight" dataOnly="0" labelOnly="1" outline="0" fieldPosition="0"/>
    </format>
    <format dxfId="389">
      <pivotArea field="0" type="button" dataOnly="0" labelOnly="1" outline="0" axis="axisRow" fieldPosition="0"/>
    </format>
    <format dxfId="388">
      <pivotArea dataOnly="0" labelOnly="1" fieldPosition="0">
        <references count="1">
          <reference field="3" count="3">
            <x v="25"/>
            <x v="26"/>
            <x v="27"/>
          </reference>
        </references>
      </pivotArea>
    </format>
    <format dxfId="387">
      <pivotArea dataOnly="0" labelOnly="1" grandCol="1" outline="0" fieldPosition="0"/>
    </format>
    <format dxfId="386">
      <pivotArea grandRow="1" outline="0" collapsedLevelsAreSubtotals="1" fieldPosition="0"/>
    </format>
    <format dxfId="385">
      <pivotArea dataOnly="0" labelOnly="1" grandRow="1" outline="0" fieldPosition="0"/>
    </format>
  </formats>
  <chartFormats count="7">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1"/>
          </reference>
        </references>
      </pivotArea>
    </chartFormat>
    <chartFormat chart="2" format="2" series="1">
      <pivotArea type="data" outline="0" fieldPosition="0">
        <references count="2">
          <reference field="4294967294" count="1" selected="0">
            <x v="0"/>
          </reference>
          <reference field="0" count="1" selected="0">
            <x v="2"/>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 chart="2" format="4" series="1">
      <pivotArea type="data" outline="0" fieldPosition="0">
        <references count="2">
          <reference field="4294967294" count="1" selected="0">
            <x v="0"/>
          </reference>
          <reference field="3" count="1" selected="0">
            <x v="25"/>
          </reference>
        </references>
      </pivotArea>
    </chartFormat>
    <chartFormat chart="2" format="5" series="1">
      <pivotArea type="data" outline="0" fieldPosition="0">
        <references count="2">
          <reference field="4294967294" count="1" selected="0">
            <x v="0"/>
          </reference>
          <reference field="3" count="1" selected="0">
            <x v="26"/>
          </reference>
        </references>
      </pivotArea>
    </chartFormat>
    <chartFormat chart="2" format="6" series="1">
      <pivotArea type="data" outline="0" fieldPosition="0">
        <references count="2">
          <reference field="4294967294" count="1" selected="0">
            <x v="0"/>
          </reference>
          <reference field="3" count="1" selected="0">
            <x v="27"/>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ECC46EF-6C72-49CF-BE0A-AA3456C39154}" name="PivotTable1" cacheId="4"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8" rowHeaderCaption="Institutional Sectors">
  <location ref="A18:D25" firstHeaderRow="0" firstDataRow="1" firstDataCol="1"/>
  <pivotFields count="19">
    <pivotField axis="axisRow" showAll="0">
      <items count="8">
        <item n="Community Colleges" x="0"/>
        <item n="General Academic Institutions" x="1"/>
        <item n="Health-Related Institutions" x="2"/>
        <item n="State colleges" x="3"/>
        <item n="System Administrations" x="4"/>
        <item n="Texas State Technical Colleges" x="5"/>
        <item m="1" x="6"/>
        <item t="default"/>
      </items>
    </pivotField>
    <pivotField showAll="0"/>
    <pivotField showAll="0">
      <items count="12">
        <item sd="0" x="3"/>
        <item sd="0" x="0"/>
        <item sd="0" x="1"/>
        <item sd="0" x="4"/>
        <item sd="0" x="2"/>
        <item m="1" x="10"/>
        <item sd="0" x="6"/>
        <item sd="0" x="7"/>
        <item sd="0" x="5"/>
        <item x="8"/>
        <item m="1" x="9"/>
        <item t="default"/>
      </items>
    </pivotField>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 dataField="1" dragToRow="0" dragToCol="0" dragToPage="0" showAll="0" defaultSubtotal="0"/>
    <pivotField dataField="1" dragToRow="0" dragToCol="0" dragToPage="0" showAll="0" defaultSubtotal="0"/>
    <pivotField dragToRow="0" dragToCol="0" dragToPage="0" showAll="0" defaultSubtotal="0"/>
    <pivotField dataField="1" dragToRow="0" dragToCol="0" dragToPage="0" showAll="0" defaultSubtotal="0"/>
  </pivotFields>
  <rowFields count="1">
    <field x="0"/>
  </rowFields>
  <rowItems count="7">
    <i>
      <x/>
    </i>
    <i>
      <x v="1"/>
    </i>
    <i>
      <x v="2"/>
    </i>
    <i>
      <x v="3"/>
    </i>
    <i>
      <x v="4"/>
    </i>
    <i>
      <x v="5"/>
    </i>
    <i t="grand">
      <x/>
    </i>
  </rowItems>
  <colFields count="1">
    <field x="-2"/>
  </colFields>
  <colItems count="3">
    <i>
      <x/>
    </i>
    <i i="1">
      <x v="1"/>
    </i>
    <i i="2">
      <x v="2"/>
    </i>
  </colItems>
  <dataFields count="3">
    <dataField name="Grand Total Awards" fld="16" baseField="0" baseItem="0"/>
    <dataField name="Grand Total Spending" fld="18" baseField="0" baseItem="0"/>
    <dataField name="Total Unspent Funds" fld="15" baseField="0" baseItem="0"/>
  </dataFields>
  <formats count="21">
    <format dxfId="83">
      <pivotArea outline="0" collapsedLevelsAreSubtotals="1" fieldPosition="0"/>
    </format>
    <format dxfId="82">
      <pivotArea field="2" type="button" dataOnly="0" labelOnly="1" outline="0"/>
    </format>
    <format dxfId="81">
      <pivotArea field="0" type="button" dataOnly="0" labelOnly="1" outline="0" axis="axisRow" fieldPosition="0"/>
    </format>
    <format dxfId="80">
      <pivotArea type="all" dataOnly="0" outline="0" fieldPosition="0"/>
    </format>
    <format dxfId="79">
      <pivotArea outline="0" collapsedLevelsAreSubtotals="1" fieldPosition="0"/>
    </format>
    <format dxfId="78">
      <pivotArea field="0" type="button" dataOnly="0" labelOnly="1" outline="0" axis="axisRow" fieldPosition="0"/>
    </format>
    <format dxfId="77">
      <pivotArea dataOnly="0" labelOnly="1" fieldPosition="0">
        <references count="1">
          <reference field="0" count="0"/>
        </references>
      </pivotArea>
    </format>
    <format dxfId="76">
      <pivotArea dataOnly="0" labelOnly="1" grandRow="1" outline="0" fieldPosition="0"/>
    </format>
    <format dxfId="75">
      <pivotArea type="all" dataOnly="0" outline="0" fieldPosition="0"/>
    </format>
    <format dxfId="74">
      <pivotArea type="all" dataOnly="0" outline="0" fieldPosition="0"/>
    </format>
    <format dxfId="73">
      <pivotArea field="0" type="button" dataOnly="0" labelOnly="1" outline="0" axis="axisRow" fieldPosition="0"/>
    </format>
    <format dxfId="72">
      <pivotArea field="0" type="button" dataOnly="0" labelOnly="1" outline="0" axis="axisRow" fieldPosition="0"/>
    </format>
    <format dxfId="71">
      <pivotArea type="all" dataOnly="0" outline="0" fieldPosition="0"/>
    </format>
    <format dxfId="70">
      <pivotArea outline="0" collapsedLevelsAreSubtotals="1" fieldPosition="0"/>
    </format>
    <format dxfId="69">
      <pivotArea field="0" type="button" dataOnly="0" labelOnly="1" outline="0" axis="axisRow" fieldPosition="0"/>
    </format>
    <format dxfId="68">
      <pivotArea dataOnly="0" labelOnly="1" fieldPosition="0">
        <references count="1">
          <reference field="0" count="0"/>
        </references>
      </pivotArea>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 dxfId="64">
      <pivotArea dataOnly="0" labelOnly="1" outline="0" fieldPosition="0">
        <references count="1">
          <reference field="4294967294" count="3">
            <x v="0"/>
            <x v="1"/>
            <x v="2"/>
          </reference>
        </references>
      </pivotArea>
    </format>
    <format dxfId="63">
      <pivotArea outline="0" collapsedLevelsAreSubtotals="1" fieldPosition="0"/>
    </format>
  </formats>
  <chartFormats count="3">
    <chartFormat chart="7" format="10" series="1">
      <pivotArea type="data" outline="0" fieldPosition="0">
        <references count="1">
          <reference field="4294967294" count="1" selected="0">
            <x v="1"/>
          </reference>
        </references>
      </pivotArea>
    </chartFormat>
    <chartFormat chart="7" format="11" series="1">
      <pivotArea type="data" outline="0" fieldPosition="0">
        <references count="1">
          <reference field="4294967294" count="1" selected="0">
            <x v="0"/>
          </reference>
        </references>
      </pivotArea>
    </chartFormat>
    <chartFormat chart="7" format="12" series="1">
      <pivotArea type="data" outline="0" fieldPosition="0">
        <references count="1">
          <reference field="4294967294" count="1" selected="0">
            <x v="2"/>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AAFA206-573D-42E6-A704-393DF153E29A}" name="Summary of Awards" cacheId="4"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6" rowHeaderCaption="Total Awards by Federal Act Summary">
  <location ref="A32:B42" firstHeaderRow="1" firstDataRow="1" firstDataCol="1"/>
  <pivotFields count="19">
    <pivotField showAll="0"/>
    <pivotField showAll="0"/>
    <pivotField axis="axisRow" showAll="0">
      <items count="12">
        <item x="3"/>
        <item x="0"/>
        <item x="1"/>
        <item x="4"/>
        <item x="2"/>
        <item x="6"/>
        <item x="7"/>
        <item x="5"/>
        <item x="8"/>
        <item m="1" x="10"/>
        <item m="1" x="9"/>
        <item t="default"/>
      </items>
    </pivotField>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 dataField="1" dragToRow="0" dragToCol="0" dragToPage="0" showAll="0" defaultSubtotal="0"/>
    <pivotField dragToRow="0" dragToCol="0" dragToPage="0" showAll="0" defaultSubtotal="0"/>
    <pivotField dragToRow="0" dragToCol="0" dragToPage="0" showAll="0" defaultSubtotal="0"/>
  </pivotFields>
  <rowFields count="1">
    <field x="2"/>
  </rowFields>
  <rowItems count="10">
    <i>
      <x/>
    </i>
    <i>
      <x v="1"/>
    </i>
    <i>
      <x v="2"/>
    </i>
    <i>
      <x v="3"/>
    </i>
    <i>
      <x v="4"/>
    </i>
    <i>
      <x v="5"/>
    </i>
    <i>
      <x v="6"/>
    </i>
    <i>
      <x v="7"/>
    </i>
    <i>
      <x v="8"/>
    </i>
    <i t="grand">
      <x/>
    </i>
  </rowItems>
  <colItems count="1">
    <i/>
  </colItems>
  <dataFields count="1">
    <dataField name="Awards" fld="16" baseField="0" baseItem="0"/>
  </dataFields>
  <formats count="25">
    <format dxfId="108">
      <pivotArea outline="0" collapsedLevelsAreSubtotals="1" fieldPosition="0"/>
    </format>
    <format dxfId="107">
      <pivotArea field="2" type="button" dataOnly="0" labelOnly="1" outline="0" axis="axisRow" fieldPosition="0"/>
    </format>
    <format dxfId="106">
      <pivotArea dataOnly="0" labelOnly="1" outline="0" axis="axisValues" fieldPosition="0"/>
    </format>
    <format dxfId="105">
      <pivotArea type="all" dataOnly="0" outline="0" fieldPosition="0"/>
    </format>
    <format dxfId="104">
      <pivotArea type="all" dataOnly="0" outline="0" fieldPosition="0"/>
    </format>
    <format dxfId="103">
      <pivotArea collapsedLevelsAreSubtotals="1" fieldPosition="0">
        <references count="1">
          <reference field="2" count="0"/>
        </references>
      </pivotArea>
    </format>
    <format dxfId="102">
      <pivotArea type="all" dataOnly="0" outline="0" fieldPosition="0"/>
    </format>
    <format dxfId="101">
      <pivotArea outline="0" collapsedLevelsAreSubtotals="1" fieldPosition="0"/>
    </format>
    <format dxfId="100">
      <pivotArea field="2" type="button" dataOnly="0" labelOnly="1" outline="0" axis="axisRow" fieldPosition="0"/>
    </format>
    <format dxfId="99">
      <pivotArea dataOnly="0" labelOnly="1" fieldPosition="0">
        <references count="1">
          <reference field="2" count="0"/>
        </references>
      </pivotArea>
    </format>
    <format dxfId="98">
      <pivotArea dataOnly="0" labelOnly="1" grandRow="1" outline="0" fieldPosition="0"/>
    </format>
    <format dxfId="97">
      <pivotArea dataOnly="0" labelOnly="1" outline="0" axis="axisValues" fieldPosition="0"/>
    </format>
    <format dxfId="96">
      <pivotArea type="all" dataOnly="0" outline="0" fieldPosition="0"/>
    </format>
    <format dxfId="95">
      <pivotArea field="2" type="button" dataOnly="0" labelOnly="1" outline="0" axis="axisRow" fieldPosition="0"/>
    </format>
    <format dxfId="94">
      <pivotArea dataOnly="0" labelOnly="1" outline="0" axis="axisValues" fieldPosition="0"/>
    </format>
    <format dxfId="93">
      <pivotArea grandRow="1" outline="0" collapsedLevelsAreSubtotals="1" fieldPosition="0"/>
    </format>
    <format dxfId="92">
      <pivotArea field="2" type="button" dataOnly="0" labelOnly="1" outline="0" axis="axisRow" fieldPosition="0"/>
    </format>
    <format dxfId="91">
      <pivotArea dataOnly="0" labelOnly="1" outline="0" axis="axisValues" fieldPosition="0"/>
    </format>
    <format dxfId="90">
      <pivotArea field="2" type="button" dataOnly="0" labelOnly="1" outline="0" axis="axisRow" fieldPosition="0"/>
    </format>
    <format dxfId="89">
      <pivotArea dataOnly="0" labelOnly="1" outline="0" axis="axisValues" fieldPosition="0"/>
    </format>
    <format dxfId="88">
      <pivotArea outline="0" collapsedLevelsAreSubtotals="1" fieldPosition="0"/>
    </format>
    <format dxfId="87">
      <pivotArea dataOnly="0" labelOnly="1" fieldPosition="0">
        <references count="1">
          <reference field="2" count="0"/>
        </references>
      </pivotArea>
    </format>
    <format dxfId="86">
      <pivotArea dataOnly="0" labelOnly="1" grandRow="1" outline="0" fieldPosition="0"/>
    </format>
    <format dxfId="85">
      <pivotArea grandRow="1" outline="0" collapsedLevelsAreSubtotals="1" fieldPosition="0"/>
    </format>
    <format dxfId="84">
      <pivotArea dataOnly="0" labelOnly="1" grandRow="1" outline="0" fieldPosition="0"/>
    </format>
  </formats>
  <chartFormats count="12">
    <chartFormat chart="5" format="14" series="1">
      <pivotArea type="data" outline="0" fieldPosition="0">
        <references count="1">
          <reference field="4294967294" count="1" selected="0">
            <x v="0"/>
          </reference>
        </references>
      </pivotArea>
    </chartFormat>
    <chartFormat chart="5" format="15">
      <pivotArea type="data" outline="0" fieldPosition="0">
        <references count="2">
          <reference field="4294967294" count="1" selected="0">
            <x v="0"/>
          </reference>
          <reference field="2" count="1" selected="0">
            <x v="7"/>
          </reference>
        </references>
      </pivotArea>
    </chartFormat>
    <chartFormat chart="5" format="16">
      <pivotArea type="data" outline="0" fieldPosition="0">
        <references count="2">
          <reference field="4294967294" count="1" selected="0">
            <x v="0"/>
          </reference>
          <reference field="2" count="1" selected="0">
            <x v="3"/>
          </reference>
        </references>
      </pivotArea>
    </chartFormat>
    <chartFormat chart="5" format="17">
      <pivotArea type="data" outline="0" fieldPosition="0">
        <references count="2">
          <reference field="4294967294" count="1" selected="0">
            <x v="0"/>
          </reference>
          <reference field="2" count="1" selected="0">
            <x v="6"/>
          </reference>
        </references>
      </pivotArea>
    </chartFormat>
    <chartFormat chart="5" format="18">
      <pivotArea type="data" outline="0" fieldPosition="0">
        <references count="2">
          <reference field="4294967294" count="1" selected="0">
            <x v="0"/>
          </reference>
          <reference field="2" count="1" selected="0">
            <x v="0"/>
          </reference>
        </references>
      </pivotArea>
    </chartFormat>
    <chartFormat chart="5" format="19">
      <pivotArea type="data" outline="0" fieldPosition="0">
        <references count="2">
          <reference field="4294967294" count="1" selected="0">
            <x v="0"/>
          </reference>
          <reference field="2" count="1" selected="0">
            <x v="4"/>
          </reference>
        </references>
      </pivotArea>
    </chartFormat>
    <chartFormat chart="5" format="20">
      <pivotArea type="data" outline="0" fieldPosition="0">
        <references count="2">
          <reference field="4294967294" count="1" selected="0">
            <x v="0"/>
          </reference>
          <reference field="2" count="1" selected="0">
            <x v="1"/>
          </reference>
        </references>
      </pivotArea>
    </chartFormat>
    <chartFormat chart="5" format="21">
      <pivotArea type="data" outline="0" fieldPosition="0">
        <references count="2">
          <reference field="4294967294" count="1" selected="0">
            <x v="0"/>
          </reference>
          <reference field="2" count="1" selected="0">
            <x v="5"/>
          </reference>
        </references>
      </pivotArea>
    </chartFormat>
    <chartFormat chart="5" format="22">
      <pivotArea type="data" outline="0" fieldPosition="0">
        <references count="2">
          <reference field="4294967294" count="1" selected="0">
            <x v="0"/>
          </reference>
          <reference field="2" count="1" selected="0">
            <x v="9"/>
          </reference>
        </references>
      </pivotArea>
    </chartFormat>
    <chartFormat chart="5" format="23">
      <pivotArea type="data" outline="0" fieldPosition="0">
        <references count="2">
          <reference field="4294967294" count="1" selected="0">
            <x v="0"/>
          </reference>
          <reference field="2" count="1" selected="0">
            <x v="2"/>
          </reference>
        </references>
      </pivotArea>
    </chartFormat>
    <chartFormat chart="5" format="24">
      <pivotArea type="data" outline="0" fieldPosition="0">
        <references count="2">
          <reference field="4294967294" count="1" selected="0">
            <x v="0"/>
          </reference>
          <reference field="2" count="1" selected="0">
            <x v="8"/>
          </reference>
        </references>
      </pivotArea>
    </chartFormat>
    <chartFormat chart="5" format="26">
      <pivotArea type="data" outline="0" fieldPosition="0">
        <references count="2">
          <reference field="4294967294" count="1" selected="0">
            <x v="0"/>
          </reference>
          <reference field="2" count="1" selected="0">
            <x v="10"/>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D668C52-4A8B-4F64-BA55-853BC3CC7899}" name="PivotTable8" cacheId="4" applyNumberFormats="0" applyBorderFormats="0" applyFontFormats="0" applyPatternFormats="0" applyAlignmentFormats="0" applyWidthHeightFormats="1" dataCaption="Values" updatedVersion="8" minRefreshableVersion="3" showDataTips="0" useAutoFormatting="1" itemPrintTitles="1" createdVersion="7" indent="0" outline="1" outlineData="1" multipleFieldFilters="0" chartFormat="3" rowHeaderCaption="Institutional Sectors" colHeaderCaption="Funds Sources">
  <location ref="A6:B13" firstHeaderRow="1" firstDataRow="1" firstDataCol="1"/>
  <pivotFields count="19">
    <pivotField axis="axisRow" showAll="0" sortType="descending">
      <items count="8">
        <item n="Community Colleges" x="0"/>
        <item n="General Academic Institutions" x="1"/>
        <item n="Health-Related Institutions" x="2"/>
        <item n="State colleges" x="3"/>
        <item n="System Administrations" x="4"/>
        <item n="Texas State Technical Colleges" x="5"/>
        <item m="1" x="6"/>
        <item t="default"/>
      </items>
      <autoSortScope>
        <pivotArea dataOnly="0" outline="0" fieldPosition="0">
          <references count="1">
            <reference field="4294967294" count="1" selected="0">
              <x v="0"/>
            </reference>
          </references>
        </pivotArea>
      </autoSortScope>
    </pivotField>
    <pivotField showAll="0"/>
    <pivotField showAll="0">
      <items count="12">
        <item sd="0" x="3"/>
        <item sd="0" x="0"/>
        <item sd="0" x="1"/>
        <item sd="0" x="4"/>
        <item sd="0" x="2"/>
        <item m="1" x="10"/>
        <item sd="0" x="6"/>
        <item sd="0" x="7"/>
        <item sd="0" x="5"/>
        <item x="8"/>
        <item m="1" x="9"/>
        <item t="default"/>
      </items>
    </pivotField>
    <pivotField showAll="0"/>
    <pivotField showAll="0"/>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0"/>
  </rowFields>
  <rowItems count="7">
    <i>
      <x v="1"/>
    </i>
    <i>
      <x/>
    </i>
    <i>
      <x v="2"/>
    </i>
    <i>
      <x v="5"/>
    </i>
    <i>
      <x v="3"/>
    </i>
    <i>
      <x v="4"/>
    </i>
    <i t="grand">
      <x/>
    </i>
  </rowItems>
  <colItems count="1">
    <i/>
  </colItems>
  <dataFields count="1">
    <dataField name="Total Awards by Sector" fld="14" baseField="0" baseItem="0" numFmtId="167"/>
  </dataFields>
  <formats count="34">
    <format dxfId="142">
      <pivotArea outline="0" collapsedLevelsAreSubtotals="1" fieldPosition="0"/>
    </format>
    <format dxfId="141">
      <pivotArea field="2" type="button" dataOnly="0" labelOnly="1" outline="0"/>
    </format>
    <format dxfId="140">
      <pivotArea field="0" type="button" dataOnly="0" labelOnly="1" outline="0" axis="axisRow" fieldPosition="0"/>
    </format>
    <format dxfId="139">
      <pivotArea type="all" dataOnly="0" outline="0" fieldPosition="0"/>
    </format>
    <format dxfId="138">
      <pivotArea outline="0" collapsedLevelsAreSubtotals="1" fieldPosition="0"/>
    </format>
    <format dxfId="137">
      <pivotArea type="origin" dataOnly="0" labelOnly="1" outline="0" fieldPosition="0"/>
    </format>
    <format dxfId="136">
      <pivotArea field="2" type="button" dataOnly="0" labelOnly="1" outline="0"/>
    </format>
    <format dxfId="135">
      <pivotArea type="topRight" dataOnly="0" labelOnly="1" outline="0" fieldPosition="0"/>
    </format>
    <format dxfId="134">
      <pivotArea field="0" type="button" dataOnly="0" labelOnly="1" outline="0" axis="axisRow" fieldPosition="0"/>
    </format>
    <format dxfId="133">
      <pivotArea dataOnly="0" labelOnly="1" fieldPosition="0">
        <references count="1">
          <reference field="0" count="0"/>
        </references>
      </pivotArea>
    </format>
    <format dxfId="132">
      <pivotArea dataOnly="0" labelOnly="1" grandRow="1" outline="0" fieldPosition="0"/>
    </format>
    <format dxfId="131">
      <pivotArea dataOnly="0" labelOnly="1" grandCol="1" outline="0" fieldPosition="0"/>
    </format>
    <format dxfId="130">
      <pivotArea type="all" dataOnly="0" outline="0" fieldPosition="0"/>
    </format>
    <format dxfId="129">
      <pivotArea dataOnly="0" labelOnly="1" grandCol="1" outline="0" fieldPosition="0"/>
    </format>
    <format dxfId="128">
      <pivotArea dataOnly="0" labelOnly="1" grandCol="1" outline="0" fieldPosition="0"/>
    </format>
    <format dxfId="127">
      <pivotArea dataOnly="0" labelOnly="1" grandCol="1" outline="0" fieldPosition="0"/>
    </format>
    <format dxfId="126">
      <pivotArea type="all" dataOnly="0" outline="0" fieldPosition="0"/>
    </format>
    <format dxfId="125">
      <pivotArea type="origin" dataOnly="0" labelOnly="1" outline="0" fieldPosition="0"/>
    </format>
    <format dxfId="124">
      <pivotArea field="2" type="button" dataOnly="0" labelOnly="1" outline="0"/>
    </format>
    <format dxfId="123">
      <pivotArea type="topRight" dataOnly="0" labelOnly="1" outline="0" fieldPosition="0"/>
    </format>
    <format dxfId="122">
      <pivotArea field="0" type="button" dataOnly="0" labelOnly="1" outline="0" axis="axisRow" fieldPosition="0"/>
    </format>
    <format dxfId="121">
      <pivotArea outline="0" fieldPosition="0">
        <references count="1">
          <reference field="4294967294" count="1">
            <x v="0"/>
          </reference>
        </references>
      </pivotArea>
    </format>
    <format dxfId="120">
      <pivotArea field="0" type="button" dataOnly="0" labelOnly="1" outline="0" axis="axisRow" fieldPosition="0"/>
    </format>
    <format dxfId="119">
      <pivotArea dataOnly="0" labelOnly="1" outline="0" axis="axisValues" fieldPosition="0"/>
    </format>
    <format dxfId="118">
      <pivotArea field="0" type="button" dataOnly="0" labelOnly="1" outline="0" axis="axisRow" fieldPosition="0"/>
    </format>
    <format dxfId="117">
      <pivotArea dataOnly="0" labelOnly="1" outline="0" axis="axisValues" fieldPosition="0"/>
    </format>
    <format dxfId="116">
      <pivotArea type="all" dataOnly="0" outline="0" fieldPosition="0"/>
    </format>
    <format dxfId="115">
      <pivotArea outline="0" collapsedLevelsAreSubtotals="1" fieldPosition="0"/>
    </format>
    <format dxfId="114">
      <pivotArea field="0" type="button" dataOnly="0" labelOnly="1" outline="0" axis="axisRow" fieldPosition="0"/>
    </format>
    <format dxfId="113">
      <pivotArea dataOnly="0" labelOnly="1" fieldPosition="0">
        <references count="1">
          <reference field="0" count="0"/>
        </references>
      </pivotArea>
    </format>
    <format dxfId="112">
      <pivotArea dataOnly="0" labelOnly="1" grandRow="1" outline="0" fieldPosition="0"/>
    </format>
    <format dxfId="111">
      <pivotArea dataOnly="0" labelOnly="1" outline="0" axis="axisValues" fieldPosition="0"/>
    </format>
    <format dxfId="110">
      <pivotArea grandRow="1" outline="0" collapsedLevelsAreSubtotals="1" fieldPosition="0"/>
    </format>
    <format dxfId="109">
      <pivotArea dataOnly="0" labelOnly="1" grandRow="1" outline="0" fieldPosition="0"/>
    </format>
  </formats>
  <chartFormats count="7">
    <chartFormat chart="2" format="48" series="1">
      <pivotArea type="data" outline="0" fieldPosition="0">
        <references count="1">
          <reference field="4294967294" count="1" selected="0">
            <x v="0"/>
          </reference>
        </references>
      </pivotArea>
    </chartFormat>
    <chartFormat chart="2" format="49">
      <pivotArea type="data" outline="0" fieldPosition="0">
        <references count="2">
          <reference field="4294967294" count="1" selected="0">
            <x v="0"/>
          </reference>
          <reference field="0" count="1" selected="0">
            <x v="5"/>
          </reference>
        </references>
      </pivotArea>
    </chartFormat>
    <chartFormat chart="2" format="50">
      <pivotArea type="data" outline="0" fieldPosition="0">
        <references count="2">
          <reference field="4294967294" count="1" selected="0">
            <x v="0"/>
          </reference>
          <reference field="0" count="1" selected="0">
            <x v="3"/>
          </reference>
        </references>
      </pivotArea>
    </chartFormat>
    <chartFormat chart="2" format="51">
      <pivotArea type="data" outline="0" fieldPosition="0">
        <references count="2">
          <reference field="4294967294" count="1" selected="0">
            <x v="0"/>
          </reference>
          <reference field="0" count="1" selected="0">
            <x v="4"/>
          </reference>
        </references>
      </pivotArea>
    </chartFormat>
    <chartFormat chart="2" format="52">
      <pivotArea type="data" outline="0" fieldPosition="0">
        <references count="2">
          <reference field="4294967294" count="1" selected="0">
            <x v="0"/>
          </reference>
          <reference field="0" count="1" selected="0">
            <x v="0"/>
          </reference>
        </references>
      </pivotArea>
    </chartFormat>
    <chartFormat chart="2" format="53">
      <pivotArea type="data" outline="0" fieldPosition="0">
        <references count="2">
          <reference field="4294967294" count="1" selected="0">
            <x v="0"/>
          </reference>
          <reference field="0" count="1" selected="0">
            <x v="2"/>
          </reference>
        </references>
      </pivotArea>
    </chartFormat>
    <chartFormat chart="2" format="54">
      <pivotArea type="data" outline="0" fieldPosition="0">
        <references count="2">
          <reference field="4294967294" count="1" selected="0">
            <x v="0"/>
          </reference>
          <reference field="0" count="1" selected="0">
            <x v="1"/>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BB5711B-A988-42D3-8EB4-55EC5ED2EFCA}"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34" firstHeaderRow="1" firstDataRow="1" firstDataCol="1"/>
  <pivotFields count="9">
    <pivotField axis="axisRow" showAll="0">
      <items count="31">
        <item x="26"/>
        <item x="27"/>
        <item x="6"/>
        <item x="25"/>
        <item x="12"/>
        <item x="13"/>
        <item x="8"/>
        <item x="14"/>
        <item x="3"/>
        <item x="28"/>
        <item x="20"/>
        <item x="19"/>
        <item x="21"/>
        <item x="29"/>
        <item x="22"/>
        <item x="0"/>
        <item x="23"/>
        <item x="7"/>
        <item x="4"/>
        <item x="1"/>
        <item x="2"/>
        <item x="10"/>
        <item x="11"/>
        <item x="9"/>
        <item x="16"/>
        <item x="17"/>
        <item x="18"/>
        <item x="24"/>
        <item x="15"/>
        <item x="5"/>
        <item t="default"/>
      </items>
    </pivotField>
    <pivotField showAll="0"/>
    <pivotField showAll="0"/>
    <pivotField showAll="0"/>
    <pivotField showAll="0"/>
    <pivotField showAll="0"/>
    <pivotField showAll="0"/>
    <pivotField showAll="0"/>
    <pivotField dataField="1" showAll="0"/>
  </pivotFields>
  <rowFields count="1">
    <field x="0"/>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Items count="1">
    <i/>
  </colItems>
  <dataFields count="1">
    <dataField name="Sum of # of students that received aid in State Fiscal Year  2023 as of 2/28/2023"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85354D-343C-45A3-8F5D-4A22A1926B1B}" name="Uses" displayName="Uses" ref="A3:N2973" totalsRowCount="1" headerRowDxfId="62" dataDxfId="61" totalsRowDxfId="60">
  <autoFilter ref="A3:N2972" xr:uid="{6585354D-343C-45A3-8F5D-4A22A1926B1B}"/>
  <sortState xmlns:xlrd2="http://schemas.microsoft.com/office/spreadsheetml/2017/richdata2" ref="A4:L2943">
    <sortCondition ref="A3:A2943"/>
  </sortState>
  <tableColumns count="14">
    <tableColumn id="12" xr3:uid="{56130CA1-4BB7-4B40-92F5-62A1156FDA15}" name="Institution Type" totalsRowLabel="Total" dataDxfId="59" totalsRowDxfId="58"/>
    <tableColumn id="11" xr3:uid="{8DA85D4C-9548-485A-9E63-7041F0193670}" name="Institution" dataDxfId="57" totalsRowDxfId="56"/>
    <tableColumn id="1" xr3:uid="{57D943EA-2757-4E51-B517-B1C2E909600F}" name="Category" dataDxfId="55" totalsRowDxfId="54"/>
    <tableColumn id="2" xr3:uid="{D26E518B-B1EB-4D3D-89A4-54034B937035}" name="Subcategory" dataDxfId="53" totalsRowDxfId="52"/>
    <tableColumn id="3" xr3:uid="{48FE5D64-F259-404A-98E7-8748752B9350}" name="Expended State Fiscal Year 2020" totalsRowFunction="sum" dataDxfId="51" totalsRowDxfId="50" dataCellStyle="Currency"/>
    <tableColumn id="4" xr3:uid="{1A303607-BBDB-4C5C-9D24-DA9D8D5B4267}" name="# of students that received aid in State Fiscal Year 2020" totalsRowFunction="sum" dataDxfId="49" totalsRowDxfId="48" dataCellStyle="Comma"/>
    <tableColumn id="5" xr3:uid="{D2B357D5-02BF-44D0-B9C7-0F9BE9F72890}" name="Expended State Fiscal Year 2021" totalsRowFunction="sum" dataDxfId="47" totalsRowDxfId="46" dataCellStyle="Currency"/>
    <tableColumn id="6" xr3:uid="{211462BC-BD94-419C-8DD4-DB98EEE80B34}" name="# of students that received aid in State Fiscal Year 2021" totalsRowFunction="sum" dataDxfId="45" totalsRowDxfId="44" dataCellStyle="Comma"/>
    <tableColumn id="7" xr3:uid="{BCFA0E1A-A498-48EB-AC71-C2764FAFBF1C}" name="Expended State Fiscal Year 2022" totalsRowFunction="custom" dataDxfId="43" totalsRowDxfId="42" dataCellStyle="Currency">
      <totalsRowFormula>ROUND(SUBTOTAL(109,Uses[Expended State Fiscal Year 2022]), 2)</totalsRowFormula>
    </tableColumn>
    <tableColumn id="8" xr3:uid="{4F50BA4D-7692-404D-B9A7-A85CA5B60101}" name="# of students that received aid in State Fiscal Year 2022" totalsRowFunction="sum" dataDxfId="41" totalsRowDxfId="40" dataCellStyle="Comma"/>
    <tableColumn id="9" xr3:uid="{B871994E-D113-4397-9F90-5AB8F1C758D6}" name="Expended State Fiscal Year 2023 as of 2/28/2023" totalsRowFunction="sum" dataDxfId="39" totalsRowDxfId="38" dataCellStyle="Currency"/>
    <tableColumn id="10" xr3:uid="{F8B1F8FC-E653-416B-B8D8-CC35F9B0343D}" name="# of students that received aid in State Fiscal Year  2023 as of 2/28/2023" totalsRowFunction="sum" dataDxfId="37" totalsRowDxfId="36" dataCellStyle="Currency"/>
    <tableColumn id="13" xr3:uid="{A6ECEA10-279B-4614-BD6A-982FB697C60B}" name="Amounts Obligated as of 2/28/2023" totalsRowFunction="sum" dataDxfId="35" totalsRowDxfId="34"/>
    <tableColumn id="14" xr3:uid="{B6C6914F-640B-460D-97F6-00C606FC1165}" name="Explanatory Notes" dataDxfId="33" totalsRowDxfId="3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96006E-BE8C-4493-8A35-D3910080ACD4}" name="Federal" displayName="Federal" ref="A3:N4049" totalsRowCount="1" headerRowDxfId="31" dataDxfId="30" totalsRowDxfId="28" tableBorderDxfId="29">
  <autoFilter ref="A3:N4048" xr:uid="{8F96006E-BE8C-4493-8A35-D3910080ACD4}"/>
  <sortState xmlns:xlrd2="http://schemas.microsoft.com/office/spreadsheetml/2017/richdata2" ref="A4:L4009">
    <sortCondition ref="A3:A4009"/>
  </sortState>
  <tableColumns count="14">
    <tableColumn id="8" xr3:uid="{F9EBE813-A7DA-4D62-AB5A-C9F9BE99FC50}" name="Institution Type" dataDxfId="27" totalsRowDxfId="26"/>
    <tableColumn id="1" xr3:uid="{4D50408D-E755-4358-85F8-E066B7EEF3F5}" name="Institution" totalsRowLabel="Total" dataDxfId="25" totalsRowDxfId="24"/>
    <tableColumn id="2" xr3:uid="{1E7A718A-F2ED-4D9D-A4B5-D7B7870F6C67}" name="Act" dataDxfId="23" totalsRowDxfId="22"/>
    <tableColumn id="3" xr3:uid="{F3E5A898-9016-4C3F-A4B9-743F1CFA0BDC}" name="Subpart" dataDxfId="21" totalsRowDxfId="20"/>
    <tableColumn id="5" xr3:uid="{E906E7D3-06CA-493D-AFF2-63D8B7611C63}" name="State Fiscal Year 2020 Awarded" totalsRowFunction="sum" dataDxfId="19" totalsRowDxfId="18" dataCellStyle="Currency"/>
    <tableColumn id="4" xr3:uid="{58C9741D-6A9A-4F31-A078-E51E87CCF35C}" name="State Fiscal Year 2020 Expended" totalsRowFunction="sum" dataDxfId="17" totalsRowDxfId="16" dataCellStyle="Currency"/>
    <tableColumn id="6" xr3:uid="{FAFF2A96-E6FF-4EE9-959A-357CC0D77938}" name="State Fiscal Year 2021 Awarded" totalsRowFunction="sum" dataDxfId="15" totalsRowDxfId="14" dataCellStyle="Currency"/>
    <tableColumn id="7" xr3:uid="{5339A59F-4D46-4114-9557-2966882212A5}" name="State Fiscal Year 2021 Expended" totalsRowFunction="sum" dataDxfId="13" totalsRowDxfId="12" dataCellStyle="Currency"/>
    <tableColumn id="12" xr3:uid="{FA2FD338-412B-4FB3-93E2-8DABCD3F11F2}" name="State Fiscal Year 2022 Awarded" totalsRowFunction="sum" dataDxfId="11" totalsRowDxfId="10" dataCellStyle="Currency"/>
    <tableColumn id="9" xr3:uid="{A31AB6BC-0552-4ABF-AEC6-C8346EBB9C3C}" name="State Fiscal Year 2022 Expended" totalsRowFunction="custom" dataDxfId="9" totalsRowDxfId="8" dataCellStyle="Currency">
      <totalsRowFormula>ROUND(SUBTOTAL(109,Federal[State Fiscal Year 2022 Expended]), 2)</totalsRowFormula>
    </tableColumn>
    <tableColumn id="10" xr3:uid="{21B5973A-8966-49ED-884F-DA3F7EE604B4}" name="State Fiscal Year 2023 Awarded" totalsRowFunction="sum" dataDxfId="7" totalsRowDxfId="6" dataCellStyle="Currency"/>
    <tableColumn id="11" xr3:uid="{D6E7EA87-D2F5-403A-92BE-31633C1C9A02}" name="Expended State Fiscal Year 2023 as of 2/28/2023" totalsRowFunction="sum" dataDxfId="5" totalsRowDxfId="4"/>
    <tableColumn id="13" xr3:uid="{49963D1C-029D-4FE5-B1A0-7B546E0DE8B6}" name="Amounts Obligated as of 2/28/2023" totalsRowFunction="sum" dataDxfId="3" totalsRowDxfId="2" dataCellStyle="Currency"/>
    <tableColumn id="14" xr3:uid="{A92BEFB7-3AFC-4D8B-8D78-4ACDCB56164C}" name="Explanatory Notes" dataDxfId="1" totalsRowDxfId="0" dataCellStyle="Currency"/>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CC3E5-3EE3-43F4-8BEF-A307DA2A20DB}">
  <dimension ref="A1:J21"/>
  <sheetViews>
    <sheetView tabSelected="1" zoomScale="80" zoomScaleNormal="80" workbookViewId="0">
      <selection activeCell="D1" sqref="D1"/>
    </sheetView>
  </sheetViews>
  <sheetFormatPr defaultColWidth="8.77734375" defaultRowHeight="13.8"/>
  <cols>
    <col min="1" max="7" width="8.77734375" style="25"/>
    <col min="8" max="8" width="10" style="25" customWidth="1"/>
    <col min="9" max="9" width="8.77734375" style="25"/>
    <col min="10" max="10" width="9.88671875" style="25" customWidth="1"/>
    <col min="11" max="16384" width="8.77734375" style="25"/>
  </cols>
  <sheetData>
    <row r="1" spans="1:10" ht="17.399999999999999">
      <c r="A1" s="77" t="s">
        <v>78</v>
      </c>
      <c r="D1" s="25" t="s">
        <v>31</v>
      </c>
      <c r="E1" s="78"/>
      <c r="F1" s="25" t="s">
        <v>31</v>
      </c>
    </row>
    <row r="2" spans="1:10" ht="15.6">
      <c r="A2" s="79"/>
      <c r="E2" s="78"/>
    </row>
    <row r="3" spans="1:10" ht="16.8" customHeight="1">
      <c r="A3" s="26"/>
      <c r="B3" s="27"/>
      <c r="C3" s="27"/>
      <c r="D3" s="27"/>
      <c r="E3" s="27"/>
      <c r="F3" s="27"/>
      <c r="G3" s="27" t="s">
        <v>31</v>
      </c>
      <c r="H3" s="36" t="s">
        <v>38</v>
      </c>
      <c r="I3" s="37"/>
      <c r="J3" s="37"/>
    </row>
    <row r="4" spans="1:10">
      <c r="A4" s="27"/>
      <c r="B4" s="27"/>
      <c r="C4" s="27"/>
      <c r="D4" s="27"/>
      <c r="E4" s="27"/>
      <c r="F4" s="27"/>
      <c r="G4" s="27"/>
      <c r="H4" s="25" t="s">
        <v>29</v>
      </c>
      <c r="I4" s="25" t="s">
        <v>39</v>
      </c>
    </row>
    <row r="5" spans="1:10">
      <c r="A5" s="27"/>
      <c r="B5" s="27"/>
      <c r="C5" s="27"/>
      <c r="D5" s="27"/>
      <c r="E5" s="27"/>
      <c r="F5" s="27"/>
      <c r="G5" s="27"/>
      <c r="H5" s="25" t="s">
        <v>32</v>
      </c>
      <c r="I5" s="25" t="s">
        <v>54</v>
      </c>
    </row>
    <row r="6" spans="1:10">
      <c r="A6" s="27"/>
      <c r="B6" s="27"/>
      <c r="C6" s="27"/>
      <c r="D6" s="27"/>
      <c r="E6" s="27"/>
      <c r="F6" s="27"/>
      <c r="G6" s="27"/>
      <c r="H6" s="25" t="s">
        <v>33</v>
      </c>
      <c r="I6" s="25" t="s">
        <v>40</v>
      </c>
    </row>
    <row r="7" spans="1:10">
      <c r="A7" s="27"/>
      <c r="B7" s="27"/>
      <c r="C7" s="27"/>
      <c r="D7" s="27"/>
      <c r="E7" s="27"/>
      <c r="F7" s="27"/>
      <c r="G7" s="27"/>
      <c r="H7" s="25" t="s">
        <v>35</v>
      </c>
      <c r="I7" s="25" t="s">
        <v>41</v>
      </c>
    </row>
    <row r="8" spans="1:10">
      <c r="A8" s="27"/>
      <c r="B8" s="27"/>
      <c r="C8" s="27"/>
      <c r="D8" s="27"/>
      <c r="E8" s="27"/>
      <c r="F8" s="27"/>
      <c r="G8" s="27"/>
      <c r="H8" s="25" t="s">
        <v>34</v>
      </c>
      <c r="I8" s="25" t="s">
        <v>43</v>
      </c>
    </row>
    <row r="9" spans="1:10">
      <c r="A9" s="27"/>
      <c r="B9" s="27"/>
      <c r="C9" s="27"/>
      <c r="D9" s="27"/>
      <c r="E9" s="27"/>
      <c r="F9" s="27"/>
      <c r="G9" s="27"/>
      <c r="H9" s="25" t="s">
        <v>36</v>
      </c>
      <c r="I9" s="25" t="s">
        <v>42</v>
      </c>
    </row>
    <row r="10" spans="1:10">
      <c r="A10" s="27"/>
      <c r="B10" s="27"/>
      <c r="C10" s="27"/>
      <c r="D10" s="27"/>
      <c r="E10" s="27"/>
      <c r="F10" s="27"/>
      <c r="G10" s="27"/>
    </row>
    <row r="11" spans="1:10">
      <c r="A11" s="27"/>
      <c r="B11" s="27"/>
      <c r="C11" s="27"/>
      <c r="D11" s="27"/>
      <c r="E11" s="27"/>
      <c r="F11" s="27"/>
      <c r="G11" s="27"/>
      <c r="H11" s="36" t="s">
        <v>64</v>
      </c>
      <c r="I11" s="37"/>
      <c r="J11" s="37"/>
    </row>
    <row r="12" spans="1:10">
      <c r="H12" s="25" t="s">
        <v>24</v>
      </c>
      <c r="I12" s="25" t="s">
        <v>65</v>
      </c>
    </row>
    <row r="13" spans="1:10">
      <c r="H13" s="25" t="s">
        <v>23</v>
      </c>
      <c r="I13" s="25" t="s">
        <v>66</v>
      </c>
    </row>
    <row r="14" spans="1:10">
      <c r="H14" s="25" t="s">
        <v>22</v>
      </c>
      <c r="I14" s="25" t="s">
        <v>67</v>
      </c>
    </row>
    <row r="15" spans="1:10">
      <c r="H15" s="25" t="s">
        <v>25</v>
      </c>
      <c r="I15" s="25" t="s">
        <v>68</v>
      </c>
    </row>
    <row r="16" spans="1:10">
      <c r="H16" s="25" t="s">
        <v>56</v>
      </c>
      <c r="I16" s="25" t="s">
        <v>89</v>
      </c>
    </row>
    <row r="17" spans="8:9">
      <c r="H17" s="25" t="s">
        <v>26</v>
      </c>
      <c r="I17" s="25" t="s">
        <v>69</v>
      </c>
    </row>
    <row r="21" spans="8:9">
      <c r="I21" s="25" t="s">
        <v>31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5752-AB58-4A71-9368-3230D4327111}">
  <dimension ref="A1:AG57"/>
  <sheetViews>
    <sheetView zoomScaleNormal="100" workbookViewId="0"/>
  </sheetViews>
  <sheetFormatPr defaultColWidth="25.33203125" defaultRowHeight="15"/>
  <cols>
    <col min="1" max="1" width="29.109375" style="28" bestFit="1" customWidth="1"/>
    <col min="2" max="2" width="16.109375" style="28" bestFit="1" customWidth="1"/>
    <col min="3" max="3" width="15.21875" style="28" bestFit="1" customWidth="1"/>
    <col min="4" max="4" width="15.5546875" style="28" bestFit="1" customWidth="1"/>
    <col min="5" max="5" width="16" style="28" bestFit="1" customWidth="1"/>
    <col min="6" max="6" width="8.77734375" style="28" bestFit="1" customWidth="1"/>
    <col min="7" max="7" width="11.6640625" style="28" customWidth="1"/>
    <col min="8" max="8" width="19.88671875" style="28" bestFit="1" customWidth="1"/>
    <col min="9" max="14" width="20.88671875" style="28" customWidth="1"/>
    <col min="15" max="16384" width="25.33203125" style="28"/>
  </cols>
  <sheetData>
    <row r="1" spans="1:33" s="70" customFormat="1" ht="17.399999999999999">
      <c r="A1" s="69" t="s">
        <v>80</v>
      </c>
      <c r="E1" s="69"/>
    </row>
    <row r="2" spans="1:33" s="70" customFormat="1" ht="17.399999999999999">
      <c r="A2" s="69" t="s">
        <v>761</v>
      </c>
      <c r="E2" s="73"/>
      <c r="F2" s="73"/>
      <c r="G2" s="73"/>
      <c r="H2" s="73"/>
      <c r="I2" s="73"/>
    </row>
    <row r="3" spans="1:33">
      <c r="A3" s="20" t="s">
        <v>91</v>
      </c>
      <c r="E3" s="34"/>
      <c r="F3" s="34"/>
      <c r="G3" s="34"/>
      <c r="H3" s="34"/>
      <c r="I3" s="34"/>
    </row>
    <row r="4" spans="1:33">
      <c r="E4" s="34"/>
      <c r="F4" s="34"/>
      <c r="G4" s="34"/>
      <c r="H4" s="34"/>
      <c r="I4" s="34"/>
    </row>
    <row r="5" spans="1:33" s="72" customFormat="1" ht="13.8" thickBot="1">
      <c r="A5" s="71" t="s">
        <v>71</v>
      </c>
      <c r="E5" s="74"/>
      <c r="F5" s="74"/>
      <c r="G5" s="74"/>
      <c r="H5" s="74"/>
      <c r="I5" s="74"/>
    </row>
    <row r="6" spans="1:33" ht="42.6" thickBot="1">
      <c r="A6" s="105" t="s">
        <v>58</v>
      </c>
      <c r="B6" s="108" t="s">
        <v>57</v>
      </c>
      <c r="C6" s="103" t="s">
        <v>77</v>
      </c>
      <c r="D6"/>
      <c r="E6"/>
      <c r="F6"/>
      <c r="G6"/>
      <c r="H6"/>
    </row>
    <row r="7" spans="1:33" s="29" customFormat="1" ht="15.6">
      <c r="A7" s="151" t="s">
        <v>8</v>
      </c>
      <c r="B7" s="157">
        <v>3008296502.6000004</v>
      </c>
      <c r="C7" s="104">
        <f>GETPIVOTDATA("Sum of Expended Amounts",$A$6,"Category","Student Financial Services")/GETPIVOTDATA("Sum of Expended Amounts",$A$6)</f>
        <v>0.44761713517587892</v>
      </c>
      <c r="D7"/>
      <c r="E7"/>
      <c r="F7"/>
      <c r="G7"/>
      <c r="H7"/>
      <c r="Z7" s="28"/>
      <c r="AA7" s="28"/>
      <c r="AB7" s="28"/>
      <c r="AC7" s="28"/>
      <c r="AD7" s="28"/>
      <c r="AE7" s="28"/>
      <c r="AF7" s="28"/>
      <c r="AG7" s="28"/>
    </row>
    <row r="8" spans="1:33" ht="15.6">
      <c r="A8" s="152" t="s">
        <v>11</v>
      </c>
      <c r="B8" s="158">
        <v>1551851480.48</v>
      </c>
      <c r="C8" s="48">
        <f>GETPIVOTDATA("Sum of Expended Amounts",$A$6,"Category","Lost Revenue")/GETPIVOTDATA("Sum of Expended Amounts",$A$6)</f>
        <v>0.23090653242143749</v>
      </c>
      <c r="D8"/>
      <c r="E8"/>
      <c r="F8"/>
      <c r="G8"/>
      <c r="H8"/>
    </row>
    <row r="9" spans="1:33" ht="15.6">
      <c r="A9" s="152" t="s">
        <v>14</v>
      </c>
      <c r="B9" s="158">
        <v>575792092.21000004</v>
      </c>
      <c r="C9" s="104">
        <f>GETPIVOTDATA("Sum of Expended Amounts",$A$6,"Category","Other")/GETPIVOTDATA("Sum of Expended Amounts",$A$6)</f>
        <v>8.5674535920648748E-2</v>
      </c>
      <c r="E9"/>
      <c r="F9"/>
      <c r="G9"/>
      <c r="H9"/>
    </row>
    <row r="10" spans="1:33" ht="15.6">
      <c r="A10" s="152" t="s">
        <v>9</v>
      </c>
      <c r="B10" s="158">
        <v>532659580.74000001</v>
      </c>
      <c r="C10" s="48">
        <f>GETPIVOTDATA("Sum of Expended Amounts",$A$6,"Category","Faculty/Staff Support &amp; Instruction Delivery")/GETPIVOTDATA("Sum of Expended Amounts",$A$6)</f>
        <v>7.9256667469033121E-2</v>
      </c>
      <c r="D10"/>
      <c r="E10"/>
      <c r="F10"/>
      <c r="G10"/>
      <c r="H10"/>
    </row>
    <row r="11" spans="1:33" ht="15.6">
      <c r="A11" s="152" t="s">
        <v>10</v>
      </c>
      <c r="B11" s="158">
        <v>388938067.36000001</v>
      </c>
      <c r="C11" s="104">
        <f>GETPIVOTDATA("Sum of Expended Amounts",$A$6,"Category","Campus Safety and Operations")/GETPIVOTDATA("Sum of Expended Amounts",$A$6)</f>
        <v>5.7871736819179787E-2</v>
      </c>
      <c r="D11"/>
      <c r="E11"/>
      <c r="F11"/>
      <c r="G11"/>
      <c r="H11"/>
    </row>
    <row r="12" spans="1:33" ht="15.6">
      <c r="A12" s="152" t="s">
        <v>13</v>
      </c>
      <c r="B12" s="158">
        <v>280789225</v>
      </c>
      <c r="C12" s="48">
        <f>GETPIVOTDATA("Sum of Expended Amounts",$A$6,"Category","Pass Through")/GETPIVOTDATA("Sum of Expended Amounts",$A$6)</f>
        <v>4.1779814048956858E-2</v>
      </c>
      <c r="D12"/>
      <c r="E12"/>
      <c r="F12"/>
      <c r="G12"/>
      <c r="H12"/>
    </row>
    <row r="13" spans="1:33" ht="15.6">
      <c r="A13" s="152" t="s">
        <v>15</v>
      </c>
      <c r="B13" s="158">
        <v>181906334.05000001</v>
      </c>
      <c r="C13" s="104">
        <f>GETPIVOTDATA("Sum of Expended Amounts",$A$6,"Category","GEER ")/GETPIVOTDATA("Sum of Expended Amounts",$A$6)</f>
        <v>2.7066611302255027E-2</v>
      </c>
      <c r="D13"/>
      <c r="E13"/>
      <c r="F13"/>
      <c r="G13"/>
      <c r="H13"/>
    </row>
    <row r="14" spans="1:33" ht="15.6">
      <c r="A14" s="152" t="s">
        <v>12</v>
      </c>
      <c r="B14" s="158">
        <v>120789697</v>
      </c>
      <c r="C14" s="48">
        <f>GETPIVOTDATA("Sum of Expended Amounts",$A$6,"Category","SB 8, 3rd Called Session")/GETPIVOTDATA("Sum of Expended Amounts",$A$6)</f>
        <v>1.185415795120834E-2</v>
      </c>
      <c r="D14"/>
      <c r="E14"/>
      <c r="F14"/>
      <c r="G14"/>
      <c r="H14"/>
    </row>
    <row r="15" spans="1:33" ht="16.2" thickBot="1">
      <c r="A15" s="153" t="s">
        <v>86</v>
      </c>
      <c r="B15" s="161">
        <v>79668134</v>
      </c>
      <c r="C15" s="162">
        <f>GETPIVOTDATA("Sum of Expended Amounts",$A$6,"Category","Research")/GETPIVOTDATA("Sum of Expended Amounts",$A$6)</f>
        <v>1.7972808891401876E-2</v>
      </c>
      <c r="D15"/>
      <c r="E15"/>
      <c r="F15"/>
      <c r="G15"/>
      <c r="H15"/>
    </row>
    <row r="16" spans="1:33" ht="16.2" thickBot="1">
      <c r="A16" s="107" t="s">
        <v>30</v>
      </c>
      <c r="B16" s="106">
        <v>6720691113.4399996</v>
      </c>
      <c r="C16" s="102">
        <f>SUM(C7:C15)</f>
        <v>1.0000000000000002</v>
      </c>
      <c r="D16"/>
      <c r="E16"/>
      <c r="F16"/>
      <c r="G16"/>
      <c r="H16"/>
    </row>
    <row r="17" spans="1:8" ht="15.6">
      <c r="A17"/>
      <c r="B17"/>
    </row>
    <row r="18" spans="1:8" ht="15.6">
      <c r="A18"/>
      <c r="B18"/>
    </row>
    <row r="21" spans="1:8" s="72" customFormat="1" ht="13.2">
      <c r="A21" s="71" t="s">
        <v>63</v>
      </c>
    </row>
    <row r="22" spans="1:8" ht="15.6" thickBot="1">
      <c r="A22" s="154" t="s">
        <v>1</v>
      </c>
      <c r="B22" s="155" t="s">
        <v>8</v>
      </c>
      <c r="C22" s="20"/>
      <c r="D22" s="20"/>
      <c r="E22" s="20"/>
      <c r="F22" s="20"/>
      <c r="G22" s="20"/>
      <c r="H22" s="20"/>
    </row>
    <row r="23" spans="1:8">
      <c r="A23" s="20"/>
      <c r="B23" s="20"/>
      <c r="C23" s="20"/>
      <c r="D23" s="20"/>
      <c r="E23" s="20"/>
      <c r="F23" s="20"/>
      <c r="G23" s="20"/>
      <c r="H23" s="20"/>
    </row>
    <row r="24" spans="1:8" s="29" customFormat="1" ht="28.2" thickBot="1">
      <c r="A24" s="46" t="s">
        <v>57</v>
      </c>
      <c r="B24" s="46" t="s">
        <v>59</v>
      </c>
      <c r="C24" s="137"/>
      <c r="D24" s="137"/>
      <c r="E24" s="137"/>
      <c r="F24" s="137"/>
      <c r="G24" s="46"/>
      <c r="H24" s="76"/>
    </row>
    <row r="25" spans="1:8" s="29" customFormat="1" ht="42" thickBot="1">
      <c r="A25" s="46" t="s">
        <v>46</v>
      </c>
      <c r="B25" s="50" t="s">
        <v>308</v>
      </c>
      <c r="C25" s="137" t="s">
        <v>39</v>
      </c>
      <c r="D25" s="50" t="s">
        <v>694</v>
      </c>
      <c r="E25" s="50" t="s">
        <v>435</v>
      </c>
      <c r="F25" s="47" t="s">
        <v>510</v>
      </c>
      <c r="G25" s="47" t="s">
        <v>30</v>
      </c>
      <c r="H25" s="68" t="s">
        <v>81</v>
      </c>
    </row>
    <row r="26" spans="1:8">
      <c r="A26" s="35" t="s">
        <v>49</v>
      </c>
      <c r="B26" s="40">
        <v>1322455268.3</v>
      </c>
      <c r="C26" s="40">
        <v>1192145380.23</v>
      </c>
      <c r="D26" s="40">
        <v>18444448</v>
      </c>
      <c r="E26" s="40">
        <v>23633487</v>
      </c>
      <c r="F26" s="40">
        <v>15364568.49</v>
      </c>
      <c r="G26" s="40">
        <v>2572043152.02</v>
      </c>
      <c r="H26" s="163">
        <f>GETPIVOTDATA("Sum of Expended Amounts",$A$24,"Subcategory","Emergency Financial Aid Grants")/GETPIVOTDATA("Sum of Expended Amounts",$A$24)</f>
        <v>0.85498326039239925</v>
      </c>
    </row>
    <row r="27" spans="1:8">
      <c r="A27" s="35" t="s">
        <v>51</v>
      </c>
      <c r="B27" s="40">
        <v>102368226.41</v>
      </c>
      <c r="C27" s="40">
        <v>54284610</v>
      </c>
      <c r="D27" s="40">
        <v>10459448</v>
      </c>
      <c r="E27" s="40">
        <v>206870</v>
      </c>
      <c r="F27" s="40">
        <v>1152228.83</v>
      </c>
      <c r="G27" s="40">
        <v>168471383.24000001</v>
      </c>
      <c r="H27" s="164">
        <f>GETPIVOTDATA("Sum of Expended Amounts",$A$24,"Subcategory","Fee Reimbursements")/GETPIVOTDATA("Sum of Expended Amounts",$A$24)</f>
        <v>5.5276661012729517E-2</v>
      </c>
    </row>
    <row r="28" spans="1:8">
      <c r="A28" s="35" t="s">
        <v>52</v>
      </c>
      <c r="B28" s="40">
        <v>141897396</v>
      </c>
      <c r="C28" s="40">
        <v>24038528</v>
      </c>
      <c r="D28" s="40">
        <v>151837</v>
      </c>
      <c r="E28" s="40">
        <v>200825</v>
      </c>
      <c r="F28" s="40">
        <v>0</v>
      </c>
      <c r="G28" s="40">
        <v>166288586</v>
      </c>
      <c r="H28" s="163">
        <f>GETPIVOTDATA("Sum of Expended Amounts",$A$24,"Subcategory","Clearing Student Debt")/GETPIVOTDATA("Sum of Expended Amounts",$A$24)</f>
        <v>5.600225346617068E-2</v>
      </c>
    </row>
    <row r="29" spans="1:8">
      <c r="A29" s="35" t="s">
        <v>50</v>
      </c>
      <c r="B29" s="40">
        <v>13871869</v>
      </c>
      <c r="C29" s="40">
        <v>49072197</v>
      </c>
      <c r="D29" s="40">
        <v>0</v>
      </c>
      <c r="E29" s="40">
        <v>39833</v>
      </c>
      <c r="F29" s="40">
        <v>276012.3</v>
      </c>
      <c r="G29" s="40">
        <v>63259911.299999997</v>
      </c>
      <c r="H29" s="164">
        <f>GETPIVOTDATA("Sum of Expended Amounts",$A$24,"Subcategory","Subsidizing Technology")/GETPIVOTDATA("Sum of Expended Amounts",$A$24)</f>
        <v>2.1028482812557186E-2</v>
      </c>
    </row>
    <row r="30" spans="1:8">
      <c r="A30" s="35" t="s">
        <v>45</v>
      </c>
      <c r="B30" s="40">
        <v>8279539</v>
      </c>
      <c r="C30" s="40">
        <v>12106752</v>
      </c>
      <c r="D30" s="40">
        <v>0</v>
      </c>
      <c r="E30" s="40">
        <v>0</v>
      </c>
      <c r="F30" s="40">
        <v>2521697.5099999998</v>
      </c>
      <c r="G30" s="40">
        <v>22907988.509999998</v>
      </c>
      <c r="H30" s="163">
        <f>GETPIVOTDATA("Sum of Expended Amounts",$A$24,"Subcategory","Tuition Discounts")/GETPIVOTDATA("Sum of Expended Amounts",$A$24)</f>
        <v>7.6149370549748532E-3</v>
      </c>
    </row>
    <row r="31" spans="1:8">
      <c r="A31" s="35" t="s">
        <v>48</v>
      </c>
      <c r="B31" s="40">
        <v>2580836</v>
      </c>
      <c r="C31" s="40">
        <v>5617167.5300000003</v>
      </c>
      <c r="D31" s="40">
        <v>0</v>
      </c>
      <c r="E31" s="40">
        <v>0</v>
      </c>
      <c r="F31" s="40">
        <v>0</v>
      </c>
      <c r="G31" s="40">
        <v>8198003.5300000003</v>
      </c>
      <c r="H31" s="164">
        <f>GETPIVOTDATA("Sum of Expended Amounts",$A$24,"Subcategory","Subsidizing Housing")/GETPIVOTDATA("Sum of Expended Amounts",$A$24)</f>
        <v>2.3692737713320103E-3</v>
      </c>
    </row>
    <row r="32" spans="1:8" ht="15.6" thickBot="1">
      <c r="A32" s="156" t="s">
        <v>44</v>
      </c>
      <c r="B32" s="40">
        <v>6814655</v>
      </c>
      <c r="C32" s="40">
        <v>312823</v>
      </c>
      <c r="D32" s="40">
        <v>0</v>
      </c>
      <c r="E32" s="40">
        <v>0</v>
      </c>
      <c r="F32" s="40">
        <v>0</v>
      </c>
      <c r="G32" s="40">
        <v>7127478</v>
      </c>
      <c r="H32" s="163">
        <f>GETPIVOTDATA("Sum of Expended Amounts",$A$24,"Subcategory","Subsidizing Internet")/GETPIVOTDATA("Sum of Expended Amounts",$A$24)</f>
        <v>2.7251314898364097E-3</v>
      </c>
    </row>
    <row r="33" spans="1:8" ht="15.6" thickBot="1">
      <c r="A33" s="51" t="s">
        <v>30</v>
      </c>
      <c r="B33" s="52">
        <v>1598267789.71</v>
      </c>
      <c r="C33" s="52">
        <v>1337577457.7600002</v>
      </c>
      <c r="D33" s="52">
        <v>29055733</v>
      </c>
      <c r="E33" s="52">
        <v>24081015</v>
      </c>
      <c r="F33" s="52">
        <v>19314507.129999999</v>
      </c>
      <c r="G33" s="49">
        <v>3008296502.6000004</v>
      </c>
      <c r="H33" s="53">
        <v>1</v>
      </c>
    </row>
    <row r="34" spans="1:8">
      <c r="A34" s="183"/>
      <c r="B34" s="183"/>
      <c r="C34" s="183"/>
      <c r="D34" s="183"/>
      <c r="E34" s="183"/>
      <c r="F34" s="183"/>
      <c r="G34" s="183"/>
      <c r="H34" s="183"/>
    </row>
    <row r="35" spans="1:8">
      <c r="A35" s="183"/>
      <c r="B35" s="183"/>
      <c r="C35" s="183"/>
      <c r="D35" s="183"/>
      <c r="E35" s="183"/>
      <c r="F35" s="183"/>
      <c r="G35" s="183"/>
      <c r="H35" s="183"/>
    </row>
    <row r="36" spans="1:8" hidden="1">
      <c r="A36" s="183"/>
      <c r="B36" s="183"/>
      <c r="C36" s="183"/>
      <c r="D36" s="183"/>
      <c r="E36" s="183"/>
      <c r="F36" s="183"/>
      <c r="G36" s="183"/>
      <c r="H36" s="183"/>
    </row>
    <row r="37" spans="1:8" ht="7.8" hidden="1" customHeight="1">
      <c r="A37" s="183"/>
      <c r="B37" s="183"/>
      <c r="C37" s="183"/>
      <c r="D37" s="183"/>
      <c r="E37" s="183"/>
      <c r="F37" s="183"/>
      <c r="G37" s="183"/>
      <c r="H37" s="183"/>
    </row>
    <row r="38" spans="1:8" ht="7.2" hidden="1" customHeight="1">
      <c r="A38" s="183"/>
      <c r="B38" s="183"/>
      <c r="C38" s="183"/>
      <c r="D38" s="183"/>
      <c r="E38" s="183"/>
      <c r="F38" s="183"/>
      <c r="G38" s="183"/>
      <c r="H38" s="183"/>
    </row>
    <row r="39" spans="1:8" hidden="1">
      <c r="A39" s="183"/>
      <c r="B39" s="183"/>
      <c r="C39" s="183"/>
      <c r="D39" s="183"/>
      <c r="E39" s="183"/>
      <c r="F39" s="183"/>
      <c r="G39" s="183"/>
      <c r="H39" s="183"/>
    </row>
    <row r="40" spans="1:8" hidden="1">
      <c r="A40" s="183"/>
      <c r="B40" s="183"/>
      <c r="C40" s="183"/>
      <c r="D40" s="183"/>
      <c r="E40" s="183"/>
      <c r="F40" s="183"/>
      <c r="G40" s="183"/>
      <c r="H40" s="183"/>
    </row>
    <row r="41" spans="1:8" hidden="1">
      <c r="A41" s="183"/>
      <c r="B41" s="183"/>
      <c r="C41" s="183"/>
      <c r="D41" s="183"/>
      <c r="E41" s="183"/>
      <c r="F41" s="183"/>
      <c r="G41" s="183"/>
      <c r="H41" s="183"/>
    </row>
    <row r="42" spans="1:8" ht="6" hidden="1" customHeight="1">
      <c r="A42" s="183"/>
      <c r="B42" s="183"/>
      <c r="C42" s="183"/>
      <c r="D42" s="183"/>
      <c r="E42" s="183"/>
      <c r="F42" s="183"/>
      <c r="G42" s="183"/>
      <c r="H42" s="183"/>
    </row>
    <row r="43" spans="1:8" hidden="1">
      <c r="A43" s="183"/>
      <c r="B43" s="183"/>
      <c r="C43" s="183"/>
      <c r="D43" s="183"/>
      <c r="E43" s="183"/>
      <c r="F43" s="183"/>
      <c r="G43" s="183"/>
      <c r="H43" s="183"/>
    </row>
    <row r="45" spans="1:8" s="72" customFormat="1" ht="13.2">
      <c r="A45" s="71" t="s">
        <v>76</v>
      </c>
    </row>
    <row r="46" spans="1:8" ht="15.6" thickBot="1">
      <c r="A46" s="154" t="s">
        <v>1</v>
      </c>
      <c r="B46" s="155" t="s">
        <v>11</v>
      </c>
    </row>
    <row r="48" spans="1:8" ht="15.6" thickBot="1">
      <c r="A48" s="54" t="s">
        <v>72</v>
      </c>
      <c r="B48" s="54" t="s">
        <v>59</v>
      </c>
      <c r="C48" s="55"/>
      <c r="D48" s="55"/>
      <c r="E48" s="54"/>
    </row>
    <row r="49" spans="1:5" ht="28.2" thickBot="1">
      <c r="A49" s="54" t="s">
        <v>2</v>
      </c>
      <c r="B49" s="50" t="s">
        <v>73</v>
      </c>
      <c r="C49" s="50" t="s">
        <v>74</v>
      </c>
      <c r="D49" s="47" t="s">
        <v>75</v>
      </c>
      <c r="E49" s="47" t="s">
        <v>30</v>
      </c>
    </row>
    <row r="50" spans="1:5">
      <c r="A50" s="35" t="s">
        <v>53</v>
      </c>
      <c r="B50" s="181">
        <v>324413027.04000002</v>
      </c>
      <c r="C50" s="181">
        <v>69837302.609999999</v>
      </c>
      <c r="D50" s="181">
        <v>1375370</v>
      </c>
      <c r="E50" s="182">
        <v>395625699.64999998</v>
      </c>
    </row>
    <row r="51" spans="1:5">
      <c r="A51" s="35" t="s">
        <v>308</v>
      </c>
      <c r="B51" s="181">
        <v>349754057.00999999</v>
      </c>
      <c r="C51" s="181">
        <v>362781546.81999999</v>
      </c>
      <c r="D51" s="181">
        <v>9328216</v>
      </c>
      <c r="E51" s="182">
        <v>721863819.83000004</v>
      </c>
    </row>
    <row r="52" spans="1:5">
      <c r="A52" s="35" t="s">
        <v>435</v>
      </c>
      <c r="B52" s="181">
        <v>4369868</v>
      </c>
      <c r="C52" s="181">
        <v>460280</v>
      </c>
      <c r="D52" s="181">
        <v>420075862</v>
      </c>
      <c r="E52" s="182">
        <v>424906010</v>
      </c>
    </row>
    <row r="53" spans="1:5">
      <c r="A53" s="35" t="s">
        <v>510</v>
      </c>
      <c r="B53" s="181">
        <v>3586049</v>
      </c>
      <c r="C53" s="181">
        <v>0</v>
      </c>
      <c r="D53" s="181">
        <v>0</v>
      </c>
      <c r="E53" s="182">
        <v>3586049</v>
      </c>
    </row>
    <row r="54" spans="1:5" ht="15.6" thickBot="1">
      <c r="A54" s="156" t="s">
        <v>694</v>
      </c>
      <c r="B54" s="181">
        <v>0</v>
      </c>
      <c r="C54" s="181">
        <v>5869902</v>
      </c>
      <c r="D54" s="181">
        <v>0</v>
      </c>
      <c r="E54" s="182">
        <v>5869902</v>
      </c>
    </row>
    <row r="55" spans="1:5" ht="15.6" thickBot="1">
      <c r="A55" s="51" t="s">
        <v>30</v>
      </c>
      <c r="B55" s="56">
        <v>682123001.04999995</v>
      </c>
      <c r="C55" s="56">
        <v>438949031.43000001</v>
      </c>
      <c r="D55" s="56">
        <v>430779448</v>
      </c>
      <c r="E55" s="57">
        <v>1551851480.48</v>
      </c>
    </row>
    <row r="56" spans="1:5" ht="15.6">
      <c r="A56"/>
      <c r="B56"/>
      <c r="C56"/>
      <c r="D56"/>
      <c r="E56"/>
    </row>
    <row r="57" spans="1:5">
      <c r="A57" s="30"/>
    </row>
  </sheetData>
  <mergeCells count="1">
    <mergeCell ref="A34:H43"/>
  </mergeCells>
  <phoneticPr fontId="10" type="noConversion"/>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AA8F-4A6B-4267-9EBE-020318A0014C}">
  <dimension ref="A1:K43"/>
  <sheetViews>
    <sheetView zoomScaleNormal="100" workbookViewId="0"/>
  </sheetViews>
  <sheetFormatPr defaultColWidth="29.109375" defaultRowHeight="15"/>
  <cols>
    <col min="1" max="1" width="29.109375" style="28" bestFit="1" customWidth="1"/>
    <col min="2" max="2" width="10.5546875" style="28" bestFit="1" customWidth="1"/>
    <col min="3" max="3" width="20.44140625" style="28" bestFit="1" customWidth="1"/>
    <col min="4" max="4" width="19.44140625" style="28" bestFit="1" customWidth="1"/>
    <col min="5" max="5" width="25.109375" style="28" bestFit="1" customWidth="1"/>
    <col min="6" max="6" width="15.21875" style="28" customWidth="1"/>
    <col min="7" max="10" width="13.88671875" style="28" customWidth="1"/>
    <col min="11" max="11" width="15.77734375" style="28" bestFit="1" customWidth="1"/>
    <col min="12" max="12" width="27.5546875" style="28" bestFit="1" customWidth="1"/>
    <col min="13" max="13" width="10.21875" style="28" bestFit="1" customWidth="1"/>
    <col min="14" max="14" width="15.77734375" style="28" bestFit="1" customWidth="1"/>
    <col min="15" max="15" width="14.88671875" style="28" bestFit="1" customWidth="1"/>
    <col min="16" max="16" width="51.44140625" style="28" bestFit="1" customWidth="1"/>
    <col min="17" max="17" width="42.88671875" style="28" bestFit="1" customWidth="1"/>
    <col min="18" max="18" width="51.44140625" style="28" bestFit="1" customWidth="1"/>
    <col min="19" max="19" width="42.88671875" style="28" bestFit="1" customWidth="1"/>
    <col min="20" max="20" width="51.44140625" style="28" bestFit="1" customWidth="1"/>
    <col min="21" max="21" width="48.88671875" style="28" bestFit="1" customWidth="1"/>
    <col min="22" max="22" width="57.6640625" style="28" bestFit="1" customWidth="1"/>
    <col min="23" max="23" width="43.33203125" style="28" bestFit="1" customWidth="1"/>
    <col min="24" max="24" width="42.88671875" style="28" bestFit="1" customWidth="1"/>
    <col min="25" max="25" width="51.44140625" style="28" bestFit="1" customWidth="1"/>
    <col min="26" max="26" width="43.33203125" style="28" bestFit="1" customWidth="1"/>
    <col min="27" max="27" width="42.88671875" style="28" bestFit="1" customWidth="1"/>
    <col min="28" max="28" width="51.44140625" style="28" bestFit="1" customWidth="1"/>
    <col min="29" max="29" width="49.21875" style="28" bestFit="1" customWidth="1"/>
    <col min="30" max="30" width="48.88671875" style="28" bestFit="1" customWidth="1"/>
    <col min="31" max="31" width="57.6640625" style="28" bestFit="1" customWidth="1"/>
    <col min="32" max="16384" width="29.109375" style="28"/>
  </cols>
  <sheetData>
    <row r="1" spans="1:11" s="70" customFormat="1" ht="17.399999999999999">
      <c r="A1" s="69" t="s">
        <v>79</v>
      </c>
      <c r="F1" s="70" t="s">
        <v>31</v>
      </c>
    </row>
    <row r="2" spans="1:11" s="70" customFormat="1" ht="17.399999999999999">
      <c r="A2" s="69" t="s">
        <v>761</v>
      </c>
    </row>
    <row r="3" spans="1:11">
      <c r="A3" s="20" t="s">
        <v>90</v>
      </c>
    </row>
    <row r="4" spans="1:11">
      <c r="A4" s="20"/>
    </row>
    <row r="5" spans="1:11">
      <c r="A5" s="71" t="s">
        <v>61</v>
      </c>
    </row>
    <row r="6" spans="1:11" s="29" customFormat="1" ht="42">
      <c r="A6" s="38" t="s">
        <v>55</v>
      </c>
      <c r="B6" s="39" t="s">
        <v>60</v>
      </c>
      <c r="C6"/>
      <c r="D6"/>
      <c r="E6"/>
      <c r="F6"/>
      <c r="G6"/>
      <c r="H6"/>
      <c r="I6"/>
      <c r="J6"/>
      <c r="K6" s="28"/>
    </row>
    <row r="7" spans="1:11" ht="15.6">
      <c r="A7" s="35" t="s">
        <v>308</v>
      </c>
      <c r="B7" s="40">
        <v>3411967841.1700001</v>
      </c>
      <c r="C7"/>
      <c r="D7"/>
      <c r="E7"/>
      <c r="F7"/>
      <c r="G7"/>
      <c r="H7"/>
      <c r="I7"/>
      <c r="J7"/>
    </row>
    <row r="8" spans="1:11" ht="15.6">
      <c r="A8" s="35" t="s">
        <v>53</v>
      </c>
      <c r="B8" s="40">
        <v>2499177673</v>
      </c>
      <c r="C8"/>
      <c r="D8"/>
      <c r="E8"/>
      <c r="F8"/>
      <c r="G8"/>
      <c r="H8"/>
      <c r="I8"/>
      <c r="J8"/>
    </row>
    <row r="9" spans="1:11" ht="15.6">
      <c r="A9" s="35" t="s">
        <v>435</v>
      </c>
      <c r="B9" s="40">
        <v>1272226079</v>
      </c>
      <c r="C9"/>
      <c r="D9"/>
      <c r="E9"/>
      <c r="F9"/>
      <c r="G9"/>
      <c r="H9"/>
      <c r="I9"/>
      <c r="J9"/>
    </row>
    <row r="10" spans="1:11" ht="15.6">
      <c r="A10" s="35" t="s">
        <v>694</v>
      </c>
      <c r="B10" s="40">
        <v>80381143</v>
      </c>
      <c r="C10"/>
      <c r="D10"/>
      <c r="E10"/>
      <c r="F10"/>
      <c r="G10"/>
      <c r="H10"/>
      <c r="I10"/>
      <c r="J10"/>
    </row>
    <row r="11" spans="1:11" ht="15.6">
      <c r="A11" s="35" t="s">
        <v>509</v>
      </c>
      <c r="B11" s="40">
        <v>32963104</v>
      </c>
      <c r="C11"/>
      <c r="D11"/>
      <c r="E11"/>
      <c r="F11"/>
      <c r="G11"/>
      <c r="H11"/>
      <c r="I11"/>
      <c r="J11"/>
    </row>
    <row r="12" spans="1:11" ht="15.6">
      <c r="A12" s="35" t="s">
        <v>523</v>
      </c>
      <c r="B12" s="40">
        <v>11363981</v>
      </c>
      <c r="C12"/>
      <c r="D12"/>
      <c r="E12"/>
      <c r="F12"/>
      <c r="G12"/>
      <c r="H12"/>
      <c r="I12"/>
      <c r="J12"/>
    </row>
    <row r="13" spans="1:11" ht="15.6">
      <c r="A13" s="41" t="s">
        <v>30</v>
      </c>
      <c r="B13" s="42">
        <v>7308079821.1700001</v>
      </c>
      <c r="C13"/>
      <c r="D13"/>
      <c r="E13"/>
      <c r="F13"/>
      <c r="G13"/>
      <c r="H13"/>
      <c r="I13"/>
      <c r="J13"/>
    </row>
    <row r="14" spans="1:11" ht="15.6">
      <c r="A14"/>
      <c r="B14"/>
      <c r="C14"/>
      <c r="D14"/>
      <c r="E14"/>
      <c r="F14"/>
      <c r="G14"/>
      <c r="H14"/>
      <c r="I14"/>
      <c r="J14"/>
    </row>
    <row r="17" spans="1:8" s="72" customFormat="1" ht="13.2">
      <c r="A17" s="71" t="s">
        <v>750</v>
      </c>
    </row>
    <row r="18" spans="1:8" ht="15.6">
      <c r="A18" s="43" t="s">
        <v>55</v>
      </c>
      <c r="B18" s="136" t="s">
        <v>281</v>
      </c>
      <c r="C18" s="136" t="s">
        <v>282</v>
      </c>
      <c r="D18" s="136" t="s">
        <v>283</v>
      </c>
      <c r="E18"/>
    </row>
    <row r="19" spans="1:8" ht="15.6">
      <c r="A19" s="35" t="s">
        <v>53</v>
      </c>
      <c r="B19" s="44">
        <v>2499.1776730000001</v>
      </c>
      <c r="C19" s="44">
        <v>2327.5337608799996</v>
      </c>
      <c r="D19" s="44">
        <v>171.64391212000055</v>
      </c>
      <c r="E19"/>
    </row>
    <row r="20" spans="1:8" ht="15.6">
      <c r="A20" s="35" t="s">
        <v>308</v>
      </c>
      <c r="B20" s="44">
        <v>3411.9678411700002</v>
      </c>
      <c r="C20" s="44">
        <v>3254.7285349799999</v>
      </c>
      <c r="D20" s="44">
        <v>157.23930619000021</v>
      </c>
      <c r="E20"/>
    </row>
    <row r="21" spans="1:8" ht="15.6">
      <c r="A21" s="35" t="s">
        <v>435</v>
      </c>
      <c r="B21" s="44">
        <v>1272.226079</v>
      </c>
      <c r="C21" s="44">
        <v>1079.4090075199999</v>
      </c>
      <c r="D21" s="44">
        <v>192.8170714800001</v>
      </c>
      <c r="E21"/>
    </row>
    <row r="22" spans="1:8">
      <c r="A22" s="35" t="s">
        <v>509</v>
      </c>
      <c r="B22" s="44">
        <v>32.963104000000001</v>
      </c>
      <c r="C22" s="44">
        <v>31.878588060000002</v>
      </c>
      <c r="D22" s="44">
        <v>1.0845159399999993</v>
      </c>
    </row>
    <row r="23" spans="1:8">
      <c r="A23" s="35" t="s">
        <v>523</v>
      </c>
      <c r="B23" s="44">
        <v>11.363981000000001</v>
      </c>
      <c r="C23" s="44">
        <v>6.8747369999999997</v>
      </c>
      <c r="D23" s="44">
        <v>4.4892440000000011</v>
      </c>
    </row>
    <row r="24" spans="1:8">
      <c r="A24" s="35" t="s">
        <v>694</v>
      </c>
      <c r="B24" s="44">
        <v>80.381142999999994</v>
      </c>
      <c r="C24" s="44">
        <v>75.428415999999999</v>
      </c>
      <c r="D24" s="44">
        <v>4.9527269999999959</v>
      </c>
    </row>
    <row r="25" spans="1:8">
      <c r="A25" s="41" t="s">
        <v>30</v>
      </c>
      <c r="B25" s="45">
        <v>7308.0798211700003</v>
      </c>
      <c r="C25" s="45">
        <v>6775.8530444399994</v>
      </c>
      <c r="D25" s="45">
        <v>532.22677673000089</v>
      </c>
    </row>
    <row r="26" spans="1:8" ht="15.6">
      <c r="A26"/>
      <c r="B26"/>
      <c r="C26"/>
      <c r="D26"/>
    </row>
    <row r="27" spans="1:8">
      <c r="A27" s="30"/>
      <c r="B27" s="31"/>
      <c r="C27" s="31"/>
      <c r="D27" s="31"/>
    </row>
    <row r="28" spans="1:8">
      <c r="A28" s="30"/>
      <c r="B28" s="31"/>
      <c r="C28" s="31"/>
      <c r="D28" s="31"/>
    </row>
    <row r="29" spans="1:8">
      <c r="A29" s="30"/>
      <c r="B29" s="31"/>
      <c r="C29" s="31"/>
      <c r="D29" s="31"/>
    </row>
    <row r="31" spans="1:8" s="72" customFormat="1" ht="13.2">
      <c r="A31" s="71" t="s">
        <v>62</v>
      </c>
    </row>
    <row r="32" spans="1:8" s="29" customFormat="1" ht="27.6">
      <c r="A32" s="43" t="s">
        <v>47</v>
      </c>
      <c r="B32" s="43" t="s">
        <v>70</v>
      </c>
      <c r="E32" s="28"/>
      <c r="F32" s="28"/>
      <c r="G32" s="28"/>
      <c r="H32" s="28"/>
    </row>
    <row r="33" spans="1:2">
      <c r="A33" s="35" t="s">
        <v>24</v>
      </c>
      <c r="B33" s="44">
        <v>3294.4967071000001</v>
      </c>
    </row>
    <row r="34" spans="1:2">
      <c r="A34" s="35" t="s">
        <v>22</v>
      </c>
      <c r="B34" s="44">
        <v>1851.1900720000001</v>
      </c>
    </row>
    <row r="35" spans="1:2">
      <c r="A35" s="35" t="s">
        <v>87</v>
      </c>
      <c r="B35" s="44">
        <v>207.83005907</v>
      </c>
    </row>
    <row r="36" spans="1:2">
      <c r="A36" s="35" t="s">
        <v>25</v>
      </c>
      <c r="B36" s="44">
        <v>74.559030000000007</v>
      </c>
    </row>
    <row r="37" spans="1:2">
      <c r="A37" s="35" t="s">
        <v>23</v>
      </c>
      <c r="B37" s="44">
        <v>1712.7348629999999</v>
      </c>
    </row>
    <row r="38" spans="1:2">
      <c r="A38" s="35" t="s">
        <v>14</v>
      </c>
      <c r="B38" s="44">
        <v>36.309109999999997</v>
      </c>
    </row>
    <row r="39" spans="1:2">
      <c r="A39" s="35" t="s">
        <v>27</v>
      </c>
      <c r="B39" s="44">
        <v>129.686801</v>
      </c>
    </row>
    <row r="40" spans="1:2">
      <c r="A40" s="35" t="s">
        <v>26</v>
      </c>
      <c r="B40" s="44">
        <v>1.2731790000000001</v>
      </c>
    </row>
    <row r="41" spans="1:2">
      <c r="A41" s="35" t="s">
        <v>762</v>
      </c>
      <c r="B41" s="44">
        <v>0</v>
      </c>
    </row>
    <row r="42" spans="1:2">
      <c r="A42" s="41" t="s">
        <v>30</v>
      </c>
      <c r="B42" s="45">
        <v>7308.0798211700003</v>
      </c>
    </row>
    <row r="43" spans="1:2" ht="15.6">
      <c r="A43"/>
      <c r="B43"/>
    </row>
  </sheetData>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FC624-F87D-4242-9002-F092755233B5}">
  <dimension ref="A3:B34"/>
  <sheetViews>
    <sheetView topLeftCell="A8" workbookViewId="0">
      <selection activeCell="B26" sqref="B26"/>
    </sheetView>
  </sheetViews>
  <sheetFormatPr defaultRowHeight="14.4"/>
  <cols>
    <col min="1" max="1" width="68.77734375" customWidth="1"/>
    <col min="2" max="2" width="23.77734375" customWidth="1"/>
  </cols>
  <sheetData>
    <row r="3" spans="1:2">
      <c r="A3" s="165" t="s">
        <v>751</v>
      </c>
      <c r="B3" t="s">
        <v>752</v>
      </c>
    </row>
    <row r="4" spans="1:2">
      <c r="A4" s="166" t="s">
        <v>123</v>
      </c>
      <c r="B4">
        <v>3113</v>
      </c>
    </row>
    <row r="5" spans="1:2">
      <c r="A5" s="166" t="s">
        <v>124</v>
      </c>
      <c r="B5">
        <v>1533</v>
      </c>
    </row>
    <row r="6" spans="1:2">
      <c r="A6" s="166" t="s">
        <v>103</v>
      </c>
      <c r="B6">
        <v>8201</v>
      </c>
    </row>
    <row r="7" spans="1:2">
      <c r="A7" s="166" t="s">
        <v>122</v>
      </c>
      <c r="B7">
        <v>714</v>
      </c>
    </row>
    <row r="8" spans="1:2">
      <c r="A8" s="166" t="s">
        <v>109</v>
      </c>
      <c r="B8">
        <v>8729</v>
      </c>
    </row>
    <row r="9" spans="1:2">
      <c r="A9" s="166" t="s">
        <v>110</v>
      </c>
      <c r="B9">
        <v>0</v>
      </c>
    </row>
    <row r="10" spans="1:2">
      <c r="A10" s="166" t="s">
        <v>105</v>
      </c>
      <c r="B10">
        <v>8729</v>
      </c>
    </row>
    <row r="11" spans="1:2">
      <c r="A11" s="166" t="s">
        <v>111</v>
      </c>
      <c r="B11">
        <v>8729</v>
      </c>
    </row>
    <row r="12" spans="1:2">
      <c r="A12" s="166" t="s">
        <v>100</v>
      </c>
      <c r="B12">
        <v>6937</v>
      </c>
    </row>
    <row r="13" spans="1:2">
      <c r="A13" s="166" t="s">
        <v>220</v>
      </c>
    </row>
    <row r="14" spans="1:2">
      <c r="A14" s="166" t="s">
        <v>117</v>
      </c>
      <c r="B14">
        <v>209</v>
      </c>
    </row>
    <row r="15" spans="1:2">
      <c r="A15" s="166" t="s">
        <v>116</v>
      </c>
      <c r="B15">
        <v>0</v>
      </c>
    </row>
    <row r="16" spans="1:2">
      <c r="A16" s="166" t="s">
        <v>118</v>
      </c>
      <c r="B16">
        <v>8729</v>
      </c>
    </row>
    <row r="17" spans="1:2">
      <c r="A17" s="166" t="s">
        <v>561</v>
      </c>
    </row>
    <row r="18" spans="1:2">
      <c r="A18" s="166" t="s">
        <v>119</v>
      </c>
      <c r="B18">
        <v>2043</v>
      </c>
    </row>
    <row r="19" spans="1:2">
      <c r="A19" s="166" t="s">
        <v>97</v>
      </c>
      <c r="B19">
        <v>155296</v>
      </c>
    </row>
    <row r="20" spans="1:2">
      <c r="A20" s="166" t="s">
        <v>120</v>
      </c>
      <c r="B20">
        <v>463</v>
      </c>
    </row>
    <row r="21" spans="1:2">
      <c r="A21" s="166" t="s">
        <v>104</v>
      </c>
      <c r="B21">
        <v>2</v>
      </c>
    </row>
    <row r="22" spans="1:2">
      <c r="A22" s="166" t="s">
        <v>101</v>
      </c>
      <c r="B22">
        <v>643</v>
      </c>
    </row>
    <row r="23" spans="1:2">
      <c r="A23" s="166" t="s">
        <v>98</v>
      </c>
      <c r="B23">
        <v>2729</v>
      </c>
    </row>
    <row r="24" spans="1:2">
      <c r="A24" s="166" t="s">
        <v>99</v>
      </c>
      <c r="B24">
        <v>4461</v>
      </c>
    </row>
    <row r="25" spans="1:2">
      <c r="A25" s="166" t="s">
        <v>107</v>
      </c>
      <c r="B25">
        <v>0</v>
      </c>
    </row>
    <row r="26" spans="1:2">
      <c r="A26" s="166" t="s">
        <v>108</v>
      </c>
      <c r="B26">
        <v>0</v>
      </c>
    </row>
    <row r="27" spans="1:2">
      <c r="A27" s="166" t="s">
        <v>106</v>
      </c>
      <c r="B27">
        <v>8739</v>
      </c>
    </row>
    <row r="28" spans="1:2">
      <c r="A28" s="166" t="s">
        <v>113</v>
      </c>
      <c r="B28">
        <v>0</v>
      </c>
    </row>
    <row r="29" spans="1:2">
      <c r="A29" s="166" t="s">
        <v>114</v>
      </c>
      <c r="B29">
        <v>0</v>
      </c>
    </row>
    <row r="30" spans="1:2">
      <c r="A30" s="166" t="s">
        <v>115</v>
      </c>
      <c r="B30">
        <v>0</v>
      </c>
    </row>
    <row r="31" spans="1:2">
      <c r="A31" s="166" t="s">
        <v>121</v>
      </c>
      <c r="B31">
        <v>3822</v>
      </c>
    </row>
    <row r="32" spans="1:2">
      <c r="A32" s="166" t="s">
        <v>112</v>
      </c>
      <c r="B32">
        <v>0</v>
      </c>
    </row>
    <row r="33" spans="1:2">
      <c r="A33" s="166" t="s">
        <v>102</v>
      </c>
      <c r="B33">
        <v>0</v>
      </c>
    </row>
    <row r="34" spans="1:2">
      <c r="A34" s="166" t="s">
        <v>30</v>
      </c>
      <c r="B34">
        <v>233821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8359A-5197-4FF9-950C-BF13C7F4C432}">
  <dimension ref="A1:N2976"/>
  <sheetViews>
    <sheetView zoomScaleNormal="100" workbookViewId="0">
      <pane xSplit="2" ySplit="3" topLeftCell="C4" activePane="bottomRight" state="frozen"/>
      <selection activeCell="A2" sqref="A2"/>
      <selection pane="topRight" activeCell="A2" sqref="A2"/>
      <selection pane="bottomLeft" activeCell="A2" sqref="A2"/>
      <selection pane="bottomRight"/>
    </sheetView>
  </sheetViews>
  <sheetFormatPr defaultColWidth="8.77734375" defaultRowHeight="13.8"/>
  <cols>
    <col min="1" max="1" width="40.109375" style="20" bestFit="1" customWidth="1"/>
    <col min="2" max="2" width="79.5546875" style="20" bestFit="1" customWidth="1"/>
    <col min="3" max="3" width="27.6640625" style="19" bestFit="1" customWidth="1"/>
    <col min="4" max="4" width="97" style="19" bestFit="1" customWidth="1"/>
    <col min="5" max="5" width="35.88671875" style="89" bestFit="1" customWidth="1"/>
    <col min="6" max="6" width="48.44140625" style="24" bestFit="1" customWidth="1"/>
    <col min="7" max="7" width="42.109375" style="89" bestFit="1" customWidth="1"/>
    <col min="8" max="8" width="48.44140625" style="24" bestFit="1" customWidth="1"/>
    <col min="9" max="9" width="42.109375" style="89" bestFit="1" customWidth="1"/>
    <col min="10" max="10" width="48.44140625" style="24" bestFit="1" customWidth="1"/>
    <col min="11" max="11" width="48.21875" style="89" bestFit="1" customWidth="1"/>
    <col min="12" max="12" width="55.109375" style="18" bestFit="1" customWidth="1"/>
    <col min="13" max="13" width="39.44140625" style="19" bestFit="1" customWidth="1"/>
    <col min="14" max="14" width="255.77734375" style="20" bestFit="1" customWidth="1"/>
    <col min="15" max="16384" width="8.77734375" style="20"/>
  </cols>
  <sheetData>
    <row r="1" spans="1:14" s="75" customFormat="1" ht="17.399999999999999">
      <c r="A1" s="69" t="s">
        <v>83</v>
      </c>
      <c r="B1" s="69"/>
      <c r="C1" s="80"/>
      <c r="D1" s="80"/>
      <c r="E1" s="86"/>
      <c r="F1" s="109"/>
      <c r="G1" s="86"/>
      <c r="H1" s="109"/>
      <c r="I1" s="86"/>
      <c r="J1" s="109"/>
      <c r="K1" s="86"/>
    </row>
    <row r="2" spans="1:14" s="58" customFormat="1" ht="17.399999999999999">
      <c r="A2" s="160">
        <f>'Sec. 63 Collection - Federal'!C1</f>
        <v>0</v>
      </c>
      <c r="B2" s="32"/>
      <c r="C2" s="80"/>
      <c r="D2" s="80"/>
      <c r="E2" s="87"/>
      <c r="F2" s="110"/>
      <c r="G2" s="87"/>
      <c r="H2" s="110"/>
      <c r="I2" s="87"/>
      <c r="J2" s="110"/>
      <c r="K2" s="87"/>
    </row>
    <row r="3" spans="1:14" s="33" customFormat="1" ht="27.6">
      <c r="A3" s="59" t="s">
        <v>28</v>
      </c>
      <c r="B3" s="59" t="s">
        <v>0</v>
      </c>
      <c r="C3" s="59" t="s">
        <v>1</v>
      </c>
      <c r="D3" s="59" t="s">
        <v>2</v>
      </c>
      <c r="E3" s="88" t="s">
        <v>3</v>
      </c>
      <c r="F3" s="111" t="s">
        <v>4</v>
      </c>
      <c r="G3" s="95" t="s">
        <v>5</v>
      </c>
      <c r="H3" s="114" t="s">
        <v>6</v>
      </c>
      <c r="I3" s="93" t="s">
        <v>84</v>
      </c>
      <c r="J3" s="114" t="s">
        <v>85</v>
      </c>
      <c r="K3" s="94" t="s">
        <v>92</v>
      </c>
      <c r="L3" s="61" t="s">
        <v>93</v>
      </c>
      <c r="M3" s="60" t="s">
        <v>94</v>
      </c>
      <c r="N3" s="60" t="s">
        <v>7</v>
      </c>
    </row>
    <row r="4" spans="1:14" s="1" customFormat="1">
      <c r="A4" s="6" t="s">
        <v>29</v>
      </c>
      <c r="B4" s="62" t="s">
        <v>96</v>
      </c>
      <c r="C4" s="2" t="s">
        <v>8</v>
      </c>
      <c r="D4" s="2" t="s">
        <v>97</v>
      </c>
      <c r="E4" s="12">
        <v>10543833</v>
      </c>
      <c r="F4" s="118">
        <v>17320</v>
      </c>
      <c r="G4" s="13">
        <v>22398890</v>
      </c>
      <c r="H4" s="118">
        <v>39028</v>
      </c>
      <c r="I4" s="13">
        <v>38496231</v>
      </c>
      <c r="J4" s="118">
        <v>18886</v>
      </c>
      <c r="K4" s="12">
        <v>2835676</v>
      </c>
      <c r="L4" s="119">
        <v>3626</v>
      </c>
      <c r="M4" s="22"/>
    </row>
    <row r="5" spans="1:14" s="1" customFormat="1">
      <c r="A5" s="6" t="s">
        <v>29</v>
      </c>
      <c r="B5" s="62" t="s">
        <v>96</v>
      </c>
      <c r="C5" s="2" t="s">
        <v>8</v>
      </c>
      <c r="D5" s="2" t="s">
        <v>98</v>
      </c>
      <c r="E5" s="12"/>
      <c r="F5" s="118"/>
      <c r="G5" s="13">
        <v>1073725</v>
      </c>
      <c r="H5" s="118">
        <v>890</v>
      </c>
      <c r="I5" s="13">
        <v>409464</v>
      </c>
      <c r="J5" s="118">
        <v>264</v>
      </c>
      <c r="K5" s="12">
        <v>211717</v>
      </c>
      <c r="L5" s="119">
        <v>128</v>
      </c>
      <c r="M5" s="22"/>
    </row>
    <row r="6" spans="1:14" s="1" customFormat="1">
      <c r="A6" s="6" t="s">
        <v>29</v>
      </c>
      <c r="B6" s="62" t="s">
        <v>96</v>
      </c>
      <c r="C6" s="2" t="s">
        <v>8</v>
      </c>
      <c r="D6" s="2" t="s">
        <v>99</v>
      </c>
      <c r="E6" s="12"/>
      <c r="F6" s="118"/>
      <c r="G6" s="13"/>
      <c r="H6" s="118"/>
      <c r="I6" s="13"/>
      <c r="J6" s="118"/>
      <c r="K6" s="12">
        <v>0</v>
      </c>
      <c r="L6" s="119">
        <v>0</v>
      </c>
      <c r="M6" s="115"/>
    </row>
    <row r="7" spans="1:14" s="1" customFormat="1" ht="27.6">
      <c r="A7" s="6" t="s">
        <v>29</v>
      </c>
      <c r="B7" s="62" t="s">
        <v>96</v>
      </c>
      <c r="C7" s="2" t="s">
        <v>8</v>
      </c>
      <c r="D7" s="2" t="s">
        <v>100</v>
      </c>
      <c r="E7" s="12">
        <v>1124512</v>
      </c>
      <c r="F7" s="118">
        <v>828</v>
      </c>
      <c r="G7" s="13">
        <v>6860733</v>
      </c>
      <c r="H7" s="118">
        <v>6068</v>
      </c>
      <c r="I7" s="13">
        <v>816235</v>
      </c>
      <c r="J7" s="118">
        <v>675</v>
      </c>
      <c r="K7" s="12">
        <v>720516</v>
      </c>
      <c r="L7" s="119">
        <v>721</v>
      </c>
      <c r="M7" s="22"/>
    </row>
    <row r="8" spans="1:14" s="1" customFormat="1">
      <c r="A8" s="6" t="s">
        <v>29</v>
      </c>
      <c r="B8" s="62" t="s">
        <v>96</v>
      </c>
      <c r="C8" s="2" t="s">
        <v>8</v>
      </c>
      <c r="D8" s="2" t="s">
        <v>101</v>
      </c>
      <c r="E8" s="12"/>
      <c r="F8" s="118"/>
      <c r="G8" s="13">
        <v>375626</v>
      </c>
      <c r="H8" s="118">
        <v>12596</v>
      </c>
      <c r="I8" s="13">
        <v>1388357</v>
      </c>
      <c r="J8" s="118">
        <v>483</v>
      </c>
      <c r="K8" s="12">
        <v>42111</v>
      </c>
      <c r="L8" s="119">
        <v>168</v>
      </c>
      <c r="M8" s="22"/>
    </row>
    <row r="9" spans="1:14" s="1" customFormat="1" ht="55.2">
      <c r="A9" s="6" t="s">
        <v>29</v>
      </c>
      <c r="B9" s="62" t="s">
        <v>96</v>
      </c>
      <c r="C9" s="2" t="s">
        <v>8</v>
      </c>
      <c r="D9" s="2" t="s">
        <v>102</v>
      </c>
      <c r="E9" s="12"/>
      <c r="F9" s="118"/>
      <c r="G9" s="13"/>
      <c r="H9" s="118"/>
      <c r="I9" s="13"/>
      <c r="J9" s="118"/>
      <c r="K9" s="12">
        <v>0</v>
      </c>
      <c r="L9" s="119">
        <v>0</v>
      </c>
      <c r="M9" s="22"/>
    </row>
    <row r="10" spans="1:14" s="1" customFormat="1">
      <c r="A10" s="6" t="s">
        <v>29</v>
      </c>
      <c r="B10" s="62" t="s">
        <v>96</v>
      </c>
      <c r="C10" s="2" t="s">
        <v>8</v>
      </c>
      <c r="D10" s="2" t="s">
        <v>103</v>
      </c>
      <c r="E10" s="12"/>
      <c r="F10" s="118"/>
      <c r="G10" s="13">
        <v>2258923</v>
      </c>
      <c r="H10" s="118">
        <v>4569</v>
      </c>
      <c r="I10" s="13"/>
      <c r="J10" s="118"/>
      <c r="K10" s="12">
        <v>0</v>
      </c>
      <c r="L10" s="119">
        <v>26</v>
      </c>
      <c r="M10" s="22"/>
    </row>
    <row r="11" spans="1:14" s="1" customFormat="1" ht="27.6">
      <c r="A11" s="6" t="s">
        <v>29</v>
      </c>
      <c r="B11" s="62" t="s">
        <v>96</v>
      </c>
      <c r="C11" s="2" t="s">
        <v>9</v>
      </c>
      <c r="D11" s="2" t="s">
        <v>104</v>
      </c>
      <c r="E11" s="12">
        <v>833429</v>
      </c>
      <c r="F11" s="118"/>
      <c r="G11" s="13">
        <v>2209090</v>
      </c>
      <c r="H11" s="118"/>
      <c r="I11" s="13">
        <v>3738456</v>
      </c>
      <c r="J11" s="118"/>
      <c r="K11" s="12">
        <v>0</v>
      </c>
      <c r="L11" s="119"/>
      <c r="M11" s="22"/>
    </row>
    <row r="12" spans="1:14" s="1" customFormat="1" ht="27.6">
      <c r="A12" s="6" t="s">
        <v>29</v>
      </c>
      <c r="B12" s="62" t="s">
        <v>96</v>
      </c>
      <c r="C12" s="2" t="s">
        <v>9</v>
      </c>
      <c r="D12" s="2" t="s">
        <v>105</v>
      </c>
      <c r="E12" s="12">
        <v>1037</v>
      </c>
      <c r="F12" s="118"/>
      <c r="G12" s="13">
        <v>74282</v>
      </c>
      <c r="H12" s="118"/>
      <c r="I12" s="13">
        <v>7444013</v>
      </c>
      <c r="J12" s="118"/>
      <c r="K12" s="12">
        <v>229495</v>
      </c>
      <c r="L12" s="119"/>
      <c r="M12" s="22">
        <v>556413</v>
      </c>
    </row>
    <row r="13" spans="1:14" s="1" customFormat="1" ht="41.4">
      <c r="A13" s="6" t="s">
        <v>29</v>
      </c>
      <c r="B13" s="62" t="s">
        <v>96</v>
      </c>
      <c r="C13" s="2" t="s">
        <v>9</v>
      </c>
      <c r="D13" s="2" t="s">
        <v>106</v>
      </c>
      <c r="E13" s="12">
        <v>261887</v>
      </c>
      <c r="F13" s="118"/>
      <c r="G13" s="13">
        <v>2119777</v>
      </c>
      <c r="H13" s="118"/>
      <c r="I13" s="13">
        <v>12739397</v>
      </c>
      <c r="J13" s="118"/>
      <c r="K13" s="12">
        <v>5413752</v>
      </c>
      <c r="L13" s="119"/>
      <c r="M13" s="22">
        <v>6680262</v>
      </c>
    </row>
    <row r="14" spans="1:14" s="1" customFormat="1" ht="27.6">
      <c r="A14" s="6" t="s">
        <v>29</v>
      </c>
      <c r="B14" s="62" t="s">
        <v>96</v>
      </c>
      <c r="C14" s="2" t="s">
        <v>9</v>
      </c>
      <c r="D14" s="2" t="s">
        <v>107</v>
      </c>
      <c r="E14" s="12"/>
      <c r="F14" s="118"/>
      <c r="G14" s="13">
        <v>43082</v>
      </c>
      <c r="H14" s="118"/>
      <c r="I14" s="13">
        <v>14674</v>
      </c>
      <c r="J14" s="118"/>
      <c r="K14" s="12">
        <v>159772</v>
      </c>
      <c r="L14" s="119"/>
      <c r="M14" s="22">
        <v>2138790</v>
      </c>
    </row>
    <row r="15" spans="1:14" s="1" customFormat="1" ht="27.6">
      <c r="A15" s="6" t="s">
        <v>29</v>
      </c>
      <c r="B15" s="62" t="s">
        <v>96</v>
      </c>
      <c r="C15" s="2" t="s">
        <v>9</v>
      </c>
      <c r="D15" s="2" t="s">
        <v>108</v>
      </c>
      <c r="E15" s="12">
        <v>241285</v>
      </c>
      <c r="F15" s="118"/>
      <c r="G15" s="13">
        <v>2440312</v>
      </c>
      <c r="H15" s="118"/>
      <c r="I15" s="13">
        <v>11198545</v>
      </c>
      <c r="J15" s="118"/>
      <c r="K15" s="12">
        <v>486098</v>
      </c>
      <c r="L15" s="119"/>
      <c r="M15" s="22">
        <v>847090</v>
      </c>
    </row>
    <row r="16" spans="1:14" s="1" customFormat="1" ht="27.6">
      <c r="A16" s="6" t="s">
        <v>29</v>
      </c>
      <c r="B16" s="62" t="s">
        <v>96</v>
      </c>
      <c r="C16" s="2" t="s">
        <v>10</v>
      </c>
      <c r="D16" s="2" t="s">
        <v>109</v>
      </c>
      <c r="E16" s="12">
        <v>180576</v>
      </c>
      <c r="F16" s="118"/>
      <c r="G16" s="13">
        <v>2843735</v>
      </c>
      <c r="H16" s="118"/>
      <c r="I16" s="13">
        <v>819307</v>
      </c>
      <c r="J16" s="118"/>
      <c r="K16" s="12">
        <v>1546366</v>
      </c>
      <c r="L16" s="119"/>
      <c r="M16" s="22">
        <v>54139</v>
      </c>
    </row>
    <row r="17" spans="1:14" s="1" customFormat="1" ht="27.6">
      <c r="A17" s="6" t="s">
        <v>29</v>
      </c>
      <c r="B17" s="62" t="s">
        <v>96</v>
      </c>
      <c r="C17" s="2" t="s">
        <v>10</v>
      </c>
      <c r="D17" s="2" t="s">
        <v>110</v>
      </c>
      <c r="E17" s="12">
        <v>17273</v>
      </c>
      <c r="F17" s="118"/>
      <c r="G17" s="13">
        <v>2436718</v>
      </c>
      <c r="H17" s="118"/>
      <c r="I17" s="13">
        <v>341930</v>
      </c>
      <c r="J17" s="118"/>
      <c r="K17" s="12">
        <v>5405</v>
      </c>
      <c r="L17" s="119"/>
      <c r="M17" s="22"/>
    </row>
    <row r="18" spans="1:14" s="1" customFormat="1" ht="27.6">
      <c r="A18" s="6" t="s">
        <v>29</v>
      </c>
      <c r="B18" s="62" t="s">
        <v>96</v>
      </c>
      <c r="C18" s="2" t="s">
        <v>10</v>
      </c>
      <c r="D18" s="2" t="s">
        <v>111</v>
      </c>
      <c r="E18" s="12">
        <v>62286</v>
      </c>
      <c r="F18" s="118"/>
      <c r="G18" s="13">
        <v>691973</v>
      </c>
      <c r="H18" s="118"/>
      <c r="I18" s="13">
        <v>13484371</v>
      </c>
      <c r="J18" s="118"/>
      <c r="K18" s="12">
        <v>20681971</v>
      </c>
      <c r="L18" s="119"/>
      <c r="M18" s="22">
        <v>32386615</v>
      </c>
    </row>
    <row r="19" spans="1:14" s="1" customFormat="1" ht="27.6">
      <c r="A19" s="6" t="s">
        <v>29</v>
      </c>
      <c r="B19" s="62" t="s">
        <v>96</v>
      </c>
      <c r="C19" s="2" t="s">
        <v>10</v>
      </c>
      <c r="D19" s="2" t="s">
        <v>112</v>
      </c>
      <c r="E19" s="12"/>
      <c r="F19" s="118"/>
      <c r="G19" s="13"/>
      <c r="H19" s="118"/>
      <c r="I19" s="13"/>
      <c r="J19" s="118"/>
      <c r="K19" s="12">
        <v>2704</v>
      </c>
      <c r="L19" s="119"/>
      <c r="M19" s="22"/>
    </row>
    <row r="20" spans="1:14" s="1" customFormat="1">
      <c r="A20" s="6" t="s">
        <v>29</v>
      </c>
      <c r="B20" s="62" t="s">
        <v>96</v>
      </c>
      <c r="C20" s="2" t="s">
        <v>11</v>
      </c>
      <c r="D20" s="2" t="s">
        <v>113</v>
      </c>
      <c r="E20" s="12"/>
      <c r="F20" s="118"/>
      <c r="G20" s="13">
        <v>9694732</v>
      </c>
      <c r="H20" s="118"/>
      <c r="I20" s="13"/>
      <c r="J20" s="118"/>
      <c r="K20" s="12"/>
      <c r="L20" s="119"/>
      <c r="M20" s="22"/>
    </row>
    <row r="21" spans="1:14" s="1" customFormat="1" ht="41.4">
      <c r="A21" s="6" t="s">
        <v>29</v>
      </c>
      <c r="B21" s="62" t="s">
        <v>96</v>
      </c>
      <c r="C21" s="2" t="s">
        <v>11</v>
      </c>
      <c r="D21" s="2" t="s">
        <v>114</v>
      </c>
      <c r="E21" s="12"/>
      <c r="F21" s="118"/>
      <c r="G21" s="13"/>
      <c r="H21" s="118"/>
      <c r="I21" s="13">
        <v>8635345</v>
      </c>
      <c r="J21" s="118"/>
      <c r="K21" s="12">
        <v>0</v>
      </c>
      <c r="L21" s="119"/>
      <c r="M21" s="22"/>
    </row>
    <row r="22" spans="1:14" s="1" customFormat="1">
      <c r="A22" s="6" t="s">
        <v>29</v>
      </c>
      <c r="B22" s="62" t="s">
        <v>96</v>
      </c>
      <c r="C22" s="2" t="s">
        <v>11</v>
      </c>
      <c r="D22" s="2" t="s">
        <v>115</v>
      </c>
      <c r="E22" s="12"/>
      <c r="F22" s="118"/>
      <c r="G22" s="13"/>
      <c r="H22" s="118"/>
      <c r="I22" s="13"/>
      <c r="J22" s="118"/>
      <c r="K22" s="12">
        <v>0</v>
      </c>
      <c r="L22" s="119"/>
      <c r="M22" s="116"/>
    </row>
    <row r="23" spans="1:14" s="1" customFormat="1">
      <c r="A23" s="6" t="s">
        <v>29</v>
      </c>
      <c r="B23" s="62" t="s">
        <v>96</v>
      </c>
      <c r="C23" s="2" t="s">
        <v>12</v>
      </c>
      <c r="D23" s="2" t="s">
        <v>116</v>
      </c>
      <c r="E23" s="12"/>
      <c r="F23" s="118"/>
      <c r="G23" s="13"/>
      <c r="H23" s="118"/>
      <c r="I23" s="13"/>
      <c r="J23" s="118"/>
      <c r="K23" s="12">
        <v>0</v>
      </c>
      <c r="L23" s="119"/>
      <c r="M23" s="116"/>
    </row>
    <row r="24" spans="1:14" s="1" customFormat="1" ht="27.6">
      <c r="A24" s="6" t="s">
        <v>29</v>
      </c>
      <c r="B24" s="62" t="s">
        <v>96</v>
      </c>
      <c r="C24" s="2" t="s">
        <v>13</v>
      </c>
      <c r="D24" s="2" t="s">
        <v>117</v>
      </c>
      <c r="E24" s="12"/>
      <c r="F24" s="118"/>
      <c r="G24" s="13"/>
      <c r="H24" s="118"/>
      <c r="I24" s="13"/>
      <c r="J24" s="118"/>
      <c r="K24" s="12">
        <v>0</v>
      </c>
      <c r="L24" s="119"/>
      <c r="M24" s="22"/>
    </row>
    <row r="25" spans="1:14" s="1" customFormat="1">
      <c r="A25" s="6" t="s">
        <v>29</v>
      </c>
      <c r="B25" s="62" t="s">
        <v>96</v>
      </c>
      <c r="C25" s="2" t="s">
        <v>14</v>
      </c>
      <c r="D25" s="2" t="s">
        <v>118</v>
      </c>
      <c r="E25" s="12"/>
      <c r="F25" s="118"/>
      <c r="G25" s="13"/>
      <c r="H25" s="118"/>
      <c r="I25" s="13">
        <v>1548539</v>
      </c>
      <c r="J25" s="118"/>
      <c r="K25" s="12">
        <v>3843312</v>
      </c>
      <c r="L25" s="119"/>
      <c r="M25" s="22"/>
    </row>
    <row r="26" spans="1:14" s="1" customFormat="1" ht="27.6">
      <c r="A26" s="6" t="s">
        <v>29</v>
      </c>
      <c r="B26" s="62" t="s">
        <v>96</v>
      </c>
      <c r="C26" s="2" t="s">
        <v>15</v>
      </c>
      <c r="D26" s="2" t="s">
        <v>119</v>
      </c>
      <c r="E26" s="12"/>
      <c r="F26" s="118"/>
      <c r="G26" s="13">
        <v>367041</v>
      </c>
      <c r="H26" s="118">
        <v>125</v>
      </c>
      <c r="I26" s="13"/>
      <c r="J26" s="118"/>
      <c r="K26" s="12">
        <v>0</v>
      </c>
      <c r="L26" s="119"/>
      <c r="M26" s="22"/>
    </row>
    <row r="27" spans="1:14" s="1" customFormat="1" ht="27.6">
      <c r="A27" s="6" t="s">
        <v>29</v>
      </c>
      <c r="B27" s="62" t="s">
        <v>96</v>
      </c>
      <c r="C27" s="2" t="s">
        <v>15</v>
      </c>
      <c r="D27" s="2" t="s">
        <v>120</v>
      </c>
      <c r="E27" s="12"/>
      <c r="F27" s="118"/>
      <c r="G27" s="13">
        <v>354672</v>
      </c>
      <c r="H27" s="118">
        <v>379</v>
      </c>
      <c r="I27" s="13"/>
      <c r="J27" s="118"/>
      <c r="K27" s="12">
        <v>39211</v>
      </c>
      <c r="L27" s="119"/>
      <c r="M27" s="22"/>
    </row>
    <row r="28" spans="1:14" s="1" customFormat="1" ht="27.6">
      <c r="A28" s="6" t="s">
        <v>29</v>
      </c>
      <c r="B28" s="62" t="s">
        <v>96</v>
      </c>
      <c r="C28" s="2" t="s">
        <v>15</v>
      </c>
      <c r="D28" s="2" t="s">
        <v>121</v>
      </c>
      <c r="E28" s="12"/>
      <c r="F28" s="118"/>
      <c r="G28" s="13"/>
      <c r="H28" s="118"/>
      <c r="I28" s="13"/>
      <c r="J28" s="118"/>
      <c r="K28" s="12">
        <v>287743</v>
      </c>
      <c r="L28" s="119">
        <v>444</v>
      </c>
      <c r="M28" s="22"/>
    </row>
    <row r="29" spans="1:14" s="1" customFormat="1" ht="27.6">
      <c r="A29" s="6" t="s">
        <v>29</v>
      </c>
      <c r="B29" s="62" t="s">
        <v>96</v>
      </c>
      <c r="C29" s="2" t="s">
        <v>15</v>
      </c>
      <c r="D29" s="2" t="s">
        <v>122</v>
      </c>
      <c r="E29" s="12"/>
      <c r="F29" s="118"/>
      <c r="G29" s="13"/>
      <c r="H29" s="118"/>
      <c r="I29" s="13"/>
      <c r="J29" s="118"/>
      <c r="K29" s="12">
        <v>6290</v>
      </c>
      <c r="L29" s="119"/>
      <c r="M29" s="22"/>
    </row>
    <row r="30" spans="1:14" s="1" customFormat="1">
      <c r="A30" s="6" t="s">
        <v>29</v>
      </c>
      <c r="B30" s="62" t="s">
        <v>96</v>
      </c>
      <c r="C30" s="2" t="s">
        <v>15</v>
      </c>
      <c r="D30" s="2" t="s">
        <v>123</v>
      </c>
      <c r="E30" s="12"/>
      <c r="F30" s="118"/>
      <c r="G30" s="13"/>
      <c r="H30" s="118"/>
      <c r="I30" s="13"/>
      <c r="J30" s="118"/>
      <c r="K30" s="12">
        <v>384942</v>
      </c>
      <c r="L30" s="119"/>
      <c r="M30" s="22"/>
    </row>
    <row r="31" spans="1:14" s="1" customFormat="1">
      <c r="A31" s="6" t="s">
        <v>29</v>
      </c>
      <c r="B31" s="62" t="s">
        <v>96</v>
      </c>
      <c r="C31" s="2" t="s">
        <v>86</v>
      </c>
      <c r="D31" s="2" t="s">
        <v>124</v>
      </c>
      <c r="E31" s="12"/>
      <c r="F31" s="118"/>
      <c r="G31" s="13"/>
      <c r="H31" s="118"/>
      <c r="I31" s="13"/>
      <c r="J31" s="118"/>
      <c r="K31" s="12"/>
      <c r="L31" s="119"/>
      <c r="M31" s="22"/>
    </row>
    <row r="32" spans="1:14" s="1" customFormat="1">
      <c r="A32" s="6" t="s">
        <v>29</v>
      </c>
      <c r="B32" s="1" t="s">
        <v>143</v>
      </c>
      <c r="C32" s="2" t="s">
        <v>8</v>
      </c>
      <c r="D32" s="2" t="s">
        <v>97</v>
      </c>
      <c r="E32" s="130">
        <v>423100</v>
      </c>
      <c r="F32" s="120">
        <v>451</v>
      </c>
      <c r="G32" s="130">
        <v>2546015</v>
      </c>
      <c r="H32" s="120">
        <v>1603</v>
      </c>
      <c r="I32" s="130">
        <v>3542010</v>
      </c>
      <c r="J32" s="120">
        <v>1225</v>
      </c>
      <c r="K32" s="7"/>
      <c r="L32" s="119"/>
      <c r="N32" s="1" t="s">
        <v>144</v>
      </c>
    </row>
    <row r="33" spans="1:14" s="1" customFormat="1">
      <c r="A33" s="6" t="s">
        <v>29</v>
      </c>
      <c r="B33" s="1" t="s">
        <v>143</v>
      </c>
      <c r="C33" s="2" t="s">
        <v>8</v>
      </c>
      <c r="D33" s="2" t="s">
        <v>98</v>
      </c>
      <c r="E33" s="130">
        <v>8383</v>
      </c>
      <c r="F33" s="120">
        <v>68</v>
      </c>
      <c r="G33" s="130">
        <v>2431346</v>
      </c>
      <c r="H33" s="120">
        <v>6710</v>
      </c>
      <c r="I33" s="130">
        <v>1521357</v>
      </c>
      <c r="J33" s="120">
        <v>1027</v>
      </c>
      <c r="K33" s="7"/>
      <c r="L33" s="119"/>
      <c r="N33" s="1" t="s">
        <v>144</v>
      </c>
    </row>
    <row r="34" spans="1:14" s="1" customFormat="1">
      <c r="A34" s="6" t="s">
        <v>29</v>
      </c>
      <c r="B34" s="1" t="s">
        <v>143</v>
      </c>
      <c r="C34" s="2" t="s">
        <v>8</v>
      </c>
      <c r="D34" s="2" t="s">
        <v>99</v>
      </c>
      <c r="E34" s="7"/>
      <c r="F34" s="120"/>
      <c r="G34" s="7"/>
      <c r="H34" s="120"/>
      <c r="I34" s="7"/>
      <c r="J34" s="120"/>
      <c r="K34" s="7"/>
      <c r="L34" s="119"/>
    </row>
    <row r="35" spans="1:14" s="1" customFormat="1" ht="27.6">
      <c r="A35" s="6" t="s">
        <v>29</v>
      </c>
      <c r="B35" s="1" t="s">
        <v>143</v>
      </c>
      <c r="C35" s="2" t="s">
        <v>8</v>
      </c>
      <c r="D35" s="2" t="s">
        <v>100</v>
      </c>
      <c r="E35" s="7"/>
      <c r="F35" s="120"/>
      <c r="G35" s="7"/>
      <c r="H35" s="120"/>
      <c r="I35" s="7"/>
      <c r="J35" s="120"/>
      <c r="K35" s="7"/>
      <c r="L35" s="119"/>
    </row>
    <row r="36" spans="1:14" s="1" customFormat="1">
      <c r="A36" s="6" t="s">
        <v>29</v>
      </c>
      <c r="B36" s="1" t="s">
        <v>143</v>
      </c>
      <c r="C36" s="2" t="s">
        <v>8</v>
      </c>
      <c r="D36" s="2" t="s">
        <v>101</v>
      </c>
      <c r="E36" s="7"/>
      <c r="F36" s="120"/>
      <c r="G36" s="7"/>
      <c r="H36" s="120"/>
      <c r="I36" s="7"/>
      <c r="J36" s="120"/>
      <c r="K36" s="7"/>
      <c r="L36" s="119"/>
    </row>
    <row r="37" spans="1:14" s="1" customFormat="1" ht="55.2">
      <c r="A37" s="6" t="s">
        <v>29</v>
      </c>
      <c r="B37" s="1" t="s">
        <v>143</v>
      </c>
      <c r="C37" s="2" t="s">
        <v>8</v>
      </c>
      <c r="D37" s="2" t="s">
        <v>102</v>
      </c>
      <c r="E37" s="7"/>
      <c r="F37" s="120"/>
      <c r="G37" s="7"/>
      <c r="H37" s="120"/>
      <c r="I37" s="7"/>
      <c r="J37" s="120"/>
      <c r="K37" s="7"/>
      <c r="L37" s="119"/>
    </row>
    <row r="38" spans="1:14" s="1" customFormat="1">
      <c r="A38" s="6" t="s">
        <v>29</v>
      </c>
      <c r="B38" s="1" t="s">
        <v>143</v>
      </c>
      <c r="C38" s="2" t="s">
        <v>8</v>
      </c>
      <c r="D38" s="2" t="s">
        <v>103</v>
      </c>
      <c r="E38" s="7"/>
      <c r="F38" s="120"/>
      <c r="G38" s="7"/>
      <c r="H38" s="120"/>
      <c r="I38" s="7"/>
      <c r="J38" s="120"/>
      <c r="K38" s="7"/>
      <c r="L38" s="119"/>
    </row>
    <row r="39" spans="1:14" s="1" customFormat="1" ht="27.6">
      <c r="A39" s="6" t="s">
        <v>29</v>
      </c>
      <c r="B39" s="1" t="s">
        <v>143</v>
      </c>
      <c r="C39" s="2" t="s">
        <v>9</v>
      </c>
      <c r="D39" s="2" t="s">
        <v>104</v>
      </c>
      <c r="E39" s="7"/>
      <c r="F39" s="120"/>
      <c r="G39" s="167"/>
      <c r="H39" s="120"/>
      <c r="I39" s="7"/>
      <c r="J39" s="120"/>
      <c r="K39" s="7"/>
      <c r="L39" s="119"/>
    </row>
    <row r="40" spans="1:14" s="1" customFormat="1" ht="27.6">
      <c r="A40" s="6" t="s">
        <v>29</v>
      </c>
      <c r="B40" s="1" t="s">
        <v>143</v>
      </c>
      <c r="C40" s="2" t="s">
        <v>9</v>
      </c>
      <c r="D40" s="2" t="s">
        <v>105</v>
      </c>
      <c r="E40" s="7"/>
      <c r="F40" s="120"/>
      <c r="G40" s="7"/>
      <c r="H40" s="120"/>
      <c r="I40" s="7"/>
      <c r="J40" s="120"/>
      <c r="K40" s="7"/>
      <c r="L40" s="119"/>
    </row>
    <row r="41" spans="1:14" s="1" customFormat="1" ht="41.4">
      <c r="A41" s="6" t="s">
        <v>29</v>
      </c>
      <c r="B41" s="1" t="s">
        <v>143</v>
      </c>
      <c r="C41" s="2" t="s">
        <v>9</v>
      </c>
      <c r="D41" s="2" t="s">
        <v>106</v>
      </c>
      <c r="E41" s="7"/>
      <c r="F41" s="120"/>
      <c r="G41" s="7"/>
      <c r="H41" s="120"/>
      <c r="I41" s="7"/>
      <c r="J41" s="120"/>
      <c r="K41" s="7"/>
      <c r="L41" s="119"/>
    </row>
    <row r="42" spans="1:14" s="1" customFormat="1" ht="27.6">
      <c r="A42" s="6" t="s">
        <v>29</v>
      </c>
      <c r="B42" s="1" t="s">
        <v>143</v>
      </c>
      <c r="C42" s="2" t="s">
        <v>9</v>
      </c>
      <c r="D42" s="2" t="s">
        <v>107</v>
      </c>
      <c r="E42" s="7"/>
      <c r="F42" s="120"/>
      <c r="G42" s="7"/>
      <c r="H42" s="120"/>
      <c r="I42" s="7"/>
      <c r="J42" s="120"/>
      <c r="K42" s="7"/>
      <c r="L42" s="119"/>
    </row>
    <row r="43" spans="1:14" s="1" customFormat="1" ht="27.6">
      <c r="A43" s="6" t="s">
        <v>29</v>
      </c>
      <c r="B43" s="1" t="s">
        <v>143</v>
      </c>
      <c r="C43" s="2" t="s">
        <v>9</v>
      </c>
      <c r="D43" s="2" t="s">
        <v>108</v>
      </c>
      <c r="E43" s="130">
        <v>459523</v>
      </c>
      <c r="F43" s="120"/>
      <c r="G43" s="130">
        <v>383326</v>
      </c>
      <c r="H43" s="120"/>
      <c r="I43" s="130">
        <v>75062</v>
      </c>
      <c r="J43" s="120"/>
      <c r="K43" s="130">
        <v>220051</v>
      </c>
      <c r="L43" s="119"/>
    </row>
    <row r="44" spans="1:14" s="1" customFormat="1" ht="27.6">
      <c r="A44" s="6" t="s">
        <v>29</v>
      </c>
      <c r="B44" s="1" t="s">
        <v>143</v>
      </c>
      <c r="C44" s="2" t="s">
        <v>10</v>
      </c>
      <c r="D44" s="2" t="s">
        <v>109</v>
      </c>
      <c r="E44" s="130">
        <v>311280</v>
      </c>
      <c r="F44" s="120"/>
      <c r="G44" s="130">
        <v>201821</v>
      </c>
      <c r="H44" s="120"/>
      <c r="I44" s="130">
        <v>19426</v>
      </c>
      <c r="J44" s="120"/>
      <c r="K44" s="130">
        <v>12423</v>
      </c>
      <c r="L44" s="119"/>
    </row>
    <row r="45" spans="1:14" s="1" customFormat="1" ht="27.6">
      <c r="A45" s="6" t="s">
        <v>29</v>
      </c>
      <c r="B45" s="1" t="s">
        <v>143</v>
      </c>
      <c r="C45" s="2" t="s">
        <v>10</v>
      </c>
      <c r="D45" s="2" t="s">
        <v>110</v>
      </c>
      <c r="E45" s="130">
        <v>6660</v>
      </c>
      <c r="F45" s="120"/>
      <c r="G45" s="7"/>
      <c r="H45" s="120"/>
      <c r="I45" s="7"/>
      <c r="J45" s="120"/>
      <c r="K45" s="7"/>
      <c r="L45" s="119"/>
    </row>
    <row r="46" spans="1:14" s="1" customFormat="1" ht="27.6">
      <c r="A46" s="6" t="s">
        <v>29</v>
      </c>
      <c r="B46" s="1" t="s">
        <v>143</v>
      </c>
      <c r="C46" s="2" t="s">
        <v>10</v>
      </c>
      <c r="D46" s="2" t="s">
        <v>111</v>
      </c>
      <c r="E46" s="7"/>
      <c r="F46" s="120"/>
      <c r="G46" s="7"/>
      <c r="H46" s="120"/>
      <c r="I46" s="7"/>
      <c r="J46" s="120"/>
      <c r="K46" s="7"/>
      <c r="L46" s="119"/>
    </row>
    <row r="47" spans="1:14" s="1" customFormat="1" ht="27.6">
      <c r="A47" s="6" t="s">
        <v>29</v>
      </c>
      <c r="B47" s="1" t="s">
        <v>143</v>
      </c>
      <c r="C47" s="2" t="s">
        <v>10</v>
      </c>
      <c r="D47" s="2" t="s">
        <v>112</v>
      </c>
      <c r="E47" s="7"/>
      <c r="F47" s="120"/>
      <c r="G47" s="7"/>
      <c r="H47" s="120"/>
      <c r="I47" s="7"/>
      <c r="J47" s="120"/>
      <c r="K47" s="7"/>
      <c r="L47" s="119"/>
    </row>
    <row r="48" spans="1:14" s="1" customFormat="1">
      <c r="A48" s="6" t="s">
        <v>29</v>
      </c>
      <c r="B48" s="1" t="s">
        <v>143</v>
      </c>
      <c r="C48" s="2" t="s">
        <v>11</v>
      </c>
      <c r="D48" s="2" t="s">
        <v>113</v>
      </c>
      <c r="E48" s="7"/>
      <c r="F48" s="120"/>
      <c r="G48" s="130">
        <v>2611741</v>
      </c>
      <c r="H48" s="120"/>
      <c r="I48" s="130">
        <v>702700</v>
      </c>
      <c r="J48" s="120"/>
      <c r="K48" s="7"/>
      <c r="L48" s="119"/>
    </row>
    <row r="49" spans="1:13" s="1" customFormat="1" ht="41.4">
      <c r="A49" s="6" t="s">
        <v>29</v>
      </c>
      <c r="B49" s="1" t="s">
        <v>143</v>
      </c>
      <c r="C49" s="2" t="s">
        <v>11</v>
      </c>
      <c r="D49" s="2" t="s">
        <v>114</v>
      </c>
      <c r="E49" s="7"/>
      <c r="F49" s="120"/>
      <c r="G49" s="130">
        <v>251054</v>
      </c>
      <c r="H49" s="120"/>
      <c r="I49" s="7"/>
      <c r="J49" s="120"/>
      <c r="K49" s="7"/>
      <c r="L49" s="119"/>
    </row>
    <row r="50" spans="1:13" s="1" customFormat="1">
      <c r="A50" s="6" t="s">
        <v>29</v>
      </c>
      <c r="B50" s="1" t="s">
        <v>143</v>
      </c>
      <c r="C50" s="2" t="s">
        <v>11</v>
      </c>
      <c r="D50" s="2" t="s">
        <v>115</v>
      </c>
      <c r="E50" s="7"/>
      <c r="F50" s="120"/>
      <c r="G50" s="7"/>
      <c r="H50" s="120"/>
      <c r="I50" s="7"/>
      <c r="J50" s="120"/>
      <c r="K50" s="7"/>
      <c r="L50" s="119"/>
    </row>
    <row r="51" spans="1:13" s="1" customFormat="1">
      <c r="A51" s="6" t="s">
        <v>29</v>
      </c>
      <c r="B51" s="1" t="s">
        <v>143</v>
      </c>
      <c r="C51" s="2" t="s">
        <v>12</v>
      </c>
      <c r="D51" s="2" t="s">
        <v>116</v>
      </c>
      <c r="E51" s="7"/>
      <c r="F51" s="120"/>
      <c r="G51" s="7"/>
      <c r="H51" s="120"/>
      <c r="I51" s="7"/>
      <c r="J51" s="120"/>
      <c r="K51" s="7"/>
      <c r="L51" s="119"/>
    </row>
    <row r="52" spans="1:13" s="1" customFormat="1" ht="27.6">
      <c r="A52" s="6" t="s">
        <v>29</v>
      </c>
      <c r="B52" s="1" t="s">
        <v>143</v>
      </c>
      <c r="C52" s="2" t="s">
        <v>13</v>
      </c>
      <c r="D52" s="2" t="s">
        <v>117</v>
      </c>
      <c r="E52" s="7"/>
      <c r="F52" s="120"/>
      <c r="G52" s="7"/>
      <c r="H52" s="120"/>
      <c r="I52" s="7"/>
      <c r="J52" s="120"/>
      <c r="K52" s="7"/>
      <c r="L52" s="119"/>
    </row>
    <row r="53" spans="1:13" s="1" customFormat="1">
      <c r="A53" s="6" t="s">
        <v>29</v>
      </c>
      <c r="B53" s="1" t="s">
        <v>143</v>
      </c>
      <c r="C53" s="2" t="s">
        <v>14</v>
      </c>
      <c r="D53" s="2" t="s">
        <v>118</v>
      </c>
      <c r="E53" s="7"/>
      <c r="F53" s="120"/>
      <c r="G53" s="7"/>
      <c r="H53" s="120"/>
      <c r="I53" s="7"/>
      <c r="J53" s="120"/>
      <c r="K53" s="7"/>
      <c r="L53" s="119"/>
    </row>
    <row r="54" spans="1:13" s="1" customFormat="1" ht="27.6">
      <c r="A54" s="6" t="s">
        <v>29</v>
      </c>
      <c r="B54" s="1" t="s">
        <v>143</v>
      </c>
      <c r="C54" s="2" t="s">
        <v>15</v>
      </c>
      <c r="D54" s="2" t="s">
        <v>119</v>
      </c>
      <c r="E54" s="7"/>
      <c r="F54" s="120"/>
      <c r="G54" s="130">
        <v>20434</v>
      </c>
      <c r="H54" s="120">
        <v>12</v>
      </c>
      <c r="I54" s="7"/>
      <c r="J54" s="120"/>
      <c r="K54" s="7"/>
      <c r="L54" s="119"/>
    </row>
    <row r="55" spans="1:13" s="1" customFormat="1" ht="27.6">
      <c r="A55" s="6" t="s">
        <v>29</v>
      </c>
      <c r="B55" s="1" t="s">
        <v>143</v>
      </c>
      <c r="C55" s="2" t="s">
        <v>15</v>
      </c>
      <c r="D55" s="2" t="s">
        <v>120</v>
      </c>
      <c r="E55" s="7"/>
      <c r="F55" s="120"/>
      <c r="G55" s="130">
        <v>19578</v>
      </c>
      <c r="H55" s="120">
        <v>42</v>
      </c>
      <c r="I55" s="7"/>
      <c r="J55" s="120"/>
      <c r="K55" s="7"/>
      <c r="L55" s="119"/>
    </row>
    <row r="56" spans="1:13" s="1" customFormat="1" ht="27.6">
      <c r="A56" s="6" t="s">
        <v>29</v>
      </c>
      <c r="B56" s="1" t="s">
        <v>143</v>
      </c>
      <c r="C56" s="2" t="s">
        <v>15</v>
      </c>
      <c r="D56" s="2" t="s">
        <v>121</v>
      </c>
      <c r="E56" s="7"/>
      <c r="F56" s="120"/>
      <c r="G56" s="7"/>
      <c r="H56" s="120"/>
      <c r="I56" s="7"/>
      <c r="J56" s="120"/>
      <c r="K56" s="7"/>
      <c r="L56" s="119"/>
    </row>
    <row r="57" spans="1:13" s="1" customFormat="1" ht="27.6">
      <c r="A57" s="6" t="s">
        <v>29</v>
      </c>
      <c r="B57" s="1" t="s">
        <v>143</v>
      </c>
      <c r="C57" s="2" t="s">
        <v>15</v>
      </c>
      <c r="D57" s="2" t="s">
        <v>122</v>
      </c>
      <c r="E57" s="7"/>
      <c r="F57" s="120"/>
      <c r="G57" s="7"/>
      <c r="H57" s="120"/>
      <c r="I57" s="7"/>
      <c r="J57" s="120"/>
      <c r="K57" s="7"/>
      <c r="L57" s="119"/>
    </row>
    <row r="58" spans="1:13" s="1" customFormat="1">
      <c r="A58" s="6" t="s">
        <v>29</v>
      </c>
      <c r="B58" s="1" t="s">
        <v>143</v>
      </c>
      <c r="C58" s="2" t="s">
        <v>15</v>
      </c>
      <c r="D58" s="2" t="s">
        <v>123</v>
      </c>
      <c r="E58" s="7"/>
      <c r="F58" s="120"/>
      <c r="G58" s="7"/>
      <c r="H58" s="120"/>
      <c r="I58" s="7"/>
      <c r="J58" s="120"/>
      <c r="K58" s="7"/>
      <c r="L58" s="119"/>
    </row>
    <row r="59" spans="1:13" s="1" customFormat="1">
      <c r="A59" s="6" t="s">
        <v>29</v>
      </c>
      <c r="B59" s="1" t="s">
        <v>143</v>
      </c>
      <c r="C59" s="2" t="s">
        <v>86</v>
      </c>
      <c r="D59" s="2" t="s">
        <v>124</v>
      </c>
      <c r="E59" s="7"/>
      <c r="F59" s="120"/>
      <c r="G59" s="7"/>
      <c r="H59" s="120"/>
      <c r="I59" s="7"/>
      <c r="J59" s="120"/>
      <c r="K59" s="7"/>
      <c r="L59" s="119"/>
    </row>
    <row r="60" spans="1:13" s="1" customFormat="1">
      <c r="A60" s="6" t="s">
        <v>29</v>
      </c>
      <c r="B60" s="1" t="s">
        <v>147</v>
      </c>
      <c r="C60" s="2" t="s">
        <v>8</v>
      </c>
      <c r="D60" s="2" t="s">
        <v>97</v>
      </c>
      <c r="E60" s="7"/>
      <c r="F60" s="120"/>
      <c r="G60" s="7">
        <v>2631019</v>
      </c>
      <c r="H60" s="120">
        <v>1581</v>
      </c>
      <c r="I60" s="7">
        <v>4742385</v>
      </c>
      <c r="J60" s="120">
        <v>4061</v>
      </c>
      <c r="K60" s="7"/>
      <c r="L60" s="119"/>
      <c r="M60" s="1">
        <v>23095</v>
      </c>
    </row>
    <row r="61" spans="1:13" s="1" customFormat="1">
      <c r="A61" s="6" t="s">
        <v>29</v>
      </c>
      <c r="B61" s="1" t="s">
        <v>147</v>
      </c>
      <c r="C61" s="2" t="s">
        <v>8</v>
      </c>
      <c r="D61" s="2" t="s">
        <v>98</v>
      </c>
      <c r="E61" s="7"/>
      <c r="F61" s="120"/>
      <c r="G61" s="7"/>
      <c r="H61" s="120"/>
      <c r="I61" s="7"/>
      <c r="J61" s="120"/>
      <c r="K61" s="7"/>
      <c r="L61" s="119"/>
    </row>
    <row r="62" spans="1:13" s="1" customFormat="1">
      <c r="A62" s="6" t="s">
        <v>29</v>
      </c>
      <c r="B62" s="1" t="s">
        <v>147</v>
      </c>
      <c r="C62" s="2" t="s">
        <v>8</v>
      </c>
      <c r="D62" s="2" t="s">
        <v>99</v>
      </c>
      <c r="E62" s="7"/>
      <c r="F62" s="120"/>
      <c r="G62" s="7"/>
      <c r="H62" s="120"/>
      <c r="I62" s="7"/>
      <c r="J62" s="120"/>
      <c r="K62" s="7"/>
      <c r="L62" s="119"/>
      <c r="M62" s="2"/>
    </row>
    <row r="63" spans="1:13" s="1" customFormat="1" ht="27.6">
      <c r="A63" s="6" t="s">
        <v>29</v>
      </c>
      <c r="B63" s="1" t="s">
        <v>147</v>
      </c>
      <c r="C63" s="2" t="s">
        <v>8</v>
      </c>
      <c r="D63" s="2" t="s">
        <v>100</v>
      </c>
      <c r="E63" s="7"/>
      <c r="F63" s="120"/>
      <c r="G63" s="7"/>
      <c r="H63" s="120"/>
      <c r="I63" s="7"/>
      <c r="J63" s="120"/>
      <c r="K63" s="7"/>
      <c r="L63" s="119"/>
      <c r="M63" s="2"/>
    </row>
    <row r="64" spans="1:13" s="1" customFormat="1">
      <c r="A64" s="6" t="s">
        <v>29</v>
      </c>
      <c r="B64" s="1" t="s">
        <v>147</v>
      </c>
      <c r="C64" s="2" t="s">
        <v>8</v>
      </c>
      <c r="D64" s="2" t="s">
        <v>101</v>
      </c>
      <c r="E64" s="7"/>
      <c r="F64" s="120"/>
      <c r="G64" s="7"/>
      <c r="H64" s="120"/>
      <c r="I64" s="7"/>
      <c r="J64" s="120"/>
      <c r="K64" s="7"/>
      <c r="L64" s="119"/>
      <c r="M64" s="2"/>
    </row>
    <row r="65" spans="1:14" s="1" customFormat="1" ht="55.2">
      <c r="A65" s="6" t="s">
        <v>29</v>
      </c>
      <c r="B65" s="1" t="s">
        <v>147</v>
      </c>
      <c r="C65" s="2" t="s">
        <v>8</v>
      </c>
      <c r="D65" s="2" t="s">
        <v>102</v>
      </c>
      <c r="E65" s="7"/>
      <c r="F65" s="120"/>
      <c r="G65" s="7"/>
      <c r="H65" s="120"/>
      <c r="I65" s="7"/>
      <c r="J65" s="120"/>
      <c r="K65" s="7"/>
      <c r="L65" s="119"/>
      <c r="M65" s="2"/>
    </row>
    <row r="66" spans="1:14" s="1" customFormat="1">
      <c r="A66" s="6" t="s">
        <v>29</v>
      </c>
      <c r="B66" s="1" t="s">
        <v>147</v>
      </c>
      <c r="C66" s="2" t="s">
        <v>8</v>
      </c>
      <c r="D66" s="2" t="s">
        <v>103</v>
      </c>
      <c r="E66" s="7"/>
      <c r="F66" s="120"/>
      <c r="G66" s="7"/>
      <c r="H66" s="120"/>
      <c r="I66" s="7"/>
      <c r="J66" s="120"/>
      <c r="K66" s="7"/>
      <c r="L66" s="119"/>
      <c r="M66" s="2"/>
    </row>
    <row r="67" spans="1:14" s="1" customFormat="1" ht="27.6">
      <c r="A67" s="6" t="s">
        <v>29</v>
      </c>
      <c r="B67" s="1" t="s">
        <v>147</v>
      </c>
      <c r="C67" s="2" t="s">
        <v>9</v>
      </c>
      <c r="D67" s="2" t="s">
        <v>104</v>
      </c>
      <c r="E67" s="7"/>
      <c r="F67" s="120"/>
      <c r="G67" s="167"/>
      <c r="H67" s="120"/>
      <c r="I67" s="7"/>
      <c r="J67" s="120"/>
      <c r="K67" s="7"/>
      <c r="L67" s="119"/>
      <c r="M67" s="2"/>
    </row>
    <row r="68" spans="1:14" s="1" customFormat="1" ht="27.6">
      <c r="A68" s="6" t="s">
        <v>29</v>
      </c>
      <c r="B68" s="1" t="s">
        <v>147</v>
      </c>
      <c r="C68" s="2" t="s">
        <v>9</v>
      </c>
      <c r="D68" s="2" t="s">
        <v>105</v>
      </c>
      <c r="E68" s="7"/>
      <c r="F68" s="120"/>
      <c r="G68" s="7"/>
      <c r="H68" s="120"/>
      <c r="I68" s="7"/>
      <c r="J68" s="120"/>
      <c r="K68" s="7"/>
      <c r="L68" s="119"/>
      <c r="M68" s="2"/>
    </row>
    <row r="69" spans="1:14" s="1" customFormat="1" ht="41.4">
      <c r="A69" s="6" t="s">
        <v>29</v>
      </c>
      <c r="B69" s="1" t="s">
        <v>147</v>
      </c>
      <c r="C69" s="2" t="s">
        <v>9</v>
      </c>
      <c r="D69" s="2" t="s">
        <v>106</v>
      </c>
      <c r="E69" s="7">
        <v>34427</v>
      </c>
      <c r="F69" s="120"/>
      <c r="G69" s="7">
        <v>788198</v>
      </c>
      <c r="H69" s="120"/>
      <c r="I69" s="7">
        <v>218658</v>
      </c>
      <c r="J69" s="120"/>
      <c r="K69" s="7">
        <v>117865</v>
      </c>
      <c r="L69" s="119"/>
      <c r="M69" s="2">
        <v>1927</v>
      </c>
      <c r="N69" s="1" t="s">
        <v>148</v>
      </c>
    </row>
    <row r="70" spans="1:14" s="1" customFormat="1" ht="27.6">
      <c r="A70" s="6" t="s">
        <v>29</v>
      </c>
      <c r="B70" s="1" t="s">
        <v>147</v>
      </c>
      <c r="C70" s="2" t="s">
        <v>9</v>
      </c>
      <c r="D70" s="2" t="s">
        <v>107</v>
      </c>
      <c r="E70" s="7"/>
      <c r="F70" s="120"/>
      <c r="G70" s="7">
        <v>483156</v>
      </c>
      <c r="H70" s="120"/>
      <c r="I70" s="7">
        <v>125649</v>
      </c>
      <c r="J70" s="120"/>
      <c r="K70" s="7">
        <v>9719</v>
      </c>
      <c r="L70" s="119"/>
      <c r="M70" s="2"/>
      <c r="N70" s="1" t="s">
        <v>149</v>
      </c>
    </row>
    <row r="71" spans="1:14" s="1" customFormat="1" ht="27.6">
      <c r="A71" s="6" t="s">
        <v>29</v>
      </c>
      <c r="B71" s="1" t="s">
        <v>147</v>
      </c>
      <c r="C71" s="2" t="s">
        <v>9</v>
      </c>
      <c r="D71" s="2" t="s">
        <v>108</v>
      </c>
      <c r="E71" s="7"/>
      <c r="F71" s="120"/>
      <c r="G71" s="7">
        <v>214276</v>
      </c>
      <c r="H71" s="120"/>
      <c r="I71" s="7">
        <v>619176</v>
      </c>
      <c r="J71" s="120"/>
      <c r="K71" s="7">
        <v>83679</v>
      </c>
      <c r="L71" s="119"/>
      <c r="M71" s="2"/>
      <c r="N71" s="1" t="s">
        <v>150</v>
      </c>
    </row>
    <row r="72" spans="1:14" s="1" customFormat="1" ht="27.6">
      <c r="A72" s="6" t="s">
        <v>29</v>
      </c>
      <c r="B72" s="1" t="s">
        <v>147</v>
      </c>
      <c r="C72" s="2" t="s">
        <v>10</v>
      </c>
      <c r="D72" s="2" t="s">
        <v>109</v>
      </c>
      <c r="E72" s="7">
        <v>238049</v>
      </c>
      <c r="F72" s="120"/>
      <c r="G72" s="7">
        <v>116185</v>
      </c>
      <c r="H72" s="120"/>
      <c r="I72" s="7">
        <v>101980</v>
      </c>
      <c r="J72" s="120"/>
      <c r="K72" s="7"/>
      <c r="L72" s="119"/>
      <c r="M72" s="2"/>
    </row>
    <row r="73" spans="1:14" s="1" customFormat="1" ht="27.6">
      <c r="A73" s="6" t="s">
        <v>29</v>
      </c>
      <c r="B73" s="1" t="s">
        <v>147</v>
      </c>
      <c r="C73" s="2" t="s">
        <v>10</v>
      </c>
      <c r="D73" s="2" t="s">
        <v>110</v>
      </c>
      <c r="E73" s="7">
        <v>19029</v>
      </c>
      <c r="F73" s="120"/>
      <c r="G73" s="7">
        <v>613</v>
      </c>
      <c r="H73" s="120"/>
      <c r="I73" s="7">
        <v>8715</v>
      </c>
      <c r="J73" s="120"/>
      <c r="K73" s="7"/>
      <c r="L73" s="119"/>
      <c r="M73" s="2"/>
    </row>
    <row r="74" spans="1:14" s="1" customFormat="1" ht="27.6">
      <c r="A74" s="6" t="s">
        <v>29</v>
      </c>
      <c r="B74" s="1" t="s">
        <v>147</v>
      </c>
      <c r="C74" s="2" t="s">
        <v>10</v>
      </c>
      <c r="D74" s="2" t="s">
        <v>111</v>
      </c>
      <c r="E74" s="7">
        <v>20525</v>
      </c>
      <c r="F74" s="120"/>
      <c r="G74" s="7">
        <v>734781</v>
      </c>
      <c r="H74" s="120"/>
      <c r="I74" s="7">
        <v>1377981</v>
      </c>
      <c r="J74" s="120"/>
      <c r="K74" s="7">
        <v>9135</v>
      </c>
      <c r="L74" s="119"/>
      <c r="M74" s="2"/>
      <c r="N74" s="1" t="s">
        <v>151</v>
      </c>
    </row>
    <row r="75" spans="1:14" s="1" customFormat="1" ht="27.6">
      <c r="A75" s="6" t="s">
        <v>29</v>
      </c>
      <c r="B75" s="1" t="s">
        <v>147</v>
      </c>
      <c r="C75" s="2" t="s">
        <v>10</v>
      </c>
      <c r="D75" s="2" t="s">
        <v>112</v>
      </c>
      <c r="E75" s="7"/>
      <c r="F75" s="120"/>
      <c r="G75" s="7"/>
      <c r="H75" s="120"/>
      <c r="I75" s="7"/>
      <c r="J75" s="120"/>
      <c r="K75" s="7"/>
      <c r="L75" s="119"/>
      <c r="M75" s="2"/>
    </row>
    <row r="76" spans="1:14" s="1" customFormat="1">
      <c r="A76" s="6" t="s">
        <v>29</v>
      </c>
      <c r="B76" s="1" t="s">
        <v>147</v>
      </c>
      <c r="C76" s="2" t="s">
        <v>11</v>
      </c>
      <c r="D76" s="2" t="s">
        <v>113</v>
      </c>
      <c r="E76" s="7"/>
      <c r="F76" s="120"/>
      <c r="G76" s="7">
        <v>2147233</v>
      </c>
      <c r="H76" s="120"/>
      <c r="I76" s="7">
        <v>1120573</v>
      </c>
      <c r="J76" s="120"/>
      <c r="K76" s="7"/>
      <c r="L76" s="119"/>
      <c r="M76" s="2"/>
    </row>
    <row r="77" spans="1:14" s="1" customFormat="1" ht="41.4">
      <c r="A77" s="6" t="s">
        <v>29</v>
      </c>
      <c r="B77" s="1" t="s">
        <v>147</v>
      </c>
      <c r="C77" s="2" t="s">
        <v>11</v>
      </c>
      <c r="D77" s="2" t="s">
        <v>114</v>
      </c>
      <c r="E77" s="7"/>
      <c r="F77" s="120"/>
      <c r="G77" s="7">
        <v>794319</v>
      </c>
      <c r="H77" s="120"/>
      <c r="I77" s="7">
        <v>376461</v>
      </c>
      <c r="J77" s="120"/>
      <c r="K77" s="7"/>
      <c r="L77" s="119"/>
      <c r="M77" s="2"/>
    </row>
    <row r="78" spans="1:14" s="1" customFormat="1">
      <c r="A78" s="6" t="s">
        <v>29</v>
      </c>
      <c r="B78" s="1" t="s">
        <v>147</v>
      </c>
      <c r="C78" s="2" t="s">
        <v>11</v>
      </c>
      <c r="D78" s="2" t="s">
        <v>115</v>
      </c>
      <c r="E78" s="7"/>
      <c r="F78" s="120"/>
      <c r="G78" s="7"/>
      <c r="H78" s="120"/>
      <c r="I78" s="7"/>
      <c r="J78" s="120"/>
      <c r="K78" s="7"/>
      <c r="L78" s="119"/>
      <c r="M78" s="2"/>
    </row>
    <row r="79" spans="1:14" s="1" customFormat="1">
      <c r="A79" s="6" t="s">
        <v>29</v>
      </c>
      <c r="B79" s="1" t="s">
        <v>147</v>
      </c>
      <c r="C79" s="2" t="s">
        <v>12</v>
      </c>
      <c r="D79" s="2" t="s">
        <v>116</v>
      </c>
      <c r="E79" s="7"/>
      <c r="F79" s="120"/>
      <c r="G79" s="7"/>
      <c r="H79" s="120"/>
      <c r="I79" s="7"/>
      <c r="J79" s="120"/>
      <c r="K79" s="7"/>
      <c r="L79" s="119"/>
      <c r="M79" s="2"/>
    </row>
    <row r="80" spans="1:14" s="1" customFormat="1" ht="27.6">
      <c r="A80" s="6" t="s">
        <v>29</v>
      </c>
      <c r="B80" s="1" t="s">
        <v>147</v>
      </c>
      <c r="C80" s="2" t="s">
        <v>13</v>
      </c>
      <c r="D80" s="2" t="s">
        <v>117</v>
      </c>
      <c r="E80" s="7"/>
      <c r="F80" s="120"/>
      <c r="G80" s="7"/>
      <c r="H80" s="120"/>
      <c r="I80" s="7"/>
      <c r="J80" s="120"/>
      <c r="K80" s="7"/>
      <c r="L80" s="119"/>
      <c r="M80" s="2"/>
    </row>
    <row r="81" spans="1:13" s="1" customFormat="1">
      <c r="A81" s="6" t="s">
        <v>29</v>
      </c>
      <c r="B81" s="1" t="s">
        <v>147</v>
      </c>
      <c r="C81" s="2" t="s">
        <v>14</v>
      </c>
      <c r="D81" s="2" t="s">
        <v>118</v>
      </c>
      <c r="E81" s="7"/>
      <c r="F81" s="120"/>
      <c r="G81" s="7"/>
      <c r="H81" s="120"/>
      <c r="I81" s="7">
        <v>846936</v>
      </c>
      <c r="J81" s="120"/>
      <c r="K81" s="7"/>
      <c r="L81" s="119"/>
      <c r="M81" s="2"/>
    </row>
    <row r="82" spans="1:13" s="1" customFormat="1" ht="27.6">
      <c r="A82" s="6" t="s">
        <v>29</v>
      </c>
      <c r="B82" s="1" t="s">
        <v>147</v>
      </c>
      <c r="C82" s="2" t="s">
        <v>15</v>
      </c>
      <c r="D82" s="2" t="s">
        <v>119</v>
      </c>
      <c r="E82" s="7"/>
      <c r="F82" s="120"/>
      <c r="G82" s="7">
        <v>42182</v>
      </c>
      <c r="H82" s="120"/>
      <c r="I82" s="7"/>
      <c r="J82" s="120"/>
      <c r="K82" s="7"/>
      <c r="L82" s="119"/>
      <c r="M82" s="2"/>
    </row>
    <row r="83" spans="1:13" s="1" customFormat="1" ht="27.6">
      <c r="A83" s="6" t="s">
        <v>29</v>
      </c>
      <c r="B83" s="1" t="s">
        <v>147</v>
      </c>
      <c r="C83" s="2" t="s">
        <v>15</v>
      </c>
      <c r="D83" s="2" t="s">
        <v>120</v>
      </c>
      <c r="E83" s="7"/>
      <c r="F83" s="120"/>
      <c r="G83" s="7">
        <v>40761</v>
      </c>
      <c r="H83" s="120"/>
      <c r="I83" s="7"/>
      <c r="J83" s="120"/>
      <c r="K83" s="7"/>
      <c r="L83" s="119"/>
      <c r="M83" s="2"/>
    </row>
    <row r="84" spans="1:13" s="1" customFormat="1" ht="27.6">
      <c r="A84" s="6" t="s">
        <v>29</v>
      </c>
      <c r="B84" s="1" t="s">
        <v>147</v>
      </c>
      <c r="C84" s="2" t="s">
        <v>15</v>
      </c>
      <c r="D84" s="2" t="s">
        <v>121</v>
      </c>
      <c r="E84" s="7"/>
      <c r="F84" s="120"/>
      <c r="G84" s="7"/>
      <c r="H84" s="120"/>
      <c r="I84" s="7"/>
      <c r="J84" s="120"/>
      <c r="K84" s="7"/>
      <c r="L84" s="119"/>
      <c r="M84" s="2"/>
    </row>
    <row r="85" spans="1:13" s="1" customFormat="1" ht="27.6">
      <c r="A85" s="6" t="s">
        <v>29</v>
      </c>
      <c r="B85" s="1" t="s">
        <v>147</v>
      </c>
      <c r="C85" s="2" t="s">
        <v>15</v>
      </c>
      <c r="D85" s="2" t="s">
        <v>122</v>
      </c>
      <c r="E85" s="7"/>
      <c r="F85" s="120"/>
      <c r="G85" s="7"/>
      <c r="H85" s="120"/>
      <c r="I85" s="7"/>
      <c r="J85" s="120"/>
      <c r="K85" s="7"/>
      <c r="L85" s="119"/>
      <c r="M85" s="2"/>
    </row>
    <row r="86" spans="1:13" s="1" customFormat="1">
      <c r="A86" s="6" t="s">
        <v>29</v>
      </c>
      <c r="B86" s="1" t="s">
        <v>147</v>
      </c>
      <c r="C86" s="2" t="s">
        <v>15</v>
      </c>
      <c r="D86" s="2" t="s">
        <v>123</v>
      </c>
      <c r="E86" s="7"/>
      <c r="F86" s="120"/>
      <c r="G86" s="7"/>
      <c r="H86" s="120"/>
      <c r="I86" s="7"/>
      <c r="J86" s="120"/>
      <c r="K86" s="7"/>
      <c r="L86" s="119"/>
      <c r="M86" s="2"/>
    </row>
    <row r="87" spans="1:13" s="1" customFormat="1">
      <c r="A87" s="6" t="s">
        <v>29</v>
      </c>
      <c r="B87" s="1" t="s">
        <v>147</v>
      </c>
      <c r="C87" s="2" t="s">
        <v>86</v>
      </c>
      <c r="D87" s="2" t="s">
        <v>124</v>
      </c>
      <c r="E87" s="7"/>
      <c r="F87" s="120"/>
      <c r="G87" s="7"/>
      <c r="H87" s="120"/>
      <c r="I87" s="7"/>
      <c r="J87" s="120"/>
      <c r="K87" s="7"/>
      <c r="L87" s="119"/>
      <c r="M87" s="2"/>
    </row>
    <row r="88" spans="1:13" s="1" customFormat="1">
      <c r="A88" s="6" t="s">
        <v>29</v>
      </c>
      <c r="B88" s="1" t="s">
        <v>152</v>
      </c>
      <c r="C88" s="2" t="s">
        <v>8</v>
      </c>
      <c r="D88" s="2" t="s">
        <v>97</v>
      </c>
      <c r="E88" s="7">
        <v>4152170</v>
      </c>
      <c r="F88" s="120">
        <v>3876</v>
      </c>
      <c r="G88" s="7">
        <v>14620022</v>
      </c>
      <c r="H88" s="120">
        <v>6045</v>
      </c>
      <c r="I88" s="7">
        <v>40987235</v>
      </c>
      <c r="J88" s="120">
        <v>12602</v>
      </c>
      <c r="K88" s="7">
        <v>10897755</v>
      </c>
      <c r="L88" s="119">
        <v>8425</v>
      </c>
      <c r="M88" s="2"/>
    </row>
    <row r="89" spans="1:13" s="1" customFormat="1">
      <c r="A89" s="6" t="s">
        <v>29</v>
      </c>
      <c r="B89" s="1" t="s">
        <v>152</v>
      </c>
      <c r="C89" s="2" t="s">
        <v>8</v>
      </c>
      <c r="D89" s="2" t="s">
        <v>98</v>
      </c>
      <c r="E89" s="7"/>
      <c r="F89" s="120"/>
      <c r="G89" s="7"/>
      <c r="H89" s="120"/>
      <c r="I89" s="7"/>
      <c r="J89" s="120"/>
      <c r="K89" s="7"/>
      <c r="L89" s="119"/>
      <c r="M89" s="2"/>
    </row>
    <row r="90" spans="1:13" s="1" customFormat="1">
      <c r="A90" s="6" t="s">
        <v>29</v>
      </c>
      <c r="B90" s="1" t="s">
        <v>152</v>
      </c>
      <c r="C90" s="2" t="s">
        <v>8</v>
      </c>
      <c r="D90" s="2" t="s">
        <v>99</v>
      </c>
      <c r="E90" s="7"/>
      <c r="F90" s="120"/>
      <c r="G90" s="7"/>
      <c r="H90" s="120"/>
      <c r="I90" s="7"/>
      <c r="J90" s="120"/>
      <c r="K90" s="7"/>
      <c r="L90" s="119"/>
      <c r="M90" s="2"/>
    </row>
    <row r="91" spans="1:13" s="1" customFormat="1" ht="27.6">
      <c r="A91" s="6" t="s">
        <v>29</v>
      </c>
      <c r="B91" s="1" t="s">
        <v>152</v>
      </c>
      <c r="C91" s="2" t="s">
        <v>8</v>
      </c>
      <c r="D91" s="2" t="s">
        <v>100</v>
      </c>
      <c r="E91" s="7"/>
      <c r="F91" s="120"/>
      <c r="G91" s="7"/>
      <c r="H91" s="120"/>
      <c r="I91" s="7"/>
      <c r="J91" s="120"/>
      <c r="K91" s="7"/>
      <c r="L91" s="119"/>
      <c r="M91" s="2"/>
    </row>
    <row r="92" spans="1:13" s="1" customFormat="1">
      <c r="A92" s="6" t="s">
        <v>29</v>
      </c>
      <c r="B92" s="1" t="s">
        <v>152</v>
      </c>
      <c r="C92" s="2" t="s">
        <v>8</v>
      </c>
      <c r="D92" s="2" t="s">
        <v>101</v>
      </c>
      <c r="E92" s="7"/>
      <c r="F92" s="120"/>
      <c r="G92" s="7"/>
      <c r="H92" s="120"/>
      <c r="I92" s="7"/>
      <c r="J92" s="120"/>
      <c r="K92" s="7"/>
      <c r="L92" s="119"/>
      <c r="M92" s="2"/>
    </row>
    <row r="93" spans="1:13" s="1" customFormat="1" ht="55.2">
      <c r="A93" s="6" t="s">
        <v>29</v>
      </c>
      <c r="B93" s="1" t="s">
        <v>152</v>
      </c>
      <c r="C93" s="2" t="s">
        <v>8</v>
      </c>
      <c r="D93" s="2" t="s">
        <v>102</v>
      </c>
      <c r="E93" s="7"/>
      <c r="F93" s="120"/>
      <c r="G93" s="7"/>
      <c r="H93" s="120"/>
      <c r="I93" s="7"/>
      <c r="J93" s="120"/>
      <c r="K93" s="7"/>
      <c r="L93" s="119"/>
      <c r="M93" s="2"/>
    </row>
    <row r="94" spans="1:13" s="1" customFormat="1">
      <c r="A94" s="6" t="s">
        <v>29</v>
      </c>
      <c r="B94" s="1" t="s">
        <v>152</v>
      </c>
      <c r="C94" s="2" t="s">
        <v>8</v>
      </c>
      <c r="D94" s="2" t="s">
        <v>103</v>
      </c>
      <c r="E94" s="7"/>
      <c r="F94" s="120"/>
      <c r="G94" s="7"/>
      <c r="H94" s="120"/>
      <c r="I94" s="7">
        <v>4675135</v>
      </c>
      <c r="J94" s="120"/>
      <c r="K94" s="7"/>
      <c r="L94" s="119"/>
      <c r="M94" s="2"/>
    </row>
    <row r="95" spans="1:13" s="1" customFormat="1" ht="27.6">
      <c r="A95" s="6" t="s">
        <v>29</v>
      </c>
      <c r="B95" s="1" t="s">
        <v>152</v>
      </c>
      <c r="C95" s="2" t="s">
        <v>9</v>
      </c>
      <c r="D95" s="2" t="s">
        <v>104</v>
      </c>
      <c r="E95" s="7"/>
      <c r="F95" s="120"/>
      <c r="G95" s="167"/>
      <c r="H95" s="120"/>
      <c r="I95" s="7"/>
      <c r="J95" s="120"/>
      <c r="K95" s="7"/>
      <c r="L95" s="119"/>
      <c r="M95" s="2"/>
    </row>
    <row r="96" spans="1:13" s="1" customFormat="1" ht="27.6">
      <c r="A96" s="6" t="s">
        <v>29</v>
      </c>
      <c r="B96" s="1" t="s">
        <v>152</v>
      </c>
      <c r="C96" s="2" t="s">
        <v>9</v>
      </c>
      <c r="D96" s="2" t="s">
        <v>105</v>
      </c>
      <c r="E96" s="7"/>
      <c r="F96" s="120"/>
      <c r="G96" s="7">
        <v>140954</v>
      </c>
      <c r="H96" s="120"/>
      <c r="I96" s="7">
        <v>631343</v>
      </c>
      <c r="J96" s="120"/>
      <c r="K96" s="7"/>
      <c r="L96" s="119"/>
      <c r="M96" s="2"/>
    </row>
    <row r="97" spans="1:13" s="1" customFormat="1" ht="41.4">
      <c r="A97" s="6" t="s">
        <v>29</v>
      </c>
      <c r="B97" s="1" t="s">
        <v>152</v>
      </c>
      <c r="C97" s="2" t="s">
        <v>9</v>
      </c>
      <c r="D97" s="2" t="s">
        <v>106</v>
      </c>
      <c r="E97" s="7"/>
      <c r="F97" s="120"/>
      <c r="G97" s="7">
        <v>14950</v>
      </c>
      <c r="H97" s="120"/>
      <c r="I97" s="7">
        <v>12788</v>
      </c>
      <c r="J97" s="120"/>
      <c r="K97" s="7"/>
      <c r="L97" s="119"/>
      <c r="M97" s="2"/>
    </row>
    <row r="98" spans="1:13" s="1" customFormat="1" ht="27.6">
      <c r="A98" s="6" t="s">
        <v>29</v>
      </c>
      <c r="B98" s="1" t="s">
        <v>152</v>
      </c>
      <c r="C98" s="2" t="s">
        <v>9</v>
      </c>
      <c r="D98" s="2" t="s">
        <v>107</v>
      </c>
      <c r="E98" s="7">
        <v>148075</v>
      </c>
      <c r="F98" s="120"/>
      <c r="G98" s="7">
        <v>160098</v>
      </c>
      <c r="H98" s="120"/>
      <c r="I98" s="7">
        <v>201114</v>
      </c>
      <c r="J98" s="120"/>
      <c r="K98" s="7">
        <v>14374</v>
      </c>
      <c r="L98" s="119"/>
      <c r="M98" s="2"/>
    </row>
    <row r="99" spans="1:13" s="1" customFormat="1" ht="27.6">
      <c r="A99" s="6" t="s">
        <v>29</v>
      </c>
      <c r="B99" s="1" t="s">
        <v>152</v>
      </c>
      <c r="C99" s="2" t="s">
        <v>9</v>
      </c>
      <c r="D99" s="2" t="s">
        <v>108</v>
      </c>
      <c r="E99" s="7">
        <v>3154159</v>
      </c>
      <c r="F99" s="120"/>
      <c r="G99" s="7">
        <v>2310764</v>
      </c>
      <c r="H99" s="120"/>
      <c r="I99" s="7">
        <v>2124176</v>
      </c>
      <c r="J99" s="120"/>
      <c r="K99" s="7">
        <v>495135</v>
      </c>
      <c r="L99" s="119"/>
      <c r="M99" s="2">
        <v>4868</v>
      </c>
    </row>
    <row r="100" spans="1:13" s="1" customFormat="1" ht="27.6">
      <c r="A100" s="6" t="s">
        <v>29</v>
      </c>
      <c r="B100" s="1" t="s">
        <v>152</v>
      </c>
      <c r="C100" s="2" t="s">
        <v>10</v>
      </c>
      <c r="D100" s="2" t="s">
        <v>109</v>
      </c>
      <c r="E100" s="7">
        <v>45998</v>
      </c>
      <c r="F100" s="120"/>
      <c r="G100" s="7">
        <v>221922</v>
      </c>
      <c r="H100" s="120"/>
      <c r="I100" s="7">
        <v>274844</v>
      </c>
      <c r="J100" s="120"/>
      <c r="K100" s="7">
        <v>3730</v>
      </c>
      <c r="L100" s="119"/>
      <c r="M100" s="2"/>
    </row>
    <row r="101" spans="1:13" s="1" customFormat="1" ht="27.6">
      <c r="A101" s="6" t="s">
        <v>29</v>
      </c>
      <c r="B101" s="1" t="s">
        <v>152</v>
      </c>
      <c r="C101" s="2" t="s">
        <v>10</v>
      </c>
      <c r="D101" s="2" t="s">
        <v>110</v>
      </c>
      <c r="E101" s="7">
        <v>13156</v>
      </c>
      <c r="F101" s="120"/>
      <c r="G101" s="7">
        <v>13501</v>
      </c>
      <c r="H101" s="120"/>
      <c r="I101" s="7">
        <v>26799</v>
      </c>
      <c r="J101" s="120"/>
      <c r="K101" s="7">
        <v>63063</v>
      </c>
      <c r="L101" s="119"/>
      <c r="M101" s="2">
        <v>6386</v>
      </c>
    </row>
    <row r="102" spans="1:13" s="1" customFormat="1" ht="27.6">
      <c r="A102" s="6" t="s">
        <v>29</v>
      </c>
      <c r="B102" s="1" t="s">
        <v>152</v>
      </c>
      <c r="C102" s="2" t="s">
        <v>10</v>
      </c>
      <c r="D102" s="2" t="s">
        <v>111</v>
      </c>
      <c r="E102" s="7"/>
      <c r="F102" s="120"/>
      <c r="G102" s="7"/>
      <c r="H102" s="120"/>
      <c r="I102" s="7"/>
      <c r="J102" s="120"/>
      <c r="K102" s="7"/>
      <c r="L102" s="119"/>
      <c r="M102" s="2"/>
    </row>
    <row r="103" spans="1:13" s="1" customFormat="1" ht="27.6">
      <c r="A103" s="6" t="s">
        <v>29</v>
      </c>
      <c r="B103" s="1" t="s">
        <v>152</v>
      </c>
      <c r="C103" s="2" t="s">
        <v>10</v>
      </c>
      <c r="D103" s="2" t="s">
        <v>112</v>
      </c>
      <c r="E103" s="7"/>
      <c r="F103" s="120"/>
      <c r="G103" s="7"/>
      <c r="H103" s="120"/>
      <c r="I103" s="7"/>
      <c r="J103" s="120"/>
      <c r="K103" s="7"/>
      <c r="L103" s="119"/>
      <c r="M103" s="2"/>
    </row>
    <row r="104" spans="1:13" s="1" customFormat="1">
      <c r="A104" s="6" t="s">
        <v>29</v>
      </c>
      <c r="B104" s="1" t="s">
        <v>152</v>
      </c>
      <c r="C104" s="2" t="s">
        <v>11</v>
      </c>
      <c r="D104" s="2" t="s">
        <v>113</v>
      </c>
      <c r="E104" s="7"/>
      <c r="F104" s="120"/>
      <c r="G104" s="7">
        <v>2248001</v>
      </c>
      <c r="H104" s="120"/>
      <c r="I104" s="7">
        <v>8540771</v>
      </c>
      <c r="J104" s="120"/>
      <c r="K104" s="7">
        <v>998551</v>
      </c>
      <c r="L104" s="119"/>
      <c r="M104" s="2"/>
    </row>
    <row r="105" spans="1:13" s="1" customFormat="1" ht="41.4">
      <c r="A105" s="6" t="s">
        <v>29</v>
      </c>
      <c r="B105" s="1" t="s">
        <v>152</v>
      </c>
      <c r="C105" s="2" t="s">
        <v>11</v>
      </c>
      <c r="D105" s="2" t="s">
        <v>114</v>
      </c>
      <c r="E105" s="7"/>
      <c r="F105" s="120"/>
      <c r="G105" s="7">
        <v>425332</v>
      </c>
      <c r="H105" s="120"/>
      <c r="I105" s="7"/>
      <c r="J105" s="120"/>
      <c r="K105" s="7"/>
      <c r="L105" s="119"/>
      <c r="M105" s="2"/>
    </row>
    <row r="106" spans="1:13" s="1" customFormat="1">
      <c r="A106" s="6" t="s">
        <v>29</v>
      </c>
      <c r="B106" s="1" t="s">
        <v>152</v>
      </c>
      <c r="C106" s="2" t="s">
        <v>11</v>
      </c>
      <c r="D106" s="2" t="s">
        <v>115</v>
      </c>
      <c r="E106" s="7"/>
      <c r="F106" s="120"/>
      <c r="G106" s="7"/>
      <c r="H106" s="120"/>
      <c r="I106" s="7"/>
      <c r="J106" s="120"/>
      <c r="K106" s="7"/>
      <c r="L106" s="119"/>
      <c r="M106" s="2"/>
    </row>
    <row r="107" spans="1:13" s="1" customFormat="1">
      <c r="A107" s="6" t="s">
        <v>29</v>
      </c>
      <c r="B107" s="1" t="s">
        <v>152</v>
      </c>
      <c r="C107" s="2" t="s">
        <v>12</v>
      </c>
      <c r="D107" s="2" t="s">
        <v>116</v>
      </c>
      <c r="E107" s="7"/>
      <c r="F107" s="120"/>
      <c r="G107" s="7"/>
      <c r="H107" s="120"/>
      <c r="I107" s="7"/>
      <c r="J107" s="120"/>
      <c r="K107" s="7"/>
      <c r="L107" s="119"/>
      <c r="M107" s="2"/>
    </row>
    <row r="108" spans="1:13" s="1" customFormat="1" ht="27.6">
      <c r="A108" s="6" t="s">
        <v>29</v>
      </c>
      <c r="B108" s="1" t="s">
        <v>152</v>
      </c>
      <c r="C108" s="2" t="s">
        <v>13</v>
      </c>
      <c r="D108" s="2" t="s">
        <v>117</v>
      </c>
      <c r="E108" s="7"/>
      <c r="F108" s="120"/>
      <c r="G108" s="7"/>
      <c r="H108" s="120"/>
      <c r="I108" s="7"/>
      <c r="J108" s="120"/>
      <c r="K108" s="7"/>
      <c r="L108" s="119"/>
      <c r="M108" s="2"/>
    </row>
    <row r="109" spans="1:13" s="1" customFormat="1">
      <c r="A109" s="6" t="s">
        <v>29</v>
      </c>
      <c r="B109" s="1" t="s">
        <v>152</v>
      </c>
      <c r="C109" s="2" t="s">
        <v>14</v>
      </c>
      <c r="D109" s="2" t="s">
        <v>118</v>
      </c>
      <c r="E109" s="7"/>
      <c r="F109" s="120"/>
      <c r="G109" s="7"/>
      <c r="H109" s="120"/>
      <c r="I109" s="7"/>
      <c r="J109" s="120"/>
      <c r="K109" s="7"/>
      <c r="L109" s="119"/>
      <c r="M109" s="2"/>
    </row>
    <row r="110" spans="1:13" s="1" customFormat="1" ht="27.6">
      <c r="A110" s="6" t="s">
        <v>29</v>
      </c>
      <c r="B110" s="1" t="s">
        <v>152</v>
      </c>
      <c r="C110" s="2" t="s">
        <v>15</v>
      </c>
      <c r="D110" s="2" t="s">
        <v>119</v>
      </c>
      <c r="E110" s="7"/>
      <c r="F110" s="120"/>
      <c r="G110" s="7">
        <v>196833</v>
      </c>
      <c r="H110" s="120">
        <v>113</v>
      </c>
      <c r="I110" s="7"/>
      <c r="J110" s="120"/>
      <c r="K110" s="7"/>
      <c r="L110" s="119"/>
      <c r="M110" s="2"/>
    </row>
    <row r="111" spans="1:13" s="1" customFormat="1" ht="27.6">
      <c r="A111" s="6" t="s">
        <v>29</v>
      </c>
      <c r="B111" s="1" t="s">
        <v>152</v>
      </c>
      <c r="C111" s="2" t="s">
        <v>15</v>
      </c>
      <c r="D111" s="2" t="s">
        <v>120</v>
      </c>
      <c r="E111" s="7"/>
      <c r="F111" s="120"/>
      <c r="G111" s="7">
        <v>190199</v>
      </c>
      <c r="H111" s="120">
        <v>212</v>
      </c>
      <c r="I111" s="7"/>
      <c r="J111" s="120"/>
      <c r="K111" s="7"/>
      <c r="L111" s="119"/>
      <c r="M111" s="2"/>
    </row>
    <row r="112" spans="1:13" s="1" customFormat="1" ht="27.6">
      <c r="A112" s="6" t="s">
        <v>29</v>
      </c>
      <c r="B112" s="1" t="s">
        <v>152</v>
      </c>
      <c r="C112" s="2" t="s">
        <v>15</v>
      </c>
      <c r="D112" s="2" t="s">
        <v>121</v>
      </c>
      <c r="E112" s="7"/>
      <c r="F112" s="120"/>
      <c r="G112" s="7">
        <v>19356</v>
      </c>
      <c r="H112" s="120">
        <v>13</v>
      </c>
      <c r="I112" s="7">
        <v>583395</v>
      </c>
      <c r="J112" s="120">
        <v>285</v>
      </c>
      <c r="K112" s="7">
        <v>31897</v>
      </c>
      <c r="L112" s="119">
        <v>37</v>
      </c>
      <c r="M112" s="2"/>
    </row>
    <row r="113" spans="1:13" s="1" customFormat="1" ht="27.6">
      <c r="A113" s="6" t="s">
        <v>29</v>
      </c>
      <c r="B113" s="1" t="s">
        <v>152</v>
      </c>
      <c r="C113" s="2" t="s">
        <v>15</v>
      </c>
      <c r="D113" s="2" t="s">
        <v>122</v>
      </c>
      <c r="E113" s="7"/>
      <c r="F113" s="120"/>
      <c r="G113" s="7"/>
      <c r="H113" s="120"/>
      <c r="I113" s="7"/>
      <c r="J113" s="120"/>
      <c r="K113" s="7"/>
      <c r="L113" s="119"/>
      <c r="M113" s="2"/>
    </row>
    <row r="114" spans="1:13" s="1" customFormat="1">
      <c r="A114" s="6" t="s">
        <v>29</v>
      </c>
      <c r="B114" s="1" t="s">
        <v>152</v>
      </c>
      <c r="C114" s="2" t="s">
        <v>15</v>
      </c>
      <c r="D114" s="2" t="s">
        <v>123</v>
      </c>
      <c r="E114" s="7"/>
      <c r="F114" s="120"/>
      <c r="G114" s="7"/>
      <c r="H114" s="120"/>
      <c r="I114" s="7"/>
      <c r="J114" s="120"/>
      <c r="K114" s="7"/>
      <c r="L114" s="119"/>
      <c r="M114" s="2"/>
    </row>
    <row r="115" spans="1:13" s="1" customFormat="1">
      <c r="A115" s="6" t="s">
        <v>29</v>
      </c>
      <c r="B115" s="1" t="s">
        <v>152</v>
      </c>
      <c r="C115" s="2" t="s">
        <v>86</v>
      </c>
      <c r="D115" s="2" t="s">
        <v>124</v>
      </c>
      <c r="E115" s="7"/>
      <c r="F115" s="120"/>
      <c r="G115" s="7"/>
      <c r="H115" s="120"/>
      <c r="I115" s="7"/>
      <c r="J115" s="120"/>
      <c r="K115" s="7"/>
      <c r="L115" s="119"/>
      <c r="M115" s="2"/>
    </row>
    <row r="116" spans="1:13" s="1" customFormat="1">
      <c r="A116" s="6" t="s">
        <v>29</v>
      </c>
      <c r="B116" s="1" t="s">
        <v>154</v>
      </c>
      <c r="C116" s="2" t="s">
        <v>8</v>
      </c>
      <c r="D116" s="2" t="s">
        <v>97</v>
      </c>
      <c r="E116" s="7">
        <v>203500</v>
      </c>
      <c r="F116" s="120">
        <v>629</v>
      </c>
      <c r="G116" s="7">
        <v>1025224</v>
      </c>
      <c r="H116" s="120">
        <v>497</v>
      </c>
      <c r="I116" s="7">
        <v>3300515</v>
      </c>
      <c r="J116" s="120">
        <v>4615</v>
      </c>
      <c r="K116" s="7">
        <v>590340</v>
      </c>
      <c r="L116" s="119">
        <v>514</v>
      </c>
      <c r="M116" s="2" t="s">
        <v>155</v>
      </c>
    </row>
    <row r="117" spans="1:13" s="1" customFormat="1">
      <c r="A117" s="6" t="s">
        <v>29</v>
      </c>
      <c r="B117" s="1" t="s">
        <v>154</v>
      </c>
      <c r="C117" s="2" t="s">
        <v>8</v>
      </c>
      <c r="D117" s="2" t="s">
        <v>98</v>
      </c>
      <c r="E117" s="7">
        <v>13628</v>
      </c>
      <c r="F117" s="120">
        <v>17</v>
      </c>
      <c r="G117" s="7">
        <v>3738</v>
      </c>
      <c r="H117" s="120">
        <v>7</v>
      </c>
      <c r="I117" s="7"/>
      <c r="J117" s="120"/>
      <c r="K117" s="7"/>
      <c r="L117" s="119"/>
      <c r="M117" s="2"/>
    </row>
    <row r="118" spans="1:13" s="1" customFormat="1">
      <c r="A118" s="6" t="s">
        <v>29</v>
      </c>
      <c r="B118" s="1" t="s">
        <v>154</v>
      </c>
      <c r="C118" s="2" t="s">
        <v>8</v>
      </c>
      <c r="D118" s="2" t="s">
        <v>99</v>
      </c>
      <c r="E118" s="7"/>
      <c r="F118" s="120"/>
      <c r="G118" s="7"/>
      <c r="H118" s="120"/>
      <c r="I118" s="7"/>
      <c r="J118" s="120"/>
      <c r="K118" s="7"/>
      <c r="L118" s="119"/>
      <c r="M118" s="2"/>
    </row>
    <row r="119" spans="1:13" s="1" customFormat="1" ht="27.6">
      <c r="A119" s="6" t="s">
        <v>29</v>
      </c>
      <c r="B119" s="1" t="s">
        <v>154</v>
      </c>
      <c r="C119" s="2" t="s">
        <v>8</v>
      </c>
      <c r="D119" s="2" t="s">
        <v>100</v>
      </c>
      <c r="E119" s="7"/>
      <c r="F119" s="120"/>
      <c r="G119" s="7"/>
      <c r="H119" s="120"/>
      <c r="I119" s="7">
        <v>253423</v>
      </c>
      <c r="J119" s="120">
        <v>388</v>
      </c>
      <c r="K119" s="7"/>
      <c r="L119" s="119"/>
      <c r="M119" s="2" t="s">
        <v>155</v>
      </c>
    </row>
    <row r="120" spans="1:13" s="1" customFormat="1">
      <c r="A120" s="6" t="s">
        <v>29</v>
      </c>
      <c r="B120" s="1" t="s">
        <v>154</v>
      </c>
      <c r="C120" s="2" t="s">
        <v>8</v>
      </c>
      <c r="D120" s="2" t="s">
        <v>101</v>
      </c>
      <c r="E120" s="7">
        <v>933</v>
      </c>
      <c r="F120" s="120">
        <v>12</v>
      </c>
      <c r="G120" s="7">
        <v>103957</v>
      </c>
      <c r="H120" s="120">
        <v>167</v>
      </c>
      <c r="I120" s="7">
        <v>138559</v>
      </c>
      <c r="J120" s="120">
        <v>147</v>
      </c>
      <c r="K120" s="7"/>
      <c r="L120" s="119"/>
      <c r="M120" s="2" t="s">
        <v>155</v>
      </c>
    </row>
    <row r="121" spans="1:13" s="1" customFormat="1" ht="55.2">
      <c r="A121" s="6" t="s">
        <v>29</v>
      </c>
      <c r="B121" s="1" t="s">
        <v>154</v>
      </c>
      <c r="C121" s="2" t="s">
        <v>8</v>
      </c>
      <c r="D121" s="2" t="s">
        <v>102</v>
      </c>
      <c r="E121" s="7"/>
      <c r="F121" s="120"/>
      <c r="G121" s="7" t="s">
        <v>156</v>
      </c>
      <c r="H121" s="120"/>
      <c r="I121" s="7"/>
      <c r="J121" s="120"/>
      <c r="K121" s="7"/>
      <c r="L121" s="119"/>
      <c r="M121" s="2"/>
    </row>
    <row r="122" spans="1:13" s="1" customFormat="1">
      <c r="A122" s="6" t="s">
        <v>29</v>
      </c>
      <c r="B122" s="1" t="s">
        <v>154</v>
      </c>
      <c r="C122" s="2" t="s">
        <v>8</v>
      </c>
      <c r="D122" s="2" t="s">
        <v>103</v>
      </c>
      <c r="E122" s="7"/>
      <c r="F122" s="120"/>
      <c r="G122" s="7"/>
      <c r="H122" s="120"/>
      <c r="I122" s="7">
        <v>730706</v>
      </c>
      <c r="J122" s="120">
        <v>1410</v>
      </c>
      <c r="K122" s="7"/>
      <c r="L122" s="119"/>
      <c r="M122" s="2" t="s">
        <v>155</v>
      </c>
    </row>
    <row r="123" spans="1:13" s="1" customFormat="1" ht="27.6">
      <c r="A123" s="6" t="s">
        <v>29</v>
      </c>
      <c r="B123" s="1" t="s">
        <v>154</v>
      </c>
      <c r="C123" s="2" t="s">
        <v>9</v>
      </c>
      <c r="D123" s="2" t="s">
        <v>104</v>
      </c>
      <c r="E123" s="7"/>
      <c r="F123" s="120"/>
      <c r="G123" s="167"/>
      <c r="H123" s="120"/>
      <c r="I123" s="7"/>
      <c r="J123" s="120"/>
      <c r="K123" s="7"/>
      <c r="L123" s="119"/>
      <c r="M123" s="2"/>
    </row>
    <row r="124" spans="1:13" s="1" customFormat="1" ht="27.6">
      <c r="A124" s="6" t="s">
        <v>29</v>
      </c>
      <c r="B124" s="1" t="s">
        <v>154</v>
      </c>
      <c r="C124" s="2" t="s">
        <v>9</v>
      </c>
      <c r="D124" s="2" t="s">
        <v>105</v>
      </c>
      <c r="E124" s="7"/>
      <c r="F124" s="120"/>
      <c r="G124" s="7"/>
      <c r="H124" s="120"/>
      <c r="I124" s="7"/>
      <c r="J124" s="120"/>
      <c r="K124" s="7"/>
      <c r="L124" s="119"/>
      <c r="M124" s="2"/>
    </row>
    <row r="125" spans="1:13" s="1" customFormat="1" ht="41.4">
      <c r="A125" s="6" t="s">
        <v>29</v>
      </c>
      <c r="B125" s="1" t="s">
        <v>154</v>
      </c>
      <c r="C125" s="2" t="s">
        <v>9</v>
      </c>
      <c r="D125" s="2" t="s">
        <v>106</v>
      </c>
      <c r="E125" s="7"/>
      <c r="F125" s="120"/>
      <c r="G125" s="7">
        <v>25774</v>
      </c>
      <c r="H125" s="120"/>
      <c r="I125" s="7"/>
      <c r="J125" s="120"/>
      <c r="K125" s="7"/>
      <c r="L125" s="119"/>
      <c r="M125" s="2"/>
    </row>
    <row r="126" spans="1:13" s="1" customFormat="1" ht="27.6">
      <c r="A126" s="6" t="s">
        <v>29</v>
      </c>
      <c r="B126" s="1" t="s">
        <v>154</v>
      </c>
      <c r="C126" s="2" t="s">
        <v>9</v>
      </c>
      <c r="D126" s="2" t="s">
        <v>107</v>
      </c>
      <c r="E126" s="7"/>
      <c r="F126" s="120"/>
      <c r="G126" s="7"/>
      <c r="H126" s="120"/>
      <c r="I126" s="7"/>
      <c r="J126" s="120"/>
      <c r="K126" s="7"/>
      <c r="L126" s="119"/>
      <c r="M126" s="2"/>
    </row>
    <row r="127" spans="1:13" s="1" customFormat="1" ht="27.6">
      <c r="A127" s="6" t="s">
        <v>29</v>
      </c>
      <c r="B127" s="1" t="s">
        <v>154</v>
      </c>
      <c r="C127" s="2" t="s">
        <v>9</v>
      </c>
      <c r="D127" s="2" t="s">
        <v>108</v>
      </c>
      <c r="E127" s="7">
        <v>553807</v>
      </c>
      <c r="F127" s="120"/>
      <c r="G127" s="7">
        <v>62906</v>
      </c>
      <c r="H127" s="120"/>
      <c r="I127" s="7">
        <v>18184</v>
      </c>
      <c r="J127" s="120"/>
      <c r="K127" s="7"/>
      <c r="L127" s="119"/>
      <c r="M127" s="2" t="s">
        <v>155</v>
      </c>
    </row>
    <row r="128" spans="1:13" s="1" customFormat="1" ht="27.6">
      <c r="A128" s="6" t="s">
        <v>29</v>
      </c>
      <c r="B128" s="1" t="s">
        <v>154</v>
      </c>
      <c r="C128" s="2" t="s">
        <v>10</v>
      </c>
      <c r="D128" s="2" t="s">
        <v>109</v>
      </c>
      <c r="E128" s="7"/>
      <c r="F128" s="120"/>
      <c r="G128" s="7"/>
      <c r="H128" s="120"/>
      <c r="I128" s="7"/>
      <c r="J128" s="120"/>
      <c r="K128" s="7"/>
      <c r="L128" s="119"/>
      <c r="M128" s="2"/>
    </row>
    <row r="129" spans="1:13" s="1" customFormat="1" ht="27.6">
      <c r="A129" s="6" t="s">
        <v>29</v>
      </c>
      <c r="B129" s="1" t="s">
        <v>154</v>
      </c>
      <c r="C129" s="2" t="s">
        <v>10</v>
      </c>
      <c r="D129" s="2" t="s">
        <v>110</v>
      </c>
      <c r="E129" s="7"/>
      <c r="F129" s="120"/>
      <c r="G129" s="7">
        <v>315</v>
      </c>
      <c r="H129" s="120"/>
      <c r="I129" s="7"/>
      <c r="J129" s="120"/>
      <c r="K129" s="7"/>
      <c r="L129" s="119"/>
      <c r="M129" s="2"/>
    </row>
    <row r="130" spans="1:13" s="1" customFormat="1" ht="27.6">
      <c r="A130" s="6" t="s">
        <v>29</v>
      </c>
      <c r="B130" s="1" t="s">
        <v>154</v>
      </c>
      <c r="C130" s="2" t="s">
        <v>10</v>
      </c>
      <c r="D130" s="2" t="s">
        <v>111</v>
      </c>
      <c r="E130" s="7"/>
      <c r="F130" s="120"/>
      <c r="G130" s="7">
        <v>50000</v>
      </c>
      <c r="H130" s="120"/>
      <c r="I130" s="7">
        <v>166407</v>
      </c>
      <c r="J130" s="120"/>
      <c r="K130" s="7"/>
      <c r="L130" s="119"/>
      <c r="M130" s="2" t="s">
        <v>155</v>
      </c>
    </row>
    <row r="131" spans="1:13" s="1" customFormat="1" ht="27.6">
      <c r="A131" s="6" t="s">
        <v>29</v>
      </c>
      <c r="B131" s="1" t="s">
        <v>154</v>
      </c>
      <c r="C131" s="2" t="s">
        <v>10</v>
      </c>
      <c r="D131" s="2" t="s">
        <v>112</v>
      </c>
      <c r="E131" s="7"/>
      <c r="F131" s="120"/>
      <c r="G131" s="7"/>
      <c r="H131" s="120"/>
      <c r="I131" s="7"/>
      <c r="J131" s="120"/>
      <c r="K131" s="7"/>
      <c r="L131" s="119"/>
      <c r="M131" s="2"/>
    </row>
    <row r="132" spans="1:13" s="1" customFormat="1">
      <c r="A132" s="6" t="s">
        <v>29</v>
      </c>
      <c r="B132" s="1" t="s">
        <v>154</v>
      </c>
      <c r="C132" s="2" t="s">
        <v>11</v>
      </c>
      <c r="D132" s="2" t="s">
        <v>113</v>
      </c>
      <c r="E132" s="7"/>
      <c r="F132" s="120"/>
      <c r="G132" s="7">
        <v>718420</v>
      </c>
      <c r="H132" s="120"/>
      <c r="I132" s="7">
        <v>1443692</v>
      </c>
      <c r="J132" s="120"/>
      <c r="K132" s="7" t="s">
        <v>155</v>
      </c>
      <c r="L132" s="119"/>
      <c r="M132" s="2" t="s">
        <v>155</v>
      </c>
    </row>
    <row r="133" spans="1:13" s="1" customFormat="1" ht="41.4">
      <c r="A133" s="6" t="s">
        <v>29</v>
      </c>
      <c r="B133" s="1" t="s">
        <v>154</v>
      </c>
      <c r="C133" s="2" t="s">
        <v>11</v>
      </c>
      <c r="D133" s="2" t="s">
        <v>114</v>
      </c>
      <c r="E133" s="7"/>
      <c r="F133" s="120"/>
      <c r="G133" s="7"/>
      <c r="H133" s="120"/>
      <c r="I133" s="7"/>
      <c r="J133" s="120"/>
      <c r="K133" s="7"/>
      <c r="L133" s="119"/>
      <c r="M133" s="2"/>
    </row>
    <row r="134" spans="1:13" s="1" customFormat="1">
      <c r="A134" s="6" t="s">
        <v>29</v>
      </c>
      <c r="B134" s="1" t="s">
        <v>154</v>
      </c>
      <c r="C134" s="2" t="s">
        <v>11</v>
      </c>
      <c r="D134" s="2" t="s">
        <v>115</v>
      </c>
      <c r="E134" s="7"/>
      <c r="F134" s="120"/>
      <c r="G134" s="7"/>
      <c r="H134" s="120"/>
      <c r="I134" s="7"/>
      <c r="J134" s="120"/>
      <c r="K134" s="7"/>
      <c r="L134" s="119"/>
      <c r="M134" s="2"/>
    </row>
    <row r="135" spans="1:13" s="1" customFormat="1">
      <c r="A135" s="6" t="s">
        <v>29</v>
      </c>
      <c r="B135" s="1" t="s">
        <v>154</v>
      </c>
      <c r="C135" s="2" t="s">
        <v>12</v>
      </c>
      <c r="D135" s="2" t="s">
        <v>116</v>
      </c>
      <c r="E135" s="7"/>
      <c r="F135" s="120"/>
      <c r="G135" s="7"/>
      <c r="H135" s="120"/>
      <c r="I135" s="7"/>
      <c r="J135" s="120"/>
      <c r="K135" s="7"/>
      <c r="L135" s="119"/>
      <c r="M135" s="2"/>
    </row>
    <row r="136" spans="1:13" s="1" customFormat="1" ht="27.6">
      <c r="A136" s="6" t="s">
        <v>29</v>
      </c>
      <c r="B136" s="1" t="s">
        <v>154</v>
      </c>
      <c r="C136" s="2" t="s">
        <v>13</v>
      </c>
      <c r="D136" s="2" t="s">
        <v>117</v>
      </c>
      <c r="E136" s="7"/>
      <c r="F136" s="120"/>
      <c r="G136" s="7">
        <v>8732</v>
      </c>
      <c r="H136" s="120"/>
      <c r="I136" s="7">
        <v>119657</v>
      </c>
      <c r="J136" s="120"/>
      <c r="K136" s="7"/>
      <c r="L136" s="119"/>
      <c r="M136" s="2"/>
    </row>
    <row r="137" spans="1:13" s="1" customFormat="1">
      <c r="A137" s="6" t="s">
        <v>29</v>
      </c>
      <c r="B137" s="1" t="s">
        <v>154</v>
      </c>
      <c r="C137" s="2" t="s">
        <v>14</v>
      </c>
      <c r="D137" s="2" t="s">
        <v>118</v>
      </c>
      <c r="E137" s="7"/>
      <c r="F137" s="120"/>
      <c r="G137" s="7"/>
      <c r="H137" s="120"/>
      <c r="I137" s="7">
        <v>10413</v>
      </c>
      <c r="J137" s="120">
        <v>110</v>
      </c>
      <c r="K137" s="7"/>
      <c r="L137" s="119"/>
      <c r="M137" s="2" t="s">
        <v>155</v>
      </c>
    </row>
    <row r="138" spans="1:13" s="1" customFormat="1" ht="27.6">
      <c r="A138" s="6" t="s">
        <v>29</v>
      </c>
      <c r="B138" s="1" t="s">
        <v>154</v>
      </c>
      <c r="C138" s="2" t="s">
        <v>15</v>
      </c>
      <c r="D138" s="2" t="s">
        <v>119</v>
      </c>
      <c r="E138" s="7"/>
      <c r="F138" s="120"/>
      <c r="G138" s="7">
        <v>16463</v>
      </c>
      <c r="H138" s="120">
        <v>6</v>
      </c>
      <c r="I138" s="7"/>
      <c r="J138" s="120"/>
      <c r="K138" s="7"/>
      <c r="L138" s="119"/>
      <c r="M138" s="2"/>
    </row>
    <row r="139" spans="1:13" s="1" customFormat="1" ht="27.6">
      <c r="A139" s="6" t="s">
        <v>29</v>
      </c>
      <c r="B139" s="1" t="s">
        <v>154</v>
      </c>
      <c r="C139" s="2" t="s">
        <v>15</v>
      </c>
      <c r="D139" s="2" t="s">
        <v>120</v>
      </c>
      <c r="E139" s="7"/>
      <c r="F139" s="120"/>
      <c r="G139" s="7">
        <v>15909</v>
      </c>
      <c r="H139" s="120">
        <v>19</v>
      </c>
      <c r="I139" s="7"/>
      <c r="J139" s="120"/>
      <c r="K139" s="7"/>
      <c r="L139" s="119"/>
      <c r="M139" s="2"/>
    </row>
    <row r="140" spans="1:13" s="1" customFormat="1" ht="27.6">
      <c r="A140" s="6" t="s">
        <v>29</v>
      </c>
      <c r="B140" s="1" t="s">
        <v>154</v>
      </c>
      <c r="C140" s="2" t="s">
        <v>15</v>
      </c>
      <c r="D140" s="2" t="s">
        <v>121</v>
      </c>
      <c r="E140" s="7"/>
      <c r="F140" s="120"/>
      <c r="G140" s="7"/>
      <c r="H140" s="120"/>
      <c r="I140" s="7">
        <v>258050</v>
      </c>
      <c r="J140" s="120"/>
      <c r="K140" s="7" t="s">
        <v>155</v>
      </c>
      <c r="L140" s="119"/>
      <c r="M140" s="2" t="s">
        <v>155</v>
      </c>
    </row>
    <row r="141" spans="1:13" s="1" customFormat="1" ht="27.6">
      <c r="A141" s="6" t="s">
        <v>29</v>
      </c>
      <c r="B141" s="1" t="s">
        <v>154</v>
      </c>
      <c r="C141" s="2" t="s">
        <v>15</v>
      </c>
      <c r="D141" s="2" t="s">
        <v>122</v>
      </c>
      <c r="E141" s="7"/>
      <c r="F141" s="120"/>
      <c r="G141" s="7"/>
      <c r="H141" s="120"/>
      <c r="I141" s="7"/>
      <c r="J141" s="120"/>
      <c r="K141" s="7"/>
      <c r="L141" s="119"/>
      <c r="M141" s="2"/>
    </row>
    <row r="142" spans="1:13" s="1" customFormat="1">
      <c r="A142" s="6" t="s">
        <v>29</v>
      </c>
      <c r="B142" s="1" t="s">
        <v>154</v>
      </c>
      <c r="C142" s="2" t="s">
        <v>15</v>
      </c>
      <c r="D142" s="2" t="s">
        <v>123</v>
      </c>
      <c r="E142" s="7"/>
      <c r="F142" s="120"/>
      <c r="G142" s="7"/>
      <c r="H142" s="120"/>
      <c r="I142" s="7"/>
      <c r="J142" s="120"/>
      <c r="K142" s="7"/>
      <c r="L142" s="119"/>
      <c r="M142" s="2"/>
    </row>
    <row r="143" spans="1:13" s="1" customFormat="1">
      <c r="A143" s="1" t="s">
        <v>29</v>
      </c>
      <c r="B143" s="1" t="s">
        <v>154</v>
      </c>
      <c r="C143" s="2" t="s">
        <v>86</v>
      </c>
      <c r="D143" s="2" t="s">
        <v>124</v>
      </c>
      <c r="E143" s="7"/>
      <c r="F143" s="120"/>
      <c r="G143" s="7"/>
      <c r="H143" s="120"/>
      <c r="I143" s="7"/>
      <c r="J143" s="120"/>
      <c r="K143" s="7"/>
      <c r="L143" s="119"/>
      <c r="M143" s="2"/>
    </row>
    <row r="144" spans="1:13" s="1" customFormat="1">
      <c r="A144" s="1" t="s">
        <v>29</v>
      </c>
      <c r="B144" s="1" t="s">
        <v>158</v>
      </c>
      <c r="C144" s="2" t="s">
        <v>8</v>
      </c>
      <c r="D144" s="2" t="s">
        <v>97</v>
      </c>
      <c r="E144" s="7">
        <v>574500</v>
      </c>
      <c r="F144" s="120">
        <v>887</v>
      </c>
      <c r="G144" s="7">
        <v>5475838</v>
      </c>
      <c r="H144" s="120">
        <v>3719</v>
      </c>
      <c r="I144" s="7">
        <v>9984426</v>
      </c>
      <c r="J144" s="120">
        <v>7605</v>
      </c>
      <c r="K144" s="7"/>
      <c r="L144" s="119"/>
      <c r="M144" s="2"/>
    </row>
    <row r="145" spans="1:13" s="1" customFormat="1">
      <c r="A145" s="1" t="s">
        <v>29</v>
      </c>
      <c r="B145" s="1" t="s">
        <v>158</v>
      </c>
      <c r="C145" s="2" t="s">
        <v>8</v>
      </c>
      <c r="D145" s="2" t="s">
        <v>98</v>
      </c>
      <c r="E145" s="7"/>
      <c r="F145" s="120"/>
      <c r="G145" s="7"/>
      <c r="H145" s="120"/>
      <c r="I145" s="7"/>
      <c r="J145" s="120"/>
      <c r="K145" s="7"/>
      <c r="L145" s="119"/>
      <c r="M145" s="2"/>
    </row>
    <row r="146" spans="1:13" s="1" customFormat="1">
      <c r="A146" s="1" t="s">
        <v>29</v>
      </c>
      <c r="B146" s="1" t="s">
        <v>158</v>
      </c>
      <c r="C146" s="2" t="s">
        <v>8</v>
      </c>
      <c r="D146" s="2" t="s">
        <v>99</v>
      </c>
      <c r="E146" s="7"/>
      <c r="F146" s="120"/>
      <c r="G146" s="7"/>
      <c r="H146" s="120"/>
      <c r="I146" s="7"/>
      <c r="J146" s="120"/>
      <c r="K146" s="7"/>
      <c r="L146" s="119"/>
      <c r="M146" s="2"/>
    </row>
    <row r="147" spans="1:13" s="1" customFormat="1" ht="27.6">
      <c r="A147" s="1" t="s">
        <v>29</v>
      </c>
      <c r="B147" s="1" t="s">
        <v>158</v>
      </c>
      <c r="C147" s="2" t="s">
        <v>8</v>
      </c>
      <c r="D147" s="2" t="s">
        <v>100</v>
      </c>
      <c r="E147" s="7"/>
      <c r="F147" s="120"/>
      <c r="G147" s="7"/>
      <c r="H147" s="120"/>
      <c r="I147" s="7"/>
      <c r="J147" s="120"/>
      <c r="K147" s="7"/>
      <c r="L147" s="119"/>
      <c r="M147" s="2"/>
    </row>
    <row r="148" spans="1:13" s="1" customFormat="1">
      <c r="A148" s="1" t="s">
        <v>29</v>
      </c>
      <c r="B148" s="1" t="s">
        <v>158</v>
      </c>
      <c r="C148" s="2" t="s">
        <v>8</v>
      </c>
      <c r="D148" s="2" t="s">
        <v>101</v>
      </c>
      <c r="E148" s="7"/>
      <c r="F148" s="120"/>
      <c r="G148" s="7"/>
      <c r="H148" s="120"/>
      <c r="I148" s="7"/>
      <c r="J148" s="120"/>
      <c r="K148" s="7"/>
      <c r="L148" s="119"/>
      <c r="M148" s="2"/>
    </row>
    <row r="149" spans="1:13" s="1" customFormat="1" ht="55.2">
      <c r="A149" s="1" t="s">
        <v>29</v>
      </c>
      <c r="B149" s="1" t="s">
        <v>158</v>
      </c>
      <c r="C149" s="2" t="s">
        <v>8</v>
      </c>
      <c r="D149" s="2" t="s">
        <v>102</v>
      </c>
      <c r="E149" s="7"/>
      <c r="F149" s="120"/>
      <c r="G149" s="7"/>
      <c r="H149" s="120"/>
      <c r="I149" s="7"/>
      <c r="J149" s="120"/>
      <c r="K149" s="7"/>
      <c r="L149" s="119"/>
      <c r="M149" s="2"/>
    </row>
    <row r="150" spans="1:13" s="1" customFormat="1">
      <c r="A150" s="1" t="s">
        <v>29</v>
      </c>
      <c r="B150" s="1" t="s">
        <v>158</v>
      </c>
      <c r="C150" s="2" t="s">
        <v>8</v>
      </c>
      <c r="D150" s="2" t="s">
        <v>103</v>
      </c>
      <c r="E150" s="7"/>
      <c r="F150" s="120"/>
      <c r="G150" s="7"/>
      <c r="H150" s="120"/>
      <c r="I150" s="7"/>
      <c r="J150" s="120"/>
      <c r="K150" s="7"/>
      <c r="L150" s="119"/>
      <c r="M150" s="2"/>
    </row>
    <row r="151" spans="1:13" s="1" customFormat="1" ht="27.6">
      <c r="A151" s="1" t="s">
        <v>29</v>
      </c>
      <c r="B151" s="1" t="s">
        <v>158</v>
      </c>
      <c r="C151" s="2" t="s">
        <v>9</v>
      </c>
      <c r="D151" s="2" t="s">
        <v>104</v>
      </c>
      <c r="E151" s="7"/>
      <c r="F151" s="120"/>
      <c r="G151" s="167"/>
      <c r="H151" s="120"/>
      <c r="I151" s="7"/>
      <c r="J151" s="120"/>
      <c r="K151" s="7"/>
      <c r="L151" s="119"/>
      <c r="M151" s="2"/>
    </row>
    <row r="152" spans="1:13" s="1" customFormat="1" ht="27.6">
      <c r="A152" s="1" t="s">
        <v>29</v>
      </c>
      <c r="B152" s="1" t="s">
        <v>158</v>
      </c>
      <c r="C152" s="2" t="s">
        <v>9</v>
      </c>
      <c r="D152" s="2" t="s">
        <v>105</v>
      </c>
      <c r="E152" s="7"/>
      <c r="F152" s="120"/>
      <c r="G152" s="7"/>
      <c r="H152" s="120"/>
      <c r="I152" s="7"/>
      <c r="J152" s="120"/>
      <c r="K152" s="7"/>
      <c r="L152" s="119"/>
      <c r="M152" s="2"/>
    </row>
    <row r="153" spans="1:13" s="1" customFormat="1" ht="41.4">
      <c r="A153" s="1" t="s">
        <v>29</v>
      </c>
      <c r="B153" s="1" t="s">
        <v>158</v>
      </c>
      <c r="C153" s="2" t="s">
        <v>9</v>
      </c>
      <c r="D153" s="2" t="s">
        <v>106</v>
      </c>
      <c r="E153" s="7"/>
      <c r="F153" s="120"/>
      <c r="G153" s="7">
        <v>7984</v>
      </c>
      <c r="H153" s="120"/>
      <c r="I153" s="7"/>
      <c r="J153" s="120"/>
      <c r="K153" s="7"/>
      <c r="L153" s="119"/>
      <c r="M153" s="2"/>
    </row>
    <row r="154" spans="1:13" s="1" customFormat="1" ht="27.6">
      <c r="A154" s="1" t="s">
        <v>29</v>
      </c>
      <c r="B154" s="1" t="s">
        <v>158</v>
      </c>
      <c r="C154" s="2" t="s">
        <v>9</v>
      </c>
      <c r="D154" s="2" t="s">
        <v>107</v>
      </c>
      <c r="E154" s="7"/>
      <c r="F154" s="120"/>
      <c r="G154" s="7"/>
      <c r="H154" s="120"/>
      <c r="I154" s="7"/>
      <c r="J154" s="120"/>
      <c r="K154" s="7"/>
      <c r="L154" s="119"/>
      <c r="M154" s="2"/>
    </row>
    <row r="155" spans="1:13" s="1" customFormat="1" ht="27.6">
      <c r="A155" s="1" t="s">
        <v>29</v>
      </c>
      <c r="B155" s="1" t="s">
        <v>158</v>
      </c>
      <c r="C155" s="2" t="s">
        <v>9</v>
      </c>
      <c r="D155" s="2" t="s">
        <v>108</v>
      </c>
      <c r="E155" s="7">
        <v>919905</v>
      </c>
      <c r="F155" s="120"/>
      <c r="G155" s="7">
        <v>298850</v>
      </c>
      <c r="H155" s="120"/>
      <c r="I155" s="7">
        <v>420</v>
      </c>
      <c r="J155" s="120"/>
      <c r="K155" s="7"/>
      <c r="L155" s="119"/>
      <c r="M155" s="2"/>
    </row>
    <row r="156" spans="1:13" s="1" customFormat="1" ht="27.6">
      <c r="A156" s="1" t="s">
        <v>29</v>
      </c>
      <c r="B156" s="1" t="s">
        <v>158</v>
      </c>
      <c r="C156" s="2" t="s">
        <v>10</v>
      </c>
      <c r="D156" s="2" t="s">
        <v>109</v>
      </c>
      <c r="E156" s="7">
        <v>55270</v>
      </c>
      <c r="F156" s="120"/>
      <c r="G156" s="7">
        <v>75057</v>
      </c>
      <c r="H156" s="120"/>
      <c r="I156" s="7">
        <v>2382</v>
      </c>
      <c r="J156" s="120"/>
      <c r="K156" s="7"/>
      <c r="L156" s="119"/>
      <c r="M156" s="2"/>
    </row>
    <row r="157" spans="1:13" s="1" customFormat="1" ht="27.6">
      <c r="A157" s="1" t="s">
        <v>29</v>
      </c>
      <c r="B157" s="1" t="s">
        <v>158</v>
      </c>
      <c r="C157" s="2" t="s">
        <v>10</v>
      </c>
      <c r="D157" s="2" t="s">
        <v>110</v>
      </c>
      <c r="E157" s="7">
        <v>65289</v>
      </c>
      <c r="F157" s="120"/>
      <c r="G157" s="7">
        <v>123303</v>
      </c>
      <c r="H157" s="120"/>
      <c r="I157" s="7">
        <v>447</v>
      </c>
      <c r="J157" s="120"/>
      <c r="K157" s="7"/>
      <c r="L157" s="119"/>
      <c r="M157" s="2"/>
    </row>
    <row r="158" spans="1:13" s="1" customFormat="1" ht="27.6">
      <c r="A158" s="1" t="s">
        <v>29</v>
      </c>
      <c r="B158" s="1" t="s">
        <v>158</v>
      </c>
      <c r="C158" s="2" t="s">
        <v>10</v>
      </c>
      <c r="D158" s="2" t="s">
        <v>111</v>
      </c>
      <c r="E158" s="7">
        <v>9768</v>
      </c>
      <c r="F158" s="120"/>
      <c r="G158" s="7">
        <v>464318</v>
      </c>
      <c r="H158" s="120"/>
      <c r="I158" s="7">
        <v>13200</v>
      </c>
      <c r="J158" s="120"/>
      <c r="K158" s="7"/>
      <c r="L158" s="119"/>
      <c r="M158" s="2"/>
    </row>
    <row r="159" spans="1:13" s="1" customFormat="1" ht="27.6">
      <c r="A159" s="1" t="s">
        <v>29</v>
      </c>
      <c r="B159" s="1" t="s">
        <v>158</v>
      </c>
      <c r="C159" s="2" t="s">
        <v>10</v>
      </c>
      <c r="D159" s="2" t="s">
        <v>112</v>
      </c>
      <c r="E159" s="7"/>
      <c r="F159" s="120"/>
      <c r="G159" s="7" t="s">
        <v>31</v>
      </c>
      <c r="H159" s="120"/>
      <c r="I159" s="7" t="s">
        <v>31</v>
      </c>
      <c r="J159" s="120"/>
      <c r="K159" s="7"/>
      <c r="L159" s="119"/>
      <c r="M159" s="2"/>
    </row>
    <row r="160" spans="1:13" s="1" customFormat="1">
      <c r="A160" s="1" t="s">
        <v>29</v>
      </c>
      <c r="B160" s="1" t="s">
        <v>158</v>
      </c>
      <c r="C160" s="2" t="s">
        <v>11</v>
      </c>
      <c r="D160" s="2" t="s">
        <v>113</v>
      </c>
      <c r="E160" s="7"/>
      <c r="F160" s="120"/>
      <c r="G160" s="7">
        <v>16485864</v>
      </c>
      <c r="H160" s="120"/>
      <c r="I160" s="7">
        <v>1012068</v>
      </c>
      <c r="J160" s="120"/>
      <c r="K160" s="7"/>
      <c r="L160" s="119"/>
      <c r="M160" s="2"/>
    </row>
    <row r="161" spans="1:14" s="1" customFormat="1" ht="41.4">
      <c r="A161" s="1" t="s">
        <v>29</v>
      </c>
      <c r="B161" s="1" t="s">
        <v>158</v>
      </c>
      <c r="C161" s="2" t="s">
        <v>11</v>
      </c>
      <c r="D161" s="2" t="s">
        <v>114</v>
      </c>
      <c r="E161" s="7"/>
      <c r="F161" s="120"/>
      <c r="G161" s="7">
        <v>2514136</v>
      </c>
      <c r="H161" s="120"/>
      <c r="I161" s="7"/>
      <c r="J161" s="120"/>
      <c r="K161" s="7"/>
      <c r="L161" s="119"/>
      <c r="M161" s="2"/>
    </row>
    <row r="162" spans="1:14" s="1" customFormat="1">
      <c r="A162" s="1" t="s">
        <v>29</v>
      </c>
      <c r="B162" s="1" t="s">
        <v>158</v>
      </c>
      <c r="C162" s="2" t="s">
        <v>11</v>
      </c>
      <c r="D162" s="2" t="s">
        <v>115</v>
      </c>
      <c r="E162" s="7"/>
      <c r="F162" s="120"/>
      <c r="G162" s="7"/>
      <c r="H162" s="120"/>
      <c r="I162" s="7"/>
      <c r="J162" s="120"/>
      <c r="K162" s="7"/>
      <c r="L162" s="119"/>
      <c r="M162" s="2"/>
    </row>
    <row r="163" spans="1:14" s="1" customFormat="1">
      <c r="A163" s="1" t="s">
        <v>29</v>
      </c>
      <c r="B163" s="1" t="s">
        <v>158</v>
      </c>
      <c r="C163" s="2" t="s">
        <v>12</v>
      </c>
      <c r="D163" s="2" t="s">
        <v>116</v>
      </c>
      <c r="E163" s="7"/>
      <c r="F163" s="120"/>
      <c r="G163" s="7"/>
      <c r="H163" s="120"/>
      <c r="I163" s="7"/>
      <c r="J163" s="120"/>
      <c r="K163" s="7"/>
      <c r="L163" s="119"/>
      <c r="M163" s="2"/>
    </row>
    <row r="164" spans="1:14" s="1" customFormat="1" ht="27.6">
      <c r="A164" s="1" t="s">
        <v>29</v>
      </c>
      <c r="B164" s="1" t="s">
        <v>158</v>
      </c>
      <c r="C164" s="2" t="s">
        <v>13</v>
      </c>
      <c r="D164" s="2" t="s">
        <v>117</v>
      </c>
      <c r="E164" s="7"/>
      <c r="F164" s="120"/>
      <c r="G164" s="7"/>
      <c r="H164" s="120"/>
      <c r="I164" s="7"/>
      <c r="J164" s="120"/>
      <c r="K164" s="7"/>
      <c r="L164" s="119"/>
      <c r="M164" s="2"/>
    </row>
    <row r="165" spans="1:14" s="1" customFormat="1">
      <c r="A165" s="1" t="s">
        <v>29</v>
      </c>
      <c r="B165" s="1" t="s">
        <v>158</v>
      </c>
      <c r="C165" s="2" t="s">
        <v>14</v>
      </c>
      <c r="D165" s="2" t="s">
        <v>118</v>
      </c>
      <c r="E165" s="7"/>
      <c r="F165" s="120"/>
      <c r="G165" s="7"/>
      <c r="H165" s="120"/>
      <c r="I165" s="7"/>
      <c r="J165" s="120"/>
      <c r="K165" s="7"/>
      <c r="L165" s="119"/>
      <c r="M165" s="2"/>
    </row>
    <row r="166" spans="1:14" s="1" customFormat="1" ht="27.6">
      <c r="A166" s="1" t="s">
        <v>29</v>
      </c>
      <c r="B166" s="1" t="s">
        <v>158</v>
      </c>
      <c r="C166" s="2" t="s">
        <v>15</v>
      </c>
      <c r="D166" s="2" t="s">
        <v>119</v>
      </c>
      <c r="E166" s="7"/>
      <c r="F166" s="120"/>
      <c r="G166" s="7">
        <v>50386</v>
      </c>
      <c r="H166" s="120">
        <v>36</v>
      </c>
      <c r="I166" s="7" t="s">
        <v>31</v>
      </c>
      <c r="J166" s="120" t="s">
        <v>31</v>
      </c>
      <c r="K166" s="7"/>
      <c r="L166" s="119"/>
      <c r="M166" s="2"/>
    </row>
    <row r="167" spans="1:14" s="1" customFormat="1" ht="27.6">
      <c r="A167" s="1" t="s">
        <v>29</v>
      </c>
      <c r="B167" s="1" t="s">
        <v>158</v>
      </c>
      <c r="C167" s="2" t="s">
        <v>15</v>
      </c>
      <c r="D167" s="2" t="s">
        <v>120</v>
      </c>
      <c r="E167" s="7"/>
      <c r="F167" s="120"/>
      <c r="G167" s="7">
        <v>46231</v>
      </c>
      <c r="H167" s="120">
        <v>47</v>
      </c>
      <c r="I167" s="7" t="s">
        <v>31</v>
      </c>
      <c r="J167" s="120"/>
      <c r="K167" s="7"/>
      <c r="L167" s="119"/>
      <c r="M167" s="2"/>
    </row>
    <row r="168" spans="1:14" s="1" customFormat="1" ht="27.6">
      <c r="A168" s="1" t="s">
        <v>29</v>
      </c>
      <c r="B168" s="1" t="s">
        <v>158</v>
      </c>
      <c r="C168" s="2" t="s">
        <v>15</v>
      </c>
      <c r="D168" s="2" t="s">
        <v>121</v>
      </c>
      <c r="E168" s="7"/>
      <c r="F168" s="120"/>
      <c r="G168" s="7">
        <v>7073</v>
      </c>
      <c r="H168" s="120">
        <v>6</v>
      </c>
      <c r="I168" s="7">
        <v>100434</v>
      </c>
      <c r="J168" s="120">
        <v>104</v>
      </c>
      <c r="K168" s="7">
        <v>12098</v>
      </c>
      <c r="L168" s="119">
        <v>16</v>
      </c>
      <c r="M168" s="2"/>
    </row>
    <row r="169" spans="1:14" s="1" customFormat="1" ht="27.6">
      <c r="A169" s="1" t="s">
        <v>29</v>
      </c>
      <c r="B169" s="1" t="s">
        <v>158</v>
      </c>
      <c r="C169" s="2" t="s">
        <v>15</v>
      </c>
      <c r="D169" s="2" t="s">
        <v>122</v>
      </c>
      <c r="E169" s="7"/>
      <c r="F169" s="120"/>
      <c r="G169" s="7"/>
      <c r="H169" s="120"/>
      <c r="I169" s="7"/>
      <c r="J169" s="120"/>
      <c r="K169" s="7"/>
      <c r="L169" s="119"/>
      <c r="M169" s="2"/>
    </row>
    <row r="170" spans="1:14" s="1" customFormat="1">
      <c r="A170" s="1" t="s">
        <v>29</v>
      </c>
      <c r="B170" s="1" t="s">
        <v>158</v>
      </c>
      <c r="C170" s="2" t="s">
        <v>15</v>
      </c>
      <c r="D170" s="2" t="s">
        <v>123</v>
      </c>
      <c r="E170" s="7"/>
      <c r="F170" s="120"/>
      <c r="G170" s="7"/>
      <c r="H170" s="120"/>
      <c r="I170" s="7">
        <v>854701</v>
      </c>
      <c r="J170" s="120">
        <v>40</v>
      </c>
      <c r="K170" s="7">
        <v>159069</v>
      </c>
      <c r="L170" s="119">
        <v>105</v>
      </c>
      <c r="M170" s="2"/>
    </row>
    <row r="171" spans="1:14" s="1" customFormat="1">
      <c r="A171" s="1" t="s">
        <v>29</v>
      </c>
      <c r="B171" s="1" t="s">
        <v>158</v>
      </c>
      <c r="C171" s="2" t="s">
        <v>86</v>
      </c>
      <c r="D171" s="2" t="s">
        <v>124</v>
      </c>
      <c r="E171" s="7"/>
      <c r="F171" s="120"/>
      <c r="G171" s="7"/>
      <c r="H171" s="120"/>
      <c r="I171" s="7"/>
      <c r="J171" s="120"/>
      <c r="K171" s="7"/>
      <c r="L171" s="119"/>
      <c r="M171" s="2"/>
    </row>
    <row r="172" spans="1:14" s="1" customFormat="1">
      <c r="A172" s="1" t="s">
        <v>29</v>
      </c>
      <c r="B172" s="1" t="s">
        <v>159</v>
      </c>
      <c r="C172" s="2" t="s">
        <v>8</v>
      </c>
      <c r="D172" s="2" t="s">
        <v>97</v>
      </c>
      <c r="E172" s="7">
        <v>768167</v>
      </c>
      <c r="F172" s="120">
        <v>915</v>
      </c>
      <c r="G172" s="7">
        <v>1552039</v>
      </c>
      <c r="H172" s="120">
        <v>2521</v>
      </c>
      <c r="I172" s="7">
        <v>2821522</v>
      </c>
      <c r="J172" s="120">
        <v>3055</v>
      </c>
      <c r="K172" s="7">
        <v>8378</v>
      </c>
      <c r="L172" s="119">
        <v>6</v>
      </c>
      <c r="M172" s="2">
        <v>35867</v>
      </c>
      <c r="N172" s="1" t="s">
        <v>160</v>
      </c>
    </row>
    <row r="173" spans="1:14" s="1" customFormat="1">
      <c r="A173" s="1" t="s">
        <v>29</v>
      </c>
      <c r="B173" s="1" t="s">
        <v>159</v>
      </c>
      <c r="C173" s="2" t="s">
        <v>8</v>
      </c>
      <c r="D173" s="2" t="s">
        <v>98</v>
      </c>
      <c r="E173" s="7">
        <v>84703</v>
      </c>
      <c r="F173" s="120">
        <v>266</v>
      </c>
      <c r="G173" s="7"/>
      <c r="H173" s="120"/>
      <c r="I173" s="7"/>
      <c r="J173" s="120"/>
      <c r="K173" s="7"/>
      <c r="L173" s="119"/>
      <c r="M173" s="2"/>
    </row>
    <row r="174" spans="1:14" s="1" customFormat="1">
      <c r="A174" s="1" t="s">
        <v>29</v>
      </c>
      <c r="B174" s="1" t="s">
        <v>159</v>
      </c>
      <c r="C174" s="2" t="s">
        <v>8</v>
      </c>
      <c r="D174" s="2" t="s">
        <v>99</v>
      </c>
      <c r="E174" s="7"/>
      <c r="F174" s="120"/>
      <c r="G174" s="7"/>
      <c r="H174" s="120"/>
      <c r="I174" s="7"/>
      <c r="J174" s="120"/>
      <c r="K174" s="7"/>
      <c r="L174" s="119"/>
      <c r="M174" s="2"/>
    </row>
    <row r="175" spans="1:14" s="1" customFormat="1" ht="27.6">
      <c r="A175" s="1" t="s">
        <v>29</v>
      </c>
      <c r="B175" s="1" t="s">
        <v>159</v>
      </c>
      <c r="C175" s="2" t="s">
        <v>8</v>
      </c>
      <c r="D175" s="2" t="s">
        <v>100</v>
      </c>
      <c r="E175" s="7"/>
      <c r="F175" s="120"/>
      <c r="G175" s="7"/>
      <c r="H175" s="120"/>
      <c r="I175" s="7"/>
      <c r="J175" s="120"/>
      <c r="K175" s="7"/>
      <c r="L175" s="119"/>
      <c r="M175" s="2"/>
    </row>
    <row r="176" spans="1:14" s="1" customFormat="1">
      <c r="A176" s="1" t="s">
        <v>29</v>
      </c>
      <c r="B176" s="1" t="s">
        <v>159</v>
      </c>
      <c r="C176" s="2" t="s">
        <v>8</v>
      </c>
      <c r="D176" s="2" t="s">
        <v>101</v>
      </c>
      <c r="E176" s="7"/>
      <c r="F176" s="120"/>
      <c r="G176" s="7"/>
      <c r="H176" s="120"/>
      <c r="I176" s="7"/>
      <c r="J176" s="120"/>
      <c r="K176" s="7"/>
      <c r="L176" s="119"/>
      <c r="M176" s="2"/>
    </row>
    <row r="177" spans="1:13" s="1" customFormat="1" ht="55.2">
      <c r="A177" s="1" t="s">
        <v>29</v>
      </c>
      <c r="B177" s="1" t="s">
        <v>159</v>
      </c>
      <c r="C177" s="2" t="s">
        <v>8</v>
      </c>
      <c r="D177" s="2" t="s">
        <v>102</v>
      </c>
      <c r="E177" s="7"/>
      <c r="F177" s="120"/>
      <c r="G177" s="7"/>
      <c r="H177" s="120"/>
      <c r="I177" s="7"/>
      <c r="J177" s="120"/>
      <c r="K177" s="7"/>
      <c r="L177" s="119"/>
      <c r="M177" s="2"/>
    </row>
    <row r="178" spans="1:13" s="1" customFormat="1">
      <c r="A178" s="1" t="s">
        <v>29</v>
      </c>
      <c r="B178" s="1" t="s">
        <v>159</v>
      </c>
      <c r="C178" s="2" t="s">
        <v>8</v>
      </c>
      <c r="D178" s="2" t="s">
        <v>103</v>
      </c>
      <c r="E178" s="7"/>
      <c r="F178" s="120"/>
      <c r="G178" s="7"/>
      <c r="H178" s="120"/>
      <c r="I178" s="7"/>
      <c r="J178" s="120"/>
      <c r="K178" s="7"/>
      <c r="L178" s="119"/>
      <c r="M178" s="2"/>
    </row>
    <row r="179" spans="1:13" s="1" customFormat="1" ht="27.6">
      <c r="A179" s="1" t="s">
        <v>29</v>
      </c>
      <c r="B179" s="1" t="s">
        <v>159</v>
      </c>
      <c r="C179" s="2" t="s">
        <v>9</v>
      </c>
      <c r="D179" s="2" t="s">
        <v>104</v>
      </c>
      <c r="E179" s="7"/>
      <c r="F179" s="120"/>
      <c r="G179" s="167"/>
      <c r="H179" s="120"/>
      <c r="I179" s="7"/>
      <c r="J179" s="120"/>
      <c r="K179" s="7"/>
      <c r="L179" s="119"/>
      <c r="M179" s="2"/>
    </row>
    <row r="180" spans="1:13" s="1" customFormat="1" ht="27.6">
      <c r="A180" s="1" t="s">
        <v>29</v>
      </c>
      <c r="B180" s="1" t="s">
        <v>159</v>
      </c>
      <c r="C180" s="2" t="s">
        <v>9</v>
      </c>
      <c r="D180" s="2" t="s">
        <v>105</v>
      </c>
      <c r="E180" s="7"/>
      <c r="F180" s="120"/>
      <c r="G180" s="7"/>
      <c r="H180" s="120"/>
      <c r="I180" s="7"/>
      <c r="J180" s="120"/>
      <c r="K180" s="7"/>
      <c r="L180" s="119"/>
      <c r="M180" s="2"/>
    </row>
    <row r="181" spans="1:13" s="1" customFormat="1" ht="41.4">
      <c r="A181" s="1" t="s">
        <v>29</v>
      </c>
      <c r="B181" s="1" t="s">
        <v>159</v>
      </c>
      <c r="C181" s="2" t="s">
        <v>9</v>
      </c>
      <c r="D181" s="2" t="s">
        <v>106</v>
      </c>
      <c r="E181" s="7"/>
      <c r="F181" s="120"/>
      <c r="G181" s="7">
        <v>6814</v>
      </c>
      <c r="H181" s="120"/>
      <c r="I181" s="7">
        <v>150018</v>
      </c>
      <c r="J181" s="120"/>
      <c r="K181" s="7">
        <v>108248</v>
      </c>
      <c r="L181" s="119"/>
      <c r="M181" s="2">
        <v>300000</v>
      </c>
    </row>
    <row r="182" spans="1:13" s="1" customFormat="1" ht="27.6">
      <c r="A182" s="1" t="s">
        <v>29</v>
      </c>
      <c r="B182" s="1" t="s">
        <v>159</v>
      </c>
      <c r="C182" s="2" t="s">
        <v>9</v>
      </c>
      <c r="D182" s="2" t="s">
        <v>107</v>
      </c>
      <c r="E182" s="7"/>
      <c r="F182" s="120"/>
      <c r="G182" s="7"/>
      <c r="H182" s="120"/>
      <c r="I182" s="7">
        <v>2145</v>
      </c>
      <c r="J182" s="120"/>
      <c r="K182" s="7"/>
      <c r="L182" s="119"/>
      <c r="M182" s="2"/>
    </row>
    <row r="183" spans="1:13" s="1" customFormat="1" ht="27.6">
      <c r="A183" s="1" t="s">
        <v>29</v>
      </c>
      <c r="B183" s="1" t="s">
        <v>159</v>
      </c>
      <c r="C183" s="2" t="s">
        <v>9</v>
      </c>
      <c r="D183" s="2" t="s">
        <v>108</v>
      </c>
      <c r="E183" s="7">
        <v>154684</v>
      </c>
      <c r="F183" s="120"/>
      <c r="G183" s="7">
        <v>329676</v>
      </c>
      <c r="H183" s="120"/>
      <c r="I183" s="7">
        <v>479825</v>
      </c>
      <c r="J183" s="120"/>
      <c r="K183" s="7">
        <v>65606</v>
      </c>
      <c r="L183" s="119"/>
      <c r="M183" s="2">
        <v>200000</v>
      </c>
    </row>
    <row r="184" spans="1:13" s="1" customFormat="1" ht="27.6">
      <c r="A184" s="1" t="s">
        <v>29</v>
      </c>
      <c r="B184" s="1" t="s">
        <v>159</v>
      </c>
      <c r="C184" s="2" t="s">
        <v>10</v>
      </c>
      <c r="D184" s="2" t="s">
        <v>109</v>
      </c>
      <c r="E184" s="7">
        <v>28693</v>
      </c>
      <c r="F184" s="120"/>
      <c r="G184" s="7">
        <v>87033</v>
      </c>
      <c r="H184" s="120"/>
      <c r="I184" s="7">
        <v>164182</v>
      </c>
      <c r="J184" s="120"/>
      <c r="K184" s="7">
        <v>23442</v>
      </c>
      <c r="L184" s="119"/>
      <c r="M184" s="2">
        <v>100000</v>
      </c>
    </row>
    <row r="185" spans="1:13" s="1" customFormat="1" ht="27.6">
      <c r="A185" s="1" t="s">
        <v>29</v>
      </c>
      <c r="B185" s="1" t="s">
        <v>159</v>
      </c>
      <c r="C185" s="2" t="s">
        <v>10</v>
      </c>
      <c r="D185" s="2" t="s">
        <v>110</v>
      </c>
      <c r="E185" s="7">
        <v>42345</v>
      </c>
      <c r="F185" s="120"/>
      <c r="G185" s="7">
        <v>21638</v>
      </c>
      <c r="H185" s="120"/>
      <c r="I185" s="7">
        <v>3164</v>
      </c>
      <c r="J185" s="120"/>
      <c r="K185" s="7"/>
      <c r="L185" s="119"/>
      <c r="M185" s="2">
        <v>5000</v>
      </c>
    </row>
    <row r="186" spans="1:13" s="1" customFormat="1" ht="27.6">
      <c r="A186" s="1" t="s">
        <v>29</v>
      </c>
      <c r="B186" s="1" t="s">
        <v>159</v>
      </c>
      <c r="C186" s="2" t="s">
        <v>10</v>
      </c>
      <c r="D186" s="2" t="s">
        <v>111</v>
      </c>
      <c r="E186" s="7">
        <v>18960</v>
      </c>
      <c r="F186" s="120"/>
      <c r="G186" s="7">
        <v>151871</v>
      </c>
      <c r="H186" s="120"/>
      <c r="I186" s="7">
        <v>2204835</v>
      </c>
      <c r="J186" s="120"/>
      <c r="K186" s="7">
        <v>357429</v>
      </c>
      <c r="L186" s="119"/>
      <c r="M186" s="2">
        <v>1007069</v>
      </c>
    </row>
    <row r="187" spans="1:13" s="1" customFormat="1" ht="27.6">
      <c r="A187" s="1" t="s">
        <v>29</v>
      </c>
      <c r="B187" s="1" t="s">
        <v>159</v>
      </c>
      <c r="C187" s="2" t="s">
        <v>10</v>
      </c>
      <c r="D187" s="2" t="s">
        <v>112</v>
      </c>
      <c r="E187" s="7">
        <v>22266</v>
      </c>
      <c r="F187" s="120"/>
      <c r="G187" s="7"/>
      <c r="H187" s="120"/>
      <c r="I187" s="7"/>
      <c r="J187" s="120"/>
      <c r="K187" s="7"/>
      <c r="L187" s="119"/>
      <c r="M187" s="2"/>
    </row>
    <row r="188" spans="1:13" s="1" customFormat="1">
      <c r="A188" s="1" t="s">
        <v>29</v>
      </c>
      <c r="B188" s="1" t="s">
        <v>159</v>
      </c>
      <c r="C188" s="2" t="s">
        <v>11</v>
      </c>
      <c r="D188" s="2" t="s">
        <v>113</v>
      </c>
      <c r="E188" s="7"/>
      <c r="F188" s="120"/>
      <c r="G188" s="7">
        <v>1125148</v>
      </c>
      <c r="H188" s="120"/>
      <c r="I188" s="7">
        <v>234404</v>
      </c>
      <c r="J188" s="120"/>
      <c r="K188" s="7"/>
      <c r="L188" s="119"/>
      <c r="M188" s="2">
        <v>100000</v>
      </c>
    </row>
    <row r="189" spans="1:13" s="1" customFormat="1" ht="41.4">
      <c r="A189" s="1" t="s">
        <v>29</v>
      </c>
      <c r="B189" s="1" t="s">
        <v>159</v>
      </c>
      <c r="C189" s="2" t="s">
        <v>11</v>
      </c>
      <c r="D189" s="2" t="s">
        <v>114</v>
      </c>
      <c r="E189" s="7"/>
      <c r="F189" s="120"/>
      <c r="G189" s="7">
        <v>34055</v>
      </c>
      <c r="H189" s="120"/>
      <c r="I189" s="7"/>
      <c r="J189" s="120"/>
      <c r="K189" s="7"/>
      <c r="L189" s="119"/>
      <c r="M189" s="2"/>
    </row>
    <row r="190" spans="1:13" s="1" customFormat="1">
      <c r="A190" s="1" t="s">
        <v>29</v>
      </c>
      <c r="B190" s="1" t="s">
        <v>159</v>
      </c>
      <c r="C190" s="2" t="s">
        <v>11</v>
      </c>
      <c r="D190" s="2" t="s">
        <v>115</v>
      </c>
      <c r="E190" s="7"/>
      <c r="F190" s="120"/>
      <c r="G190" s="7"/>
      <c r="H190" s="120"/>
      <c r="I190" s="7"/>
      <c r="J190" s="120"/>
      <c r="K190" s="7"/>
      <c r="L190" s="119"/>
      <c r="M190" s="2"/>
    </row>
    <row r="191" spans="1:13" s="1" customFormat="1">
      <c r="A191" s="1" t="s">
        <v>29</v>
      </c>
      <c r="B191" s="1" t="s">
        <v>159</v>
      </c>
      <c r="C191" s="2" t="s">
        <v>12</v>
      </c>
      <c r="D191" s="2" t="s">
        <v>116</v>
      </c>
      <c r="E191" s="7"/>
      <c r="F191" s="120"/>
      <c r="G191" s="7"/>
      <c r="H191" s="120"/>
      <c r="I191" s="7"/>
      <c r="J191" s="120"/>
      <c r="K191" s="7"/>
      <c r="L191" s="119"/>
      <c r="M191" s="2"/>
    </row>
    <row r="192" spans="1:13" s="1" customFormat="1" ht="27.6">
      <c r="A192" s="1" t="s">
        <v>29</v>
      </c>
      <c r="B192" s="1" t="s">
        <v>159</v>
      </c>
      <c r="C192" s="2" t="s">
        <v>13</v>
      </c>
      <c r="D192" s="2" t="s">
        <v>117</v>
      </c>
      <c r="E192" s="7"/>
      <c r="F192" s="120"/>
      <c r="G192" s="7"/>
      <c r="H192" s="120"/>
      <c r="I192" s="7"/>
      <c r="J192" s="120"/>
      <c r="K192" s="7"/>
      <c r="L192" s="119"/>
      <c r="M192" s="2"/>
    </row>
    <row r="193" spans="1:14" s="1" customFormat="1">
      <c r="A193" s="1" t="s">
        <v>29</v>
      </c>
      <c r="B193" s="1" t="s">
        <v>159</v>
      </c>
      <c r="C193" s="2" t="s">
        <v>14</v>
      </c>
      <c r="D193" s="2" t="s">
        <v>118</v>
      </c>
      <c r="E193" s="7"/>
      <c r="F193" s="120"/>
      <c r="G193" s="7"/>
      <c r="H193" s="120"/>
      <c r="I193" s="7"/>
      <c r="J193" s="120"/>
      <c r="K193" s="7">
        <v>144305</v>
      </c>
      <c r="L193" s="119"/>
      <c r="M193" s="2">
        <v>212695</v>
      </c>
      <c r="N193" s="1" t="s">
        <v>161</v>
      </c>
    </row>
    <row r="194" spans="1:14" s="1" customFormat="1" ht="27.6">
      <c r="A194" s="1" t="s">
        <v>29</v>
      </c>
      <c r="B194" s="1" t="s">
        <v>159</v>
      </c>
      <c r="C194" s="2" t="s">
        <v>15</v>
      </c>
      <c r="D194" s="2" t="s">
        <v>119</v>
      </c>
      <c r="E194" s="7"/>
      <c r="F194" s="120"/>
      <c r="G194" s="7">
        <v>29325</v>
      </c>
      <c r="H194" s="120">
        <v>20</v>
      </c>
      <c r="I194" s="7"/>
      <c r="J194" s="120"/>
      <c r="K194" s="7"/>
      <c r="L194" s="119"/>
      <c r="M194" s="2"/>
    </row>
    <row r="195" spans="1:14" s="1" customFormat="1" ht="27.6">
      <c r="A195" s="1" t="s">
        <v>29</v>
      </c>
      <c r="B195" s="1" t="s">
        <v>159</v>
      </c>
      <c r="C195" s="2" t="s">
        <v>15</v>
      </c>
      <c r="D195" s="2" t="s">
        <v>120</v>
      </c>
      <c r="E195" s="7"/>
      <c r="F195" s="120"/>
      <c r="G195" s="7">
        <v>28334</v>
      </c>
      <c r="H195" s="120">
        <v>41</v>
      </c>
      <c r="I195" s="7"/>
      <c r="J195" s="120"/>
      <c r="K195" s="7"/>
      <c r="L195" s="119"/>
      <c r="M195" s="2"/>
    </row>
    <row r="196" spans="1:14" s="1" customFormat="1" ht="27.6">
      <c r="A196" s="1" t="s">
        <v>29</v>
      </c>
      <c r="B196" s="1" t="s">
        <v>159</v>
      </c>
      <c r="C196" s="2" t="s">
        <v>15</v>
      </c>
      <c r="D196" s="2" t="s">
        <v>121</v>
      </c>
      <c r="E196" s="7"/>
      <c r="F196" s="120"/>
      <c r="G196" s="7"/>
      <c r="H196" s="120"/>
      <c r="I196" s="7">
        <v>35546</v>
      </c>
      <c r="J196" s="120">
        <v>26</v>
      </c>
      <c r="K196" s="7">
        <v>16453</v>
      </c>
      <c r="L196" s="119">
        <v>28</v>
      </c>
      <c r="M196" s="2"/>
    </row>
    <row r="197" spans="1:14" s="1" customFormat="1" ht="27.6">
      <c r="A197" s="1" t="s">
        <v>29</v>
      </c>
      <c r="B197" s="1" t="s">
        <v>159</v>
      </c>
      <c r="C197" s="2" t="s">
        <v>15</v>
      </c>
      <c r="D197" s="2" t="s">
        <v>122</v>
      </c>
      <c r="E197" s="7"/>
      <c r="F197" s="120"/>
      <c r="G197" s="7"/>
      <c r="H197" s="120"/>
      <c r="I197" s="7">
        <v>3873</v>
      </c>
      <c r="J197" s="120"/>
      <c r="K197" s="7">
        <v>10756</v>
      </c>
      <c r="L197" s="119">
        <v>14</v>
      </c>
      <c r="M197" s="2"/>
    </row>
    <row r="198" spans="1:14" s="1" customFormat="1">
      <c r="A198" s="1" t="s">
        <v>29</v>
      </c>
      <c r="B198" s="1" t="s">
        <v>159</v>
      </c>
      <c r="C198" s="2" t="s">
        <v>15</v>
      </c>
      <c r="D198" s="2" t="s">
        <v>123</v>
      </c>
      <c r="E198" s="7"/>
      <c r="F198" s="120"/>
      <c r="G198" s="7"/>
      <c r="H198" s="120"/>
      <c r="I198" s="7">
        <v>21590</v>
      </c>
      <c r="J198" s="120"/>
      <c r="K198" s="7">
        <v>590</v>
      </c>
      <c r="L198" s="119"/>
      <c r="M198" s="2"/>
    </row>
    <row r="199" spans="1:14" s="1" customFormat="1">
      <c r="A199" s="1" t="s">
        <v>29</v>
      </c>
      <c r="B199" s="1" t="s">
        <v>159</v>
      </c>
      <c r="C199" s="2" t="s">
        <v>86</v>
      </c>
      <c r="D199" s="2" t="s">
        <v>124</v>
      </c>
      <c r="E199" s="7"/>
      <c r="F199" s="120"/>
      <c r="G199" s="7"/>
      <c r="H199" s="120"/>
      <c r="I199" s="7"/>
      <c r="J199" s="120"/>
      <c r="K199" s="7"/>
      <c r="L199" s="119"/>
      <c r="M199" s="2"/>
    </row>
    <row r="200" spans="1:14" s="1" customFormat="1">
      <c r="A200" s="1" t="s">
        <v>29</v>
      </c>
      <c r="B200" s="1" t="s">
        <v>163</v>
      </c>
      <c r="C200" s="2" t="s">
        <v>8</v>
      </c>
      <c r="D200" s="2" t="s">
        <v>97</v>
      </c>
      <c r="E200" s="7">
        <v>1927015</v>
      </c>
      <c r="F200" s="120">
        <v>4814</v>
      </c>
      <c r="G200" s="7">
        <v>6300383</v>
      </c>
      <c r="H200" s="120">
        <v>7230</v>
      </c>
      <c r="I200" s="7">
        <v>5046927</v>
      </c>
      <c r="J200" s="120">
        <v>8174</v>
      </c>
      <c r="K200" s="7">
        <v>197072</v>
      </c>
      <c r="L200" s="119">
        <v>393</v>
      </c>
      <c r="M200" s="2"/>
    </row>
    <row r="201" spans="1:14" s="1" customFormat="1">
      <c r="A201" s="1" t="s">
        <v>29</v>
      </c>
      <c r="B201" s="1" t="s">
        <v>163</v>
      </c>
      <c r="C201" s="2" t="s">
        <v>8</v>
      </c>
      <c r="D201" s="2" t="s">
        <v>98</v>
      </c>
      <c r="E201" s="7"/>
      <c r="F201" s="120"/>
      <c r="G201" s="7"/>
      <c r="H201" s="120"/>
      <c r="I201" s="7">
        <v>452027</v>
      </c>
      <c r="J201" s="120"/>
      <c r="K201" s="7"/>
      <c r="L201" s="119"/>
      <c r="M201" s="2"/>
    </row>
    <row r="202" spans="1:14" s="1" customFormat="1">
      <c r="A202" s="1" t="s">
        <v>29</v>
      </c>
      <c r="B202" s="1" t="s">
        <v>163</v>
      </c>
      <c r="C202" s="2" t="s">
        <v>8</v>
      </c>
      <c r="D202" s="2" t="s">
        <v>99</v>
      </c>
      <c r="E202" s="7"/>
      <c r="F202" s="120"/>
      <c r="G202" s="7"/>
      <c r="H202" s="120">
        <v>189</v>
      </c>
      <c r="I202" s="7"/>
      <c r="J202" s="120"/>
      <c r="K202" s="7"/>
      <c r="L202" s="119"/>
      <c r="M202" s="2"/>
    </row>
    <row r="203" spans="1:14" s="1" customFormat="1" ht="27.6">
      <c r="A203" s="1" t="s">
        <v>29</v>
      </c>
      <c r="B203" s="1" t="s">
        <v>163</v>
      </c>
      <c r="C203" s="2" t="s">
        <v>8</v>
      </c>
      <c r="D203" s="2" t="s">
        <v>100</v>
      </c>
      <c r="E203" s="7">
        <v>226397</v>
      </c>
      <c r="F203" s="120">
        <v>245</v>
      </c>
      <c r="G203" s="7">
        <v>513043</v>
      </c>
      <c r="H203" s="120"/>
      <c r="I203" s="7"/>
      <c r="J203" s="120"/>
      <c r="K203" s="7"/>
      <c r="L203" s="119"/>
      <c r="M203" s="2"/>
    </row>
    <row r="204" spans="1:14" s="1" customFormat="1">
      <c r="A204" s="1" t="s">
        <v>29</v>
      </c>
      <c r="B204" s="1" t="s">
        <v>163</v>
      </c>
      <c r="C204" s="2" t="s">
        <v>8</v>
      </c>
      <c r="D204" s="2" t="s">
        <v>101</v>
      </c>
      <c r="E204" s="7">
        <v>3667</v>
      </c>
      <c r="F204" s="120"/>
      <c r="G204" s="7">
        <v>20780</v>
      </c>
      <c r="H204" s="120"/>
      <c r="I204" s="7"/>
      <c r="J204" s="120"/>
      <c r="K204" s="7"/>
      <c r="L204" s="119"/>
      <c r="M204" s="2"/>
    </row>
    <row r="205" spans="1:14" s="1" customFormat="1" ht="55.2">
      <c r="A205" s="1" t="s">
        <v>29</v>
      </c>
      <c r="B205" s="1" t="s">
        <v>163</v>
      </c>
      <c r="C205" s="2" t="s">
        <v>8</v>
      </c>
      <c r="D205" s="2" t="s">
        <v>102</v>
      </c>
      <c r="E205" s="7"/>
      <c r="F205" s="120"/>
      <c r="G205" s="7"/>
      <c r="H205" s="120"/>
      <c r="I205" s="7"/>
      <c r="J205" s="120"/>
      <c r="K205" s="7"/>
      <c r="L205" s="119"/>
      <c r="M205" s="2"/>
    </row>
    <row r="206" spans="1:14" s="1" customFormat="1">
      <c r="A206" s="1" t="s">
        <v>29</v>
      </c>
      <c r="B206" s="1" t="s">
        <v>163</v>
      </c>
      <c r="C206" s="2" t="s">
        <v>8</v>
      </c>
      <c r="D206" s="2" t="s">
        <v>103</v>
      </c>
      <c r="E206" s="7"/>
      <c r="F206" s="120"/>
      <c r="G206" s="7"/>
      <c r="H206" s="120"/>
      <c r="I206" s="7">
        <v>323019</v>
      </c>
      <c r="J206" s="120"/>
      <c r="K206" s="7"/>
      <c r="L206" s="119"/>
      <c r="M206" s="2"/>
    </row>
    <row r="207" spans="1:14" s="1" customFormat="1" ht="27.6">
      <c r="A207" s="1" t="s">
        <v>29</v>
      </c>
      <c r="B207" s="1" t="s">
        <v>163</v>
      </c>
      <c r="C207" s="2" t="s">
        <v>9</v>
      </c>
      <c r="D207" s="2" t="s">
        <v>104</v>
      </c>
      <c r="E207" s="7"/>
      <c r="F207" s="120"/>
      <c r="G207" s="167"/>
      <c r="H207" s="120"/>
      <c r="I207" s="7">
        <v>33677</v>
      </c>
      <c r="J207" s="120"/>
      <c r="K207" s="7"/>
      <c r="L207" s="119"/>
      <c r="M207" s="2"/>
    </row>
    <row r="208" spans="1:14" s="1" customFormat="1" ht="27.6">
      <c r="A208" s="1" t="s">
        <v>29</v>
      </c>
      <c r="B208" s="1" t="s">
        <v>163</v>
      </c>
      <c r="C208" s="2" t="s">
        <v>9</v>
      </c>
      <c r="D208" s="2" t="s">
        <v>105</v>
      </c>
      <c r="E208" s="7"/>
      <c r="F208" s="120"/>
      <c r="G208" s="7"/>
      <c r="H208" s="120"/>
      <c r="I208" s="7"/>
      <c r="J208" s="120"/>
      <c r="K208" s="7"/>
      <c r="L208" s="119"/>
      <c r="M208" s="2"/>
    </row>
    <row r="209" spans="1:14" s="1" customFormat="1" ht="41.4">
      <c r="A209" s="1" t="s">
        <v>29</v>
      </c>
      <c r="B209" s="1" t="s">
        <v>163</v>
      </c>
      <c r="C209" s="2" t="s">
        <v>9</v>
      </c>
      <c r="D209" s="2" t="s">
        <v>106</v>
      </c>
      <c r="E209" s="7"/>
      <c r="F209" s="120"/>
      <c r="G209" s="7">
        <v>32816</v>
      </c>
      <c r="H209" s="120"/>
      <c r="I209" s="7">
        <v>83039</v>
      </c>
      <c r="J209" s="120"/>
      <c r="K209" s="7">
        <v>307955</v>
      </c>
      <c r="L209" s="119"/>
      <c r="M209" s="2"/>
    </row>
    <row r="210" spans="1:14" s="1" customFormat="1" ht="27.6">
      <c r="A210" s="1" t="s">
        <v>29</v>
      </c>
      <c r="B210" s="1" t="s">
        <v>163</v>
      </c>
      <c r="C210" s="2" t="s">
        <v>9</v>
      </c>
      <c r="D210" s="2" t="s">
        <v>107</v>
      </c>
      <c r="E210" s="7"/>
      <c r="F210" s="120"/>
      <c r="G210" s="7"/>
      <c r="H210" s="120"/>
      <c r="I210" s="7">
        <v>60330</v>
      </c>
      <c r="J210" s="120"/>
      <c r="K210" s="7">
        <v>30890</v>
      </c>
      <c r="L210" s="119"/>
      <c r="M210" s="2"/>
    </row>
    <row r="211" spans="1:14" s="1" customFormat="1" ht="27.6">
      <c r="A211" s="1" t="s">
        <v>29</v>
      </c>
      <c r="B211" s="1" t="s">
        <v>163</v>
      </c>
      <c r="C211" s="2" t="s">
        <v>9</v>
      </c>
      <c r="D211" s="2" t="s">
        <v>108</v>
      </c>
      <c r="E211" s="7">
        <v>106075</v>
      </c>
      <c r="F211" s="120"/>
      <c r="G211" s="7">
        <v>249653</v>
      </c>
      <c r="H211" s="120"/>
      <c r="I211" s="7">
        <v>3720705</v>
      </c>
      <c r="J211" s="120"/>
      <c r="K211" s="7">
        <v>193871</v>
      </c>
      <c r="L211" s="119"/>
      <c r="M211" s="2"/>
    </row>
    <row r="212" spans="1:14" s="1" customFormat="1" ht="27.6">
      <c r="A212" s="1" t="s">
        <v>29</v>
      </c>
      <c r="B212" s="1" t="s">
        <v>163</v>
      </c>
      <c r="C212" s="2" t="s">
        <v>10</v>
      </c>
      <c r="D212" s="2" t="s">
        <v>109</v>
      </c>
      <c r="E212" s="7">
        <v>11083</v>
      </c>
      <c r="F212" s="120"/>
      <c r="G212" s="7">
        <v>609816</v>
      </c>
      <c r="H212" s="120"/>
      <c r="I212" s="7"/>
      <c r="J212" s="120"/>
      <c r="K212" s="7"/>
      <c r="L212" s="119"/>
      <c r="M212" s="2"/>
    </row>
    <row r="213" spans="1:14" s="1" customFormat="1" ht="27.6">
      <c r="A213" s="1" t="s">
        <v>29</v>
      </c>
      <c r="B213" s="1" t="s">
        <v>163</v>
      </c>
      <c r="C213" s="2" t="s">
        <v>10</v>
      </c>
      <c r="D213" s="2" t="s">
        <v>110</v>
      </c>
      <c r="E213" s="7"/>
      <c r="F213" s="120"/>
      <c r="G213" s="7"/>
      <c r="H213" s="120"/>
      <c r="I213" s="7">
        <v>1682984</v>
      </c>
      <c r="J213" s="120"/>
      <c r="K213" s="7"/>
      <c r="L213" s="119"/>
      <c r="M213" s="2"/>
    </row>
    <row r="214" spans="1:14" s="1" customFormat="1" ht="27.6">
      <c r="A214" s="1" t="s">
        <v>29</v>
      </c>
      <c r="B214" s="1" t="s">
        <v>163</v>
      </c>
      <c r="C214" s="2" t="s">
        <v>10</v>
      </c>
      <c r="D214" s="2" t="s">
        <v>111</v>
      </c>
      <c r="E214" s="7"/>
      <c r="F214" s="120"/>
      <c r="G214" s="7"/>
      <c r="H214" s="120"/>
      <c r="I214" s="7">
        <v>97224</v>
      </c>
      <c r="J214" s="120"/>
      <c r="K214" s="7">
        <v>494272</v>
      </c>
      <c r="L214" s="119"/>
      <c r="M214" s="2"/>
    </row>
    <row r="215" spans="1:14" s="1" customFormat="1" ht="27.6">
      <c r="A215" s="1" t="s">
        <v>29</v>
      </c>
      <c r="B215" s="1" t="s">
        <v>163</v>
      </c>
      <c r="C215" s="2" t="s">
        <v>10</v>
      </c>
      <c r="D215" s="2" t="s">
        <v>112</v>
      </c>
      <c r="E215" s="7"/>
      <c r="F215" s="120"/>
      <c r="G215" s="7"/>
      <c r="H215" s="120"/>
      <c r="I215" s="7"/>
      <c r="J215" s="120"/>
      <c r="K215" s="7"/>
      <c r="L215" s="119"/>
      <c r="M215" s="2"/>
    </row>
    <row r="216" spans="1:14" s="1" customFormat="1">
      <c r="A216" s="1" t="s">
        <v>29</v>
      </c>
      <c r="B216" s="1" t="s">
        <v>163</v>
      </c>
      <c r="C216" s="2" t="s">
        <v>11</v>
      </c>
      <c r="D216" s="2" t="s">
        <v>113</v>
      </c>
      <c r="E216" s="7"/>
      <c r="F216" s="120"/>
      <c r="G216" s="7">
        <v>1775152</v>
      </c>
      <c r="H216" s="120"/>
      <c r="I216" s="7">
        <v>4579998</v>
      </c>
      <c r="J216" s="120"/>
      <c r="K216" s="7">
        <v>1508864</v>
      </c>
      <c r="L216" s="119"/>
      <c r="M216" s="2"/>
    </row>
    <row r="217" spans="1:14" s="1" customFormat="1" ht="41.4">
      <c r="A217" s="1" t="s">
        <v>29</v>
      </c>
      <c r="B217" s="1" t="s">
        <v>163</v>
      </c>
      <c r="C217" s="2" t="s">
        <v>11</v>
      </c>
      <c r="D217" s="2" t="s">
        <v>114</v>
      </c>
      <c r="E217" s="7"/>
      <c r="F217" s="120"/>
      <c r="G217" s="7">
        <v>528447</v>
      </c>
      <c r="H217" s="120"/>
      <c r="I217" s="7">
        <v>291221</v>
      </c>
      <c r="J217" s="120"/>
      <c r="K217" s="7"/>
      <c r="L217" s="119"/>
      <c r="M217" s="2"/>
    </row>
    <row r="218" spans="1:14" s="1" customFormat="1">
      <c r="A218" s="1" t="s">
        <v>29</v>
      </c>
      <c r="B218" s="1" t="s">
        <v>163</v>
      </c>
      <c r="C218" s="2" t="s">
        <v>11</v>
      </c>
      <c r="D218" s="2" t="s">
        <v>115</v>
      </c>
      <c r="E218" s="7"/>
      <c r="F218" s="120"/>
      <c r="G218" s="7"/>
      <c r="H218" s="120"/>
      <c r="I218" s="7"/>
      <c r="J218" s="120"/>
      <c r="K218" s="7"/>
      <c r="L218" s="119"/>
      <c r="M218" s="2"/>
    </row>
    <row r="219" spans="1:14" s="1" customFormat="1">
      <c r="A219" s="1" t="s">
        <v>29</v>
      </c>
      <c r="B219" s="1" t="s">
        <v>163</v>
      </c>
      <c r="C219" s="2" t="s">
        <v>12</v>
      </c>
      <c r="D219" s="2" t="s">
        <v>116</v>
      </c>
      <c r="E219" s="7"/>
      <c r="F219" s="120"/>
      <c r="G219" s="7"/>
      <c r="H219" s="120"/>
      <c r="I219" s="7"/>
      <c r="J219" s="120"/>
      <c r="K219" s="7"/>
      <c r="L219" s="119"/>
      <c r="M219" s="2"/>
    </row>
    <row r="220" spans="1:14" s="1" customFormat="1" ht="27.6">
      <c r="A220" s="1" t="s">
        <v>29</v>
      </c>
      <c r="B220" s="1" t="s">
        <v>163</v>
      </c>
      <c r="C220" s="2" t="s">
        <v>13</v>
      </c>
      <c r="D220" s="2" t="s">
        <v>117</v>
      </c>
      <c r="E220" s="7"/>
      <c r="F220" s="120"/>
      <c r="G220" s="7"/>
      <c r="H220" s="120"/>
      <c r="I220" s="7"/>
      <c r="J220" s="120"/>
      <c r="K220" s="7"/>
      <c r="L220" s="119"/>
      <c r="M220" s="2"/>
    </row>
    <row r="221" spans="1:14" s="1" customFormat="1">
      <c r="A221" s="1" t="s">
        <v>29</v>
      </c>
      <c r="B221" s="1" t="s">
        <v>163</v>
      </c>
      <c r="C221" s="2" t="s">
        <v>14</v>
      </c>
      <c r="D221" s="2" t="s">
        <v>118</v>
      </c>
      <c r="E221" s="7">
        <v>11342</v>
      </c>
      <c r="F221" s="120"/>
      <c r="G221" s="7">
        <v>894287</v>
      </c>
      <c r="H221" s="120"/>
      <c r="I221" s="7">
        <v>2318653</v>
      </c>
      <c r="J221" s="120"/>
      <c r="K221" s="7">
        <v>55416</v>
      </c>
      <c r="L221" s="119"/>
      <c r="M221" s="2"/>
      <c r="N221" s="1" t="s">
        <v>164</v>
      </c>
    </row>
    <row r="222" spans="1:14" s="1" customFormat="1" ht="27.6">
      <c r="A222" s="1" t="s">
        <v>29</v>
      </c>
      <c r="B222" s="1" t="s">
        <v>163</v>
      </c>
      <c r="C222" s="2" t="s">
        <v>15</v>
      </c>
      <c r="D222" s="2" t="s">
        <v>119</v>
      </c>
      <c r="E222" s="7"/>
      <c r="F222" s="120"/>
      <c r="G222" s="7">
        <v>73419</v>
      </c>
      <c r="H222" s="120">
        <v>99</v>
      </c>
      <c r="I222" s="7"/>
      <c r="J222" s="120"/>
      <c r="K222" s="7"/>
      <c r="L222" s="119"/>
      <c r="M222" s="2"/>
    </row>
    <row r="223" spans="1:14" s="1" customFormat="1" ht="27.6">
      <c r="A223" s="1" t="s">
        <v>29</v>
      </c>
      <c r="B223" s="1" t="s">
        <v>163</v>
      </c>
      <c r="C223" s="2" t="s">
        <v>15</v>
      </c>
      <c r="D223" s="2" t="s">
        <v>120</v>
      </c>
      <c r="E223" s="7"/>
      <c r="F223" s="120"/>
      <c r="G223" s="7">
        <v>73497</v>
      </c>
      <c r="H223" s="120">
        <v>40</v>
      </c>
      <c r="I223" s="7"/>
      <c r="J223" s="120"/>
      <c r="K223" s="7"/>
      <c r="L223" s="119"/>
      <c r="M223" s="2"/>
    </row>
    <row r="224" spans="1:14" s="1" customFormat="1" ht="27.6">
      <c r="A224" s="1" t="s">
        <v>29</v>
      </c>
      <c r="B224" s="1" t="s">
        <v>163</v>
      </c>
      <c r="C224" s="2" t="s">
        <v>15</v>
      </c>
      <c r="D224" s="2" t="s">
        <v>121</v>
      </c>
      <c r="E224" s="7"/>
      <c r="F224" s="120"/>
      <c r="G224" s="7"/>
      <c r="H224" s="120"/>
      <c r="I224" s="7">
        <v>524690</v>
      </c>
      <c r="J224" s="120"/>
      <c r="K224" s="7"/>
      <c r="L224" s="119"/>
      <c r="M224" s="2"/>
    </row>
    <row r="225" spans="1:13" s="1" customFormat="1" ht="27.6">
      <c r="A225" s="1" t="s">
        <v>29</v>
      </c>
      <c r="B225" s="1" t="s">
        <v>163</v>
      </c>
      <c r="C225" s="2" t="s">
        <v>15</v>
      </c>
      <c r="D225" s="2" t="s">
        <v>122</v>
      </c>
      <c r="E225" s="7"/>
      <c r="F225" s="120"/>
      <c r="G225" s="7"/>
      <c r="H225" s="120"/>
      <c r="I225" s="7"/>
      <c r="J225" s="120"/>
      <c r="K225" s="7"/>
      <c r="L225" s="119"/>
      <c r="M225" s="2"/>
    </row>
    <row r="226" spans="1:13" s="1" customFormat="1">
      <c r="A226" s="1" t="s">
        <v>29</v>
      </c>
      <c r="B226" s="1" t="s">
        <v>163</v>
      </c>
      <c r="C226" s="2" t="s">
        <v>15</v>
      </c>
      <c r="D226" s="2" t="s">
        <v>123</v>
      </c>
      <c r="E226" s="7"/>
      <c r="F226" s="120"/>
      <c r="G226" s="7"/>
      <c r="H226" s="120"/>
      <c r="I226" s="7">
        <v>39492</v>
      </c>
      <c r="J226" s="120">
        <v>303</v>
      </c>
      <c r="K226" s="7"/>
      <c r="L226" s="119"/>
      <c r="M226" s="2"/>
    </row>
    <row r="227" spans="1:13" s="1" customFormat="1">
      <c r="A227" s="1" t="s">
        <v>29</v>
      </c>
      <c r="B227" s="1" t="s">
        <v>163</v>
      </c>
      <c r="C227" s="2" t="s">
        <v>86</v>
      </c>
      <c r="D227" s="2" t="s">
        <v>124</v>
      </c>
      <c r="E227" s="7"/>
      <c r="F227" s="120"/>
      <c r="G227" s="7"/>
      <c r="H227" s="120"/>
      <c r="I227" s="7"/>
      <c r="J227" s="120"/>
      <c r="K227" s="7"/>
      <c r="L227" s="119"/>
      <c r="M227" s="2"/>
    </row>
    <row r="228" spans="1:13" s="1" customFormat="1">
      <c r="A228" s="1" t="s">
        <v>29</v>
      </c>
      <c r="B228" s="1" t="s">
        <v>165</v>
      </c>
      <c r="C228" s="2" t="s">
        <v>8</v>
      </c>
      <c r="D228" s="2" t="s">
        <v>97</v>
      </c>
      <c r="E228" s="7">
        <v>6556750</v>
      </c>
      <c r="F228" s="120">
        <v>6201</v>
      </c>
      <c r="G228" s="7">
        <v>18173440</v>
      </c>
      <c r="H228" s="120">
        <v>16644</v>
      </c>
      <c r="I228" s="7">
        <v>25080800</v>
      </c>
      <c r="J228" s="120">
        <v>15432</v>
      </c>
      <c r="K228" s="7"/>
      <c r="L228" s="119"/>
      <c r="M228" s="2"/>
    </row>
    <row r="229" spans="1:13" s="1" customFormat="1">
      <c r="A229" s="1" t="s">
        <v>29</v>
      </c>
      <c r="B229" s="1" t="s">
        <v>165</v>
      </c>
      <c r="C229" s="2" t="s">
        <v>8</v>
      </c>
      <c r="D229" s="2" t="s">
        <v>98</v>
      </c>
      <c r="E229" s="7"/>
      <c r="F229" s="120"/>
      <c r="G229" s="7"/>
      <c r="H229" s="120"/>
      <c r="I229" s="7"/>
      <c r="J229" s="120"/>
      <c r="K229" s="7"/>
      <c r="L229" s="119"/>
      <c r="M229" s="2"/>
    </row>
    <row r="230" spans="1:13" s="1" customFormat="1">
      <c r="A230" s="1" t="s">
        <v>29</v>
      </c>
      <c r="B230" s="1" t="s">
        <v>165</v>
      </c>
      <c r="C230" s="2" t="s">
        <v>8</v>
      </c>
      <c r="D230" s="2" t="s">
        <v>99</v>
      </c>
      <c r="E230" s="7"/>
      <c r="F230" s="120"/>
      <c r="G230" s="7"/>
      <c r="H230" s="120"/>
      <c r="I230" s="7"/>
      <c r="J230" s="120"/>
      <c r="K230" s="7"/>
      <c r="L230" s="119"/>
      <c r="M230" s="2"/>
    </row>
    <row r="231" spans="1:13" s="1" customFormat="1" ht="27.6">
      <c r="A231" s="1" t="s">
        <v>29</v>
      </c>
      <c r="B231" s="1" t="s">
        <v>165</v>
      </c>
      <c r="C231" s="2" t="s">
        <v>8</v>
      </c>
      <c r="D231" s="2" t="s">
        <v>100</v>
      </c>
      <c r="E231" s="7">
        <v>415310</v>
      </c>
      <c r="F231" s="120">
        <v>574</v>
      </c>
      <c r="G231" s="7">
        <v>393934</v>
      </c>
      <c r="H231" s="120">
        <v>500</v>
      </c>
      <c r="I231" s="7"/>
      <c r="J231" s="120"/>
      <c r="K231" s="7"/>
      <c r="L231" s="119"/>
      <c r="M231" s="2"/>
    </row>
    <row r="232" spans="1:13" s="1" customFormat="1">
      <c r="A232" s="1" t="s">
        <v>29</v>
      </c>
      <c r="B232" s="1" t="s">
        <v>165</v>
      </c>
      <c r="C232" s="2" t="s">
        <v>8</v>
      </c>
      <c r="D232" s="2" t="s">
        <v>101</v>
      </c>
      <c r="E232" s="7">
        <v>4337</v>
      </c>
      <c r="F232" s="120">
        <v>363</v>
      </c>
      <c r="G232" s="7">
        <v>130454</v>
      </c>
      <c r="H232" s="120">
        <v>463</v>
      </c>
      <c r="I232" s="7">
        <v>184319</v>
      </c>
      <c r="J232" s="120">
        <v>463</v>
      </c>
      <c r="K232" s="7"/>
      <c r="L232" s="119"/>
      <c r="M232" s="2"/>
    </row>
    <row r="233" spans="1:13" s="1" customFormat="1" ht="55.2">
      <c r="A233" s="1" t="s">
        <v>29</v>
      </c>
      <c r="B233" s="1" t="s">
        <v>165</v>
      </c>
      <c r="C233" s="2" t="s">
        <v>8</v>
      </c>
      <c r="D233" s="2" t="s">
        <v>102</v>
      </c>
      <c r="E233" s="7"/>
      <c r="F233" s="120"/>
      <c r="G233" s="7"/>
      <c r="H233" s="120"/>
      <c r="I233" s="7"/>
      <c r="J233" s="120"/>
      <c r="K233" s="7"/>
      <c r="L233" s="119"/>
      <c r="M233" s="2"/>
    </row>
    <row r="234" spans="1:13" s="1" customFormat="1">
      <c r="A234" s="1" t="s">
        <v>29</v>
      </c>
      <c r="B234" s="1" t="s">
        <v>165</v>
      </c>
      <c r="C234" s="2" t="s">
        <v>8</v>
      </c>
      <c r="D234" s="2" t="s">
        <v>103</v>
      </c>
      <c r="E234" s="7"/>
      <c r="F234" s="120"/>
      <c r="G234" s="7">
        <v>3425385</v>
      </c>
      <c r="H234" s="120">
        <v>5329</v>
      </c>
      <c r="I234" s="7">
        <v>1100893</v>
      </c>
      <c r="J234" s="120">
        <v>1703</v>
      </c>
      <c r="K234" s="7">
        <v>1121249</v>
      </c>
      <c r="L234" s="119">
        <v>2500</v>
      </c>
      <c r="M234" s="2"/>
    </row>
    <row r="235" spans="1:13" s="1" customFormat="1" ht="27.6">
      <c r="A235" s="1" t="s">
        <v>29</v>
      </c>
      <c r="B235" s="1" t="s">
        <v>165</v>
      </c>
      <c r="C235" s="2" t="s">
        <v>9</v>
      </c>
      <c r="D235" s="2" t="s">
        <v>104</v>
      </c>
      <c r="E235" s="7">
        <v>469</v>
      </c>
      <c r="F235" s="120"/>
      <c r="G235" s="167">
        <v>56661</v>
      </c>
      <c r="H235" s="120"/>
      <c r="I235" s="7">
        <v>68506</v>
      </c>
      <c r="J235" s="120"/>
      <c r="K235" s="7"/>
      <c r="L235" s="119"/>
      <c r="M235" s="2"/>
    </row>
    <row r="236" spans="1:13" s="1" customFormat="1" ht="27.6">
      <c r="A236" s="1" t="s">
        <v>29</v>
      </c>
      <c r="B236" s="1" t="s">
        <v>165</v>
      </c>
      <c r="C236" s="2" t="s">
        <v>9</v>
      </c>
      <c r="D236" s="2" t="s">
        <v>105</v>
      </c>
      <c r="E236" s="7">
        <v>210213</v>
      </c>
      <c r="F236" s="120"/>
      <c r="G236" s="7">
        <v>67316</v>
      </c>
      <c r="H236" s="120"/>
      <c r="I236" s="7"/>
      <c r="J236" s="120"/>
      <c r="K236" s="7"/>
      <c r="L236" s="119"/>
      <c r="M236" s="2"/>
    </row>
    <row r="237" spans="1:13" s="1" customFormat="1" ht="41.4">
      <c r="A237" s="1" t="s">
        <v>29</v>
      </c>
      <c r="B237" s="1" t="s">
        <v>165</v>
      </c>
      <c r="C237" s="2" t="s">
        <v>9</v>
      </c>
      <c r="D237" s="2" t="s">
        <v>106</v>
      </c>
      <c r="E237" s="7">
        <v>18399</v>
      </c>
      <c r="F237" s="120"/>
      <c r="G237" s="7">
        <v>96933</v>
      </c>
      <c r="H237" s="120"/>
      <c r="I237" s="7">
        <v>760</v>
      </c>
      <c r="J237" s="120"/>
      <c r="K237" s="7"/>
      <c r="L237" s="119"/>
      <c r="M237" s="2"/>
    </row>
    <row r="238" spans="1:13" s="1" customFormat="1" ht="27.6">
      <c r="A238" s="1" t="s">
        <v>29</v>
      </c>
      <c r="B238" s="1" t="s">
        <v>165</v>
      </c>
      <c r="C238" s="2" t="s">
        <v>9</v>
      </c>
      <c r="D238" s="2" t="s">
        <v>107</v>
      </c>
      <c r="E238" s="7">
        <v>147385</v>
      </c>
      <c r="F238" s="120"/>
      <c r="G238" s="7">
        <v>22496</v>
      </c>
      <c r="H238" s="120"/>
      <c r="I238" s="7">
        <v>9634</v>
      </c>
      <c r="J238" s="120"/>
      <c r="K238" s="7"/>
      <c r="L238" s="119"/>
      <c r="M238" s="2"/>
    </row>
    <row r="239" spans="1:13" s="1" customFormat="1" ht="27.6">
      <c r="A239" s="1" t="s">
        <v>29</v>
      </c>
      <c r="B239" s="1" t="s">
        <v>165</v>
      </c>
      <c r="C239" s="2" t="s">
        <v>9</v>
      </c>
      <c r="D239" s="2" t="s">
        <v>108</v>
      </c>
      <c r="E239" s="7">
        <v>521436</v>
      </c>
      <c r="F239" s="120"/>
      <c r="G239" s="7">
        <v>362421</v>
      </c>
      <c r="H239" s="120"/>
      <c r="I239" s="7">
        <v>483665</v>
      </c>
      <c r="J239" s="120"/>
      <c r="K239" s="7">
        <v>308486</v>
      </c>
      <c r="L239" s="119"/>
      <c r="M239" s="2"/>
    </row>
    <row r="240" spans="1:13" s="1" customFormat="1" ht="27.6">
      <c r="A240" s="1" t="s">
        <v>29</v>
      </c>
      <c r="B240" s="1" t="s">
        <v>165</v>
      </c>
      <c r="C240" s="2" t="s">
        <v>10</v>
      </c>
      <c r="D240" s="2" t="s">
        <v>109</v>
      </c>
      <c r="E240" s="7">
        <v>52336</v>
      </c>
      <c r="F240" s="120"/>
      <c r="G240" s="7">
        <v>160689</v>
      </c>
      <c r="H240" s="120"/>
      <c r="I240" s="7">
        <v>83992</v>
      </c>
      <c r="J240" s="120"/>
      <c r="K240" s="7">
        <v>2820</v>
      </c>
      <c r="L240" s="119"/>
      <c r="M240" s="2"/>
    </row>
    <row r="241" spans="1:14" s="1" customFormat="1" ht="27.6">
      <c r="A241" s="1" t="s">
        <v>29</v>
      </c>
      <c r="B241" s="1" t="s">
        <v>165</v>
      </c>
      <c r="C241" s="2" t="s">
        <v>10</v>
      </c>
      <c r="D241" s="2" t="s">
        <v>110</v>
      </c>
      <c r="E241" s="7">
        <v>184213</v>
      </c>
      <c r="F241" s="120"/>
      <c r="G241" s="7">
        <v>93506</v>
      </c>
      <c r="H241" s="120"/>
      <c r="I241" s="7">
        <v>60426</v>
      </c>
      <c r="J241" s="120"/>
      <c r="K241" s="7"/>
      <c r="L241" s="119"/>
      <c r="M241" s="2"/>
    </row>
    <row r="242" spans="1:14" s="1" customFormat="1" ht="27.6">
      <c r="A242" s="1" t="s">
        <v>29</v>
      </c>
      <c r="B242" s="1" t="s">
        <v>165</v>
      </c>
      <c r="C242" s="2" t="s">
        <v>10</v>
      </c>
      <c r="D242" s="2" t="s">
        <v>111</v>
      </c>
      <c r="E242" s="7">
        <v>31421</v>
      </c>
      <c r="F242" s="120"/>
      <c r="G242" s="7">
        <v>163804</v>
      </c>
      <c r="H242" s="120"/>
      <c r="I242" s="7">
        <v>15343</v>
      </c>
      <c r="J242" s="120"/>
      <c r="K242" s="7"/>
      <c r="L242" s="119"/>
      <c r="M242" s="2"/>
    </row>
    <row r="243" spans="1:14" s="1" customFormat="1" ht="27.6">
      <c r="A243" s="1" t="s">
        <v>29</v>
      </c>
      <c r="B243" s="1" t="s">
        <v>165</v>
      </c>
      <c r="C243" s="2" t="s">
        <v>10</v>
      </c>
      <c r="D243" s="2" t="s">
        <v>112</v>
      </c>
      <c r="E243" s="7"/>
      <c r="F243" s="120"/>
      <c r="G243" s="7"/>
      <c r="H243" s="120"/>
      <c r="I243" s="7"/>
      <c r="J243" s="120"/>
      <c r="K243" s="7"/>
      <c r="L243" s="119"/>
      <c r="M243" s="2"/>
    </row>
    <row r="244" spans="1:14" s="1" customFormat="1">
      <c r="A244" s="1" t="s">
        <v>29</v>
      </c>
      <c r="B244" s="1" t="s">
        <v>165</v>
      </c>
      <c r="C244" s="2" t="s">
        <v>11</v>
      </c>
      <c r="D244" s="2" t="s">
        <v>113</v>
      </c>
      <c r="E244" s="7"/>
      <c r="F244" s="120"/>
      <c r="G244" s="7">
        <v>14728438</v>
      </c>
      <c r="H244" s="120"/>
      <c r="I244" s="7">
        <v>15297633</v>
      </c>
      <c r="J244" s="120"/>
      <c r="K244" s="7"/>
      <c r="L244" s="119"/>
      <c r="M244" s="2"/>
    </row>
    <row r="245" spans="1:14" s="1" customFormat="1" ht="41.4">
      <c r="A245" s="1" t="s">
        <v>29</v>
      </c>
      <c r="B245" s="1" t="s">
        <v>165</v>
      </c>
      <c r="C245" s="2" t="s">
        <v>11</v>
      </c>
      <c r="D245" s="2" t="s">
        <v>114</v>
      </c>
      <c r="E245" s="7"/>
      <c r="F245" s="120"/>
      <c r="G245" s="7">
        <v>2205286</v>
      </c>
      <c r="H245" s="120"/>
      <c r="I245" s="7">
        <v>2056352</v>
      </c>
      <c r="J245" s="120"/>
      <c r="K245" s="7"/>
      <c r="L245" s="119"/>
      <c r="M245" s="2"/>
    </row>
    <row r="246" spans="1:14" s="1" customFormat="1">
      <c r="A246" s="1" t="s">
        <v>29</v>
      </c>
      <c r="B246" s="1" t="s">
        <v>165</v>
      </c>
      <c r="C246" s="2" t="s">
        <v>11</v>
      </c>
      <c r="D246" s="2" t="s">
        <v>115</v>
      </c>
      <c r="E246" s="7"/>
      <c r="F246" s="120"/>
      <c r="G246" s="7"/>
      <c r="H246" s="120"/>
      <c r="I246" s="7"/>
      <c r="J246" s="120"/>
      <c r="K246" s="7"/>
      <c r="L246" s="119"/>
      <c r="M246" s="2"/>
    </row>
    <row r="247" spans="1:14" s="1" customFormat="1">
      <c r="A247" s="1" t="s">
        <v>29</v>
      </c>
      <c r="B247" s="1" t="s">
        <v>165</v>
      </c>
      <c r="C247" s="2" t="s">
        <v>12</v>
      </c>
      <c r="D247" s="2" t="s">
        <v>116</v>
      </c>
      <c r="E247" s="7"/>
      <c r="F247" s="120"/>
      <c r="G247" s="7"/>
      <c r="H247" s="120"/>
      <c r="I247" s="7"/>
      <c r="J247" s="120"/>
      <c r="K247" s="7"/>
      <c r="L247" s="119"/>
      <c r="M247" s="2"/>
    </row>
    <row r="248" spans="1:14" s="1" customFormat="1" ht="27.6">
      <c r="A248" s="1" t="s">
        <v>29</v>
      </c>
      <c r="B248" s="1" t="s">
        <v>165</v>
      </c>
      <c r="C248" s="2" t="s">
        <v>13</v>
      </c>
      <c r="D248" s="2" t="s">
        <v>117</v>
      </c>
      <c r="E248" s="7"/>
      <c r="F248" s="120"/>
      <c r="G248" s="7"/>
      <c r="H248" s="120"/>
      <c r="I248" s="7"/>
      <c r="J248" s="120"/>
      <c r="K248" s="7"/>
      <c r="L248" s="119"/>
      <c r="M248" s="2"/>
    </row>
    <row r="249" spans="1:14" s="1" customFormat="1">
      <c r="A249" s="1" t="s">
        <v>29</v>
      </c>
      <c r="B249" s="1" t="s">
        <v>165</v>
      </c>
      <c r="C249" s="2" t="s">
        <v>14</v>
      </c>
      <c r="D249" s="2" t="s">
        <v>118</v>
      </c>
      <c r="E249" s="7">
        <v>1020126</v>
      </c>
      <c r="F249" s="120"/>
      <c r="G249" s="7">
        <v>661805</v>
      </c>
      <c r="H249" s="120"/>
      <c r="I249" s="7">
        <v>7519537</v>
      </c>
      <c r="J249" s="120"/>
      <c r="K249" s="7">
        <v>4293063</v>
      </c>
      <c r="L249" s="119"/>
      <c r="M249" s="2"/>
    </row>
    <row r="250" spans="1:14" s="1" customFormat="1" ht="27.6">
      <c r="A250" s="1" t="s">
        <v>29</v>
      </c>
      <c r="B250" s="1" t="s">
        <v>165</v>
      </c>
      <c r="C250" s="2" t="s">
        <v>15</v>
      </c>
      <c r="D250" s="2" t="s">
        <v>119</v>
      </c>
      <c r="E250" s="7"/>
      <c r="F250" s="120"/>
      <c r="G250" s="7">
        <v>215609</v>
      </c>
      <c r="H250" s="120">
        <v>135</v>
      </c>
      <c r="I250" s="7">
        <v>516</v>
      </c>
      <c r="J250" s="120">
        <v>1</v>
      </c>
      <c r="K250" s="7">
        <v>583333</v>
      </c>
      <c r="L250" s="119">
        <v>357</v>
      </c>
      <c r="M250" s="2"/>
    </row>
    <row r="251" spans="1:14" s="1" customFormat="1" ht="27.6">
      <c r="A251" s="1" t="s">
        <v>29</v>
      </c>
      <c r="B251" s="1" t="s">
        <v>165</v>
      </c>
      <c r="C251" s="2" t="s">
        <v>15</v>
      </c>
      <c r="D251" s="2" t="s">
        <v>120</v>
      </c>
      <c r="E251" s="7"/>
      <c r="F251" s="120"/>
      <c r="G251" s="7">
        <v>208841</v>
      </c>
      <c r="H251" s="120">
        <v>209</v>
      </c>
      <c r="I251" s="7">
        <v>324258</v>
      </c>
      <c r="J251" s="120">
        <v>56</v>
      </c>
      <c r="K251" s="7">
        <v>125327</v>
      </c>
      <c r="L251" s="119">
        <v>0</v>
      </c>
      <c r="M251" s="2"/>
    </row>
    <row r="252" spans="1:14" s="1" customFormat="1" ht="27.6">
      <c r="A252" s="1" t="s">
        <v>29</v>
      </c>
      <c r="B252" s="1" t="s">
        <v>165</v>
      </c>
      <c r="C252" s="2" t="s">
        <v>15</v>
      </c>
      <c r="D252" s="2" t="s">
        <v>121</v>
      </c>
      <c r="E252" s="7"/>
      <c r="F252" s="120"/>
      <c r="G252" s="7">
        <v>264685</v>
      </c>
      <c r="H252" s="120">
        <v>296</v>
      </c>
      <c r="I252" s="7">
        <v>2041244</v>
      </c>
      <c r="J252" s="120">
        <v>1081</v>
      </c>
      <c r="K252" s="7">
        <v>305969</v>
      </c>
      <c r="L252" s="119">
        <v>513</v>
      </c>
      <c r="M252" s="2"/>
    </row>
    <row r="253" spans="1:14" s="1" customFormat="1" ht="27.6">
      <c r="A253" s="1" t="s">
        <v>29</v>
      </c>
      <c r="B253" s="1" t="s">
        <v>165</v>
      </c>
      <c r="C253" s="2" t="s">
        <v>15</v>
      </c>
      <c r="D253" s="2" t="s">
        <v>122</v>
      </c>
      <c r="E253" s="7"/>
      <c r="F253" s="120"/>
      <c r="G253" s="7"/>
      <c r="H253" s="120"/>
      <c r="I253" s="7"/>
      <c r="J253" s="120"/>
      <c r="K253" s="7"/>
      <c r="L253" s="119"/>
      <c r="M253" s="2"/>
    </row>
    <row r="254" spans="1:14" s="1" customFormat="1">
      <c r="A254" s="1" t="s">
        <v>29</v>
      </c>
      <c r="B254" s="1" t="s">
        <v>165</v>
      </c>
      <c r="C254" s="2" t="s">
        <v>15</v>
      </c>
      <c r="D254" s="2" t="s">
        <v>123</v>
      </c>
      <c r="E254" s="7"/>
      <c r="F254" s="120"/>
      <c r="G254" s="7"/>
      <c r="H254" s="120"/>
      <c r="I254" s="7"/>
      <c r="J254" s="120"/>
      <c r="K254" s="7"/>
      <c r="L254" s="119"/>
      <c r="M254" s="2"/>
    </row>
    <row r="255" spans="1:14" s="1" customFormat="1">
      <c r="A255" s="1" t="s">
        <v>29</v>
      </c>
      <c r="B255" s="1" t="s">
        <v>165</v>
      </c>
      <c r="C255" s="2" t="s">
        <v>86</v>
      </c>
      <c r="D255" s="2" t="s">
        <v>124</v>
      </c>
      <c r="E255" s="7"/>
      <c r="F255" s="120"/>
      <c r="G255" s="7"/>
      <c r="H255" s="120"/>
      <c r="I255" s="7"/>
      <c r="J255" s="120"/>
      <c r="K255" s="7"/>
      <c r="L255" s="119"/>
      <c r="M255" s="2"/>
    </row>
    <row r="256" spans="1:14" s="1" customFormat="1">
      <c r="A256" s="1" t="s">
        <v>29</v>
      </c>
      <c r="B256" s="1" t="s">
        <v>166</v>
      </c>
      <c r="C256" s="2" t="s">
        <v>8</v>
      </c>
      <c r="D256" s="2" t="s">
        <v>97</v>
      </c>
      <c r="E256" s="7">
        <v>458364</v>
      </c>
      <c r="F256" s="120">
        <v>448</v>
      </c>
      <c r="G256" s="7">
        <v>905652</v>
      </c>
      <c r="H256" s="120">
        <v>811</v>
      </c>
      <c r="I256" s="7">
        <v>2817500</v>
      </c>
      <c r="J256" s="120">
        <v>2586</v>
      </c>
      <c r="K256" s="7"/>
      <c r="L256" s="119"/>
      <c r="M256" s="2"/>
      <c r="N256" s="1" t="s">
        <v>167</v>
      </c>
    </row>
    <row r="257" spans="1:14" s="1" customFormat="1">
      <c r="A257" s="1" t="s">
        <v>29</v>
      </c>
      <c r="B257" s="1" t="s">
        <v>166</v>
      </c>
      <c r="C257" s="2" t="s">
        <v>8</v>
      </c>
      <c r="D257" s="2" t="s">
        <v>98</v>
      </c>
      <c r="E257" s="7">
        <v>0</v>
      </c>
      <c r="F257" s="120" t="s">
        <v>168</v>
      </c>
      <c r="G257" s="7"/>
      <c r="H257" s="120"/>
      <c r="I257" s="7"/>
      <c r="J257" s="120"/>
      <c r="K257" s="7"/>
      <c r="L257" s="119"/>
      <c r="M257" s="2"/>
    </row>
    <row r="258" spans="1:14" s="1" customFormat="1">
      <c r="A258" s="1" t="s">
        <v>29</v>
      </c>
      <c r="B258" s="1" t="s">
        <v>166</v>
      </c>
      <c r="C258" s="2" t="s">
        <v>8</v>
      </c>
      <c r="D258" s="2" t="s">
        <v>99</v>
      </c>
      <c r="E258" s="7">
        <v>0</v>
      </c>
      <c r="F258" s="120" t="s">
        <v>168</v>
      </c>
      <c r="G258" s="7"/>
      <c r="H258" s="120"/>
      <c r="I258" s="7"/>
      <c r="J258" s="120"/>
      <c r="K258" s="7"/>
      <c r="L258" s="119"/>
      <c r="M258" s="2"/>
    </row>
    <row r="259" spans="1:14" s="1" customFormat="1" ht="27.6">
      <c r="A259" s="1" t="s">
        <v>29</v>
      </c>
      <c r="B259" s="1" t="s">
        <v>166</v>
      </c>
      <c r="C259" s="2" t="s">
        <v>8</v>
      </c>
      <c r="D259" s="2" t="s">
        <v>100</v>
      </c>
      <c r="E259" s="7">
        <v>168623</v>
      </c>
      <c r="F259" s="120">
        <v>213</v>
      </c>
      <c r="G259" s="7"/>
      <c r="H259" s="120"/>
      <c r="I259" s="7">
        <v>62700</v>
      </c>
      <c r="J259" s="120">
        <v>50</v>
      </c>
      <c r="K259" s="7"/>
      <c r="L259" s="119"/>
      <c r="M259" s="2"/>
      <c r="N259" s="1" t="s">
        <v>169</v>
      </c>
    </row>
    <row r="260" spans="1:14" s="1" customFormat="1">
      <c r="A260" s="1" t="s">
        <v>29</v>
      </c>
      <c r="B260" s="1" t="s">
        <v>166</v>
      </c>
      <c r="C260" s="2" t="s">
        <v>8</v>
      </c>
      <c r="D260" s="2" t="s">
        <v>101</v>
      </c>
      <c r="E260" s="7"/>
      <c r="F260" s="120"/>
      <c r="G260" s="7"/>
      <c r="H260" s="120"/>
      <c r="I260" s="7"/>
      <c r="J260" s="120"/>
      <c r="K260" s="7"/>
      <c r="L260" s="119"/>
      <c r="M260" s="2"/>
    </row>
    <row r="261" spans="1:14" s="1" customFormat="1" ht="55.2">
      <c r="A261" s="1" t="s">
        <v>29</v>
      </c>
      <c r="B261" s="1" t="s">
        <v>166</v>
      </c>
      <c r="C261" s="2" t="s">
        <v>8</v>
      </c>
      <c r="D261" s="2" t="s">
        <v>102</v>
      </c>
      <c r="E261" s="7"/>
      <c r="F261" s="120"/>
      <c r="G261" s="7"/>
      <c r="H261" s="120"/>
      <c r="I261" s="7"/>
      <c r="J261" s="120"/>
      <c r="K261" s="7"/>
      <c r="L261" s="119"/>
      <c r="M261" s="2"/>
    </row>
    <row r="262" spans="1:14" s="1" customFormat="1">
      <c r="A262" s="1" t="s">
        <v>29</v>
      </c>
      <c r="B262" s="1" t="s">
        <v>166</v>
      </c>
      <c r="C262" s="2" t="s">
        <v>8</v>
      </c>
      <c r="D262" s="2" t="s">
        <v>103</v>
      </c>
      <c r="E262" s="7"/>
      <c r="F262" s="120"/>
      <c r="G262" s="7">
        <v>101643</v>
      </c>
      <c r="H262" s="120">
        <v>164</v>
      </c>
      <c r="I262" s="7">
        <v>105224</v>
      </c>
      <c r="J262" s="120">
        <v>163</v>
      </c>
      <c r="K262" s="7"/>
      <c r="L262" s="119"/>
      <c r="M262" s="2">
        <v>61966</v>
      </c>
      <c r="N262" s="1" t="s">
        <v>167</v>
      </c>
    </row>
    <row r="263" spans="1:14" s="1" customFormat="1" ht="27.6">
      <c r="A263" s="1" t="s">
        <v>29</v>
      </c>
      <c r="B263" s="1" t="s">
        <v>166</v>
      </c>
      <c r="C263" s="2" t="s">
        <v>9</v>
      </c>
      <c r="D263" s="2" t="s">
        <v>104</v>
      </c>
      <c r="E263" s="7"/>
      <c r="F263" s="120"/>
      <c r="G263" s="167"/>
      <c r="H263" s="120"/>
      <c r="I263" s="7"/>
      <c r="J263" s="120"/>
      <c r="K263" s="7"/>
      <c r="L263" s="119"/>
      <c r="M263" s="2"/>
    </row>
    <row r="264" spans="1:14" s="1" customFormat="1" ht="27.6">
      <c r="A264" s="1" t="s">
        <v>29</v>
      </c>
      <c r="B264" s="1" t="s">
        <v>166</v>
      </c>
      <c r="C264" s="2" t="s">
        <v>9</v>
      </c>
      <c r="D264" s="2" t="s">
        <v>105</v>
      </c>
      <c r="E264" s="7"/>
      <c r="F264" s="120"/>
      <c r="G264" s="7"/>
      <c r="H264" s="120"/>
      <c r="I264" s="7"/>
      <c r="J264" s="120"/>
      <c r="K264" s="7"/>
      <c r="L264" s="119"/>
      <c r="M264" s="2"/>
    </row>
    <row r="265" spans="1:14" s="1" customFormat="1" ht="41.4">
      <c r="A265" s="1" t="s">
        <v>29</v>
      </c>
      <c r="B265" s="1" t="s">
        <v>166</v>
      </c>
      <c r="C265" s="2" t="s">
        <v>9</v>
      </c>
      <c r="D265" s="2" t="s">
        <v>106</v>
      </c>
      <c r="E265" s="7">
        <v>12219</v>
      </c>
      <c r="F265" s="120"/>
      <c r="G265" s="7">
        <v>32094</v>
      </c>
      <c r="H265" s="120"/>
      <c r="I265" s="7"/>
      <c r="J265" s="120"/>
      <c r="K265" s="7"/>
      <c r="L265" s="119"/>
      <c r="M265" s="2"/>
    </row>
    <row r="266" spans="1:14" s="1" customFormat="1" ht="27.6">
      <c r="A266" s="1" t="s">
        <v>29</v>
      </c>
      <c r="B266" s="1" t="s">
        <v>166</v>
      </c>
      <c r="C266" s="2" t="s">
        <v>9</v>
      </c>
      <c r="D266" s="2" t="s">
        <v>107</v>
      </c>
      <c r="E266" s="7"/>
      <c r="F266" s="120"/>
      <c r="G266" s="7">
        <v>47416</v>
      </c>
      <c r="H266" s="120"/>
      <c r="I266" s="7">
        <v>57642</v>
      </c>
      <c r="J266" s="120"/>
      <c r="K266" s="7">
        <v>31186</v>
      </c>
      <c r="L266" s="119"/>
      <c r="M266" s="2">
        <v>20939</v>
      </c>
    </row>
    <row r="267" spans="1:14" s="1" customFormat="1" ht="27.6">
      <c r="A267" s="1" t="s">
        <v>29</v>
      </c>
      <c r="B267" s="1" t="s">
        <v>166</v>
      </c>
      <c r="C267" s="2" t="s">
        <v>9</v>
      </c>
      <c r="D267" s="2" t="s">
        <v>108</v>
      </c>
      <c r="E267" s="7">
        <v>317971</v>
      </c>
      <c r="F267" s="120"/>
      <c r="G267" s="7">
        <v>512416</v>
      </c>
      <c r="H267" s="120"/>
      <c r="I267" s="7">
        <v>1082111</v>
      </c>
      <c r="J267" s="120"/>
      <c r="K267" s="7">
        <v>62183</v>
      </c>
      <c r="L267" s="119"/>
      <c r="M267" s="2">
        <v>51602</v>
      </c>
    </row>
    <row r="268" spans="1:14" s="1" customFormat="1" ht="27.6">
      <c r="A268" s="1" t="s">
        <v>29</v>
      </c>
      <c r="B268" s="1" t="s">
        <v>166</v>
      </c>
      <c r="C268" s="2" t="s">
        <v>10</v>
      </c>
      <c r="D268" s="2" t="s">
        <v>109</v>
      </c>
      <c r="E268" s="7"/>
      <c r="F268" s="120"/>
      <c r="G268" s="7">
        <v>6440</v>
      </c>
      <c r="H268" s="120"/>
      <c r="I268" s="7">
        <v>23255</v>
      </c>
      <c r="J268" s="120"/>
      <c r="K268" s="7"/>
      <c r="L268" s="119"/>
      <c r="M268" s="2"/>
    </row>
    <row r="269" spans="1:14" s="1" customFormat="1" ht="27.6">
      <c r="A269" s="1" t="s">
        <v>29</v>
      </c>
      <c r="B269" s="1" t="s">
        <v>166</v>
      </c>
      <c r="C269" s="2" t="s">
        <v>10</v>
      </c>
      <c r="D269" s="2" t="s">
        <v>110</v>
      </c>
      <c r="E269" s="7">
        <v>5711</v>
      </c>
      <c r="F269" s="120"/>
      <c r="G269" s="7">
        <v>15790</v>
      </c>
      <c r="H269" s="120"/>
      <c r="I269" s="7"/>
      <c r="J269" s="120"/>
      <c r="K269" s="7"/>
      <c r="L269" s="119"/>
      <c r="M269" s="2"/>
    </row>
    <row r="270" spans="1:14" s="1" customFormat="1" ht="27.6">
      <c r="A270" s="1" t="s">
        <v>29</v>
      </c>
      <c r="B270" s="1" t="s">
        <v>166</v>
      </c>
      <c r="C270" s="2" t="s">
        <v>10</v>
      </c>
      <c r="D270" s="2" t="s">
        <v>111</v>
      </c>
      <c r="E270" s="7"/>
      <c r="F270" s="120"/>
      <c r="G270" s="7">
        <v>6652</v>
      </c>
      <c r="H270" s="120"/>
      <c r="I270" s="7">
        <v>468225</v>
      </c>
      <c r="J270" s="120"/>
      <c r="K270" s="7"/>
      <c r="L270" s="119"/>
      <c r="M270" s="2"/>
    </row>
    <row r="271" spans="1:14" s="1" customFormat="1" ht="27.6">
      <c r="A271" s="1" t="s">
        <v>29</v>
      </c>
      <c r="B271" s="1" t="s">
        <v>166</v>
      </c>
      <c r="C271" s="2" t="s">
        <v>10</v>
      </c>
      <c r="D271" s="2" t="s">
        <v>112</v>
      </c>
      <c r="E271" s="7"/>
      <c r="F271" s="120"/>
      <c r="G271" s="7"/>
      <c r="H271" s="120"/>
      <c r="I271" s="7"/>
      <c r="J271" s="120"/>
      <c r="K271" s="7"/>
      <c r="L271" s="119"/>
      <c r="M271" s="2"/>
    </row>
    <row r="272" spans="1:14" s="1" customFormat="1">
      <c r="A272" s="1" t="s">
        <v>29</v>
      </c>
      <c r="B272" s="1" t="s">
        <v>166</v>
      </c>
      <c r="C272" s="2" t="s">
        <v>11</v>
      </c>
      <c r="D272" s="2" t="s">
        <v>113</v>
      </c>
      <c r="E272" s="7"/>
      <c r="F272" s="120"/>
      <c r="G272" s="7">
        <v>282124</v>
      </c>
      <c r="H272" s="120"/>
      <c r="I272" s="7">
        <v>714457</v>
      </c>
      <c r="J272" s="120"/>
      <c r="K272" s="7"/>
      <c r="L272" s="119"/>
      <c r="M272" s="2">
        <v>19305</v>
      </c>
    </row>
    <row r="273" spans="1:14" s="1" customFormat="1" ht="41.4">
      <c r="A273" s="1" t="s">
        <v>29</v>
      </c>
      <c r="B273" s="1" t="s">
        <v>166</v>
      </c>
      <c r="C273" s="2" t="s">
        <v>11</v>
      </c>
      <c r="D273" s="2" t="s">
        <v>114</v>
      </c>
      <c r="E273" s="7">
        <v>32487</v>
      </c>
      <c r="F273" s="120"/>
      <c r="G273" s="7"/>
      <c r="H273" s="120"/>
      <c r="I273" s="7"/>
      <c r="J273" s="120"/>
      <c r="K273" s="7"/>
      <c r="L273" s="119"/>
      <c r="M273" s="2"/>
    </row>
    <row r="274" spans="1:14" s="1" customFormat="1">
      <c r="A274" s="1" t="s">
        <v>29</v>
      </c>
      <c r="B274" s="1" t="s">
        <v>166</v>
      </c>
      <c r="C274" s="2" t="s">
        <v>11</v>
      </c>
      <c r="D274" s="2" t="s">
        <v>115</v>
      </c>
      <c r="E274" s="7"/>
      <c r="F274" s="120"/>
      <c r="G274" s="7"/>
      <c r="H274" s="120"/>
      <c r="I274" s="7"/>
      <c r="J274" s="120"/>
      <c r="K274" s="7"/>
      <c r="L274" s="119"/>
      <c r="M274" s="2"/>
    </row>
    <row r="275" spans="1:14" s="1" customFormat="1">
      <c r="A275" s="1" t="s">
        <v>29</v>
      </c>
      <c r="B275" s="1" t="s">
        <v>166</v>
      </c>
      <c r="C275" s="2" t="s">
        <v>12</v>
      </c>
      <c r="D275" s="2" t="s">
        <v>116</v>
      </c>
      <c r="E275" s="7"/>
      <c r="F275" s="120"/>
      <c r="G275" s="7"/>
      <c r="H275" s="120"/>
      <c r="I275" s="7"/>
      <c r="J275" s="120"/>
      <c r="K275" s="7"/>
      <c r="L275" s="119"/>
      <c r="M275" s="2"/>
    </row>
    <row r="276" spans="1:14" s="1" customFormat="1" ht="27.6">
      <c r="A276" s="1" t="s">
        <v>29</v>
      </c>
      <c r="B276" s="1" t="s">
        <v>166</v>
      </c>
      <c r="C276" s="2" t="s">
        <v>13</v>
      </c>
      <c r="D276" s="2" t="s">
        <v>117</v>
      </c>
      <c r="E276" s="7"/>
      <c r="F276" s="120"/>
      <c r="G276" s="7"/>
      <c r="H276" s="120"/>
      <c r="I276" s="7"/>
      <c r="J276" s="120"/>
      <c r="K276" s="7"/>
      <c r="L276" s="119"/>
      <c r="M276" s="2"/>
    </row>
    <row r="277" spans="1:14" s="1" customFormat="1">
      <c r="A277" s="1" t="s">
        <v>29</v>
      </c>
      <c r="B277" s="1" t="s">
        <v>166</v>
      </c>
      <c r="C277" s="2" t="s">
        <v>14</v>
      </c>
      <c r="D277" s="2" t="s">
        <v>118</v>
      </c>
      <c r="E277" s="7">
        <v>16127</v>
      </c>
      <c r="F277" s="120"/>
      <c r="G277" s="7">
        <v>62424</v>
      </c>
      <c r="H277" s="120"/>
      <c r="I277" s="7">
        <v>174554</v>
      </c>
      <c r="J277" s="120"/>
      <c r="K277" s="7"/>
      <c r="L277" s="119"/>
      <c r="M277" s="2"/>
      <c r="N277" s="1" t="s">
        <v>170</v>
      </c>
    </row>
    <row r="278" spans="1:14" s="1" customFormat="1" ht="27.6">
      <c r="A278" s="1" t="s">
        <v>29</v>
      </c>
      <c r="B278" s="1" t="s">
        <v>166</v>
      </c>
      <c r="C278" s="2" t="s">
        <v>15</v>
      </c>
      <c r="D278" s="2" t="s">
        <v>119</v>
      </c>
      <c r="E278" s="7"/>
      <c r="F278" s="120"/>
      <c r="G278" s="7">
        <v>16312</v>
      </c>
      <c r="H278" s="120"/>
      <c r="I278" s="7"/>
      <c r="J278" s="120"/>
      <c r="K278" s="7"/>
      <c r="L278" s="119"/>
      <c r="M278" s="2"/>
    </row>
    <row r="279" spans="1:14" s="1" customFormat="1" ht="27.6">
      <c r="A279" s="1" t="s">
        <v>29</v>
      </c>
      <c r="B279" s="1" t="s">
        <v>166</v>
      </c>
      <c r="C279" s="2" t="s">
        <v>15</v>
      </c>
      <c r="D279" s="2" t="s">
        <v>120</v>
      </c>
      <c r="E279" s="7"/>
      <c r="F279" s="120"/>
      <c r="G279" s="7">
        <v>15763</v>
      </c>
      <c r="H279" s="120"/>
      <c r="I279" s="7"/>
      <c r="J279" s="120"/>
      <c r="K279" s="7"/>
      <c r="L279" s="119"/>
      <c r="M279" s="2"/>
    </row>
    <row r="280" spans="1:14" s="1" customFormat="1" ht="27.6">
      <c r="A280" s="1" t="s">
        <v>29</v>
      </c>
      <c r="B280" s="1" t="s">
        <v>166</v>
      </c>
      <c r="C280" s="2" t="s">
        <v>15</v>
      </c>
      <c r="D280" s="2" t="s">
        <v>121</v>
      </c>
      <c r="E280" s="7"/>
      <c r="F280" s="120"/>
      <c r="G280" s="7">
        <v>2017</v>
      </c>
      <c r="H280" s="120"/>
      <c r="I280" s="7">
        <v>251928</v>
      </c>
      <c r="J280" s="120"/>
      <c r="K280" s="7">
        <v>147190</v>
      </c>
      <c r="L280" s="119"/>
      <c r="M280" s="2"/>
    </row>
    <row r="281" spans="1:14" s="1" customFormat="1" ht="27.6">
      <c r="A281" s="1" t="s">
        <v>29</v>
      </c>
      <c r="B281" s="1" t="s">
        <v>166</v>
      </c>
      <c r="C281" s="2" t="s">
        <v>15</v>
      </c>
      <c r="D281" s="2" t="s">
        <v>122</v>
      </c>
      <c r="E281" s="7"/>
      <c r="F281" s="120"/>
      <c r="G281" s="7"/>
      <c r="H281" s="120"/>
      <c r="I281" s="7"/>
      <c r="J281" s="120"/>
      <c r="K281" s="7"/>
      <c r="L281" s="119"/>
      <c r="M281" s="2"/>
    </row>
    <row r="282" spans="1:14" s="1" customFormat="1">
      <c r="A282" s="1" t="s">
        <v>29</v>
      </c>
      <c r="B282" s="1" t="s">
        <v>166</v>
      </c>
      <c r="C282" s="2" t="s">
        <v>15</v>
      </c>
      <c r="D282" s="2" t="s">
        <v>123</v>
      </c>
      <c r="E282" s="7"/>
      <c r="F282" s="120"/>
      <c r="G282" s="7"/>
      <c r="H282" s="120"/>
      <c r="I282" s="7"/>
      <c r="J282" s="120"/>
      <c r="K282" s="7"/>
      <c r="L282" s="119"/>
      <c r="M282" s="2"/>
    </row>
    <row r="283" spans="1:14" s="1" customFormat="1">
      <c r="A283" s="1" t="s">
        <v>29</v>
      </c>
      <c r="B283" s="1" t="s">
        <v>166</v>
      </c>
      <c r="C283" s="2" t="s">
        <v>86</v>
      </c>
      <c r="D283" s="2" t="s">
        <v>124</v>
      </c>
      <c r="E283" s="7"/>
      <c r="F283" s="120"/>
      <c r="G283" s="7"/>
      <c r="H283" s="120"/>
      <c r="I283" s="7"/>
      <c r="J283" s="120"/>
      <c r="K283" s="7"/>
      <c r="L283" s="119"/>
      <c r="M283" s="2"/>
    </row>
    <row r="284" spans="1:14" s="1" customFormat="1">
      <c r="A284" s="1" t="s">
        <v>29</v>
      </c>
      <c r="B284" s="1" t="s">
        <v>172</v>
      </c>
      <c r="C284" s="2" t="s">
        <v>8</v>
      </c>
      <c r="D284" s="2" t="s">
        <v>97</v>
      </c>
      <c r="E284" s="7">
        <v>727304</v>
      </c>
      <c r="F284" s="120">
        <v>728</v>
      </c>
      <c r="G284" s="7">
        <v>2217809</v>
      </c>
      <c r="H284" s="120">
        <v>1542</v>
      </c>
      <c r="I284" s="7">
        <v>1963181</v>
      </c>
      <c r="J284" s="120">
        <v>982</v>
      </c>
      <c r="K284" s="7">
        <v>0</v>
      </c>
      <c r="L284" s="119">
        <v>0</v>
      </c>
      <c r="M284" s="2">
        <v>0</v>
      </c>
      <c r="N284" s="1" t="s">
        <v>173</v>
      </c>
    </row>
    <row r="285" spans="1:14" s="1" customFormat="1">
      <c r="A285" s="1" t="s">
        <v>29</v>
      </c>
      <c r="B285" s="1" t="s">
        <v>172</v>
      </c>
      <c r="C285" s="2" t="s">
        <v>8</v>
      </c>
      <c r="D285" s="2" t="s">
        <v>98</v>
      </c>
      <c r="E285" s="7">
        <v>98346</v>
      </c>
      <c r="F285" s="120">
        <v>93</v>
      </c>
      <c r="G285" s="7">
        <v>2387</v>
      </c>
      <c r="H285" s="120">
        <v>2</v>
      </c>
      <c r="I285" s="7">
        <v>0</v>
      </c>
      <c r="J285" s="120">
        <v>0</v>
      </c>
      <c r="K285" s="7">
        <v>0</v>
      </c>
      <c r="L285" s="119">
        <v>0</v>
      </c>
      <c r="M285" s="2">
        <v>0</v>
      </c>
      <c r="N285" s="1" t="s">
        <v>173</v>
      </c>
    </row>
    <row r="286" spans="1:14" s="1" customFormat="1">
      <c r="A286" s="1" t="s">
        <v>29</v>
      </c>
      <c r="B286" s="1" t="s">
        <v>172</v>
      </c>
      <c r="C286" s="2" t="s">
        <v>8</v>
      </c>
      <c r="D286" s="2" t="s">
        <v>99</v>
      </c>
      <c r="E286" s="7">
        <v>0</v>
      </c>
      <c r="F286" s="120">
        <v>0</v>
      </c>
      <c r="G286" s="7">
        <v>0</v>
      </c>
      <c r="H286" s="120">
        <v>0</v>
      </c>
      <c r="I286" s="7">
        <v>0</v>
      </c>
      <c r="J286" s="120">
        <v>0</v>
      </c>
      <c r="K286" s="7">
        <v>0</v>
      </c>
      <c r="L286" s="119">
        <v>0</v>
      </c>
      <c r="M286" s="2">
        <v>0</v>
      </c>
    </row>
    <row r="287" spans="1:14" s="1" customFormat="1" ht="27.6">
      <c r="A287" s="1" t="s">
        <v>29</v>
      </c>
      <c r="B287" s="1" t="s">
        <v>172</v>
      </c>
      <c r="C287" s="2" t="s">
        <v>8</v>
      </c>
      <c r="D287" s="2" t="s">
        <v>100</v>
      </c>
      <c r="E287" s="7">
        <v>0</v>
      </c>
      <c r="F287" s="120">
        <v>0</v>
      </c>
      <c r="G287" s="7">
        <v>0</v>
      </c>
      <c r="H287" s="120">
        <v>23</v>
      </c>
      <c r="I287" s="7">
        <v>0</v>
      </c>
      <c r="J287" s="120">
        <v>0</v>
      </c>
      <c r="K287" s="7">
        <v>0</v>
      </c>
      <c r="L287" s="119">
        <v>0</v>
      </c>
      <c r="M287" s="2">
        <v>0</v>
      </c>
      <c r="N287" s="1" t="s">
        <v>174</v>
      </c>
    </row>
    <row r="288" spans="1:14" s="1" customFormat="1">
      <c r="A288" s="1" t="s">
        <v>29</v>
      </c>
      <c r="B288" s="1" t="s">
        <v>172</v>
      </c>
      <c r="C288" s="2" t="s">
        <v>8</v>
      </c>
      <c r="D288" s="2" t="s">
        <v>101</v>
      </c>
      <c r="E288" s="7">
        <v>9989</v>
      </c>
      <c r="F288" s="120">
        <v>23</v>
      </c>
      <c r="G288" s="7">
        <v>18833</v>
      </c>
      <c r="H288" s="120">
        <v>23</v>
      </c>
      <c r="I288" s="7">
        <v>10017</v>
      </c>
      <c r="J288" s="120">
        <v>23</v>
      </c>
      <c r="K288" s="7">
        <v>0</v>
      </c>
      <c r="L288" s="119">
        <v>0</v>
      </c>
      <c r="M288" s="2">
        <v>0</v>
      </c>
      <c r="N288" s="1" t="s">
        <v>173</v>
      </c>
    </row>
    <row r="289" spans="1:14" s="1" customFormat="1" ht="55.2">
      <c r="A289" s="1" t="s">
        <v>29</v>
      </c>
      <c r="B289" s="1" t="s">
        <v>172</v>
      </c>
      <c r="C289" s="2" t="s">
        <v>8</v>
      </c>
      <c r="D289" s="2" t="s">
        <v>102</v>
      </c>
      <c r="E289" s="7">
        <v>2425</v>
      </c>
      <c r="F289" s="120">
        <v>52</v>
      </c>
      <c r="G289" s="7">
        <v>435</v>
      </c>
      <c r="H289" s="120">
        <v>8</v>
      </c>
      <c r="I289" s="7">
        <v>0</v>
      </c>
      <c r="J289" s="120">
        <v>0</v>
      </c>
      <c r="K289" s="7">
        <v>0</v>
      </c>
      <c r="L289" s="119">
        <v>0</v>
      </c>
      <c r="M289" s="2">
        <v>0</v>
      </c>
      <c r="N289" s="1" t="s">
        <v>175</v>
      </c>
    </row>
    <row r="290" spans="1:14" s="1" customFormat="1">
      <c r="A290" s="1" t="s">
        <v>29</v>
      </c>
      <c r="B290" s="1" t="s">
        <v>172</v>
      </c>
      <c r="C290" s="2" t="s">
        <v>8</v>
      </c>
      <c r="D290" s="2" t="s">
        <v>103</v>
      </c>
      <c r="E290" s="7">
        <v>0</v>
      </c>
      <c r="F290" s="120">
        <v>0</v>
      </c>
      <c r="G290" s="7">
        <v>0</v>
      </c>
      <c r="H290" s="120">
        <v>0</v>
      </c>
      <c r="I290" s="7">
        <v>0</v>
      </c>
      <c r="J290" s="120">
        <v>0</v>
      </c>
      <c r="K290" s="7">
        <v>0</v>
      </c>
      <c r="L290" s="119">
        <v>0</v>
      </c>
      <c r="M290" s="2">
        <v>0</v>
      </c>
    </row>
    <row r="291" spans="1:14" s="1" customFormat="1" ht="27.6">
      <c r="A291" s="1" t="s">
        <v>29</v>
      </c>
      <c r="B291" s="1" t="s">
        <v>172</v>
      </c>
      <c r="C291" s="2" t="s">
        <v>9</v>
      </c>
      <c r="D291" s="2" t="s">
        <v>104</v>
      </c>
      <c r="E291" s="7">
        <v>2984</v>
      </c>
      <c r="F291" s="120"/>
      <c r="G291" s="167">
        <v>5625</v>
      </c>
      <c r="H291" s="120"/>
      <c r="I291" s="7">
        <v>2199</v>
      </c>
      <c r="J291" s="120"/>
      <c r="K291" s="7">
        <v>0</v>
      </c>
      <c r="L291" s="119">
        <v>0</v>
      </c>
      <c r="M291" s="2">
        <v>0</v>
      </c>
    </row>
    <row r="292" spans="1:14" s="1" customFormat="1" ht="27.6">
      <c r="A292" s="1" t="s">
        <v>29</v>
      </c>
      <c r="B292" s="1" t="s">
        <v>172</v>
      </c>
      <c r="C292" s="2" t="s">
        <v>9</v>
      </c>
      <c r="D292" s="2" t="s">
        <v>105</v>
      </c>
      <c r="E292" s="7">
        <v>0</v>
      </c>
      <c r="F292" s="120"/>
      <c r="G292" s="7">
        <v>2473</v>
      </c>
      <c r="H292" s="120"/>
      <c r="I292" s="7">
        <v>0</v>
      </c>
      <c r="J292" s="120"/>
      <c r="K292" s="7">
        <v>0</v>
      </c>
      <c r="L292" s="119">
        <v>0</v>
      </c>
      <c r="M292" s="2">
        <v>0</v>
      </c>
    </row>
    <row r="293" spans="1:14" s="1" customFormat="1" ht="41.4">
      <c r="A293" s="1" t="s">
        <v>29</v>
      </c>
      <c r="B293" s="1" t="s">
        <v>172</v>
      </c>
      <c r="C293" s="2" t="s">
        <v>9</v>
      </c>
      <c r="D293" s="2" t="s">
        <v>106</v>
      </c>
      <c r="E293" s="7">
        <v>1115</v>
      </c>
      <c r="F293" s="120"/>
      <c r="G293" s="7">
        <v>70698</v>
      </c>
      <c r="H293" s="120"/>
      <c r="I293" s="7">
        <v>299</v>
      </c>
      <c r="J293" s="120"/>
      <c r="K293" s="7">
        <v>0</v>
      </c>
      <c r="L293" s="119">
        <v>0</v>
      </c>
      <c r="M293" s="2">
        <v>0</v>
      </c>
    </row>
    <row r="294" spans="1:14" s="1" customFormat="1" ht="27.6">
      <c r="A294" s="1" t="s">
        <v>29</v>
      </c>
      <c r="B294" s="1" t="s">
        <v>172</v>
      </c>
      <c r="C294" s="2" t="s">
        <v>9</v>
      </c>
      <c r="D294" s="2" t="s">
        <v>107</v>
      </c>
      <c r="E294" s="7">
        <v>0</v>
      </c>
      <c r="F294" s="120"/>
      <c r="G294" s="7">
        <v>0</v>
      </c>
      <c r="H294" s="120"/>
      <c r="I294" s="7">
        <v>0</v>
      </c>
      <c r="J294" s="120"/>
      <c r="K294" s="7">
        <v>0</v>
      </c>
      <c r="L294" s="119">
        <v>0</v>
      </c>
      <c r="M294" s="2">
        <v>0</v>
      </c>
    </row>
    <row r="295" spans="1:14" s="1" customFormat="1" ht="27.6">
      <c r="A295" s="1" t="s">
        <v>29</v>
      </c>
      <c r="B295" s="1" t="s">
        <v>172</v>
      </c>
      <c r="C295" s="2" t="s">
        <v>9</v>
      </c>
      <c r="D295" s="2" t="s">
        <v>108</v>
      </c>
      <c r="E295" s="7">
        <v>18796</v>
      </c>
      <c r="F295" s="120"/>
      <c r="G295" s="7">
        <v>156989</v>
      </c>
      <c r="H295" s="120"/>
      <c r="I295" s="7">
        <v>16990</v>
      </c>
      <c r="J295" s="120"/>
      <c r="K295" s="7">
        <v>0</v>
      </c>
      <c r="L295" s="119">
        <v>0</v>
      </c>
      <c r="M295" s="2">
        <v>0</v>
      </c>
      <c r="N295" s="1" t="s">
        <v>176</v>
      </c>
    </row>
    <row r="296" spans="1:14" s="1" customFormat="1" ht="27.6">
      <c r="A296" s="1" t="s">
        <v>29</v>
      </c>
      <c r="B296" s="1" t="s">
        <v>172</v>
      </c>
      <c r="C296" s="2" t="s">
        <v>10</v>
      </c>
      <c r="D296" s="2" t="s">
        <v>109</v>
      </c>
      <c r="E296" s="7">
        <v>218309</v>
      </c>
      <c r="F296" s="120"/>
      <c r="G296" s="7">
        <v>85961</v>
      </c>
      <c r="H296" s="120"/>
      <c r="I296" s="7">
        <v>8506</v>
      </c>
      <c r="J296" s="120"/>
      <c r="K296" s="7">
        <v>3000</v>
      </c>
      <c r="L296" s="119">
        <v>0</v>
      </c>
      <c r="M296" s="2">
        <v>0</v>
      </c>
      <c r="N296" s="1" t="s">
        <v>177</v>
      </c>
    </row>
    <row r="297" spans="1:14" s="1" customFormat="1" ht="27.6">
      <c r="A297" s="1" t="s">
        <v>29</v>
      </c>
      <c r="B297" s="1" t="s">
        <v>172</v>
      </c>
      <c r="C297" s="2" t="s">
        <v>10</v>
      </c>
      <c r="D297" s="2" t="s">
        <v>110</v>
      </c>
      <c r="E297" s="7">
        <v>41893</v>
      </c>
      <c r="F297" s="120"/>
      <c r="G297" s="7">
        <v>24516</v>
      </c>
      <c r="H297" s="120"/>
      <c r="I297" s="7">
        <v>181</v>
      </c>
      <c r="J297" s="120"/>
      <c r="K297" s="7">
        <v>0</v>
      </c>
      <c r="L297" s="119">
        <v>0</v>
      </c>
      <c r="M297" s="2">
        <v>0</v>
      </c>
      <c r="N297" s="1" t="s">
        <v>178</v>
      </c>
    </row>
    <row r="298" spans="1:14" s="1" customFormat="1" ht="27.6">
      <c r="A298" s="1" t="s">
        <v>29</v>
      </c>
      <c r="B298" s="1" t="s">
        <v>172</v>
      </c>
      <c r="C298" s="2" t="s">
        <v>10</v>
      </c>
      <c r="D298" s="2" t="s">
        <v>111</v>
      </c>
      <c r="E298" s="7">
        <v>7084</v>
      </c>
      <c r="F298" s="120"/>
      <c r="G298" s="7">
        <v>0</v>
      </c>
      <c r="H298" s="120"/>
      <c r="I298" s="7">
        <v>0</v>
      </c>
      <c r="J298" s="120"/>
      <c r="K298" s="7">
        <v>0</v>
      </c>
      <c r="L298" s="119">
        <v>0</v>
      </c>
      <c r="M298" s="2">
        <v>0</v>
      </c>
      <c r="N298" s="1" t="s">
        <v>179</v>
      </c>
    </row>
    <row r="299" spans="1:14" s="1" customFormat="1" ht="27.6">
      <c r="A299" s="1" t="s">
        <v>29</v>
      </c>
      <c r="B299" s="1" t="s">
        <v>172</v>
      </c>
      <c r="C299" s="2" t="s">
        <v>10</v>
      </c>
      <c r="D299" s="2" t="s">
        <v>112</v>
      </c>
      <c r="E299" s="7">
        <v>0</v>
      </c>
      <c r="F299" s="120"/>
      <c r="G299" s="7">
        <v>1176</v>
      </c>
      <c r="H299" s="120"/>
      <c r="I299" s="7">
        <v>1319</v>
      </c>
      <c r="J299" s="120"/>
      <c r="K299" s="7">
        <v>0</v>
      </c>
      <c r="L299" s="119">
        <v>0</v>
      </c>
      <c r="M299" s="2">
        <v>0</v>
      </c>
      <c r="N299" s="1" t="s">
        <v>180</v>
      </c>
    </row>
    <row r="300" spans="1:14" s="1" customFormat="1">
      <c r="A300" s="1" t="s">
        <v>29</v>
      </c>
      <c r="B300" s="1" t="s">
        <v>172</v>
      </c>
      <c r="C300" s="2" t="s">
        <v>11</v>
      </c>
      <c r="D300" s="2" t="s">
        <v>113</v>
      </c>
      <c r="E300" s="7">
        <v>0</v>
      </c>
      <c r="F300" s="120"/>
      <c r="G300" s="7">
        <v>1486547</v>
      </c>
      <c r="H300" s="120"/>
      <c r="I300" s="7">
        <v>1484629</v>
      </c>
      <c r="J300" s="120"/>
      <c r="K300" s="7">
        <v>501820</v>
      </c>
      <c r="L300" s="119">
        <v>0</v>
      </c>
      <c r="M300" s="2">
        <v>665202</v>
      </c>
      <c r="N300" s="1" t="s">
        <v>181</v>
      </c>
    </row>
    <row r="301" spans="1:14" s="1" customFormat="1" ht="41.4">
      <c r="A301" s="1" t="s">
        <v>29</v>
      </c>
      <c r="B301" s="1" t="s">
        <v>172</v>
      </c>
      <c r="C301" s="2" t="s">
        <v>11</v>
      </c>
      <c r="D301" s="2" t="s">
        <v>114</v>
      </c>
      <c r="E301" s="7">
        <v>0</v>
      </c>
      <c r="F301" s="120"/>
      <c r="G301" s="7">
        <v>213042</v>
      </c>
      <c r="H301" s="120"/>
      <c r="I301" s="7">
        <v>15954</v>
      </c>
      <c r="J301" s="120"/>
      <c r="K301" s="7">
        <v>0</v>
      </c>
      <c r="L301" s="119">
        <v>0</v>
      </c>
      <c r="M301" s="2">
        <v>0</v>
      </c>
    </row>
    <row r="302" spans="1:14" s="1" customFormat="1">
      <c r="A302" s="1" t="s">
        <v>29</v>
      </c>
      <c r="B302" s="1" t="s">
        <v>172</v>
      </c>
      <c r="C302" s="2" t="s">
        <v>11</v>
      </c>
      <c r="D302" s="2" t="s">
        <v>115</v>
      </c>
      <c r="E302" s="7">
        <v>0</v>
      </c>
      <c r="F302" s="120"/>
      <c r="G302" s="7">
        <v>0</v>
      </c>
      <c r="H302" s="120"/>
      <c r="I302" s="7">
        <v>0</v>
      </c>
      <c r="J302" s="120"/>
      <c r="K302" s="7">
        <v>0</v>
      </c>
      <c r="L302" s="119">
        <v>0</v>
      </c>
      <c r="M302" s="2">
        <v>0</v>
      </c>
    </row>
    <row r="303" spans="1:14" s="1" customFormat="1">
      <c r="A303" s="1" t="s">
        <v>29</v>
      </c>
      <c r="B303" s="1" t="s">
        <v>172</v>
      </c>
      <c r="C303" s="2" t="s">
        <v>12</v>
      </c>
      <c r="D303" s="2" t="s">
        <v>116</v>
      </c>
      <c r="E303" s="7">
        <v>0</v>
      </c>
      <c r="F303" s="120"/>
      <c r="G303" s="7">
        <v>0</v>
      </c>
      <c r="H303" s="120"/>
      <c r="I303" s="7">
        <v>0</v>
      </c>
      <c r="J303" s="120"/>
      <c r="K303" s="7">
        <v>0</v>
      </c>
      <c r="L303" s="119">
        <v>0</v>
      </c>
      <c r="M303" s="2">
        <v>0</v>
      </c>
    </row>
    <row r="304" spans="1:14" s="1" customFormat="1" ht="27.6">
      <c r="A304" s="1" t="s">
        <v>29</v>
      </c>
      <c r="B304" s="1" t="s">
        <v>172</v>
      </c>
      <c r="C304" s="2" t="s">
        <v>13</v>
      </c>
      <c r="D304" s="2" t="s">
        <v>117</v>
      </c>
      <c r="E304" s="7">
        <v>0</v>
      </c>
      <c r="F304" s="120"/>
      <c r="G304" s="7">
        <v>0</v>
      </c>
      <c r="H304" s="120">
        <v>0</v>
      </c>
      <c r="I304" s="7">
        <v>0</v>
      </c>
      <c r="J304" s="120">
        <v>0</v>
      </c>
      <c r="K304" s="7">
        <v>0</v>
      </c>
      <c r="L304" s="119">
        <v>0</v>
      </c>
      <c r="M304" s="2">
        <v>0</v>
      </c>
    </row>
    <row r="305" spans="1:14" s="1" customFormat="1">
      <c r="A305" s="1" t="s">
        <v>29</v>
      </c>
      <c r="B305" s="1" t="s">
        <v>172</v>
      </c>
      <c r="C305" s="2" t="s">
        <v>14</v>
      </c>
      <c r="D305" s="2" t="s">
        <v>118</v>
      </c>
      <c r="E305" s="7">
        <v>0</v>
      </c>
      <c r="F305" s="120"/>
      <c r="G305" s="7">
        <v>0</v>
      </c>
      <c r="H305" s="120">
        <v>0</v>
      </c>
      <c r="I305" s="7">
        <v>1914</v>
      </c>
      <c r="J305" s="120">
        <v>2999</v>
      </c>
      <c r="K305" s="7">
        <v>61882</v>
      </c>
      <c r="L305" s="119">
        <v>0</v>
      </c>
      <c r="M305" s="2">
        <v>0</v>
      </c>
      <c r="N305" s="1" t="s">
        <v>182</v>
      </c>
    </row>
    <row r="306" spans="1:14" s="1" customFormat="1" ht="27.6">
      <c r="A306" s="1" t="s">
        <v>29</v>
      </c>
      <c r="B306" s="1" t="s">
        <v>172</v>
      </c>
      <c r="C306" s="2" t="s">
        <v>15</v>
      </c>
      <c r="D306" s="2" t="s">
        <v>119</v>
      </c>
      <c r="E306" s="7"/>
      <c r="F306" s="120"/>
      <c r="G306" s="7">
        <v>23856</v>
      </c>
      <c r="H306" s="120">
        <v>12</v>
      </c>
      <c r="I306" s="7">
        <v>0</v>
      </c>
      <c r="J306" s="120">
        <v>0</v>
      </c>
      <c r="K306" s="7">
        <v>0</v>
      </c>
      <c r="L306" s="119">
        <v>0</v>
      </c>
      <c r="M306" s="2">
        <v>0</v>
      </c>
      <c r="N306" s="1" t="s">
        <v>173</v>
      </c>
    </row>
    <row r="307" spans="1:14" s="1" customFormat="1" ht="27.6">
      <c r="A307" s="1" t="s">
        <v>29</v>
      </c>
      <c r="B307" s="1" t="s">
        <v>172</v>
      </c>
      <c r="C307" s="2" t="s">
        <v>15</v>
      </c>
      <c r="D307" s="2" t="s">
        <v>120</v>
      </c>
      <c r="E307" s="7">
        <v>0</v>
      </c>
      <c r="F307" s="120"/>
      <c r="G307" s="7">
        <v>23052</v>
      </c>
      <c r="H307" s="120">
        <v>13</v>
      </c>
      <c r="I307" s="7">
        <v>0</v>
      </c>
      <c r="J307" s="120">
        <v>0</v>
      </c>
      <c r="K307" s="7">
        <v>0</v>
      </c>
      <c r="L307" s="119">
        <v>0</v>
      </c>
      <c r="M307" s="2">
        <v>0</v>
      </c>
      <c r="N307" s="1" t="s">
        <v>173</v>
      </c>
    </row>
    <row r="308" spans="1:14" s="1" customFormat="1" ht="27.6">
      <c r="A308" s="1" t="s">
        <v>29</v>
      </c>
      <c r="B308" s="1" t="s">
        <v>172</v>
      </c>
      <c r="C308" s="2" t="s">
        <v>15</v>
      </c>
      <c r="D308" s="2" t="s">
        <v>121</v>
      </c>
      <c r="E308" s="7">
        <v>0</v>
      </c>
      <c r="F308" s="120"/>
      <c r="G308" s="7">
        <v>0</v>
      </c>
      <c r="H308" s="120">
        <v>0</v>
      </c>
      <c r="I308" s="7">
        <v>0</v>
      </c>
      <c r="J308" s="120">
        <v>0</v>
      </c>
      <c r="K308" s="7">
        <v>0</v>
      </c>
      <c r="L308" s="119">
        <v>0</v>
      </c>
      <c r="M308" s="2">
        <v>0</v>
      </c>
    </row>
    <row r="309" spans="1:14" s="1" customFormat="1" ht="27.6">
      <c r="A309" s="1" t="s">
        <v>29</v>
      </c>
      <c r="B309" s="1" t="s">
        <v>172</v>
      </c>
      <c r="C309" s="2" t="s">
        <v>15</v>
      </c>
      <c r="D309" s="2" t="s">
        <v>122</v>
      </c>
      <c r="E309" s="7">
        <v>0</v>
      </c>
      <c r="F309" s="120"/>
      <c r="G309" s="7">
        <v>0</v>
      </c>
      <c r="H309" s="120">
        <v>0</v>
      </c>
      <c r="I309" s="7">
        <v>0</v>
      </c>
      <c r="J309" s="120">
        <v>0</v>
      </c>
      <c r="K309" s="7">
        <v>0</v>
      </c>
      <c r="L309" s="119">
        <v>0</v>
      </c>
      <c r="M309" s="2">
        <v>0</v>
      </c>
    </row>
    <row r="310" spans="1:14" s="1" customFormat="1">
      <c r="A310" s="1" t="s">
        <v>29</v>
      </c>
      <c r="B310" s="1" t="s">
        <v>172</v>
      </c>
      <c r="C310" s="2" t="s">
        <v>15</v>
      </c>
      <c r="D310" s="2" t="s">
        <v>123</v>
      </c>
      <c r="E310" s="7"/>
      <c r="F310" s="120"/>
      <c r="G310" s="7"/>
      <c r="H310" s="120"/>
      <c r="I310" s="7">
        <v>39007</v>
      </c>
      <c r="J310" s="120"/>
      <c r="K310" s="7"/>
      <c r="L310" s="119"/>
      <c r="M310" s="2"/>
      <c r="N310" s="1" t="s">
        <v>183</v>
      </c>
    </row>
    <row r="311" spans="1:14" s="1" customFormat="1">
      <c r="A311" s="1" t="s">
        <v>29</v>
      </c>
      <c r="B311" s="1" t="s">
        <v>172</v>
      </c>
      <c r="C311" s="2" t="s">
        <v>86</v>
      </c>
      <c r="D311" s="2" t="s">
        <v>124</v>
      </c>
      <c r="E311" s="7"/>
      <c r="F311" s="120"/>
      <c r="G311" s="7"/>
      <c r="H311" s="120"/>
      <c r="I311" s="7"/>
      <c r="J311" s="120"/>
      <c r="K311" s="7"/>
      <c r="L311" s="119"/>
      <c r="M311" s="2"/>
    </row>
    <row r="312" spans="1:14" s="1" customFormat="1">
      <c r="A312" s="1" t="s">
        <v>29</v>
      </c>
      <c r="B312" s="1" t="s">
        <v>185</v>
      </c>
      <c r="C312" s="2" t="s">
        <v>8</v>
      </c>
      <c r="D312" s="2" t="s">
        <v>97</v>
      </c>
      <c r="E312" s="7">
        <v>606500</v>
      </c>
      <c r="F312" s="120">
        <v>451</v>
      </c>
      <c r="G312" s="7">
        <v>947779</v>
      </c>
      <c r="H312" s="120">
        <v>1771</v>
      </c>
      <c r="I312" s="7">
        <v>3575980</v>
      </c>
      <c r="J312" s="120">
        <v>2157</v>
      </c>
      <c r="K312" s="7"/>
      <c r="L312" s="119"/>
      <c r="M312" s="2"/>
    </row>
    <row r="313" spans="1:14" s="1" customFormat="1">
      <c r="A313" s="1" t="s">
        <v>29</v>
      </c>
      <c r="B313" s="1" t="s">
        <v>185</v>
      </c>
      <c r="C313" s="2" t="s">
        <v>8</v>
      </c>
      <c r="D313" s="2" t="s">
        <v>98</v>
      </c>
      <c r="E313" s="7">
        <v>113695</v>
      </c>
      <c r="F313" s="120">
        <v>213</v>
      </c>
      <c r="G313" s="7"/>
      <c r="H313" s="120"/>
      <c r="I313" s="7"/>
      <c r="J313" s="120"/>
      <c r="K313" s="7"/>
      <c r="L313" s="119"/>
      <c r="M313" s="2"/>
    </row>
    <row r="314" spans="1:14" s="1" customFormat="1">
      <c r="A314" s="1" t="s">
        <v>29</v>
      </c>
      <c r="B314" s="1" t="s">
        <v>185</v>
      </c>
      <c r="C314" s="2" t="s">
        <v>8</v>
      </c>
      <c r="D314" s="2" t="s">
        <v>99</v>
      </c>
      <c r="E314" s="7"/>
      <c r="F314" s="120"/>
      <c r="G314" s="7"/>
      <c r="H314" s="120"/>
      <c r="I314" s="7"/>
      <c r="J314" s="120"/>
      <c r="K314" s="7"/>
      <c r="L314" s="119"/>
      <c r="M314" s="2"/>
    </row>
    <row r="315" spans="1:14" s="1" customFormat="1" ht="27.6">
      <c r="A315" s="1" t="s">
        <v>29</v>
      </c>
      <c r="B315" s="1" t="s">
        <v>185</v>
      </c>
      <c r="C315" s="2" t="s">
        <v>8</v>
      </c>
      <c r="D315" s="2" t="s">
        <v>100</v>
      </c>
      <c r="E315" s="7"/>
      <c r="F315" s="120"/>
      <c r="G315" s="7"/>
      <c r="H315" s="120"/>
      <c r="I315" s="7"/>
      <c r="J315" s="120"/>
      <c r="K315" s="7"/>
      <c r="L315" s="119"/>
      <c r="M315" s="2"/>
    </row>
    <row r="316" spans="1:14" s="1" customFormat="1">
      <c r="A316" s="1" t="s">
        <v>29</v>
      </c>
      <c r="B316" s="1" t="s">
        <v>185</v>
      </c>
      <c r="C316" s="2" t="s">
        <v>8</v>
      </c>
      <c r="D316" s="2" t="s">
        <v>101</v>
      </c>
      <c r="E316" s="7"/>
      <c r="F316" s="120"/>
      <c r="G316" s="7">
        <v>10113</v>
      </c>
      <c r="H316" s="120"/>
      <c r="I316" s="7"/>
      <c r="J316" s="120"/>
      <c r="K316" s="7"/>
      <c r="L316" s="119"/>
      <c r="M316" s="2"/>
    </row>
    <row r="317" spans="1:14" s="1" customFormat="1" ht="55.2">
      <c r="A317" s="1" t="s">
        <v>29</v>
      </c>
      <c r="B317" s="1" t="s">
        <v>185</v>
      </c>
      <c r="C317" s="2" t="s">
        <v>8</v>
      </c>
      <c r="D317" s="2" t="s">
        <v>102</v>
      </c>
      <c r="E317" s="7"/>
      <c r="F317" s="120"/>
      <c r="G317" s="7"/>
      <c r="H317" s="120"/>
      <c r="I317" s="7"/>
      <c r="J317" s="120"/>
      <c r="K317" s="7"/>
      <c r="L317" s="119"/>
      <c r="M317" s="2"/>
    </row>
    <row r="318" spans="1:14" s="1" customFormat="1">
      <c r="A318" s="1" t="s">
        <v>29</v>
      </c>
      <c r="B318" s="1" t="s">
        <v>185</v>
      </c>
      <c r="C318" s="2" t="s">
        <v>8</v>
      </c>
      <c r="D318" s="2" t="s">
        <v>103</v>
      </c>
      <c r="E318" s="7"/>
      <c r="F318" s="120"/>
      <c r="G318" s="7"/>
      <c r="H318" s="120"/>
      <c r="I318" s="7"/>
      <c r="J318" s="120"/>
      <c r="K318" s="7"/>
      <c r="L318" s="119"/>
      <c r="M318" s="2"/>
    </row>
    <row r="319" spans="1:14" s="1" customFormat="1" ht="27.6">
      <c r="A319" s="1" t="s">
        <v>29</v>
      </c>
      <c r="B319" s="1" t="s">
        <v>185</v>
      </c>
      <c r="C319" s="2" t="s">
        <v>9</v>
      </c>
      <c r="D319" s="2" t="s">
        <v>104</v>
      </c>
      <c r="E319" s="7">
        <v>3420</v>
      </c>
      <c r="F319" s="120"/>
      <c r="G319" s="167">
        <v>15170</v>
      </c>
      <c r="H319" s="120"/>
      <c r="I319" s="7"/>
      <c r="J319" s="120"/>
      <c r="K319" s="7"/>
      <c r="L319" s="119"/>
      <c r="M319" s="2"/>
    </row>
    <row r="320" spans="1:14" s="1" customFormat="1" ht="27.6">
      <c r="A320" s="1" t="s">
        <v>29</v>
      </c>
      <c r="B320" s="1" t="s">
        <v>185</v>
      </c>
      <c r="C320" s="2" t="s">
        <v>9</v>
      </c>
      <c r="D320" s="2" t="s">
        <v>105</v>
      </c>
      <c r="E320" s="7"/>
      <c r="F320" s="120"/>
      <c r="G320" s="7"/>
      <c r="H320" s="120"/>
      <c r="I320" s="7"/>
      <c r="J320" s="120"/>
      <c r="K320" s="7"/>
      <c r="L320" s="119"/>
      <c r="M320" s="2"/>
    </row>
    <row r="321" spans="1:13" s="1" customFormat="1" ht="41.4">
      <c r="A321" s="1" t="s">
        <v>29</v>
      </c>
      <c r="B321" s="1" t="s">
        <v>185</v>
      </c>
      <c r="C321" s="2" t="s">
        <v>9</v>
      </c>
      <c r="D321" s="2" t="s">
        <v>106</v>
      </c>
      <c r="E321" s="7">
        <v>99002</v>
      </c>
      <c r="F321" s="120"/>
      <c r="G321" s="7">
        <v>527086</v>
      </c>
      <c r="H321" s="120"/>
      <c r="I321" s="7">
        <v>49592</v>
      </c>
      <c r="J321" s="120"/>
      <c r="K321" s="7"/>
      <c r="L321" s="119"/>
      <c r="M321" s="2"/>
    </row>
    <row r="322" spans="1:13" s="1" customFormat="1" ht="27.6">
      <c r="A322" s="1" t="s">
        <v>29</v>
      </c>
      <c r="B322" s="1" t="s">
        <v>185</v>
      </c>
      <c r="C322" s="2" t="s">
        <v>9</v>
      </c>
      <c r="D322" s="2" t="s">
        <v>107</v>
      </c>
      <c r="E322" s="7"/>
      <c r="F322" s="120"/>
      <c r="G322" s="7">
        <v>3050</v>
      </c>
      <c r="H322" s="120"/>
      <c r="I322" s="7">
        <v>465</v>
      </c>
      <c r="J322" s="120"/>
      <c r="K322" s="7"/>
      <c r="L322" s="119"/>
      <c r="M322" s="2"/>
    </row>
    <row r="323" spans="1:13" s="1" customFormat="1" ht="27.6">
      <c r="A323" s="1" t="s">
        <v>29</v>
      </c>
      <c r="B323" s="1" t="s">
        <v>185</v>
      </c>
      <c r="C323" s="2" t="s">
        <v>9</v>
      </c>
      <c r="D323" s="2" t="s">
        <v>108</v>
      </c>
      <c r="E323" s="7">
        <v>7076</v>
      </c>
      <c r="F323" s="120"/>
      <c r="G323" s="7">
        <v>261898</v>
      </c>
      <c r="H323" s="120"/>
      <c r="I323" s="7">
        <v>37459</v>
      </c>
      <c r="J323" s="120"/>
      <c r="K323" s="7"/>
      <c r="L323" s="119"/>
      <c r="M323" s="2"/>
    </row>
    <row r="324" spans="1:13" s="1" customFormat="1" ht="27.6">
      <c r="A324" s="1" t="s">
        <v>29</v>
      </c>
      <c r="B324" s="1" t="s">
        <v>185</v>
      </c>
      <c r="C324" s="2" t="s">
        <v>10</v>
      </c>
      <c r="D324" s="2" t="s">
        <v>109</v>
      </c>
      <c r="E324" s="7"/>
      <c r="F324" s="120"/>
      <c r="G324" s="7">
        <v>4060</v>
      </c>
      <c r="H324" s="120"/>
      <c r="I324" s="7"/>
      <c r="J324" s="120"/>
      <c r="K324" s="7"/>
      <c r="L324" s="119"/>
      <c r="M324" s="2"/>
    </row>
    <row r="325" spans="1:13" s="1" customFormat="1" ht="27.6">
      <c r="A325" s="1" t="s">
        <v>29</v>
      </c>
      <c r="B325" s="1" t="s">
        <v>185</v>
      </c>
      <c r="C325" s="2" t="s">
        <v>10</v>
      </c>
      <c r="D325" s="2" t="s">
        <v>110</v>
      </c>
      <c r="E325" s="7">
        <v>27117</v>
      </c>
      <c r="F325" s="120"/>
      <c r="G325" s="7">
        <v>10891</v>
      </c>
      <c r="H325" s="120"/>
      <c r="I325" s="7"/>
      <c r="J325" s="120"/>
      <c r="K325" s="7"/>
      <c r="L325" s="119"/>
      <c r="M325" s="2"/>
    </row>
    <row r="326" spans="1:13" s="1" customFormat="1" ht="27.6">
      <c r="A326" s="1" t="s">
        <v>29</v>
      </c>
      <c r="B326" s="1" t="s">
        <v>185</v>
      </c>
      <c r="C326" s="2" t="s">
        <v>10</v>
      </c>
      <c r="D326" s="2" t="s">
        <v>111</v>
      </c>
      <c r="E326" s="7">
        <v>44760</v>
      </c>
      <c r="F326" s="120"/>
      <c r="G326" s="7">
        <v>559615</v>
      </c>
      <c r="H326" s="120"/>
      <c r="I326" s="7">
        <v>999195</v>
      </c>
      <c r="J326" s="120"/>
      <c r="K326" s="7"/>
      <c r="L326" s="119"/>
      <c r="M326" s="2"/>
    </row>
    <row r="327" spans="1:13" s="1" customFormat="1" ht="27.6">
      <c r="A327" s="1" t="s">
        <v>29</v>
      </c>
      <c r="B327" s="1" t="s">
        <v>185</v>
      </c>
      <c r="C327" s="2" t="s">
        <v>10</v>
      </c>
      <c r="D327" s="2" t="s">
        <v>112</v>
      </c>
      <c r="E327" s="7"/>
      <c r="F327" s="120"/>
      <c r="G327" s="7"/>
      <c r="H327" s="120"/>
      <c r="I327" s="7"/>
      <c r="J327" s="120"/>
      <c r="K327" s="7"/>
      <c r="L327" s="119"/>
      <c r="M327" s="2"/>
    </row>
    <row r="328" spans="1:13" s="1" customFormat="1">
      <c r="A328" s="1" t="s">
        <v>29</v>
      </c>
      <c r="B328" s="1" t="s">
        <v>185</v>
      </c>
      <c r="C328" s="2" t="s">
        <v>11</v>
      </c>
      <c r="D328" s="2" t="s">
        <v>113</v>
      </c>
      <c r="E328" s="7"/>
      <c r="F328" s="120"/>
      <c r="G328" s="7">
        <v>1344721</v>
      </c>
      <c r="H328" s="120"/>
      <c r="I328" s="7">
        <v>2186314</v>
      </c>
      <c r="J328" s="120"/>
      <c r="K328" s="7"/>
      <c r="L328" s="119"/>
      <c r="M328" s="2"/>
    </row>
    <row r="329" spans="1:13" s="1" customFormat="1" ht="41.4">
      <c r="A329" s="1" t="s">
        <v>29</v>
      </c>
      <c r="B329" s="1" t="s">
        <v>185</v>
      </c>
      <c r="C329" s="2" t="s">
        <v>11</v>
      </c>
      <c r="D329" s="2" t="s">
        <v>114</v>
      </c>
      <c r="E329" s="7"/>
      <c r="F329" s="120"/>
      <c r="G329" s="7"/>
      <c r="H329" s="120"/>
      <c r="I329" s="7"/>
      <c r="J329" s="120"/>
      <c r="K329" s="7"/>
      <c r="L329" s="119"/>
      <c r="M329" s="2"/>
    </row>
    <row r="330" spans="1:13" s="1" customFormat="1">
      <c r="A330" s="1" t="s">
        <v>29</v>
      </c>
      <c r="B330" s="1" t="s">
        <v>185</v>
      </c>
      <c r="C330" s="2" t="s">
        <v>11</v>
      </c>
      <c r="D330" s="2" t="s">
        <v>115</v>
      </c>
      <c r="E330" s="7"/>
      <c r="F330" s="120"/>
      <c r="G330" s="7"/>
      <c r="H330" s="120"/>
      <c r="I330" s="7"/>
      <c r="J330" s="120"/>
      <c r="K330" s="7"/>
      <c r="L330" s="119"/>
      <c r="M330" s="2"/>
    </row>
    <row r="331" spans="1:13" s="1" customFormat="1">
      <c r="A331" s="1" t="s">
        <v>29</v>
      </c>
      <c r="B331" s="1" t="s">
        <v>185</v>
      </c>
      <c r="C331" s="2" t="s">
        <v>12</v>
      </c>
      <c r="D331" s="2" t="s">
        <v>116</v>
      </c>
      <c r="E331" s="7">
        <v>14921</v>
      </c>
      <c r="F331" s="120"/>
      <c r="G331" s="7">
        <v>1152</v>
      </c>
      <c r="H331" s="120"/>
      <c r="I331" s="7"/>
      <c r="J331" s="120"/>
      <c r="K331" s="7"/>
      <c r="L331" s="119"/>
      <c r="M331" s="2"/>
    </row>
    <row r="332" spans="1:13" s="1" customFormat="1" ht="27.6">
      <c r="A332" s="1" t="s">
        <v>29</v>
      </c>
      <c r="B332" s="1" t="s">
        <v>185</v>
      </c>
      <c r="C332" s="2" t="s">
        <v>13</v>
      </c>
      <c r="D332" s="2" t="s">
        <v>117</v>
      </c>
      <c r="E332" s="7"/>
      <c r="F332" s="120"/>
      <c r="G332" s="7"/>
      <c r="H332" s="120"/>
      <c r="I332" s="7"/>
      <c r="J332" s="120"/>
      <c r="K332" s="7"/>
      <c r="L332" s="119"/>
      <c r="M332" s="2"/>
    </row>
    <row r="333" spans="1:13" s="1" customFormat="1">
      <c r="A333" s="1" t="s">
        <v>29</v>
      </c>
      <c r="B333" s="1" t="s">
        <v>185</v>
      </c>
      <c r="C333" s="2" t="s">
        <v>14</v>
      </c>
      <c r="D333" s="2" t="s">
        <v>118</v>
      </c>
      <c r="E333" s="7">
        <v>56198</v>
      </c>
      <c r="F333" s="120"/>
      <c r="G333" s="7">
        <v>1161597</v>
      </c>
      <c r="H333" s="120"/>
      <c r="I333" s="7">
        <v>31300</v>
      </c>
      <c r="J333" s="120"/>
      <c r="K333" s="7"/>
      <c r="L333" s="119"/>
      <c r="M333" s="2"/>
    </row>
    <row r="334" spans="1:13" s="1" customFormat="1" ht="27.6">
      <c r="A334" s="1" t="s">
        <v>29</v>
      </c>
      <c r="B334" s="1" t="s">
        <v>185</v>
      </c>
      <c r="C334" s="2" t="s">
        <v>15</v>
      </c>
      <c r="D334" s="2" t="s">
        <v>119</v>
      </c>
      <c r="E334" s="7">
        <v>274439</v>
      </c>
      <c r="F334" s="120">
        <v>111</v>
      </c>
      <c r="G334" s="7">
        <v>231294</v>
      </c>
      <c r="H334" s="120">
        <v>90</v>
      </c>
      <c r="I334" s="7">
        <v>291774</v>
      </c>
      <c r="J334" s="120">
        <v>78</v>
      </c>
      <c r="K334" s="7">
        <v>0</v>
      </c>
      <c r="L334" s="119"/>
      <c r="M334" s="2"/>
    </row>
    <row r="335" spans="1:13" s="1" customFormat="1" ht="27.6">
      <c r="A335" s="1" t="s">
        <v>29</v>
      </c>
      <c r="B335" s="1" t="s">
        <v>185</v>
      </c>
      <c r="C335" s="2" t="s">
        <v>15</v>
      </c>
      <c r="D335" s="2" t="s">
        <v>120</v>
      </c>
      <c r="E335" s="7"/>
      <c r="F335" s="120"/>
      <c r="G335" s="7">
        <v>36138</v>
      </c>
      <c r="H335" s="120"/>
      <c r="I335" s="7">
        <v>25296</v>
      </c>
      <c r="J335" s="120"/>
      <c r="K335" s="7">
        <v>30414</v>
      </c>
      <c r="L335" s="119">
        <v>74</v>
      </c>
      <c r="M335" s="2"/>
    </row>
    <row r="336" spans="1:13" s="1" customFormat="1" ht="27.6">
      <c r="A336" s="1" t="s">
        <v>29</v>
      </c>
      <c r="B336" s="1" t="s">
        <v>185</v>
      </c>
      <c r="C336" s="2" t="s">
        <v>15</v>
      </c>
      <c r="D336" s="2" t="s">
        <v>121</v>
      </c>
      <c r="E336" s="7"/>
      <c r="F336" s="120"/>
      <c r="G336" s="7"/>
      <c r="H336" s="120"/>
      <c r="I336" s="7">
        <v>264109</v>
      </c>
      <c r="J336" s="120"/>
      <c r="K336" s="7">
        <v>260100</v>
      </c>
      <c r="L336" s="119"/>
      <c r="M336" s="2"/>
    </row>
    <row r="337" spans="1:14" s="1" customFormat="1" ht="27.6">
      <c r="A337" s="1" t="s">
        <v>29</v>
      </c>
      <c r="B337" s="1" t="s">
        <v>185</v>
      </c>
      <c r="C337" s="2" t="s">
        <v>15</v>
      </c>
      <c r="D337" s="2" t="s">
        <v>122</v>
      </c>
      <c r="E337" s="7"/>
      <c r="F337" s="120"/>
      <c r="G337" s="7"/>
      <c r="H337" s="120"/>
      <c r="I337" s="7">
        <v>7534</v>
      </c>
      <c r="J337" s="120"/>
      <c r="K337" s="7">
        <v>9900</v>
      </c>
      <c r="L337" s="119"/>
      <c r="M337" s="2"/>
    </row>
    <row r="338" spans="1:14" s="1" customFormat="1">
      <c r="A338" s="1" t="s">
        <v>29</v>
      </c>
      <c r="B338" s="1" t="s">
        <v>185</v>
      </c>
      <c r="C338" s="2" t="s">
        <v>15</v>
      </c>
      <c r="D338" s="2" t="s">
        <v>123</v>
      </c>
      <c r="E338" s="7"/>
      <c r="F338" s="120"/>
      <c r="G338" s="7"/>
      <c r="H338" s="120"/>
      <c r="I338" s="7"/>
      <c r="J338" s="120"/>
      <c r="K338" s="7"/>
      <c r="L338" s="119"/>
      <c r="M338" s="2"/>
    </row>
    <row r="339" spans="1:14" s="1" customFormat="1">
      <c r="A339" s="1" t="s">
        <v>29</v>
      </c>
      <c r="B339" s="1" t="s">
        <v>185</v>
      </c>
      <c r="C339" s="2" t="s">
        <v>86</v>
      </c>
      <c r="D339" s="2" t="s">
        <v>124</v>
      </c>
      <c r="E339" s="7"/>
      <c r="F339" s="120"/>
      <c r="G339" s="7"/>
      <c r="H339" s="120"/>
      <c r="I339" s="7"/>
      <c r="J339" s="120"/>
      <c r="K339" s="7"/>
      <c r="L339" s="119"/>
      <c r="M339" s="2"/>
    </row>
    <row r="340" spans="1:14" s="1" customFormat="1">
      <c r="A340" s="1" t="s">
        <v>29</v>
      </c>
      <c r="B340" s="1" t="s">
        <v>186</v>
      </c>
      <c r="C340" s="2" t="s">
        <v>8</v>
      </c>
      <c r="D340" s="2" t="s">
        <v>97</v>
      </c>
      <c r="E340" s="7">
        <v>14214200</v>
      </c>
      <c r="F340" s="120">
        <v>14918</v>
      </c>
      <c r="G340" s="7">
        <v>22379383</v>
      </c>
      <c r="H340" s="120">
        <v>15560</v>
      </c>
      <c r="I340" s="7">
        <v>59292784</v>
      </c>
      <c r="J340" s="120">
        <v>34923</v>
      </c>
      <c r="K340" s="7">
        <v>10000108</v>
      </c>
      <c r="L340" s="119">
        <v>5631</v>
      </c>
      <c r="M340" s="2"/>
      <c r="N340" s="1" t="s">
        <v>144</v>
      </c>
    </row>
    <row r="341" spans="1:14" s="1" customFormat="1">
      <c r="A341" s="1" t="s">
        <v>29</v>
      </c>
      <c r="B341" s="1" t="s">
        <v>186</v>
      </c>
      <c r="C341" s="2" t="s">
        <v>8</v>
      </c>
      <c r="D341" s="2" t="s">
        <v>98</v>
      </c>
      <c r="E341" s="7"/>
      <c r="F341" s="120"/>
      <c r="G341" s="7"/>
      <c r="H341" s="120"/>
      <c r="I341" s="7"/>
      <c r="J341" s="120"/>
      <c r="K341" s="7"/>
      <c r="L341" s="119"/>
      <c r="M341" s="2"/>
    </row>
    <row r="342" spans="1:14" s="1" customFormat="1">
      <c r="A342" s="1" t="s">
        <v>29</v>
      </c>
      <c r="B342" s="1" t="s">
        <v>186</v>
      </c>
      <c r="C342" s="2" t="s">
        <v>8</v>
      </c>
      <c r="D342" s="2" t="s">
        <v>99</v>
      </c>
      <c r="E342" s="7"/>
      <c r="F342" s="120"/>
      <c r="G342" s="7"/>
      <c r="H342" s="120"/>
      <c r="I342" s="7"/>
      <c r="J342" s="120"/>
      <c r="K342" s="7"/>
      <c r="L342" s="119"/>
      <c r="M342" s="2"/>
    </row>
    <row r="343" spans="1:14" s="1" customFormat="1" ht="27.6">
      <c r="A343" s="1" t="s">
        <v>29</v>
      </c>
      <c r="B343" s="1" t="s">
        <v>186</v>
      </c>
      <c r="C343" s="2" t="s">
        <v>8</v>
      </c>
      <c r="D343" s="2" t="s">
        <v>100</v>
      </c>
      <c r="E343" s="7"/>
      <c r="F343" s="120"/>
      <c r="G343" s="7"/>
      <c r="H343" s="120"/>
      <c r="I343" s="7"/>
      <c r="J343" s="120"/>
      <c r="K343" s="7"/>
      <c r="L343" s="119"/>
      <c r="M343" s="2"/>
    </row>
    <row r="344" spans="1:14" s="1" customFormat="1">
      <c r="A344" s="1" t="s">
        <v>29</v>
      </c>
      <c r="B344" s="1" t="s">
        <v>186</v>
      </c>
      <c r="C344" s="2" t="s">
        <v>8</v>
      </c>
      <c r="D344" s="2" t="s">
        <v>101</v>
      </c>
      <c r="E344" s="7"/>
      <c r="F344" s="120"/>
      <c r="G344" s="7"/>
      <c r="H344" s="120"/>
      <c r="I344" s="7"/>
      <c r="J344" s="120"/>
      <c r="K344" s="7"/>
      <c r="L344" s="119"/>
      <c r="M344" s="2"/>
    </row>
    <row r="345" spans="1:14" s="1" customFormat="1" ht="55.2">
      <c r="A345" s="1" t="s">
        <v>29</v>
      </c>
      <c r="B345" s="1" t="s">
        <v>186</v>
      </c>
      <c r="C345" s="2" t="s">
        <v>8</v>
      </c>
      <c r="D345" s="2" t="s">
        <v>102</v>
      </c>
      <c r="E345" s="7"/>
      <c r="F345" s="120"/>
      <c r="G345" s="7"/>
      <c r="H345" s="120"/>
      <c r="I345" s="7"/>
      <c r="J345" s="120"/>
      <c r="K345" s="7"/>
      <c r="L345" s="119"/>
      <c r="M345" s="2"/>
    </row>
    <row r="346" spans="1:14" s="1" customFormat="1">
      <c r="A346" s="1" t="s">
        <v>29</v>
      </c>
      <c r="B346" s="1" t="s">
        <v>186</v>
      </c>
      <c r="C346" s="2" t="s">
        <v>8</v>
      </c>
      <c r="D346" s="2" t="s">
        <v>103</v>
      </c>
      <c r="E346" s="7"/>
      <c r="F346" s="120"/>
      <c r="G346" s="7"/>
      <c r="H346" s="120"/>
      <c r="I346" s="7"/>
      <c r="J346" s="120"/>
      <c r="K346" s="7"/>
      <c r="L346" s="119"/>
      <c r="M346" s="2"/>
    </row>
    <row r="347" spans="1:14" s="1" customFormat="1" ht="27.6">
      <c r="A347" s="1" t="s">
        <v>29</v>
      </c>
      <c r="B347" s="1" t="s">
        <v>186</v>
      </c>
      <c r="C347" s="2" t="s">
        <v>9</v>
      </c>
      <c r="D347" s="2" t="s">
        <v>104</v>
      </c>
      <c r="E347" s="7">
        <v>10884</v>
      </c>
      <c r="F347" s="120"/>
      <c r="G347" s="167">
        <v>71002</v>
      </c>
      <c r="H347" s="120"/>
      <c r="I347" s="7">
        <v>323613</v>
      </c>
      <c r="J347" s="120"/>
      <c r="K347" s="7">
        <v>129467</v>
      </c>
      <c r="L347" s="119"/>
      <c r="M347" s="2"/>
    </row>
    <row r="348" spans="1:14" s="1" customFormat="1" ht="27.6">
      <c r="A348" s="1" t="s">
        <v>29</v>
      </c>
      <c r="B348" s="1" t="s">
        <v>186</v>
      </c>
      <c r="C348" s="2" t="s">
        <v>9</v>
      </c>
      <c r="D348" s="2" t="s">
        <v>105</v>
      </c>
      <c r="E348" s="7"/>
      <c r="F348" s="120"/>
      <c r="G348" s="7"/>
      <c r="H348" s="120"/>
      <c r="I348" s="7">
        <v>2580168</v>
      </c>
      <c r="J348" s="120"/>
      <c r="K348" s="7"/>
      <c r="L348" s="119"/>
      <c r="M348" s="2"/>
    </row>
    <row r="349" spans="1:14" s="1" customFormat="1" ht="41.4">
      <c r="A349" s="1" t="s">
        <v>29</v>
      </c>
      <c r="B349" s="1" t="s">
        <v>186</v>
      </c>
      <c r="C349" s="2" t="s">
        <v>9</v>
      </c>
      <c r="D349" s="2" t="s">
        <v>106</v>
      </c>
      <c r="E349" s="7">
        <v>45145</v>
      </c>
      <c r="F349" s="120"/>
      <c r="G349" s="7">
        <v>1008740</v>
      </c>
      <c r="H349" s="120"/>
      <c r="I349" s="7">
        <v>429706</v>
      </c>
      <c r="J349" s="120"/>
      <c r="K349" s="7"/>
      <c r="L349" s="119"/>
      <c r="M349" s="2"/>
    </row>
    <row r="350" spans="1:14" s="1" customFormat="1" ht="27.6">
      <c r="A350" s="1" t="s">
        <v>29</v>
      </c>
      <c r="B350" s="1" t="s">
        <v>186</v>
      </c>
      <c r="C350" s="2" t="s">
        <v>9</v>
      </c>
      <c r="D350" s="2" t="s">
        <v>107</v>
      </c>
      <c r="E350" s="7">
        <v>165000</v>
      </c>
      <c r="F350" s="120"/>
      <c r="G350" s="7">
        <v>409097</v>
      </c>
      <c r="H350" s="120"/>
      <c r="I350" s="7">
        <v>146515</v>
      </c>
      <c r="J350" s="120"/>
      <c r="K350" s="7"/>
      <c r="L350" s="119"/>
      <c r="M350" s="2"/>
    </row>
    <row r="351" spans="1:14" s="1" customFormat="1" ht="27.6">
      <c r="A351" s="1" t="s">
        <v>29</v>
      </c>
      <c r="B351" s="1" t="s">
        <v>186</v>
      </c>
      <c r="C351" s="2" t="s">
        <v>9</v>
      </c>
      <c r="D351" s="2" t="s">
        <v>108</v>
      </c>
      <c r="E351" s="7">
        <v>1058889</v>
      </c>
      <c r="F351" s="120"/>
      <c r="G351" s="7">
        <v>6262597</v>
      </c>
      <c r="H351" s="120"/>
      <c r="I351" s="7">
        <v>458335</v>
      </c>
      <c r="J351" s="120"/>
      <c r="K351" s="7">
        <v>253154</v>
      </c>
      <c r="L351" s="119"/>
      <c r="M351" s="2"/>
    </row>
    <row r="352" spans="1:14" s="1" customFormat="1" ht="27.6">
      <c r="A352" s="1" t="s">
        <v>29</v>
      </c>
      <c r="B352" s="1" t="s">
        <v>186</v>
      </c>
      <c r="C352" s="2" t="s">
        <v>10</v>
      </c>
      <c r="D352" s="2" t="s">
        <v>109</v>
      </c>
      <c r="E352" s="7"/>
      <c r="F352" s="120"/>
      <c r="G352" s="7">
        <v>4116790</v>
      </c>
      <c r="H352" s="120"/>
      <c r="I352" s="7">
        <v>2126883</v>
      </c>
      <c r="J352" s="120"/>
      <c r="K352" s="7">
        <v>616754</v>
      </c>
      <c r="L352" s="119"/>
      <c r="M352" s="2"/>
    </row>
    <row r="353" spans="1:14" s="1" customFormat="1" ht="27.6">
      <c r="A353" s="1" t="s">
        <v>29</v>
      </c>
      <c r="B353" s="1" t="s">
        <v>186</v>
      </c>
      <c r="C353" s="2" t="s">
        <v>10</v>
      </c>
      <c r="D353" s="2" t="s">
        <v>110</v>
      </c>
      <c r="E353" s="7"/>
      <c r="F353" s="120"/>
      <c r="G353" s="7">
        <v>1757017</v>
      </c>
      <c r="H353" s="120"/>
      <c r="I353" s="7">
        <v>270070</v>
      </c>
      <c r="J353" s="120"/>
      <c r="K353" s="7">
        <v>-24756</v>
      </c>
      <c r="L353" s="119"/>
      <c r="M353" s="2"/>
    </row>
    <row r="354" spans="1:14" s="1" customFormat="1" ht="27.6">
      <c r="A354" s="1" t="s">
        <v>29</v>
      </c>
      <c r="B354" s="1" t="s">
        <v>186</v>
      </c>
      <c r="C354" s="2" t="s">
        <v>10</v>
      </c>
      <c r="D354" s="2" t="s">
        <v>111</v>
      </c>
      <c r="E354" s="7"/>
      <c r="F354" s="120"/>
      <c r="G354" s="7">
        <v>1352897</v>
      </c>
      <c r="H354" s="120"/>
      <c r="I354" s="7">
        <v>639979</v>
      </c>
      <c r="J354" s="120"/>
      <c r="K354" s="7"/>
      <c r="L354" s="119"/>
      <c r="M354" s="2"/>
    </row>
    <row r="355" spans="1:14" s="1" customFormat="1" ht="27.6">
      <c r="A355" s="1" t="s">
        <v>29</v>
      </c>
      <c r="B355" s="1" t="s">
        <v>186</v>
      </c>
      <c r="C355" s="2" t="s">
        <v>10</v>
      </c>
      <c r="D355" s="2" t="s">
        <v>112</v>
      </c>
      <c r="E355" s="7"/>
      <c r="F355" s="120"/>
      <c r="G355" s="7"/>
      <c r="H355" s="120"/>
      <c r="I355" s="7"/>
      <c r="J355" s="120"/>
      <c r="K355" s="7"/>
      <c r="L355" s="119"/>
      <c r="M355" s="2"/>
    </row>
    <row r="356" spans="1:14" s="1" customFormat="1">
      <c r="A356" s="1" t="s">
        <v>29</v>
      </c>
      <c r="B356" s="1" t="s">
        <v>186</v>
      </c>
      <c r="C356" s="2" t="s">
        <v>11</v>
      </c>
      <c r="D356" s="2" t="s">
        <v>113</v>
      </c>
      <c r="E356" s="7">
        <v>1013208</v>
      </c>
      <c r="F356" s="120"/>
      <c r="G356" s="7">
        <v>28659586</v>
      </c>
      <c r="H356" s="120"/>
      <c r="I356" s="7">
        <v>18541961</v>
      </c>
      <c r="J356" s="120"/>
      <c r="K356" s="7">
        <v>4938094</v>
      </c>
      <c r="L356" s="119"/>
      <c r="M356" s="2"/>
    </row>
    <row r="357" spans="1:14" s="1" customFormat="1" ht="41.4">
      <c r="A357" s="1" t="s">
        <v>29</v>
      </c>
      <c r="B357" s="1" t="s">
        <v>186</v>
      </c>
      <c r="C357" s="2" t="s">
        <v>11</v>
      </c>
      <c r="D357" s="2" t="s">
        <v>114</v>
      </c>
      <c r="E357" s="7"/>
      <c r="F357" s="120"/>
      <c r="G357" s="7">
        <v>3932541</v>
      </c>
      <c r="H357" s="120"/>
      <c r="I357" s="7">
        <v>1076771</v>
      </c>
      <c r="J357" s="120"/>
      <c r="K357" s="7"/>
      <c r="L357" s="119"/>
      <c r="M357" s="2"/>
    </row>
    <row r="358" spans="1:14" s="1" customFormat="1">
      <c r="A358" s="1" t="s">
        <v>29</v>
      </c>
      <c r="B358" s="1" t="s">
        <v>186</v>
      </c>
      <c r="C358" s="2" t="s">
        <v>11</v>
      </c>
      <c r="D358" s="2" t="s">
        <v>115</v>
      </c>
      <c r="E358" s="7"/>
      <c r="F358" s="120"/>
      <c r="G358" s="7"/>
      <c r="H358" s="120"/>
      <c r="I358" s="7"/>
      <c r="J358" s="120"/>
      <c r="K358" s="7"/>
      <c r="L358" s="119"/>
      <c r="M358" s="2"/>
    </row>
    <row r="359" spans="1:14" s="1" customFormat="1">
      <c r="A359" s="1" t="s">
        <v>29</v>
      </c>
      <c r="B359" s="1" t="s">
        <v>186</v>
      </c>
      <c r="C359" s="2" t="s">
        <v>12</v>
      </c>
      <c r="D359" s="2" t="s">
        <v>116</v>
      </c>
      <c r="E359" s="7"/>
      <c r="F359" s="120"/>
      <c r="G359" s="7"/>
      <c r="H359" s="120"/>
      <c r="I359" s="7"/>
      <c r="J359" s="120"/>
      <c r="K359" s="7"/>
      <c r="L359" s="119"/>
      <c r="M359" s="2"/>
    </row>
    <row r="360" spans="1:14" s="1" customFormat="1" ht="27.6">
      <c r="A360" s="1" t="s">
        <v>29</v>
      </c>
      <c r="B360" s="1" t="s">
        <v>186</v>
      </c>
      <c r="C360" s="2" t="s">
        <v>13</v>
      </c>
      <c r="D360" s="2" t="s">
        <v>117</v>
      </c>
      <c r="E360" s="7"/>
      <c r="F360" s="120"/>
      <c r="G360" s="7"/>
      <c r="H360" s="120"/>
      <c r="I360" s="7"/>
      <c r="J360" s="120"/>
      <c r="K360" s="7"/>
      <c r="L360" s="119"/>
      <c r="M360" s="2"/>
    </row>
    <row r="361" spans="1:14" s="1" customFormat="1">
      <c r="A361" s="1" t="s">
        <v>29</v>
      </c>
      <c r="B361" s="1" t="s">
        <v>186</v>
      </c>
      <c r="C361" s="2" t="s">
        <v>14</v>
      </c>
      <c r="D361" s="2" t="s">
        <v>118</v>
      </c>
      <c r="E361" s="7"/>
      <c r="F361" s="120"/>
      <c r="G361" s="7">
        <v>208736</v>
      </c>
      <c r="H361" s="120"/>
      <c r="I361" s="7">
        <v>1177800</v>
      </c>
      <c r="J361" s="120"/>
      <c r="K361" s="7">
        <v>2010519</v>
      </c>
      <c r="L361" s="119"/>
      <c r="M361" s="2"/>
      <c r="N361" s="1" t="s">
        <v>187</v>
      </c>
    </row>
    <row r="362" spans="1:14" s="1" customFormat="1" ht="27.6">
      <c r="A362" s="1" t="s">
        <v>29</v>
      </c>
      <c r="B362" s="1" t="s">
        <v>186</v>
      </c>
      <c r="C362" s="2" t="s">
        <v>15</v>
      </c>
      <c r="D362" s="2" t="s">
        <v>119</v>
      </c>
      <c r="E362" s="7"/>
      <c r="F362" s="120"/>
      <c r="G362" s="7"/>
      <c r="H362" s="120"/>
      <c r="I362" s="7"/>
      <c r="J362" s="120"/>
      <c r="K362" s="7"/>
      <c r="L362" s="119"/>
      <c r="M362" s="2"/>
    </row>
    <row r="363" spans="1:14" s="1" customFormat="1" ht="27.6">
      <c r="A363" s="1" t="s">
        <v>29</v>
      </c>
      <c r="B363" s="1" t="s">
        <v>186</v>
      </c>
      <c r="C363" s="2" t="s">
        <v>15</v>
      </c>
      <c r="D363" s="2" t="s">
        <v>120</v>
      </c>
      <c r="E363" s="7"/>
      <c r="F363" s="120"/>
      <c r="G363" s="7">
        <v>690565</v>
      </c>
      <c r="H363" s="120">
        <v>573</v>
      </c>
      <c r="I363" s="7">
        <v>-3000</v>
      </c>
      <c r="J363" s="120">
        <v>-2</v>
      </c>
      <c r="K363" s="7"/>
      <c r="L363" s="119"/>
      <c r="M363" s="2"/>
      <c r="N363" s="1" t="s">
        <v>144</v>
      </c>
    </row>
    <row r="364" spans="1:14" s="1" customFormat="1" ht="27.6">
      <c r="A364" s="1" t="s">
        <v>29</v>
      </c>
      <c r="B364" s="1" t="s">
        <v>186</v>
      </c>
      <c r="C364" s="2" t="s">
        <v>15</v>
      </c>
      <c r="D364" s="2" t="s">
        <v>121</v>
      </c>
      <c r="E364" s="7"/>
      <c r="F364" s="120"/>
      <c r="G364" s="7">
        <v>52756</v>
      </c>
      <c r="H364" s="120">
        <v>50</v>
      </c>
      <c r="I364" s="7">
        <v>676505</v>
      </c>
      <c r="J364" s="120">
        <v>425</v>
      </c>
      <c r="K364" s="7">
        <v>120739</v>
      </c>
      <c r="L364" s="119">
        <v>103</v>
      </c>
      <c r="M364" s="2"/>
      <c r="N364" s="1" t="s">
        <v>144</v>
      </c>
    </row>
    <row r="365" spans="1:14" s="1" customFormat="1" ht="27.6">
      <c r="A365" s="1" t="s">
        <v>29</v>
      </c>
      <c r="B365" s="1" t="s">
        <v>186</v>
      </c>
      <c r="C365" s="2" t="s">
        <v>15</v>
      </c>
      <c r="D365" s="2" t="s">
        <v>122</v>
      </c>
      <c r="E365" s="7"/>
      <c r="F365" s="120"/>
      <c r="G365" s="7"/>
      <c r="H365" s="120"/>
      <c r="I365" s="7"/>
      <c r="J365" s="120"/>
      <c r="K365" s="7"/>
      <c r="L365" s="119"/>
      <c r="M365" s="2"/>
    </row>
    <row r="366" spans="1:14" s="1" customFormat="1">
      <c r="A366" s="1" t="s">
        <v>29</v>
      </c>
      <c r="B366" s="1" t="s">
        <v>186</v>
      </c>
      <c r="C366" s="2" t="s">
        <v>15</v>
      </c>
      <c r="D366" s="2" t="s">
        <v>123</v>
      </c>
      <c r="E366" s="7"/>
      <c r="F366" s="120"/>
      <c r="G366" s="7"/>
      <c r="H366" s="120"/>
      <c r="I366" s="7">
        <v>477900</v>
      </c>
      <c r="J366" s="120">
        <v>0</v>
      </c>
      <c r="K366" s="7">
        <v>654376</v>
      </c>
      <c r="L366" s="119"/>
      <c r="M366" s="2"/>
    </row>
    <row r="367" spans="1:14" s="1" customFormat="1">
      <c r="A367" s="1" t="s">
        <v>29</v>
      </c>
      <c r="B367" s="1" t="s">
        <v>186</v>
      </c>
      <c r="C367" s="2" t="s">
        <v>86</v>
      </c>
      <c r="D367" s="2" t="s">
        <v>124</v>
      </c>
      <c r="E367" s="7"/>
      <c r="F367" s="120"/>
      <c r="G367" s="7"/>
      <c r="H367" s="120"/>
      <c r="I367" s="7"/>
      <c r="J367" s="120"/>
      <c r="K367" s="7"/>
      <c r="L367" s="119"/>
      <c r="M367" s="2"/>
    </row>
    <row r="368" spans="1:14" s="1" customFormat="1">
      <c r="A368" s="1" t="s">
        <v>29</v>
      </c>
      <c r="B368" s="1" t="s">
        <v>188</v>
      </c>
      <c r="C368" s="2" t="s">
        <v>8</v>
      </c>
      <c r="D368" s="2" t="s">
        <v>97</v>
      </c>
      <c r="E368" s="7">
        <v>969500</v>
      </c>
      <c r="F368" s="120">
        <v>963</v>
      </c>
      <c r="G368" s="7">
        <v>1976332</v>
      </c>
      <c r="H368" s="120">
        <v>1397</v>
      </c>
      <c r="I368" s="7">
        <v>5106596</v>
      </c>
      <c r="J368" s="120">
        <v>4588</v>
      </c>
      <c r="K368" s="7">
        <v>297509</v>
      </c>
      <c r="L368" s="119">
        <v>0</v>
      </c>
      <c r="M368" s="2"/>
      <c r="N368" s="1" t="s">
        <v>189</v>
      </c>
    </row>
    <row r="369" spans="1:13" s="1" customFormat="1">
      <c r="A369" s="1" t="s">
        <v>29</v>
      </c>
      <c r="B369" s="1" t="s">
        <v>188</v>
      </c>
      <c r="C369" s="2" t="s">
        <v>8</v>
      </c>
      <c r="D369" s="2" t="s">
        <v>98</v>
      </c>
      <c r="E369" s="7"/>
      <c r="F369" s="120"/>
      <c r="G369" s="7">
        <v>399126</v>
      </c>
      <c r="H369" s="120">
        <v>2600</v>
      </c>
      <c r="I369" s="7">
        <v>860340</v>
      </c>
      <c r="J369" s="120">
        <v>8500</v>
      </c>
      <c r="K369" s="7"/>
      <c r="L369" s="119"/>
      <c r="M369" s="2"/>
    </row>
    <row r="370" spans="1:13" s="1" customFormat="1">
      <c r="A370" s="1" t="s">
        <v>29</v>
      </c>
      <c r="B370" s="1" t="s">
        <v>188</v>
      </c>
      <c r="C370" s="2" t="s">
        <v>8</v>
      </c>
      <c r="D370" s="2" t="s">
        <v>99</v>
      </c>
      <c r="E370" s="7"/>
      <c r="F370" s="120"/>
      <c r="G370" s="7">
        <v>707400</v>
      </c>
      <c r="H370" s="120">
        <v>2610</v>
      </c>
      <c r="I370" s="7">
        <v>977144</v>
      </c>
      <c r="J370" s="120">
        <v>4680</v>
      </c>
      <c r="K370" s="7">
        <v>1215031</v>
      </c>
      <c r="L370" s="119">
        <v>998</v>
      </c>
      <c r="M370" s="2"/>
    </row>
    <row r="371" spans="1:13" s="1" customFormat="1" ht="27.6">
      <c r="A371" s="1" t="s">
        <v>29</v>
      </c>
      <c r="B371" s="1" t="s">
        <v>188</v>
      </c>
      <c r="C371" s="2" t="s">
        <v>8</v>
      </c>
      <c r="D371" s="2" t="s">
        <v>100</v>
      </c>
      <c r="E371" s="7">
        <v>174364</v>
      </c>
      <c r="F371" s="120">
        <v>600</v>
      </c>
      <c r="G371" s="7">
        <v>13617</v>
      </c>
      <c r="H371" s="120">
        <v>60</v>
      </c>
      <c r="I371" s="7">
        <v>61328</v>
      </c>
      <c r="J371" s="120">
        <v>126</v>
      </c>
      <c r="K371" s="7"/>
      <c r="L371" s="119"/>
      <c r="M371" s="2"/>
    </row>
    <row r="372" spans="1:13" s="1" customFormat="1">
      <c r="A372" s="1" t="s">
        <v>29</v>
      </c>
      <c r="B372" s="1" t="s">
        <v>188</v>
      </c>
      <c r="C372" s="2" t="s">
        <v>8</v>
      </c>
      <c r="D372" s="2" t="s">
        <v>101</v>
      </c>
      <c r="E372" s="7">
        <v>2060</v>
      </c>
      <c r="F372" s="120">
        <v>9174</v>
      </c>
      <c r="G372" s="7">
        <v>105754</v>
      </c>
      <c r="H372" s="120">
        <v>11447</v>
      </c>
      <c r="I372" s="7">
        <v>23633</v>
      </c>
      <c r="J372" s="120">
        <v>8500</v>
      </c>
      <c r="K372" s="7"/>
      <c r="L372" s="119"/>
      <c r="M372" s="2"/>
    </row>
    <row r="373" spans="1:13" s="1" customFormat="1" ht="55.2">
      <c r="A373" s="1" t="s">
        <v>29</v>
      </c>
      <c r="B373" s="1" t="s">
        <v>188</v>
      </c>
      <c r="C373" s="2" t="s">
        <v>8</v>
      </c>
      <c r="D373" s="2" t="s">
        <v>102</v>
      </c>
      <c r="E373" s="7"/>
      <c r="F373" s="120"/>
      <c r="G373" s="7"/>
      <c r="H373" s="120"/>
      <c r="I373" s="7"/>
      <c r="J373" s="120"/>
      <c r="K373" s="7"/>
      <c r="L373" s="119"/>
      <c r="M373" s="2"/>
    </row>
    <row r="374" spans="1:13" s="1" customFormat="1">
      <c r="A374" s="1" t="s">
        <v>29</v>
      </c>
      <c r="B374" s="1" t="s">
        <v>188</v>
      </c>
      <c r="C374" s="2" t="s">
        <v>8</v>
      </c>
      <c r="D374" s="2" t="s">
        <v>103</v>
      </c>
      <c r="E374" s="7"/>
      <c r="F374" s="120"/>
      <c r="G374" s="7"/>
      <c r="H374" s="120"/>
      <c r="I374" s="7"/>
      <c r="J374" s="120"/>
      <c r="K374" s="7"/>
      <c r="L374" s="119"/>
      <c r="M374" s="2"/>
    </row>
    <row r="375" spans="1:13" s="1" customFormat="1" ht="27.6">
      <c r="A375" s="1" t="s">
        <v>29</v>
      </c>
      <c r="B375" s="1" t="s">
        <v>188</v>
      </c>
      <c r="C375" s="2" t="s">
        <v>9</v>
      </c>
      <c r="D375" s="2" t="s">
        <v>104</v>
      </c>
      <c r="E375" s="7">
        <v>3502</v>
      </c>
      <c r="F375" s="120"/>
      <c r="G375" s="7">
        <v>229561</v>
      </c>
      <c r="H375" s="120"/>
      <c r="I375" s="7">
        <v>31392</v>
      </c>
      <c r="J375" s="120"/>
      <c r="K375" s="7"/>
      <c r="L375" s="119"/>
      <c r="M375" s="2"/>
    </row>
    <row r="376" spans="1:13" s="1" customFormat="1" ht="27.6">
      <c r="A376" s="1" t="s">
        <v>29</v>
      </c>
      <c r="B376" s="1" t="s">
        <v>188</v>
      </c>
      <c r="C376" s="2" t="s">
        <v>9</v>
      </c>
      <c r="D376" s="2" t="s">
        <v>105</v>
      </c>
      <c r="E376" s="7">
        <v>23413</v>
      </c>
      <c r="F376" s="120"/>
      <c r="G376" s="7">
        <v>180978</v>
      </c>
      <c r="H376" s="120"/>
      <c r="I376" s="7">
        <v>0</v>
      </c>
      <c r="J376" s="120"/>
      <c r="K376" s="7">
        <v>19697</v>
      </c>
      <c r="L376" s="119">
        <v>8729</v>
      </c>
      <c r="M376" s="2"/>
    </row>
    <row r="377" spans="1:13" s="1" customFormat="1" ht="41.4">
      <c r="A377" s="1" t="s">
        <v>29</v>
      </c>
      <c r="B377" s="1" t="s">
        <v>188</v>
      </c>
      <c r="C377" s="2" t="s">
        <v>9</v>
      </c>
      <c r="D377" s="2" t="s">
        <v>106</v>
      </c>
      <c r="E377" s="7">
        <v>20326</v>
      </c>
      <c r="F377" s="120"/>
      <c r="G377" s="7">
        <v>56041</v>
      </c>
      <c r="H377" s="120"/>
      <c r="I377" s="7">
        <v>921544</v>
      </c>
      <c r="J377" s="120"/>
      <c r="K377" s="7">
        <v>293132</v>
      </c>
      <c r="L377" s="119">
        <v>8729</v>
      </c>
      <c r="M377" s="2"/>
    </row>
    <row r="378" spans="1:13" s="1" customFormat="1" ht="27.6">
      <c r="A378" s="1" t="s">
        <v>29</v>
      </c>
      <c r="B378" s="1" t="s">
        <v>188</v>
      </c>
      <c r="C378" s="2" t="s">
        <v>9</v>
      </c>
      <c r="D378" s="2" t="s">
        <v>107</v>
      </c>
      <c r="E378" s="7">
        <v>216289</v>
      </c>
      <c r="F378" s="120"/>
      <c r="G378" s="7">
        <v>74250</v>
      </c>
      <c r="H378" s="120"/>
      <c r="I378" s="7"/>
      <c r="J378" s="120"/>
      <c r="K378" s="7"/>
      <c r="L378" s="119"/>
      <c r="M378" s="2"/>
    </row>
    <row r="379" spans="1:13" s="1" customFormat="1" ht="27.6">
      <c r="A379" s="1" t="s">
        <v>29</v>
      </c>
      <c r="B379" s="1" t="s">
        <v>188</v>
      </c>
      <c r="C379" s="2" t="s">
        <v>9</v>
      </c>
      <c r="D379" s="2" t="s">
        <v>108</v>
      </c>
      <c r="E379" s="7">
        <v>12229</v>
      </c>
      <c r="F379" s="120"/>
      <c r="G379" s="7">
        <v>127773</v>
      </c>
      <c r="H379" s="120"/>
      <c r="I379" s="7">
        <v>138080</v>
      </c>
      <c r="J379" s="120"/>
      <c r="K379" s="7"/>
      <c r="L379" s="119"/>
      <c r="M379" s="2"/>
    </row>
    <row r="380" spans="1:13" s="1" customFormat="1" ht="27.6">
      <c r="A380" s="1" t="s">
        <v>29</v>
      </c>
      <c r="B380" s="1" t="s">
        <v>188</v>
      </c>
      <c r="C380" s="2" t="s">
        <v>10</v>
      </c>
      <c r="D380" s="2" t="s">
        <v>109</v>
      </c>
      <c r="E380" s="7">
        <v>41585</v>
      </c>
      <c r="F380" s="120"/>
      <c r="G380" s="7">
        <v>67494</v>
      </c>
      <c r="H380" s="120"/>
      <c r="I380" s="7">
        <v>5387</v>
      </c>
      <c r="J380" s="120"/>
      <c r="K380" s="7">
        <v>2354</v>
      </c>
      <c r="L380" s="119">
        <v>8729</v>
      </c>
      <c r="M380" s="2"/>
    </row>
    <row r="381" spans="1:13" s="1" customFormat="1" ht="27.6">
      <c r="A381" s="1" t="s">
        <v>29</v>
      </c>
      <c r="B381" s="1" t="s">
        <v>188</v>
      </c>
      <c r="C381" s="2" t="s">
        <v>10</v>
      </c>
      <c r="D381" s="2" t="s">
        <v>110</v>
      </c>
      <c r="E381" s="7">
        <v>200618</v>
      </c>
      <c r="F381" s="120"/>
      <c r="G381" s="7">
        <v>0</v>
      </c>
      <c r="H381" s="120"/>
      <c r="I381" s="7">
        <v>1044</v>
      </c>
      <c r="J381" s="120"/>
      <c r="K381" s="7"/>
      <c r="L381" s="119"/>
      <c r="M381" s="2"/>
    </row>
    <row r="382" spans="1:13" s="1" customFormat="1" ht="27.6">
      <c r="A382" s="1" t="s">
        <v>29</v>
      </c>
      <c r="B382" s="1" t="s">
        <v>188</v>
      </c>
      <c r="C382" s="2" t="s">
        <v>10</v>
      </c>
      <c r="D382" s="2" t="s">
        <v>111</v>
      </c>
      <c r="E382" s="7">
        <v>58043</v>
      </c>
      <c r="F382" s="120"/>
      <c r="G382" s="7">
        <v>43976</v>
      </c>
      <c r="H382" s="120"/>
      <c r="I382" s="7">
        <v>3509044</v>
      </c>
      <c r="J382" s="120"/>
      <c r="K382" s="7">
        <v>145709</v>
      </c>
      <c r="L382" s="119">
        <v>8729</v>
      </c>
      <c r="M382" s="2"/>
    </row>
    <row r="383" spans="1:13" s="1" customFormat="1" ht="27.6">
      <c r="A383" s="1" t="s">
        <v>29</v>
      </c>
      <c r="B383" s="1" t="s">
        <v>188</v>
      </c>
      <c r="C383" s="2" t="s">
        <v>10</v>
      </c>
      <c r="D383" s="2" t="s">
        <v>112</v>
      </c>
      <c r="E383" s="7">
        <v>0</v>
      </c>
      <c r="F383" s="120"/>
      <c r="G383" s="7">
        <v>0</v>
      </c>
      <c r="H383" s="120"/>
      <c r="I383" s="7">
        <v>0</v>
      </c>
      <c r="J383" s="120"/>
      <c r="K383" s="7"/>
      <c r="L383" s="119"/>
      <c r="M383" s="2"/>
    </row>
    <row r="384" spans="1:13" s="1" customFormat="1">
      <c r="A384" s="1" t="s">
        <v>29</v>
      </c>
      <c r="B384" s="1" t="s">
        <v>188</v>
      </c>
      <c r="C384" s="2" t="s">
        <v>11</v>
      </c>
      <c r="D384" s="2" t="s">
        <v>113</v>
      </c>
      <c r="E384" s="7">
        <v>0</v>
      </c>
      <c r="F384" s="120"/>
      <c r="G384" s="7">
        <v>0</v>
      </c>
      <c r="H384" s="120"/>
      <c r="I384" s="7">
        <v>7709523</v>
      </c>
      <c r="J384" s="120"/>
      <c r="K384" s="7"/>
      <c r="L384" s="119"/>
      <c r="M384" s="2"/>
    </row>
    <row r="385" spans="1:14" s="1" customFormat="1" ht="41.4">
      <c r="A385" s="1" t="s">
        <v>29</v>
      </c>
      <c r="B385" s="1" t="s">
        <v>188</v>
      </c>
      <c r="C385" s="2" t="s">
        <v>11</v>
      </c>
      <c r="D385" s="2" t="s">
        <v>114</v>
      </c>
      <c r="E385" s="7">
        <v>0</v>
      </c>
      <c r="F385" s="120"/>
      <c r="G385" s="7">
        <v>0</v>
      </c>
      <c r="H385" s="120"/>
      <c r="I385" s="7">
        <v>0</v>
      </c>
      <c r="J385" s="120"/>
      <c r="K385" s="7"/>
      <c r="L385" s="119"/>
      <c r="M385" s="2"/>
    </row>
    <row r="386" spans="1:14" s="1" customFormat="1">
      <c r="A386" s="1" t="s">
        <v>29</v>
      </c>
      <c r="B386" s="1" t="s">
        <v>188</v>
      </c>
      <c r="C386" s="2" t="s">
        <v>11</v>
      </c>
      <c r="D386" s="2" t="s">
        <v>115</v>
      </c>
      <c r="E386" s="7">
        <v>0</v>
      </c>
      <c r="F386" s="120"/>
      <c r="G386" s="7">
        <v>0</v>
      </c>
      <c r="H386" s="120"/>
      <c r="I386" s="7">
        <v>0</v>
      </c>
      <c r="J386" s="120"/>
      <c r="K386" s="7"/>
      <c r="L386" s="119"/>
      <c r="M386" s="2"/>
    </row>
    <row r="387" spans="1:14" s="1" customFormat="1">
      <c r="A387" s="1" t="s">
        <v>29</v>
      </c>
      <c r="B387" s="1" t="s">
        <v>188</v>
      </c>
      <c r="C387" s="2" t="s">
        <v>12</v>
      </c>
      <c r="D387" s="2" t="s">
        <v>116</v>
      </c>
      <c r="E387" s="7">
        <v>800</v>
      </c>
      <c r="F387" s="120"/>
      <c r="G387" s="7">
        <v>25000</v>
      </c>
      <c r="H387" s="120"/>
      <c r="I387" s="7">
        <v>32160</v>
      </c>
      <c r="J387" s="120"/>
      <c r="K387" s="7"/>
      <c r="L387" s="119"/>
      <c r="M387" s="2"/>
    </row>
    <row r="388" spans="1:14" s="1" customFormat="1" ht="27.6">
      <c r="A388" s="1" t="s">
        <v>29</v>
      </c>
      <c r="B388" s="1" t="s">
        <v>188</v>
      </c>
      <c r="C388" s="2" t="s">
        <v>13</v>
      </c>
      <c r="D388" s="2" t="s">
        <v>117</v>
      </c>
      <c r="E388" s="7"/>
      <c r="F388" s="120"/>
      <c r="G388" s="7"/>
      <c r="H388" s="120"/>
      <c r="I388" s="7"/>
      <c r="J388" s="120"/>
      <c r="K388" s="7"/>
      <c r="L388" s="119"/>
      <c r="M388" s="2"/>
    </row>
    <row r="389" spans="1:14" s="1" customFormat="1">
      <c r="A389" s="1" t="s">
        <v>29</v>
      </c>
      <c r="B389" s="1" t="s">
        <v>188</v>
      </c>
      <c r="C389" s="2" t="s">
        <v>14</v>
      </c>
      <c r="D389" s="2" t="s">
        <v>118</v>
      </c>
      <c r="E389" s="7">
        <v>1265</v>
      </c>
      <c r="F389" s="120"/>
      <c r="G389" s="7">
        <v>81689</v>
      </c>
      <c r="H389" s="120"/>
      <c r="I389" s="7">
        <v>622174</v>
      </c>
      <c r="J389" s="120">
        <v>8500</v>
      </c>
      <c r="K389" s="7">
        <v>864401</v>
      </c>
      <c r="L389" s="119">
        <v>8729</v>
      </c>
      <c r="M389" s="2"/>
      <c r="N389" s="1" t="s">
        <v>190</v>
      </c>
    </row>
    <row r="390" spans="1:14" s="1" customFormat="1" ht="27.6">
      <c r="A390" s="1" t="s">
        <v>29</v>
      </c>
      <c r="B390" s="1" t="s">
        <v>188</v>
      </c>
      <c r="C390" s="2" t="s">
        <v>15</v>
      </c>
      <c r="D390" s="2" t="s">
        <v>119</v>
      </c>
      <c r="E390" s="7"/>
      <c r="F390" s="120"/>
      <c r="G390" s="7">
        <v>44445</v>
      </c>
      <c r="H390" s="120">
        <v>51</v>
      </c>
      <c r="I390" s="7"/>
      <c r="J390" s="120"/>
      <c r="K390" s="7"/>
      <c r="L390" s="119"/>
      <c r="M390" s="2"/>
    </row>
    <row r="391" spans="1:14" s="1" customFormat="1" ht="27.6">
      <c r="A391" s="1" t="s">
        <v>29</v>
      </c>
      <c r="B391" s="1" t="s">
        <v>188</v>
      </c>
      <c r="C391" s="2" t="s">
        <v>15</v>
      </c>
      <c r="D391" s="2" t="s">
        <v>120</v>
      </c>
      <c r="E391" s="7"/>
      <c r="F391" s="120"/>
      <c r="G391" s="7">
        <v>42948</v>
      </c>
      <c r="H391" s="120">
        <v>46</v>
      </c>
      <c r="I391" s="7"/>
      <c r="J391" s="120"/>
      <c r="K391" s="7"/>
      <c r="L391" s="119"/>
      <c r="M391" s="2"/>
    </row>
    <row r="392" spans="1:14" s="1" customFormat="1" ht="27.6">
      <c r="A392" s="1" t="s">
        <v>29</v>
      </c>
      <c r="B392" s="1" t="s">
        <v>188</v>
      </c>
      <c r="C392" s="2" t="s">
        <v>15</v>
      </c>
      <c r="D392" s="2" t="s">
        <v>121</v>
      </c>
      <c r="E392" s="7"/>
      <c r="F392" s="120"/>
      <c r="G392" s="7"/>
      <c r="H392" s="120"/>
      <c r="I392" s="7">
        <v>240409</v>
      </c>
      <c r="J392" s="120">
        <v>8500</v>
      </c>
      <c r="K392" s="7"/>
      <c r="L392" s="119"/>
      <c r="M392" s="2"/>
    </row>
    <row r="393" spans="1:14" s="1" customFormat="1" ht="27.6">
      <c r="A393" s="1" t="s">
        <v>29</v>
      </c>
      <c r="B393" s="1" t="s">
        <v>188</v>
      </c>
      <c r="C393" s="2" t="s">
        <v>15</v>
      </c>
      <c r="D393" s="2" t="s">
        <v>122</v>
      </c>
      <c r="E393" s="7"/>
      <c r="F393" s="120"/>
      <c r="G393" s="7"/>
      <c r="H393" s="120"/>
      <c r="I393" s="7">
        <v>33990</v>
      </c>
      <c r="J393" s="120">
        <v>54</v>
      </c>
      <c r="K393" s="7"/>
      <c r="L393" s="119"/>
      <c r="M393" s="2"/>
    </row>
    <row r="394" spans="1:14" s="1" customFormat="1">
      <c r="A394" s="1" t="s">
        <v>29</v>
      </c>
      <c r="B394" s="1" t="s">
        <v>188</v>
      </c>
      <c r="C394" s="2" t="s">
        <v>15</v>
      </c>
      <c r="D394" s="2" t="s">
        <v>123</v>
      </c>
      <c r="E394" s="7"/>
      <c r="F394" s="120"/>
      <c r="G394" s="7"/>
      <c r="H394" s="120"/>
      <c r="I394" s="7">
        <v>417036</v>
      </c>
      <c r="J394" s="120">
        <v>8500</v>
      </c>
      <c r="K394" s="7"/>
      <c r="L394" s="119"/>
      <c r="M394" s="2"/>
    </row>
    <row r="395" spans="1:14" s="1" customFormat="1">
      <c r="A395" s="1" t="s">
        <v>29</v>
      </c>
      <c r="B395" s="1" t="s">
        <v>188</v>
      </c>
      <c r="C395" s="2" t="s">
        <v>86</v>
      </c>
      <c r="D395" s="2" t="s">
        <v>124</v>
      </c>
      <c r="E395" s="7"/>
      <c r="F395" s="120"/>
      <c r="G395" s="7"/>
      <c r="H395" s="120"/>
      <c r="I395" s="7"/>
      <c r="J395" s="120"/>
      <c r="K395" s="7"/>
      <c r="L395" s="119"/>
      <c r="M395" s="2"/>
    </row>
    <row r="396" spans="1:14" s="1" customFormat="1">
      <c r="A396" s="1" t="s">
        <v>29</v>
      </c>
      <c r="B396" s="1" t="s">
        <v>193</v>
      </c>
      <c r="C396" s="2" t="s">
        <v>8</v>
      </c>
      <c r="D396" s="2" t="s">
        <v>97</v>
      </c>
      <c r="E396" s="7">
        <v>7125750</v>
      </c>
      <c r="F396" s="120">
        <v>13124</v>
      </c>
      <c r="G396" s="7">
        <v>36029964</v>
      </c>
      <c r="H396" s="120">
        <v>27511</v>
      </c>
      <c r="I396" s="7">
        <v>55754424</v>
      </c>
      <c r="J396" s="120">
        <v>162984</v>
      </c>
      <c r="K396" s="7">
        <v>30727120</v>
      </c>
      <c r="L396" s="119">
        <v>61175</v>
      </c>
      <c r="M396" s="2"/>
    </row>
    <row r="397" spans="1:14" s="1" customFormat="1">
      <c r="A397" s="1" t="s">
        <v>29</v>
      </c>
      <c r="B397" s="1" t="s">
        <v>193</v>
      </c>
      <c r="C397" s="2" t="s">
        <v>8</v>
      </c>
      <c r="D397" s="2" t="s">
        <v>98</v>
      </c>
      <c r="E397" s="7">
        <v>430177</v>
      </c>
      <c r="F397" s="120">
        <v>7848</v>
      </c>
      <c r="G397" s="7">
        <v>734907</v>
      </c>
      <c r="H397" s="120">
        <v>6021</v>
      </c>
      <c r="I397" s="7"/>
      <c r="J397" s="120"/>
      <c r="K397" s="7"/>
      <c r="L397" s="119"/>
      <c r="M397" s="2"/>
    </row>
    <row r="398" spans="1:14" s="1" customFormat="1">
      <c r="A398" s="1" t="s">
        <v>29</v>
      </c>
      <c r="B398" s="1" t="s">
        <v>193</v>
      </c>
      <c r="C398" s="2" t="s">
        <v>8</v>
      </c>
      <c r="D398" s="2" t="s">
        <v>99</v>
      </c>
      <c r="E398" s="7"/>
      <c r="F398" s="120"/>
      <c r="G398" s="7"/>
      <c r="H398" s="120"/>
      <c r="I398" s="7"/>
      <c r="J398" s="120"/>
      <c r="K398" s="7"/>
      <c r="L398" s="119"/>
      <c r="M398" s="2"/>
    </row>
    <row r="399" spans="1:14" s="1" customFormat="1" ht="27.6">
      <c r="A399" s="1" t="s">
        <v>29</v>
      </c>
      <c r="B399" s="1" t="s">
        <v>193</v>
      </c>
      <c r="C399" s="2" t="s">
        <v>8</v>
      </c>
      <c r="D399" s="2" t="s">
        <v>100</v>
      </c>
      <c r="E399" s="7">
        <v>2638200</v>
      </c>
      <c r="F399" s="120">
        <v>1000</v>
      </c>
      <c r="G399" s="7">
        <v>4654901</v>
      </c>
      <c r="H399" s="120">
        <v>12042</v>
      </c>
      <c r="I399" s="7"/>
      <c r="J399" s="120"/>
      <c r="K399" s="7"/>
      <c r="L399" s="119"/>
      <c r="M399" s="2"/>
    </row>
    <row r="400" spans="1:14" s="1" customFormat="1">
      <c r="A400" s="1" t="s">
        <v>29</v>
      </c>
      <c r="B400" s="1" t="s">
        <v>193</v>
      </c>
      <c r="C400" s="2" t="s">
        <v>8</v>
      </c>
      <c r="D400" s="2" t="s">
        <v>101</v>
      </c>
      <c r="E400" s="7"/>
      <c r="F400" s="120"/>
      <c r="G400" s="7"/>
      <c r="H400" s="120"/>
      <c r="I400" s="7"/>
      <c r="J400" s="120"/>
      <c r="K400" s="7"/>
      <c r="L400" s="119"/>
      <c r="M400" s="2"/>
    </row>
    <row r="401" spans="1:13" s="1" customFormat="1" ht="55.2">
      <c r="A401" s="1" t="s">
        <v>29</v>
      </c>
      <c r="B401" s="1" t="s">
        <v>193</v>
      </c>
      <c r="C401" s="2" t="s">
        <v>8</v>
      </c>
      <c r="D401" s="2" t="s">
        <v>102</v>
      </c>
      <c r="E401" s="7"/>
      <c r="F401" s="120"/>
      <c r="G401" s="7"/>
      <c r="H401" s="120"/>
      <c r="I401" s="7"/>
      <c r="J401" s="120"/>
      <c r="K401" s="7"/>
      <c r="L401" s="119"/>
      <c r="M401" s="2"/>
    </row>
    <row r="402" spans="1:13" s="1" customFormat="1">
      <c r="A402" s="1" t="s">
        <v>29</v>
      </c>
      <c r="B402" s="1" t="s">
        <v>193</v>
      </c>
      <c r="C402" s="2" t="s">
        <v>8</v>
      </c>
      <c r="D402" s="2" t="s">
        <v>103</v>
      </c>
      <c r="E402" s="7"/>
      <c r="F402" s="120"/>
      <c r="G402" s="7">
        <v>3141782</v>
      </c>
      <c r="H402" s="120">
        <v>5417</v>
      </c>
      <c r="I402" s="7">
        <v>178705</v>
      </c>
      <c r="J402" s="120">
        <v>735</v>
      </c>
      <c r="K402" s="7">
        <v>-2414</v>
      </c>
      <c r="L402" s="119">
        <v>4</v>
      </c>
      <c r="M402" s="2"/>
    </row>
    <row r="403" spans="1:13" s="1" customFormat="1" ht="27.6">
      <c r="A403" s="1" t="s">
        <v>29</v>
      </c>
      <c r="B403" s="1" t="s">
        <v>193</v>
      </c>
      <c r="C403" s="2" t="s">
        <v>9</v>
      </c>
      <c r="D403" s="2" t="s">
        <v>104</v>
      </c>
      <c r="E403" s="7"/>
      <c r="F403" s="120"/>
      <c r="G403" s="7"/>
      <c r="H403" s="120"/>
      <c r="I403" s="7"/>
      <c r="J403" s="120"/>
      <c r="K403" s="7"/>
      <c r="L403" s="119"/>
      <c r="M403" s="2"/>
    </row>
    <row r="404" spans="1:13" s="1" customFormat="1" ht="27.6">
      <c r="A404" s="1" t="s">
        <v>29</v>
      </c>
      <c r="B404" s="1" t="s">
        <v>193</v>
      </c>
      <c r="C404" s="2" t="s">
        <v>9</v>
      </c>
      <c r="D404" s="2" t="s">
        <v>105</v>
      </c>
      <c r="E404" s="7"/>
      <c r="F404" s="120"/>
      <c r="G404" s="7">
        <v>201027</v>
      </c>
      <c r="H404" s="120"/>
      <c r="I404" s="7">
        <v>872453</v>
      </c>
      <c r="J404" s="120"/>
      <c r="K404" s="7">
        <v>2685065</v>
      </c>
      <c r="L404" s="119"/>
      <c r="M404" s="2"/>
    </row>
    <row r="405" spans="1:13" s="1" customFormat="1" ht="41.4">
      <c r="A405" s="1" t="s">
        <v>29</v>
      </c>
      <c r="B405" s="1" t="s">
        <v>193</v>
      </c>
      <c r="C405" s="2" t="s">
        <v>9</v>
      </c>
      <c r="D405" s="2" t="s">
        <v>106</v>
      </c>
      <c r="E405" s="7"/>
      <c r="F405" s="120"/>
      <c r="G405" s="7"/>
      <c r="H405" s="120"/>
      <c r="I405" s="7"/>
      <c r="J405" s="120"/>
      <c r="K405" s="7"/>
      <c r="L405" s="119"/>
      <c r="M405" s="2"/>
    </row>
    <row r="406" spans="1:13" s="1" customFormat="1" ht="27.6">
      <c r="A406" s="1" t="s">
        <v>29</v>
      </c>
      <c r="B406" s="1" t="s">
        <v>193</v>
      </c>
      <c r="C406" s="2" t="s">
        <v>9</v>
      </c>
      <c r="D406" s="2" t="s">
        <v>107</v>
      </c>
      <c r="E406" s="7"/>
      <c r="F406" s="120"/>
      <c r="G406" s="7">
        <v>31551</v>
      </c>
      <c r="H406" s="120"/>
      <c r="I406" s="7"/>
      <c r="J406" s="120"/>
      <c r="K406" s="7"/>
      <c r="L406" s="119"/>
      <c r="M406" s="2"/>
    </row>
    <row r="407" spans="1:13" s="1" customFormat="1" ht="27.6">
      <c r="A407" s="1" t="s">
        <v>29</v>
      </c>
      <c r="B407" s="1" t="s">
        <v>193</v>
      </c>
      <c r="C407" s="2" t="s">
        <v>9</v>
      </c>
      <c r="D407" s="2" t="s">
        <v>108</v>
      </c>
      <c r="E407" s="7">
        <v>104859</v>
      </c>
      <c r="F407" s="120"/>
      <c r="G407" s="7"/>
      <c r="H407" s="120"/>
      <c r="I407" s="7">
        <v>1043017</v>
      </c>
      <c r="J407" s="120"/>
      <c r="K407" s="7"/>
      <c r="L407" s="119"/>
      <c r="M407" s="2"/>
    </row>
    <row r="408" spans="1:13" s="1" customFormat="1" ht="27.6">
      <c r="A408" s="1" t="s">
        <v>29</v>
      </c>
      <c r="B408" s="1" t="s">
        <v>193</v>
      </c>
      <c r="C408" s="2" t="s">
        <v>10</v>
      </c>
      <c r="D408" s="2" t="s">
        <v>109</v>
      </c>
      <c r="E408" s="7">
        <v>2043</v>
      </c>
      <c r="F408" s="120"/>
      <c r="G408" s="7">
        <v>291508</v>
      </c>
      <c r="H408" s="120"/>
      <c r="I408" s="7"/>
      <c r="J408" s="120"/>
      <c r="K408" s="7"/>
      <c r="L408" s="119"/>
      <c r="M408" s="2"/>
    </row>
    <row r="409" spans="1:13" s="1" customFormat="1" ht="27.6">
      <c r="A409" s="1" t="s">
        <v>29</v>
      </c>
      <c r="B409" s="1" t="s">
        <v>193</v>
      </c>
      <c r="C409" s="2" t="s">
        <v>10</v>
      </c>
      <c r="D409" s="2" t="s">
        <v>110</v>
      </c>
      <c r="E409" s="7">
        <v>4593568</v>
      </c>
      <c r="F409" s="120"/>
      <c r="G409" s="7">
        <v>5517909</v>
      </c>
      <c r="H409" s="120"/>
      <c r="I409" s="7">
        <v>367139</v>
      </c>
      <c r="J409" s="120"/>
      <c r="K409" s="7"/>
      <c r="L409" s="119"/>
      <c r="M409" s="2"/>
    </row>
    <row r="410" spans="1:13" s="1" customFormat="1" ht="27.6">
      <c r="A410" s="1" t="s">
        <v>29</v>
      </c>
      <c r="B410" s="1" t="s">
        <v>193</v>
      </c>
      <c r="C410" s="2" t="s">
        <v>10</v>
      </c>
      <c r="D410" s="2" t="s">
        <v>111</v>
      </c>
      <c r="E410" s="7"/>
      <c r="F410" s="120"/>
      <c r="G410" s="7"/>
      <c r="H410" s="120"/>
      <c r="I410" s="7"/>
      <c r="J410" s="120"/>
      <c r="K410" s="7">
        <v>34650</v>
      </c>
      <c r="L410" s="119"/>
      <c r="M410" s="2"/>
    </row>
    <row r="411" spans="1:13" s="1" customFormat="1" ht="27.6">
      <c r="A411" s="1" t="s">
        <v>29</v>
      </c>
      <c r="B411" s="1" t="s">
        <v>193</v>
      </c>
      <c r="C411" s="2" t="s">
        <v>10</v>
      </c>
      <c r="D411" s="2" t="s">
        <v>112</v>
      </c>
      <c r="E411" s="7"/>
      <c r="F411" s="120"/>
      <c r="G411" s="7"/>
      <c r="H411" s="120"/>
      <c r="I411" s="7"/>
      <c r="J411" s="120"/>
      <c r="K411" s="7"/>
      <c r="L411" s="119"/>
      <c r="M411" s="2"/>
    </row>
    <row r="412" spans="1:13" s="1" customFormat="1">
      <c r="A412" s="1" t="s">
        <v>29</v>
      </c>
      <c r="B412" s="1" t="s">
        <v>193</v>
      </c>
      <c r="C412" s="2" t="s">
        <v>11</v>
      </c>
      <c r="D412" s="2" t="s">
        <v>113</v>
      </c>
      <c r="E412" s="7"/>
      <c r="F412" s="120"/>
      <c r="G412" s="7">
        <v>8739978</v>
      </c>
      <c r="H412" s="120"/>
      <c r="I412" s="7">
        <v>6888063</v>
      </c>
      <c r="J412" s="120"/>
      <c r="K412" s="7">
        <v>4273349</v>
      </c>
      <c r="L412" s="119"/>
      <c r="M412" s="2"/>
    </row>
    <row r="413" spans="1:13" s="1" customFormat="1" ht="41.4">
      <c r="A413" s="1" t="s">
        <v>29</v>
      </c>
      <c r="B413" s="1" t="s">
        <v>193</v>
      </c>
      <c r="C413" s="2" t="s">
        <v>11</v>
      </c>
      <c r="D413" s="2" t="s">
        <v>114</v>
      </c>
      <c r="E413" s="7"/>
      <c r="F413" s="120"/>
      <c r="G413" s="7">
        <v>732304</v>
      </c>
      <c r="H413" s="120"/>
      <c r="I413" s="7">
        <v>5661931</v>
      </c>
      <c r="J413" s="120"/>
      <c r="K413" s="7">
        <v>863986</v>
      </c>
      <c r="L413" s="119"/>
      <c r="M413" s="2"/>
    </row>
    <row r="414" spans="1:13" s="1" customFormat="1">
      <c r="A414" s="1" t="s">
        <v>29</v>
      </c>
      <c r="B414" s="1" t="s">
        <v>193</v>
      </c>
      <c r="C414" s="2" t="s">
        <v>11</v>
      </c>
      <c r="D414" s="2" t="s">
        <v>115</v>
      </c>
      <c r="E414" s="7"/>
      <c r="F414" s="120"/>
      <c r="G414" s="7"/>
      <c r="H414" s="120"/>
      <c r="I414" s="7"/>
      <c r="J414" s="120"/>
      <c r="K414" s="7"/>
      <c r="L414" s="119"/>
      <c r="M414" s="2"/>
    </row>
    <row r="415" spans="1:13" s="1" customFormat="1">
      <c r="A415" s="1" t="s">
        <v>29</v>
      </c>
      <c r="B415" s="1" t="s">
        <v>193</v>
      </c>
      <c r="C415" s="2" t="s">
        <v>12</v>
      </c>
      <c r="D415" s="2" t="s">
        <v>116</v>
      </c>
      <c r="E415" s="7"/>
      <c r="F415" s="120"/>
      <c r="G415" s="7"/>
      <c r="H415" s="120"/>
      <c r="I415" s="7"/>
      <c r="J415" s="120"/>
      <c r="K415" s="7"/>
      <c r="L415" s="119"/>
      <c r="M415" s="2"/>
    </row>
    <row r="416" spans="1:13" s="1" customFormat="1" ht="27.6">
      <c r="A416" s="1" t="s">
        <v>29</v>
      </c>
      <c r="B416" s="1" t="s">
        <v>193</v>
      </c>
      <c r="C416" s="2" t="s">
        <v>13</v>
      </c>
      <c r="D416" s="2" t="s">
        <v>117</v>
      </c>
      <c r="E416" s="7"/>
      <c r="F416" s="120"/>
      <c r="G416" s="7"/>
      <c r="H416" s="120"/>
      <c r="I416" s="7"/>
      <c r="J416" s="120"/>
      <c r="K416" s="7"/>
      <c r="L416" s="119"/>
      <c r="M416" s="2"/>
    </row>
    <row r="417" spans="1:14" s="1" customFormat="1">
      <c r="A417" s="1" t="s">
        <v>29</v>
      </c>
      <c r="B417" s="1" t="s">
        <v>193</v>
      </c>
      <c r="C417" s="2" t="s">
        <v>14</v>
      </c>
      <c r="D417" s="2" t="s">
        <v>118</v>
      </c>
      <c r="E417" s="7"/>
      <c r="F417" s="120"/>
      <c r="G417" s="7"/>
      <c r="H417" s="120"/>
      <c r="I417" s="7">
        <v>388318</v>
      </c>
      <c r="J417" s="120"/>
      <c r="K417" s="7">
        <v>187923</v>
      </c>
      <c r="L417" s="119"/>
      <c r="M417" s="2"/>
      <c r="N417" s="1" t="s">
        <v>195</v>
      </c>
    </row>
    <row r="418" spans="1:14" s="1" customFormat="1" ht="27.6">
      <c r="A418" s="1" t="s">
        <v>29</v>
      </c>
      <c r="B418" s="1" t="s">
        <v>193</v>
      </c>
      <c r="C418" s="2" t="s">
        <v>15</v>
      </c>
      <c r="D418" s="2" t="s">
        <v>119</v>
      </c>
      <c r="E418" s="7"/>
      <c r="F418" s="120"/>
      <c r="G418" s="7">
        <v>428762</v>
      </c>
      <c r="H418" s="120">
        <v>306</v>
      </c>
      <c r="I418" s="7"/>
      <c r="J418" s="120"/>
      <c r="K418" s="7"/>
      <c r="L418" s="119"/>
      <c r="M418" s="2"/>
    </row>
    <row r="419" spans="1:14" s="1" customFormat="1" ht="27.6">
      <c r="A419" s="1" t="s">
        <v>29</v>
      </c>
      <c r="B419" s="1" t="s">
        <v>193</v>
      </c>
      <c r="C419" s="2" t="s">
        <v>15</v>
      </c>
      <c r="D419" s="2" t="s">
        <v>120</v>
      </c>
      <c r="E419" s="7"/>
      <c r="F419" s="120"/>
      <c r="G419" s="7">
        <v>414311</v>
      </c>
      <c r="H419" s="120">
        <v>504</v>
      </c>
      <c r="I419" s="7">
        <v>859368</v>
      </c>
      <c r="J419" s="120"/>
      <c r="K419" s="7"/>
      <c r="L419" s="119"/>
      <c r="M419" s="2"/>
    </row>
    <row r="420" spans="1:14" s="1" customFormat="1" ht="27.6">
      <c r="A420" s="1" t="s">
        <v>29</v>
      </c>
      <c r="B420" s="1" t="s">
        <v>193</v>
      </c>
      <c r="C420" s="2" t="s">
        <v>15</v>
      </c>
      <c r="D420" s="2" t="s">
        <v>121</v>
      </c>
      <c r="E420" s="7"/>
      <c r="F420" s="120"/>
      <c r="G420" s="7">
        <v>3000</v>
      </c>
      <c r="H420" s="120">
        <v>6</v>
      </c>
      <c r="I420" s="7">
        <v>74536</v>
      </c>
      <c r="J420" s="120"/>
      <c r="K420" s="7"/>
      <c r="L420" s="119"/>
      <c r="M420" s="2"/>
    </row>
    <row r="421" spans="1:14" s="1" customFormat="1" ht="27.6">
      <c r="A421" s="1" t="s">
        <v>29</v>
      </c>
      <c r="B421" s="1" t="s">
        <v>193</v>
      </c>
      <c r="C421" s="2" t="s">
        <v>15</v>
      </c>
      <c r="D421" s="2" t="s">
        <v>122</v>
      </c>
      <c r="E421" s="7"/>
      <c r="F421" s="120"/>
      <c r="G421" s="7"/>
      <c r="H421" s="120"/>
      <c r="I421" s="7"/>
      <c r="J421" s="120"/>
      <c r="K421" s="7"/>
      <c r="L421" s="119"/>
      <c r="M421" s="2"/>
    </row>
    <row r="422" spans="1:14" s="1" customFormat="1">
      <c r="A422" s="1" t="s">
        <v>29</v>
      </c>
      <c r="B422" s="1" t="s">
        <v>193</v>
      </c>
      <c r="C422" s="2" t="s">
        <v>15</v>
      </c>
      <c r="D422" s="2" t="s">
        <v>123</v>
      </c>
      <c r="E422" s="7"/>
      <c r="F422" s="120"/>
      <c r="G422" s="7"/>
      <c r="H422" s="120"/>
      <c r="I422" s="7"/>
      <c r="J422" s="120"/>
      <c r="K422" s="7"/>
      <c r="L422" s="119"/>
      <c r="M422" s="2"/>
    </row>
    <row r="423" spans="1:14" s="1" customFormat="1">
      <c r="A423" s="1" t="s">
        <v>29</v>
      </c>
      <c r="B423" s="1" t="s">
        <v>193</v>
      </c>
      <c r="C423" s="2" t="s">
        <v>86</v>
      </c>
      <c r="D423" s="2" t="s">
        <v>124</v>
      </c>
      <c r="E423" s="7"/>
      <c r="F423" s="120"/>
      <c r="G423" s="7"/>
      <c r="H423" s="120"/>
      <c r="I423" s="7"/>
      <c r="J423" s="120"/>
      <c r="K423" s="7"/>
      <c r="L423" s="119"/>
      <c r="M423" s="2"/>
    </row>
    <row r="424" spans="1:14" s="1" customFormat="1">
      <c r="A424" s="1" t="s">
        <v>29</v>
      </c>
      <c r="B424" s="1" t="s">
        <v>196</v>
      </c>
      <c r="C424" s="2" t="s">
        <v>8</v>
      </c>
      <c r="D424" s="2" t="s">
        <v>97</v>
      </c>
      <c r="E424" s="7">
        <v>2449015</v>
      </c>
      <c r="F424" s="120">
        <v>2195</v>
      </c>
      <c r="G424" s="7">
        <v>3922430</v>
      </c>
      <c r="H424" s="120">
        <v>7553</v>
      </c>
      <c r="I424" s="7">
        <v>8369735</v>
      </c>
      <c r="J424" s="120">
        <v>8977</v>
      </c>
      <c r="K424" s="7">
        <v>967225</v>
      </c>
      <c r="L424" s="119">
        <v>6936</v>
      </c>
      <c r="M424" s="2"/>
    </row>
    <row r="425" spans="1:14" s="1" customFormat="1">
      <c r="A425" s="1" t="s">
        <v>29</v>
      </c>
      <c r="B425" s="1" t="s">
        <v>196</v>
      </c>
      <c r="C425" s="2" t="s">
        <v>8</v>
      </c>
      <c r="D425" s="2" t="s">
        <v>98</v>
      </c>
      <c r="E425" s="7"/>
      <c r="F425" s="120"/>
      <c r="G425" s="7"/>
      <c r="H425" s="120"/>
      <c r="I425" s="7"/>
      <c r="J425" s="120"/>
      <c r="K425" s="7"/>
      <c r="L425" s="119"/>
      <c r="M425" s="2"/>
    </row>
    <row r="426" spans="1:14" s="1" customFormat="1">
      <c r="A426" s="1" t="s">
        <v>29</v>
      </c>
      <c r="B426" s="1" t="s">
        <v>196</v>
      </c>
      <c r="C426" s="2" t="s">
        <v>8</v>
      </c>
      <c r="D426" s="2" t="s">
        <v>99</v>
      </c>
      <c r="E426" s="7"/>
      <c r="F426" s="120"/>
      <c r="G426" s="7"/>
      <c r="H426" s="120"/>
      <c r="I426" s="7"/>
      <c r="J426" s="120"/>
      <c r="K426" s="7"/>
      <c r="L426" s="119"/>
      <c r="M426" s="2"/>
    </row>
    <row r="427" spans="1:14" s="1" customFormat="1" ht="27.6">
      <c r="A427" s="1" t="s">
        <v>29</v>
      </c>
      <c r="B427" s="1" t="s">
        <v>196</v>
      </c>
      <c r="C427" s="2" t="s">
        <v>8</v>
      </c>
      <c r="D427" s="2" t="s">
        <v>100</v>
      </c>
      <c r="E427" s="7"/>
      <c r="F427" s="120"/>
      <c r="G427" s="7"/>
      <c r="H427" s="120"/>
      <c r="I427" s="7"/>
      <c r="J427" s="120"/>
      <c r="K427" s="7"/>
      <c r="L427" s="119"/>
      <c r="M427" s="2"/>
    </row>
    <row r="428" spans="1:14" s="1" customFormat="1">
      <c r="A428" s="1" t="s">
        <v>29</v>
      </c>
      <c r="B428" s="1" t="s">
        <v>196</v>
      </c>
      <c r="C428" s="2" t="s">
        <v>8</v>
      </c>
      <c r="D428" s="2" t="s">
        <v>101</v>
      </c>
      <c r="E428" s="7"/>
      <c r="F428" s="120"/>
      <c r="G428" s="7"/>
      <c r="H428" s="120"/>
      <c r="I428" s="7"/>
      <c r="J428" s="120"/>
      <c r="K428" s="7"/>
      <c r="L428" s="119"/>
      <c r="M428" s="2"/>
    </row>
    <row r="429" spans="1:14" s="1" customFormat="1" ht="55.2">
      <c r="A429" s="1" t="s">
        <v>29</v>
      </c>
      <c r="B429" s="1" t="s">
        <v>196</v>
      </c>
      <c r="C429" s="2" t="s">
        <v>8</v>
      </c>
      <c r="D429" s="2" t="s">
        <v>102</v>
      </c>
      <c r="E429" s="7"/>
      <c r="F429" s="120"/>
      <c r="G429" s="7"/>
      <c r="H429" s="120"/>
      <c r="I429" s="7"/>
      <c r="J429" s="120"/>
      <c r="K429" s="7"/>
      <c r="L429" s="119"/>
      <c r="M429" s="2"/>
    </row>
    <row r="430" spans="1:14" s="1" customFormat="1">
      <c r="A430" s="1" t="s">
        <v>29</v>
      </c>
      <c r="B430" s="1" t="s">
        <v>196</v>
      </c>
      <c r="C430" s="2" t="s">
        <v>8</v>
      </c>
      <c r="D430" s="2" t="s">
        <v>103</v>
      </c>
      <c r="E430" s="7"/>
      <c r="F430" s="120"/>
      <c r="G430" s="7">
        <v>798355</v>
      </c>
      <c r="H430" s="120">
        <v>1159</v>
      </c>
      <c r="I430" s="7">
        <v>623202</v>
      </c>
      <c r="J430" s="120">
        <v>976</v>
      </c>
      <c r="K430" s="7"/>
      <c r="L430" s="119"/>
      <c r="M430" s="2"/>
    </row>
    <row r="431" spans="1:14" s="1" customFormat="1" ht="27.6">
      <c r="A431" s="1" t="s">
        <v>29</v>
      </c>
      <c r="B431" s="1" t="s">
        <v>196</v>
      </c>
      <c r="C431" s="2" t="s">
        <v>9</v>
      </c>
      <c r="D431" s="2" t="s">
        <v>104</v>
      </c>
      <c r="E431" s="7"/>
      <c r="F431" s="120"/>
      <c r="G431" s="7"/>
      <c r="H431" s="120"/>
      <c r="I431" s="7"/>
      <c r="J431" s="120"/>
      <c r="K431" s="7"/>
      <c r="L431" s="119"/>
      <c r="M431" s="2"/>
    </row>
    <row r="432" spans="1:14" s="1" customFormat="1" ht="27.6">
      <c r="A432" s="1" t="s">
        <v>29</v>
      </c>
      <c r="B432" s="1" t="s">
        <v>196</v>
      </c>
      <c r="C432" s="2" t="s">
        <v>9</v>
      </c>
      <c r="D432" s="2" t="s">
        <v>105</v>
      </c>
      <c r="E432" s="7"/>
      <c r="F432" s="120"/>
      <c r="G432" s="7"/>
      <c r="H432" s="120"/>
      <c r="I432" s="7"/>
      <c r="J432" s="120"/>
      <c r="K432" s="7"/>
      <c r="L432" s="119"/>
      <c r="M432" s="2"/>
    </row>
    <row r="433" spans="1:14" s="1" customFormat="1" ht="41.4">
      <c r="A433" s="1" t="s">
        <v>29</v>
      </c>
      <c r="B433" s="1" t="s">
        <v>196</v>
      </c>
      <c r="C433" s="2" t="s">
        <v>9</v>
      </c>
      <c r="D433" s="2" t="s">
        <v>106</v>
      </c>
      <c r="E433" s="7"/>
      <c r="F433" s="120"/>
      <c r="G433" s="7"/>
      <c r="H433" s="120"/>
      <c r="I433" s="7"/>
      <c r="J433" s="120"/>
      <c r="K433" s="7"/>
      <c r="L433" s="119"/>
      <c r="M433" s="2">
        <v>604900</v>
      </c>
    </row>
    <row r="434" spans="1:14" s="1" customFormat="1" ht="27.6">
      <c r="A434" s="1" t="s">
        <v>29</v>
      </c>
      <c r="B434" s="1" t="s">
        <v>196</v>
      </c>
      <c r="C434" s="2" t="s">
        <v>9</v>
      </c>
      <c r="D434" s="2" t="s">
        <v>107</v>
      </c>
      <c r="E434" s="7">
        <v>4253</v>
      </c>
      <c r="F434" s="120"/>
      <c r="G434" s="7"/>
      <c r="H434" s="120"/>
      <c r="I434" s="7">
        <v>16290</v>
      </c>
      <c r="J434" s="120"/>
      <c r="K434" s="7"/>
      <c r="L434" s="119"/>
      <c r="M434" s="2"/>
    </row>
    <row r="435" spans="1:14" s="1" customFormat="1" ht="27.6">
      <c r="A435" s="1" t="s">
        <v>29</v>
      </c>
      <c r="B435" s="1" t="s">
        <v>196</v>
      </c>
      <c r="C435" s="2" t="s">
        <v>9</v>
      </c>
      <c r="D435" s="2" t="s">
        <v>108</v>
      </c>
      <c r="E435" s="7">
        <v>1907690</v>
      </c>
      <c r="F435" s="120"/>
      <c r="G435" s="7">
        <v>561951</v>
      </c>
      <c r="H435" s="120"/>
      <c r="I435" s="7">
        <v>3845250</v>
      </c>
      <c r="J435" s="120"/>
      <c r="K435" s="7">
        <v>272319</v>
      </c>
      <c r="L435" s="119"/>
      <c r="M435" s="2">
        <v>706005</v>
      </c>
    </row>
    <row r="436" spans="1:14" s="1" customFormat="1" ht="27.6">
      <c r="A436" s="1" t="s">
        <v>29</v>
      </c>
      <c r="B436" s="1" t="s">
        <v>196</v>
      </c>
      <c r="C436" s="2" t="s">
        <v>10</v>
      </c>
      <c r="D436" s="2" t="s">
        <v>109</v>
      </c>
      <c r="E436" s="7">
        <v>16683</v>
      </c>
      <c r="F436" s="120"/>
      <c r="G436" s="7">
        <v>87796</v>
      </c>
      <c r="H436" s="120"/>
      <c r="I436" s="7"/>
      <c r="J436" s="120"/>
      <c r="K436" s="7"/>
      <c r="L436" s="119"/>
      <c r="M436" s="2"/>
    </row>
    <row r="437" spans="1:14" s="1" customFormat="1" ht="27.6">
      <c r="A437" s="1" t="s">
        <v>29</v>
      </c>
      <c r="B437" s="1" t="s">
        <v>196</v>
      </c>
      <c r="C437" s="2" t="s">
        <v>10</v>
      </c>
      <c r="D437" s="2" t="s">
        <v>110</v>
      </c>
      <c r="E437" s="7"/>
      <c r="F437" s="120"/>
      <c r="G437" s="7">
        <v>10381</v>
      </c>
      <c r="H437" s="120"/>
      <c r="I437" s="7"/>
      <c r="J437" s="120"/>
      <c r="K437" s="7"/>
      <c r="L437" s="119"/>
      <c r="M437" s="2"/>
    </row>
    <row r="438" spans="1:14" s="1" customFormat="1" ht="27.6">
      <c r="A438" s="1" t="s">
        <v>29</v>
      </c>
      <c r="B438" s="1" t="s">
        <v>196</v>
      </c>
      <c r="C438" s="2" t="s">
        <v>10</v>
      </c>
      <c r="D438" s="2" t="s">
        <v>111</v>
      </c>
      <c r="E438" s="7"/>
      <c r="F438" s="120"/>
      <c r="G438" s="7">
        <v>400245</v>
      </c>
      <c r="H438" s="120"/>
      <c r="I438" s="7">
        <v>1969814</v>
      </c>
      <c r="J438" s="120"/>
      <c r="K438" s="7">
        <v>364492</v>
      </c>
      <c r="L438" s="119"/>
      <c r="M438" s="2">
        <v>783057</v>
      </c>
    </row>
    <row r="439" spans="1:14" s="1" customFormat="1" ht="27.6">
      <c r="A439" s="1" t="s">
        <v>29</v>
      </c>
      <c r="B439" s="1" t="s">
        <v>196</v>
      </c>
      <c r="C439" s="2" t="s">
        <v>10</v>
      </c>
      <c r="D439" s="2" t="s">
        <v>112</v>
      </c>
      <c r="E439" s="7"/>
      <c r="F439" s="120"/>
      <c r="G439" s="7"/>
      <c r="H439" s="120"/>
      <c r="I439" s="7"/>
      <c r="J439" s="120"/>
      <c r="K439" s="7"/>
      <c r="L439" s="119"/>
      <c r="M439" s="2"/>
    </row>
    <row r="440" spans="1:14" s="1" customFormat="1">
      <c r="A440" s="1" t="s">
        <v>29</v>
      </c>
      <c r="B440" s="1" t="s">
        <v>196</v>
      </c>
      <c r="C440" s="2" t="s">
        <v>11</v>
      </c>
      <c r="D440" s="2" t="s">
        <v>113</v>
      </c>
      <c r="E440" s="7"/>
      <c r="F440" s="120"/>
      <c r="G440" s="7">
        <v>2879334</v>
      </c>
      <c r="H440" s="120"/>
      <c r="I440" s="7">
        <v>3648050</v>
      </c>
      <c r="J440" s="120"/>
      <c r="K440" s="7">
        <v>1482840</v>
      </c>
      <c r="L440" s="119"/>
      <c r="M440" s="2">
        <v>1744360</v>
      </c>
    </row>
    <row r="441" spans="1:14" s="1" customFormat="1" ht="41.4">
      <c r="A441" s="1" t="s">
        <v>29</v>
      </c>
      <c r="B441" s="1" t="s">
        <v>196</v>
      </c>
      <c r="C441" s="2" t="s">
        <v>11</v>
      </c>
      <c r="D441" s="2" t="s">
        <v>114</v>
      </c>
      <c r="E441" s="7"/>
      <c r="F441" s="120"/>
      <c r="G441" s="7">
        <v>75908</v>
      </c>
      <c r="H441" s="120"/>
      <c r="I441" s="7"/>
      <c r="J441" s="120"/>
      <c r="K441" s="7"/>
      <c r="L441" s="119"/>
      <c r="M441" s="2"/>
    </row>
    <row r="442" spans="1:14" s="1" customFormat="1">
      <c r="A442" s="1" t="s">
        <v>29</v>
      </c>
      <c r="B442" s="1" t="s">
        <v>196</v>
      </c>
      <c r="C442" s="2" t="s">
        <v>11</v>
      </c>
      <c r="D442" s="2" t="s">
        <v>115</v>
      </c>
      <c r="E442" s="7"/>
      <c r="F442" s="120"/>
      <c r="G442" s="7"/>
      <c r="H442" s="120"/>
      <c r="I442" s="7"/>
      <c r="J442" s="120"/>
      <c r="K442" s="7"/>
      <c r="L442" s="119"/>
      <c r="M442" s="2"/>
    </row>
    <row r="443" spans="1:14" s="1" customFormat="1">
      <c r="A443" s="1" t="s">
        <v>29</v>
      </c>
      <c r="B443" s="1" t="s">
        <v>196</v>
      </c>
      <c r="C443" s="2" t="s">
        <v>12</v>
      </c>
      <c r="D443" s="2" t="s">
        <v>116</v>
      </c>
      <c r="E443" s="7"/>
      <c r="F443" s="120"/>
      <c r="G443" s="7"/>
      <c r="H443" s="120"/>
      <c r="I443" s="7"/>
      <c r="J443" s="120"/>
      <c r="K443" s="7"/>
      <c r="L443" s="119"/>
      <c r="M443" s="2"/>
    </row>
    <row r="444" spans="1:14" s="1" customFormat="1" ht="27.6">
      <c r="A444" s="1" t="s">
        <v>29</v>
      </c>
      <c r="B444" s="1" t="s">
        <v>196</v>
      </c>
      <c r="C444" s="2" t="s">
        <v>13</v>
      </c>
      <c r="D444" s="2" t="s">
        <v>117</v>
      </c>
      <c r="E444" s="7"/>
      <c r="F444" s="120"/>
      <c r="G444" s="7"/>
      <c r="H444" s="120"/>
      <c r="I444" s="7"/>
      <c r="J444" s="120"/>
      <c r="K444" s="7"/>
      <c r="L444" s="119"/>
      <c r="M444" s="2"/>
    </row>
    <row r="445" spans="1:14" s="1" customFormat="1">
      <c r="A445" s="1" t="s">
        <v>29</v>
      </c>
      <c r="B445" s="1" t="s">
        <v>196</v>
      </c>
      <c r="C445" s="2" t="s">
        <v>14</v>
      </c>
      <c r="D445" s="2" t="s">
        <v>118</v>
      </c>
      <c r="E445" s="7"/>
      <c r="F445" s="120"/>
      <c r="G445" s="7">
        <v>266360</v>
      </c>
      <c r="H445" s="120"/>
      <c r="I445" s="7">
        <v>786411</v>
      </c>
      <c r="J445" s="120"/>
      <c r="K445" s="7">
        <v>229426</v>
      </c>
      <c r="L445" s="119"/>
      <c r="M445" s="2">
        <v>437669</v>
      </c>
      <c r="N445" s="1" t="s">
        <v>197</v>
      </c>
    </row>
    <row r="446" spans="1:14" s="1" customFormat="1" ht="27.6">
      <c r="A446" s="1" t="s">
        <v>29</v>
      </c>
      <c r="B446" s="1" t="s">
        <v>196</v>
      </c>
      <c r="C446" s="2" t="s">
        <v>15</v>
      </c>
      <c r="D446" s="2" t="s">
        <v>119</v>
      </c>
      <c r="E446" s="7"/>
      <c r="F446" s="120"/>
      <c r="G446" s="7">
        <v>78078</v>
      </c>
      <c r="H446" s="120">
        <v>53</v>
      </c>
      <c r="I446" s="7"/>
      <c r="J446" s="120"/>
      <c r="K446" s="7"/>
      <c r="L446" s="119"/>
      <c r="M446" s="2"/>
    </row>
    <row r="447" spans="1:14" s="1" customFormat="1" ht="27.6">
      <c r="A447" s="1" t="s">
        <v>29</v>
      </c>
      <c r="B447" s="1" t="s">
        <v>196</v>
      </c>
      <c r="C447" s="2" t="s">
        <v>15</v>
      </c>
      <c r="D447" s="2" t="s">
        <v>120</v>
      </c>
      <c r="E447" s="7"/>
      <c r="F447" s="120"/>
      <c r="G447" s="7">
        <v>75447</v>
      </c>
      <c r="H447" s="120">
        <v>93</v>
      </c>
      <c r="I447" s="7"/>
      <c r="J447" s="120"/>
      <c r="K447" s="7"/>
      <c r="L447" s="119"/>
      <c r="M447" s="2"/>
    </row>
    <row r="448" spans="1:14" s="1" customFormat="1" ht="27.6">
      <c r="A448" s="1" t="s">
        <v>29</v>
      </c>
      <c r="B448" s="1" t="s">
        <v>196</v>
      </c>
      <c r="C448" s="2" t="s">
        <v>15</v>
      </c>
      <c r="D448" s="2" t="s">
        <v>121</v>
      </c>
      <c r="E448" s="7"/>
      <c r="F448" s="120"/>
      <c r="G448" s="7">
        <v>3656</v>
      </c>
      <c r="H448" s="120">
        <v>3</v>
      </c>
      <c r="I448" s="7">
        <v>138137</v>
      </c>
      <c r="J448" s="120">
        <v>42</v>
      </c>
      <c r="K448" s="7">
        <v>14755</v>
      </c>
      <c r="L448" s="119"/>
      <c r="M448" s="2"/>
    </row>
    <row r="449" spans="1:14" s="1" customFormat="1" ht="27.6">
      <c r="A449" s="1" t="s">
        <v>29</v>
      </c>
      <c r="B449" s="1" t="s">
        <v>196</v>
      </c>
      <c r="C449" s="2" t="s">
        <v>15</v>
      </c>
      <c r="D449" s="2" t="s">
        <v>122</v>
      </c>
      <c r="E449" s="7"/>
      <c r="F449" s="120"/>
      <c r="G449" s="7"/>
      <c r="H449" s="120"/>
      <c r="I449" s="7">
        <v>115919</v>
      </c>
      <c r="J449" s="120"/>
      <c r="K449" s="7"/>
      <c r="L449" s="119"/>
      <c r="M449" s="2"/>
    </row>
    <row r="450" spans="1:14" s="1" customFormat="1">
      <c r="A450" s="1" t="s">
        <v>29</v>
      </c>
      <c r="B450" s="1" t="s">
        <v>196</v>
      </c>
      <c r="C450" s="2" t="s">
        <v>15</v>
      </c>
      <c r="D450" s="2" t="s">
        <v>123</v>
      </c>
      <c r="E450" s="7"/>
      <c r="F450" s="120"/>
      <c r="G450" s="7"/>
      <c r="H450" s="120"/>
      <c r="I450" s="7"/>
      <c r="J450" s="120"/>
      <c r="K450" s="7"/>
      <c r="L450" s="119"/>
      <c r="M450" s="2"/>
    </row>
    <row r="451" spans="1:14" s="1" customFormat="1">
      <c r="A451" s="1" t="s">
        <v>29</v>
      </c>
      <c r="B451" s="1" t="s">
        <v>196</v>
      </c>
      <c r="C451" s="2" t="s">
        <v>86</v>
      </c>
      <c r="D451" s="2" t="s">
        <v>124</v>
      </c>
      <c r="E451" s="7"/>
      <c r="F451" s="120"/>
      <c r="G451" s="7"/>
      <c r="H451" s="120"/>
      <c r="I451" s="7"/>
      <c r="J451" s="120"/>
      <c r="K451" s="7"/>
      <c r="L451" s="119"/>
      <c r="M451" s="2"/>
    </row>
    <row r="452" spans="1:14" s="1" customFormat="1">
      <c r="A452" s="1" t="s">
        <v>29</v>
      </c>
      <c r="B452" s="1" t="s">
        <v>200</v>
      </c>
      <c r="C452" s="2" t="s">
        <v>8</v>
      </c>
      <c r="D452" s="2" t="s">
        <v>97</v>
      </c>
      <c r="E452" s="7">
        <v>336372</v>
      </c>
      <c r="F452" s="120">
        <v>434</v>
      </c>
      <c r="G452" s="7">
        <v>1111142</v>
      </c>
      <c r="H452" s="120">
        <v>746</v>
      </c>
      <c r="I452" s="7">
        <v>2390910</v>
      </c>
      <c r="J452" s="120">
        <v>836</v>
      </c>
      <c r="K452" s="7">
        <v>10707</v>
      </c>
      <c r="L452" s="119">
        <v>18</v>
      </c>
      <c r="M452" s="2"/>
      <c r="N452" s="1" t="s">
        <v>201</v>
      </c>
    </row>
    <row r="453" spans="1:14" s="1" customFormat="1">
      <c r="A453" s="1" t="s">
        <v>29</v>
      </c>
      <c r="B453" s="1" t="s">
        <v>200</v>
      </c>
      <c r="C453" s="2" t="s">
        <v>8</v>
      </c>
      <c r="D453" s="2" t="s">
        <v>98</v>
      </c>
      <c r="E453" s="7">
        <v>639413</v>
      </c>
      <c r="F453" s="120">
        <v>476</v>
      </c>
      <c r="G453" s="7"/>
      <c r="H453" s="120"/>
      <c r="I453" s="7"/>
      <c r="J453" s="120"/>
      <c r="K453" s="7"/>
      <c r="L453" s="119"/>
      <c r="M453" s="2"/>
    </row>
    <row r="454" spans="1:14" s="1" customFormat="1">
      <c r="A454" s="1" t="s">
        <v>29</v>
      </c>
      <c r="B454" s="1" t="s">
        <v>200</v>
      </c>
      <c r="C454" s="2" t="s">
        <v>8</v>
      </c>
      <c r="D454" s="2" t="s">
        <v>99</v>
      </c>
      <c r="E454" s="7"/>
      <c r="F454" s="120"/>
      <c r="G454" s="7"/>
      <c r="H454" s="120"/>
      <c r="I454" s="7"/>
      <c r="J454" s="120"/>
      <c r="K454" s="7"/>
      <c r="L454" s="119"/>
      <c r="M454" s="2"/>
    </row>
    <row r="455" spans="1:14" s="1" customFormat="1" ht="27.6">
      <c r="A455" s="1" t="s">
        <v>29</v>
      </c>
      <c r="B455" s="1" t="s">
        <v>200</v>
      </c>
      <c r="C455" s="2" t="s">
        <v>8</v>
      </c>
      <c r="D455" s="2" t="s">
        <v>100</v>
      </c>
      <c r="E455" s="7"/>
      <c r="F455" s="120"/>
      <c r="G455" s="7"/>
      <c r="H455" s="120"/>
      <c r="I455" s="7"/>
      <c r="J455" s="120"/>
      <c r="K455" s="7"/>
      <c r="L455" s="119"/>
      <c r="M455" s="2"/>
    </row>
    <row r="456" spans="1:14" s="1" customFormat="1">
      <c r="A456" s="1" t="s">
        <v>29</v>
      </c>
      <c r="B456" s="1" t="s">
        <v>200</v>
      </c>
      <c r="C456" s="2" t="s">
        <v>8</v>
      </c>
      <c r="D456" s="2" t="s">
        <v>101</v>
      </c>
      <c r="E456" s="7"/>
      <c r="F456" s="120"/>
      <c r="G456" s="7"/>
      <c r="H456" s="120"/>
      <c r="I456" s="7"/>
      <c r="J456" s="120"/>
      <c r="K456" s="7"/>
      <c r="L456" s="119"/>
      <c r="M456" s="2"/>
    </row>
    <row r="457" spans="1:14" s="1" customFormat="1" ht="55.2">
      <c r="A457" s="1" t="s">
        <v>29</v>
      </c>
      <c r="B457" s="1" t="s">
        <v>200</v>
      </c>
      <c r="C457" s="2" t="s">
        <v>8</v>
      </c>
      <c r="D457" s="2" t="s">
        <v>102</v>
      </c>
      <c r="E457" s="7"/>
      <c r="F457" s="120"/>
      <c r="G457" s="7"/>
      <c r="H457" s="120"/>
      <c r="I457" s="7"/>
      <c r="J457" s="120"/>
      <c r="K457" s="7"/>
      <c r="L457" s="119"/>
      <c r="M457" s="2"/>
    </row>
    <row r="458" spans="1:14" s="1" customFormat="1">
      <c r="A458" s="1" t="s">
        <v>29</v>
      </c>
      <c r="B458" s="1" t="s">
        <v>200</v>
      </c>
      <c r="C458" s="2" t="s">
        <v>8</v>
      </c>
      <c r="D458" s="2" t="s">
        <v>103</v>
      </c>
      <c r="E458" s="7">
        <v>56760</v>
      </c>
      <c r="F458" s="120">
        <v>72</v>
      </c>
      <c r="G458" s="7">
        <v>1031652</v>
      </c>
      <c r="H458" s="120">
        <v>566</v>
      </c>
      <c r="I458" s="7">
        <v>7167028</v>
      </c>
      <c r="J458" s="120">
        <v>2248</v>
      </c>
      <c r="K458" s="7">
        <v>20320</v>
      </c>
      <c r="L458" s="119">
        <v>50</v>
      </c>
      <c r="M458" s="2"/>
      <c r="N458" s="1" t="s">
        <v>201</v>
      </c>
    </row>
    <row r="459" spans="1:14" s="1" customFormat="1" ht="27.6">
      <c r="A459" s="1" t="s">
        <v>29</v>
      </c>
      <c r="B459" s="1" t="s">
        <v>200</v>
      </c>
      <c r="C459" s="2" t="s">
        <v>9</v>
      </c>
      <c r="D459" s="2" t="s">
        <v>104</v>
      </c>
      <c r="E459" s="7"/>
      <c r="F459" s="120"/>
      <c r="G459" s="7"/>
      <c r="H459" s="120"/>
      <c r="I459" s="7"/>
      <c r="J459" s="120"/>
      <c r="K459" s="7"/>
      <c r="L459" s="119"/>
      <c r="M459" s="2"/>
    </row>
    <row r="460" spans="1:14" s="1" customFormat="1" ht="27.6">
      <c r="A460" s="1" t="s">
        <v>29</v>
      </c>
      <c r="B460" s="1" t="s">
        <v>200</v>
      </c>
      <c r="C460" s="2" t="s">
        <v>9</v>
      </c>
      <c r="D460" s="2" t="s">
        <v>105</v>
      </c>
      <c r="E460" s="7"/>
      <c r="F460" s="120"/>
      <c r="G460" s="7"/>
      <c r="H460" s="120"/>
      <c r="I460" s="7"/>
      <c r="J460" s="120"/>
      <c r="K460" s="7"/>
      <c r="L460" s="119"/>
      <c r="M460" s="2"/>
    </row>
    <row r="461" spans="1:14" s="1" customFormat="1" ht="41.4">
      <c r="A461" s="1" t="s">
        <v>29</v>
      </c>
      <c r="B461" s="1" t="s">
        <v>200</v>
      </c>
      <c r="C461" s="2" t="s">
        <v>9</v>
      </c>
      <c r="D461" s="2" t="s">
        <v>106</v>
      </c>
      <c r="E461" s="7"/>
      <c r="F461" s="120"/>
      <c r="G461" s="7">
        <v>162342</v>
      </c>
      <c r="H461" s="120"/>
      <c r="I461" s="7">
        <v>2489010</v>
      </c>
      <c r="J461" s="120"/>
      <c r="K461" s="7">
        <v>195180</v>
      </c>
      <c r="L461" s="119"/>
      <c r="M461" s="2"/>
    </row>
    <row r="462" spans="1:14" s="1" customFormat="1" ht="27.6">
      <c r="A462" s="1" t="s">
        <v>29</v>
      </c>
      <c r="B462" s="1" t="s">
        <v>200</v>
      </c>
      <c r="C462" s="2" t="s">
        <v>9</v>
      </c>
      <c r="D462" s="2" t="s">
        <v>107</v>
      </c>
      <c r="E462" s="7"/>
      <c r="F462" s="120"/>
      <c r="G462" s="7"/>
      <c r="H462" s="120"/>
      <c r="I462" s="7">
        <v>1905</v>
      </c>
      <c r="J462" s="120"/>
      <c r="K462" s="7"/>
      <c r="L462" s="119"/>
      <c r="M462" s="2"/>
    </row>
    <row r="463" spans="1:14" s="1" customFormat="1" ht="27.6">
      <c r="A463" s="1" t="s">
        <v>29</v>
      </c>
      <c r="B463" s="1" t="s">
        <v>200</v>
      </c>
      <c r="C463" s="2" t="s">
        <v>9</v>
      </c>
      <c r="D463" s="2" t="s">
        <v>108</v>
      </c>
      <c r="E463" s="7">
        <v>61543</v>
      </c>
      <c r="F463" s="120"/>
      <c r="G463" s="7">
        <v>1734348</v>
      </c>
      <c r="H463" s="120"/>
      <c r="I463" s="7">
        <v>1543828</v>
      </c>
      <c r="J463" s="120"/>
      <c r="K463" s="7"/>
      <c r="L463" s="119"/>
      <c r="M463" s="2"/>
    </row>
    <row r="464" spans="1:14" s="1" customFormat="1" ht="27.6">
      <c r="A464" s="1" t="s">
        <v>29</v>
      </c>
      <c r="B464" s="1" t="s">
        <v>200</v>
      </c>
      <c r="C464" s="2" t="s">
        <v>10</v>
      </c>
      <c r="D464" s="2" t="s">
        <v>109</v>
      </c>
      <c r="E464" s="7">
        <v>19808</v>
      </c>
      <c r="F464" s="120"/>
      <c r="G464" s="7">
        <v>314626</v>
      </c>
      <c r="H464" s="120"/>
      <c r="I464" s="7">
        <v>15815</v>
      </c>
      <c r="J464" s="120"/>
      <c r="K464" s="7"/>
      <c r="L464" s="119"/>
      <c r="M464" s="2"/>
    </row>
    <row r="465" spans="1:14" s="1" customFormat="1" ht="27.6">
      <c r="A465" s="1" t="s">
        <v>29</v>
      </c>
      <c r="B465" s="1" t="s">
        <v>200</v>
      </c>
      <c r="C465" s="2" t="s">
        <v>10</v>
      </c>
      <c r="D465" s="2" t="s">
        <v>110</v>
      </c>
      <c r="E465" s="7">
        <v>65725</v>
      </c>
      <c r="F465" s="120"/>
      <c r="G465" s="7">
        <v>431</v>
      </c>
      <c r="H465" s="120"/>
      <c r="I465" s="7"/>
      <c r="J465" s="120"/>
      <c r="K465" s="7"/>
      <c r="L465" s="119"/>
      <c r="M465" s="2"/>
    </row>
    <row r="466" spans="1:14" s="1" customFormat="1" ht="27.6">
      <c r="A466" s="1" t="s">
        <v>29</v>
      </c>
      <c r="B466" s="1" t="s">
        <v>200</v>
      </c>
      <c r="C466" s="2" t="s">
        <v>10</v>
      </c>
      <c r="D466" s="2" t="s">
        <v>111</v>
      </c>
      <c r="E466" s="7"/>
      <c r="F466" s="120"/>
      <c r="G466" s="7"/>
      <c r="H466" s="120"/>
      <c r="I466" s="7"/>
      <c r="J466" s="120"/>
      <c r="K466" s="7"/>
      <c r="L466" s="119"/>
      <c r="M466" s="2"/>
    </row>
    <row r="467" spans="1:14" s="1" customFormat="1" ht="27.6">
      <c r="A467" s="1" t="s">
        <v>29</v>
      </c>
      <c r="B467" s="1" t="s">
        <v>200</v>
      </c>
      <c r="C467" s="2" t="s">
        <v>10</v>
      </c>
      <c r="D467" s="2" t="s">
        <v>112</v>
      </c>
      <c r="E467" s="7"/>
      <c r="F467" s="120"/>
      <c r="G467" s="7">
        <v>3696</v>
      </c>
      <c r="H467" s="120"/>
      <c r="I467" s="7"/>
      <c r="J467" s="120"/>
      <c r="K467" s="7"/>
      <c r="L467" s="119"/>
      <c r="M467" s="2"/>
    </row>
    <row r="468" spans="1:14" s="1" customFormat="1">
      <c r="A468" s="1" t="s">
        <v>29</v>
      </c>
      <c r="B468" s="1" t="s">
        <v>200</v>
      </c>
      <c r="C468" s="2" t="s">
        <v>11</v>
      </c>
      <c r="D468" s="2" t="s">
        <v>113</v>
      </c>
      <c r="E468" s="7"/>
      <c r="F468" s="120"/>
      <c r="G468" s="7">
        <v>3560479</v>
      </c>
      <c r="H468" s="120"/>
      <c r="I468" s="7">
        <v>3455422</v>
      </c>
      <c r="J468" s="120"/>
      <c r="K468" s="7"/>
      <c r="L468" s="119"/>
      <c r="M468" s="2"/>
    </row>
    <row r="469" spans="1:14" s="1" customFormat="1" ht="41.4">
      <c r="A469" s="1" t="s">
        <v>29</v>
      </c>
      <c r="B469" s="1" t="s">
        <v>200</v>
      </c>
      <c r="C469" s="2" t="s">
        <v>11</v>
      </c>
      <c r="D469" s="2" t="s">
        <v>114</v>
      </c>
      <c r="E469" s="7"/>
      <c r="F469" s="120"/>
      <c r="G469" s="7">
        <v>1111410</v>
      </c>
      <c r="H469" s="120"/>
      <c r="I469" s="7"/>
      <c r="J469" s="120"/>
      <c r="K469" s="7"/>
      <c r="L469" s="119"/>
      <c r="M469" s="2"/>
    </row>
    <row r="470" spans="1:14" s="1" customFormat="1">
      <c r="A470" s="1" t="s">
        <v>29</v>
      </c>
      <c r="B470" s="1" t="s">
        <v>200</v>
      </c>
      <c r="C470" s="2" t="s">
        <v>11</v>
      </c>
      <c r="D470" s="2" t="s">
        <v>115</v>
      </c>
      <c r="E470" s="7"/>
      <c r="F470" s="120"/>
      <c r="G470" s="7"/>
      <c r="H470" s="120"/>
      <c r="I470" s="7"/>
      <c r="J470" s="120"/>
      <c r="K470" s="7"/>
      <c r="L470" s="119"/>
      <c r="M470" s="2"/>
    </row>
    <row r="471" spans="1:14" s="1" customFormat="1">
      <c r="A471" s="1" t="s">
        <v>29</v>
      </c>
      <c r="B471" s="1" t="s">
        <v>200</v>
      </c>
      <c r="C471" s="2" t="s">
        <v>12</v>
      </c>
      <c r="D471" s="2" t="s">
        <v>116</v>
      </c>
      <c r="E471" s="7"/>
      <c r="F471" s="120"/>
      <c r="G471" s="7"/>
      <c r="H471" s="120"/>
      <c r="I471" s="7"/>
      <c r="J471" s="120"/>
      <c r="K471" s="7"/>
      <c r="L471" s="119"/>
      <c r="M471" s="2"/>
    </row>
    <row r="472" spans="1:14" s="1" customFormat="1" ht="27.6">
      <c r="A472" s="1" t="s">
        <v>29</v>
      </c>
      <c r="B472" s="1" t="s">
        <v>200</v>
      </c>
      <c r="C472" s="2" t="s">
        <v>13</v>
      </c>
      <c r="D472" s="2" t="s">
        <v>117</v>
      </c>
      <c r="E472" s="7"/>
      <c r="F472" s="120"/>
      <c r="G472" s="7"/>
      <c r="H472" s="120"/>
      <c r="I472" s="7"/>
      <c r="J472" s="120"/>
      <c r="K472" s="7"/>
      <c r="L472" s="119"/>
      <c r="M472" s="2"/>
    </row>
    <row r="473" spans="1:14" s="1" customFormat="1">
      <c r="A473" s="1" t="s">
        <v>29</v>
      </c>
      <c r="B473" s="1" t="s">
        <v>200</v>
      </c>
      <c r="C473" s="2" t="s">
        <v>14</v>
      </c>
      <c r="D473" s="2" t="s">
        <v>118</v>
      </c>
      <c r="E473" s="7"/>
      <c r="F473" s="120"/>
      <c r="G473" s="7">
        <v>1078181</v>
      </c>
      <c r="H473" s="120"/>
      <c r="I473" s="7">
        <v>474431</v>
      </c>
      <c r="J473" s="120"/>
      <c r="K473" s="7">
        <v>19123</v>
      </c>
      <c r="L473" s="119"/>
      <c r="M473" s="134">
        <v>15247</v>
      </c>
      <c r="N473" s="1" t="s">
        <v>202</v>
      </c>
    </row>
    <row r="474" spans="1:14" s="1" customFormat="1" ht="27.6">
      <c r="A474" s="1" t="s">
        <v>29</v>
      </c>
      <c r="B474" s="1" t="s">
        <v>200</v>
      </c>
      <c r="C474" s="2" t="s">
        <v>15</v>
      </c>
      <c r="D474" s="2" t="s">
        <v>119</v>
      </c>
      <c r="E474" s="7"/>
      <c r="F474" s="120"/>
      <c r="G474" s="7">
        <v>56270</v>
      </c>
      <c r="H474" s="120">
        <v>20</v>
      </c>
      <c r="I474" s="7" t="s">
        <v>203</v>
      </c>
      <c r="J474" s="120"/>
      <c r="K474" s="7"/>
      <c r="L474" s="119"/>
      <c r="M474" s="2"/>
    </row>
    <row r="475" spans="1:14" s="1" customFormat="1" ht="27.6">
      <c r="A475" s="1" t="s">
        <v>29</v>
      </c>
      <c r="B475" s="1" t="s">
        <v>200</v>
      </c>
      <c r="C475" s="2" t="s">
        <v>15</v>
      </c>
      <c r="D475" s="2" t="s">
        <v>120</v>
      </c>
      <c r="E475" s="7"/>
      <c r="F475" s="120"/>
      <c r="G475" s="7">
        <v>54718</v>
      </c>
      <c r="H475" s="120">
        <v>71</v>
      </c>
      <c r="I475" s="7" t="s">
        <v>203</v>
      </c>
      <c r="J475" s="120"/>
      <c r="K475" s="7"/>
      <c r="L475" s="119"/>
      <c r="M475" s="2"/>
    </row>
    <row r="476" spans="1:14" s="1" customFormat="1" ht="27.6">
      <c r="A476" s="1" t="s">
        <v>29</v>
      </c>
      <c r="B476" s="1" t="s">
        <v>200</v>
      </c>
      <c r="C476" s="2" t="s">
        <v>15</v>
      </c>
      <c r="D476" s="2" t="s">
        <v>121</v>
      </c>
      <c r="E476" s="7"/>
      <c r="F476" s="120"/>
      <c r="G476" s="7">
        <v>8923</v>
      </c>
      <c r="H476" s="120">
        <v>5</v>
      </c>
      <c r="I476" s="7">
        <v>175981</v>
      </c>
      <c r="J476" s="120">
        <v>56</v>
      </c>
      <c r="K476" s="7"/>
      <c r="L476" s="119"/>
      <c r="M476" s="2"/>
      <c r="N476" s="1" t="s">
        <v>201</v>
      </c>
    </row>
    <row r="477" spans="1:14" s="1" customFormat="1" ht="27.6">
      <c r="A477" s="1" t="s">
        <v>29</v>
      </c>
      <c r="B477" s="1" t="s">
        <v>200</v>
      </c>
      <c r="C477" s="2" t="s">
        <v>15</v>
      </c>
      <c r="D477" s="2" t="s">
        <v>122</v>
      </c>
      <c r="E477" s="7"/>
      <c r="F477" s="120"/>
      <c r="G477" s="7"/>
      <c r="H477" s="120"/>
      <c r="I477" s="7">
        <v>4853</v>
      </c>
      <c r="J477" s="120">
        <v>7</v>
      </c>
      <c r="K477" s="7">
        <v>27117</v>
      </c>
      <c r="L477" s="119">
        <v>58</v>
      </c>
      <c r="M477" s="2"/>
      <c r="N477" s="1" t="s">
        <v>201</v>
      </c>
    </row>
    <row r="478" spans="1:14" s="1" customFormat="1">
      <c r="A478" s="1" t="s">
        <v>29</v>
      </c>
      <c r="B478" s="1" t="s">
        <v>200</v>
      </c>
      <c r="C478" s="2" t="s">
        <v>15</v>
      </c>
      <c r="D478" s="2" t="s">
        <v>123</v>
      </c>
      <c r="E478" s="7"/>
      <c r="F478" s="120"/>
      <c r="G478" s="7"/>
      <c r="H478" s="120"/>
      <c r="I478" s="7">
        <v>436492</v>
      </c>
      <c r="J478" s="120"/>
      <c r="K478" s="7">
        <v>90722</v>
      </c>
      <c r="L478" s="119"/>
      <c r="M478" s="2"/>
      <c r="N478" s="1" t="s">
        <v>204</v>
      </c>
    </row>
    <row r="479" spans="1:14" s="1" customFormat="1">
      <c r="A479" s="1" t="s">
        <v>29</v>
      </c>
      <c r="B479" s="1" t="s">
        <v>200</v>
      </c>
      <c r="C479" s="2" t="s">
        <v>86</v>
      </c>
      <c r="D479" s="2" t="s">
        <v>124</v>
      </c>
      <c r="E479" s="7"/>
      <c r="F479" s="120"/>
      <c r="G479" s="7"/>
      <c r="H479" s="120"/>
      <c r="I479" s="7"/>
      <c r="J479" s="120"/>
      <c r="K479" s="7"/>
      <c r="L479" s="119"/>
      <c r="M479" s="2"/>
    </row>
    <row r="480" spans="1:14" s="1" customFormat="1">
      <c r="A480" s="1" t="s">
        <v>29</v>
      </c>
      <c r="B480" s="1" t="s">
        <v>205</v>
      </c>
      <c r="C480" s="2" t="s">
        <v>8</v>
      </c>
      <c r="D480" s="2" t="s">
        <v>97</v>
      </c>
      <c r="E480" s="7">
        <v>2029964</v>
      </c>
      <c r="F480" s="120">
        <v>2723</v>
      </c>
      <c r="G480" s="7">
        <v>2443641</v>
      </c>
      <c r="H480" s="120">
        <v>5482</v>
      </c>
      <c r="I480" s="7">
        <v>7378147</v>
      </c>
      <c r="J480" s="120">
        <v>9872</v>
      </c>
      <c r="K480" s="7"/>
      <c r="L480" s="119"/>
      <c r="M480" s="2"/>
    </row>
    <row r="481" spans="1:13" s="1" customFormat="1">
      <c r="A481" s="1" t="s">
        <v>29</v>
      </c>
      <c r="B481" s="1" t="s">
        <v>205</v>
      </c>
      <c r="C481" s="2" t="s">
        <v>8</v>
      </c>
      <c r="D481" s="2" t="s">
        <v>98</v>
      </c>
      <c r="E481" s="7">
        <v>38545</v>
      </c>
      <c r="F481" s="120">
        <v>45</v>
      </c>
      <c r="G481" s="7"/>
      <c r="H481" s="120"/>
      <c r="I481" s="7"/>
      <c r="J481" s="120"/>
      <c r="K481" s="7"/>
      <c r="L481" s="119"/>
      <c r="M481" s="2"/>
    </row>
    <row r="482" spans="1:13" s="1" customFormat="1">
      <c r="A482" s="1" t="s">
        <v>29</v>
      </c>
      <c r="B482" s="1" t="s">
        <v>205</v>
      </c>
      <c r="C482" s="2" t="s">
        <v>8</v>
      </c>
      <c r="D482" s="2" t="s">
        <v>99</v>
      </c>
      <c r="E482" s="7"/>
      <c r="F482" s="120"/>
      <c r="G482" s="7">
        <v>1579650</v>
      </c>
      <c r="H482" s="120">
        <v>4403</v>
      </c>
      <c r="I482" s="7"/>
      <c r="J482" s="120"/>
      <c r="K482" s="7"/>
      <c r="L482" s="119"/>
      <c r="M482" s="2"/>
    </row>
    <row r="483" spans="1:13" s="1" customFormat="1" ht="27.6">
      <c r="A483" s="1" t="s">
        <v>29</v>
      </c>
      <c r="B483" s="1" t="s">
        <v>205</v>
      </c>
      <c r="C483" s="2" t="s">
        <v>8</v>
      </c>
      <c r="D483" s="2" t="s">
        <v>100</v>
      </c>
      <c r="E483" s="7">
        <v>75259</v>
      </c>
      <c r="F483" s="120">
        <v>48</v>
      </c>
      <c r="G483" s="7">
        <v>190362</v>
      </c>
      <c r="H483" s="120">
        <v>151</v>
      </c>
      <c r="I483" s="7"/>
      <c r="J483" s="120"/>
      <c r="K483" s="7"/>
      <c r="L483" s="119"/>
      <c r="M483" s="2"/>
    </row>
    <row r="484" spans="1:13" s="1" customFormat="1">
      <c r="A484" s="1" t="s">
        <v>29</v>
      </c>
      <c r="B484" s="1" t="s">
        <v>205</v>
      </c>
      <c r="C484" s="2" t="s">
        <v>8</v>
      </c>
      <c r="D484" s="2" t="s">
        <v>101</v>
      </c>
      <c r="E484" s="7">
        <v>193</v>
      </c>
      <c r="F484" s="120">
        <v>2</v>
      </c>
      <c r="G484" s="7"/>
      <c r="H484" s="120"/>
      <c r="I484" s="7"/>
      <c r="J484" s="120"/>
      <c r="K484" s="7"/>
      <c r="L484" s="119"/>
      <c r="M484" s="2"/>
    </row>
    <row r="485" spans="1:13" s="1" customFormat="1" ht="55.2">
      <c r="A485" s="1" t="s">
        <v>29</v>
      </c>
      <c r="B485" s="1" t="s">
        <v>205</v>
      </c>
      <c r="C485" s="2" t="s">
        <v>8</v>
      </c>
      <c r="D485" s="2" t="s">
        <v>102</v>
      </c>
      <c r="E485" s="7"/>
      <c r="F485" s="120"/>
      <c r="G485" s="7"/>
      <c r="H485" s="120"/>
      <c r="I485" s="7">
        <v>18980</v>
      </c>
      <c r="J485" s="120">
        <v>140</v>
      </c>
      <c r="K485" s="7"/>
      <c r="L485" s="119"/>
      <c r="M485" s="2"/>
    </row>
    <row r="486" spans="1:13" s="1" customFormat="1">
      <c r="A486" s="1" t="s">
        <v>29</v>
      </c>
      <c r="B486" s="1" t="s">
        <v>205</v>
      </c>
      <c r="C486" s="2" t="s">
        <v>8</v>
      </c>
      <c r="D486" s="2" t="s">
        <v>103</v>
      </c>
      <c r="E486" s="7"/>
      <c r="F486" s="120"/>
      <c r="G486" s="7">
        <v>225140</v>
      </c>
      <c r="H486" s="120">
        <v>294</v>
      </c>
      <c r="I486" s="7">
        <v>613252</v>
      </c>
      <c r="J486" s="120">
        <v>373</v>
      </c>
      <c r="K486" s="7"/>
      <c r="L486" s="119"/>
      <c r="M486" s="2"/>
    </row>
    <row r="487" spans="1:13" s="1" customFormat="1" ht="27.6">
      <c r="A487" s="1" t="s">
        <v>29</v>
      </c>
      <c r="B487" s="1" t="s">
        <v>205</v>
      </c>
      <c r="C487" s="2" t="s">
        <v>9</v>
      </c>
      <c r="D487" s="2" t="s">
        <v>104</v>
      </c>
      <c r="E487" s="7"/>
      <c r="F487" s="120"/>
      <c r="G487" s="7"/>
      <c r="H487" s="120"/>
      <c r="I487" s="7"/>
      <c r="J487" s="120"/>
      <c r="K487" s="7"/>
      <c r="L487" s="119"/>
      <c r="M487" s="2"/>
    </row>
    <row r="488" spans="1:13" s="1" customFormat="1" ht="27.6">
      <c r="A488" s="1" t="s">
        <v>29</v>
      </c>
      <c r="B488" s="1" t="s">
        <v>205</v>
      </c>
      <c r="C488" s="2" t="s">
        <v>9</v>
      </c>
      <c r="D488" s="2" t="s">
        <v>105</v>
      </c>
      <c r="E488" s="7"/>
      <c r="F488" s="120"/>
      <c r="G488" s="7"/>
      <c r="H488" s="120"/>
      <c r="I488" s="7"/>
      <c r="J488" s="120"/>
      <c r="K488" s="7"/>
      <c r="L488" s="119"/>
      <c r="M488" s="2"/>
    </row>
    <row r="489" spans="1:13" s="1" customFormat="1" ht="41.4">
      <c r="A489" s="1" t="s">
        <v>29</v>
      </c>
      <c r="B489" s="1" t="s">
        <v>205</v>
      </c>
      <c r="C489" s="2" t="s">
        <v>9</v>
      </c>
      <c r="D489" s="2" t="s">
        <v>106</v>
      </c>
      <c r="E489" s="7">
        <v>11604</v>
      </c>
      <c r="F489" s="120"/>
      <c r="G489" s="7">
        <v>12404</v>
      </c>
      <c r="H489" s="120"/>
      <c r="I489" s="7">
        <v>94768</v>
      </c>
      <c r="J489" s="120"/>
      <c r="K489" s="7"/>
      <c r="L489" s="119"/>
      <c r="M489" s="2"/>
    </row>
    <row r="490" spans="1:13" s="1" customFormat="1" ht="27.6">
      <c r="A490" s="1" t="s">
        <v>29</v>
      </c>
      <c r="B490" s="1" t="s">
        <v>205</v>
      </c>
      <c r="C490" s="2" t="s">
        <v>9</v>
      </c>
      <c r="D490" s="2" t="s">
        <v>107</v>
      </c>
      <c r="E490" s="7">
        <v>31284</v>
      </c>
      <c r="F490" s="120"/>
      <c r="G490" s="7"/>
      <c r="H490" s="120"/>
      <c r="I490" s="7"/>
      <c r="J490" s="120"/>
      <c r="K490" s="7"/>
      <c r="L490" s="119"/>
      <c r="M490" s="2"/>
    </row>
    <row r="491" spans="1:13" s="1" customFormat="1" ht="27.6">
      <c r="A491" s="1" t="s">
        <v>29</v>
      </c>
      <c r="B491" s="1" t="s">
        <v>205</v>
      </c>
      <c r="C491" s="2" t="s">
        <v>9</v>
      </c>
      <c r="D491" s="2" t="s">
        <v>108</v>
      </c>
      <c r="E491" s="7">
        <v>803021</v>
      </c>
      <c r="F491" s="120"/>
      <c r="G491" s="7">
        <v>1132792</v>
      </c>
      <c r="H491" s="120"/>
      <c r="I491" s="7">
        <v>17500</v>
      </c>
      <c r="J491" s="120"/>
      <c r="K491" s="7"/>
      <c r="L491" s="119"/>
      <c r="M491" s="2"/>
    </row>
    <row r="492" spans="1:13" s="1" customFormat="1" ht="27.6">
      <c r="A492" s="1" t="s">
        <v>29</v>
      </c>
      <c r="B492" s="1" t="s">
        <v>205</v>
      </c>
      <c r="C492" s="2" t="s">
        <v>10</v>
      </c>
      <c r="D492" s="2" t="s">
        <v>109</v>
      </c>
      <c r="E492" s="7">
        <v>49701</v>
      </c>
      <c r="F492" s="120"/>
      <c r="G492" s="7">
        <v>170332</v>
      </c>
      <c r="H492" s="120"/>
      <c r="I492" s="7">
        <v>145492</v>
      </c>
      <c r="J492" s="120"/>
      <c r="K492" s="7"/>
      <c r="L492" s="119"/>
      <c r="M492" s="2"/>
    </row>
    <row r="493" spans="1:13" s="1" customFormat="1" ht="27.6">
      <c r="A493" s="1" t="s">
        <v>29</v>
      </c>
      <c r="B493" s="1" t="s">
        <v>205</v>
      </c>
      <c r="C493" s="2" t="s">
        <v>10</v>
      </c>
      <c r="D493" s="2" t="s">
        <v>110</v>
      </c>
      <c r="E493" s="7">
        <v>39732</v>
      </c>
      <c r="F493" s="120"/>
      <c r="G493" s="7">
        <v>35953</v>
      </c>
      <c r="H493" s="120"/>
      <c r="I493" s="7">
        <v>14647</v>
      </c>
      <c r="J493" s="120"/>
      <c r="K493" s="7"/>
      <c r="L493" s="119"/>
      <c r="M493" s="2"/>
    </row>
    <row r="494" spans="1:13" s="1" customFormat="1" ht="27.6">
      <c r="A494" s="1" t="s">
        <v>29</v>
      </c>
      <c r="B494" s="1" t="s">
        <v>205</v>
      </c>
      <c r="C494" s="2" t="s">
        <v>10</v>
      </c>
      <c r="D494" s="2" t="s">
        <v>111</v>
      </c>
      <c r="E494" s="7"/>
      <c r="F494" s="120"/>
      <c r="G494" s="7"/>
      <c r="H494" s="120"/>
      <c r="I494" s="7">
        <v>110630</v>
      </c>
      <c r="J494" s="120"/>
      <c r="K494" s="7"/>
      <c r="L494" s="119"/>
      <c r="M494" s="2"/>
    </row>
    <row r="495" spans="1:13" s="1" customFormat="1" ht="27.6">
      <c r="A495" s="1" t="s">
        <v>29</v>
      </c>
      <c r="B495" s="1" t="s">
        <v>205</v>
      </c>
      <c r="C495" s="2" t="s">
        <v>10</v>
      </c>
      <c r="D495" s="2" t="s">
        <v>112</v>
      </c>
      <c r="E495" s="7">
        <v>20054</v>
      </c>
      <c r="F495" s="120"/>
      <c r="G495" s="7"/>
      <c r="H495" s="120"/>
      <c r="I495" s="7"/>
      <c r="J495" s="120"/>
      <c r="K495" s="7"/>
      <c r="L495" s="119"/>
      <c r="M495" s="2"/>
    </row>
    <row r="496" spans="1:13" s="1" customFormat="1">
      <c r="A496" s="1" t="s">
        <v>29</v>
      </c>
      <c r="B496" s="1" t="s">
        <v>205</v>
      </c>
      <c r="C496" s="2" t="s">
        <v>11</v>
      </c>
      <c r="D496" s="2" t="s">
        <v>113</v>
      </c>
      <c r="E496" s="7"/>
      <c r="F496" s="120"/>
      <c r="G496" s="7">
        <v>4966240</v>
      </c>
      <c r="H496" s="120"/>
      <c r="I496" s="7">
        <v>4480965</v>
      </c>
      <c r="J496" s="120"/>
      <c r="K496" s="7"/>
      <c r="L496" s="119"/>
      <c r="M496" s="2"/>
    </row>
    <row r="497" spans="1:14" s="1" customFormat="1" ht="41.4">
      <c r="A497" s="1" t="s">
        <v>29</v>
      </c>
      <c r="B497" s="1" t="s">
        <v>205</v>
      </c>
      <c r="C497" s="2" t="s">
        <v>11</v>
      </c>
      <c r="D497" s="2" t="s">
        <v>114</v>
      </c>
      <c r="E497" s="7"/>
      <c r="F497" s="120"/>
      <c r="G497" s="7">
        <v>331583</v>
      </c>
      <c r="H497" s="120"/>
      <c r="I497" s="7"/>
      <c r="J497" s="120"/>
      <c r="K497" s="7"/>
      <c r="L497" s="119"/>
      <c r="M497" s="2"/>
    </row>
    <row r="498" spans="1:14" s="1" customFormat="1">
      <c r="A498" s="1" t="s">
        <v>29</v>
      </c>
      <c r="B498" s="1" t="s">
        <v>205</v>
      </c>
      <c r="C498" s="2" t="s">
        <v>11</v>
      </c>
      <c r="D498" s="2" t="s">
        <v>115</v>
      </c>
      <c r="E498" s="7"/>
      <c r="F498" s="120"/>
      <c r="G498" s="7"/>
      <c r="H498" s="120"/>
      <c r="I498" s="7"/>
      <c r="J498" s="120"/>
      <c r="K498" s="7"/>
      <c r="L498" s="119"/>
      <c r="M498" s="2"/>
    </row>
    <row r="499" spans="1:14" s="1" customFormat="1">
      <c r="A499" s="1" t="s">
        <v>29</v>
      </c>
      <c r="B499" s="1" t="s">
        <v>205</v>
      </c>
      <c r="C499" s="2" t="s">
        <v>12</v>
      </c>
      <c r="D499" s="2" t="s">
        <v>116</v>
      </c>
      <c r="E499" s="7"/>
      <c r="F499" s="120"/>
      <c r="G499" s="7"/>
      <c r="H499" s="120"/>
      <c r="I499" s="7"/>
      <c r="J499" s="120"/>
      <c r="K499" s="7"/>
      <c r="L499" s="119"/>
      <c r="M499" s="2"/>
    </row>
    <row r="500" spans="1:14" s="1" customFormat="1" ht="27.6">
      <c r="A500" s="1" t="s">
        <v>29</v>
      </c>
      <c r="B500" s="1" t="s">
        <v>205</v>
      </c>
      <c r="C500" s="2" t="s">
        <v>13</v>
      </c>
      <c r="D500" s="2" t="s">
        <v>117</v>
      </c>
      <c r="E500" s="7"/>
      <c r="F500" s="120"/>
      <c r="G500" s="7"/>
      <c r="H500" s="120"/>
      <c r="I500" s="7"/>
      <c r="J500" s="120"/>
      <c r="K500" s="7"/>
      <c r="L500" s="119"/>
      <c r="M500" s="2"/>
    </row>
    <row r="501" spans="1:14" s="1" customFormat="1">
      <c r="A501" s="1" t="s">
        <v>29</v>
      </c>
      <c r="B501" s="1" t="s">
        <v>205</v>
      </c>
      <c r="C501" s="2" t="s">
        <v>14</v>
      </c>
      <c r="D501" s="2" t="s">
        <v>118</v>
      </c>
      <c r="E501" s="7">
        <v>367084</v>
      </c>
      <c r="F501" s="120"/>
      <c r="G501" s="7">
        <v>958284</v>
      </c>
      <c r="H501" s="120"/>
      <c r="I501" s="7">
        <v>1499047</v>
      </c>
      <c r="J501" s="120"/>
      <c r="K501" s="7"/>
      <c r="L501" s="119"/>
      <c r="M501" s="2"/>
      <c r="N501" s="1" t="s">
        <v>206</v>
      </c>
    </row>
    <row r="502" spans="1:14" s="1" customFormat="1" ht="27.6">
      <c r="A502" s="1" t="s">
        <v>29</v>
      </c>
      <c r="B502" s="1" t="s">
        <v>205</v>
      </c>
      <c r="C502" s="2" t="s">
        <v>15</v>
      </c>
      <c r="D502" s="2" t="s">
        <v>119</v>
      </c>
      <c r="E502" s="7"/>
      <c r="F502" s="120"/>
      <c r="G502" s="7">
        <v>56967</v>
      </c>
      <c r="H502" s="120">
        <v>19</v>
      </c>
      <c r="I502" s="7"/>
      <c r="J502" s="120"/>
      <c r="K502" s="7"/>
      <c r="L502" s="119"/>
      <c r="M502" s="2"/>
    </row>
    <row r="503" spans="1:14" s="1" customFormat="1" ht="27.6">
      <c r="A503" s="1" t="s">
        <v>29</v>
      </c>
      <c r="B503" s="1" t="s">
        <v>205</v>
      </c>
      <c r="C503" s="2" t="s">
        <v>15</v>
      </c>
      <c r="D503" s="2" t="s">
        <v>120</v>
      </c>
      <c r="E503" s="7"/>
      <c r="F503" s="120"/>
      <c r="G503" s="7">
        <v>55047</v>
      </c>
      <c r="H503" s="120">
        <v>51</v>
      </c>
      <c r="I503" s="7"/>
      <c r="J503" s="120"/>
      <c r="K503" s="7"/>
      <c r="L503" s="119"/>
      <c r="M503" s="2"/>
    </row>
    <row r="504" spans="1:14" s="1" customFormat="1" ht="27.6">
      <c r="A504" s="1" t="s">
        <v>29</v>
      </c>
      <c r="B504" s="1" t="s">
        <v>205</v>
      </c>
      <c r="C504" s="2" t="s">
        <v>15</v>
      </c>
      <c r="D504" s="2" t="s">
        <v>121</v>
      </c>
      <c r="E504" s="7"/>
      <c r="F504" s="120"/>
      <c r="G504" s="7">
        <v>6800</v>
      </c>
      <c r="H504" s="120">
        <v>11</v>
      </c>
      <c r="I504" s="7"/>
      <c r="J504" s="120"/>
      <c r="K504" s="7"/>
      <c r="L504" s="119"/>
      <c r="M504" s="2"/>
    </row>
    <row r="505" spans="1:14" s="1" customFormat="1" ht="27.6">
      <c r="A505" s="1" t="s">
        <v>29</v>
      </c>
      <c r="B505" s="1" t="s">
        <v>205</v>
      </c>
      <c r="C505" s="2" t="s">
        <v>15</v>
      </c>
      <c r="D505" s="2" t="s">
        <v>122</v>
      </c>
      <c r="E505" s="7"/>
      <c r="F505" s="120"/>
      <c r="G505" s="7"/>
      <c r="H505" s="120"/>
      <c r="I505" s="7"/>
      <c r="J505" s="120"/>
      <c r="K505" s="7"/>
      <c r="L505" s="119"/>
      <c r="M505" s="2"/>
    </row>
    <row r="506" spans="1:14" s="1" customFormat="1">
      <c r="A506" s="1" t="s">
        <v>29</v>
      </c>
      <c r="B506" s="1" t="s">
        <v>205</v>
      </c>
      <c r="C506" s="2" t="s">
        <v>15</v>
      </c>
      <c r="D506" s="2" t="s">
        <v>123</v>
      </c>
      <c r="E506" s="7"/>
      <c r="F506" s="120"/>
      <c r="G506" s="7"/>
      <c r="H506" s="120"/>
      <c r="I506" s="7"/>
      <c r="J506" s="120"/>
      <c r="K506" s="7"/>
      <c r="L506" s="119"/>
      <c r="M506" s="2"/>
    </row>
    <row r="507" spans="1:14" s="1" customFormat="1">
      <c r="A507" s="1" t="s">
        <v>29</v>
      </c>
      <c r="B507" s="1" t="s">
        <v>205</v>
      </c>
      <c r="C507" s="2" t="s">
        <v>86</v>
      </c>
      <c r="D507" s="2" t="s">
        <v>124</v>
      </c>
      <c r="E507" s="7"/>
      <c r="F507" s="120"/>
      <c r="G507" s="7"/>
      <c r="H507" s="120"/>
      <c r="I507" s="7"/>
      <c r="J507" s="120"/>
      <c r="K507" s="7"/>
      <c r="L507" s="119"/>
      <c r="M507" s="2"/>
    </row>
    <row r="508" spans="1:14" s="1" customFormat="1">
      <c r="A508" s="1" t="s">
        <v>29</v>
      </c>
      <c r="B508" s="1" t="s">
        <v>209</v>
      </c>
      <c r="C508" s="2" t="s">
        <v>8</v>
      </c>
      <c r="D508" s="2" t="s">
        <v>97</v>
      </c>
      <c r="E508" s="7">
        <v>321784</v>
      </c>
      <c r="F508" s="120">
        <v>1062</v>
      </c>
      <c r="G508" s="7">
        <v>783753</v>
      </c>
      <c r="H508" s="120">
        <v>821</v>
      </c>
      <c r="I508" s="7">
        <v>2872850</v>
      </c>
      <c r="J508" s="120">
        <v>3328</v>
      </c>
      <c r="K508" s="7"/>
      <c r="L508" s="119"/>
      <c r="M508" s="2"/>
    </row>
    <row r="509" spans="1:14" s="1" customFormat="1">
      <c r="A509" s="1" t="s">
        <v>29</v>
      </c>
      <c r="B509" s="1" t="s">
        <v>209</v>
      </c>
      <c r="C509" s="2" t="s">
        <v>8</v>
      </c>
      <c r="D509" s="2" t="s">
        <v>98</v>
      </c>
      <c r="E509" s="7">
        <v>169718</v>
      </c>
      <c r="F509" s="120">
        <v>94</v>
      </c>
      <c r="G509" s="7"/>
      <c r="H509" s="120"/>
      <c r="I509" s="7"/>
      <c r="J509" s="120"/>
      <c r="K509" s="7"/>
      <c r="L509" s="119"/>
      <c r="M509" s="2"/>
    </row>
    <row r="510" spans="1:14" s="1" customFormat="1">
      <c r="A510" s="1" t="s">
        <v>29</v>
      </c>
      <c r="B510" s="1" t="s">
        <v>209</v>
      </c>
      <c r="C510" s="2" t="s">
        <v>8</v>
      </c>
      <c r="D510" s="2" t="s">
        <v>99</v>
      </c>
      <c r="E510" s="7"/>
      <c r="F510" s="120"/>
      <c r="G510" s="7">
        <v>35924</v>
      </c>
      <c r="H510" s="120">
        <v>24</v>
      </c>
      <c r="I510" s="7">
        <v>9884</v>
      </c>
      <c r="J510" s="120">
        <v>78</v>
      </c>
      <c r="K510" s="7"/>
      <c r="L510" s="119"/>
      <c r="M510" s="2"/>
    </row>
    <row r="511" spans="1:14" s="1" customFormat="1" ht="27.6">
      <c r="A511" s="1" t="s">
        <v>29</v>
      </c>
      <c r="B511" s="1" t="s">
        <v>209</v>
      </c>
      <c r="C511" s="2" t="s">
        <v>8</v>
      </c>
      <c r="D511" s="2" t="s">
        <v>100</v>
      </c>
      <c r="E511" s="7">
        <v>3187</v>
      </c>
      <c r="F511" s="120">
        <v>7</v>
      </c>
      <c r="G511" s="7">
        <v>12087</v>
      </c>
      <c r="H511" s="120">
        <v>20</v>
      </c>
      <c r="I511" s="7"/>
      <c r="J511" s="120"/>
      <c r="K511" s="7"/>
      <c r="L511" s="119"/>
      <c r="M511" s="2"/>
    </row>
    <row r="512" spans="1:14" s="1" customFormat="1">
      <c r="A512" s="1" t="s">
        <v>29</v>
      </c>
      <c r="B512" s="1" t="s">
        <v>209</v>
      </c>
      <c r="C512" s="2" t="s">
        <v>8</v>
      </c>
      <c r="D512" s="2" t="s">
        <v>101</v>
      </c>
      <c r="E512" s="7">
        <v>6116</v>
      </c>
      <c r="F512" s="120">
        <v>5</v>
      </c>
      <c r="G512" s="7">
        <v>5281</v>
      </c>
      <c r="H512" s="120">
        <v>18</v>
      </c>
      <c r="I512" s="7">
        <v>4817</v>
      </c>
      <c r="J512" s="120">
        <v>15</v>
      </c>
      <c r="K512" s="7">
        <v>1206.8800000000001</v>
      </c>
      <c r="L512" s="119">
        <v>4</v>
      </c>
      <c r="M512" s="2">
        <v>1433.65</v>
      </c>
    </row>
    <row r="513" spans="1:14" s="1" customFormat="1" ht="55.2">
      <c r="A513" s="1" t="s">
        <v>29</v>
      </c>
      <c r="B513" s="1" t="s">
        <v>209</v>
      </c>
      <c r="C513" s="2" t="s">
        <v>8</v>
      </c>
      <c r="D513" s="2" t="s">
        <v>102</v>
      </c>
      <c r="E513" s="7"/>
      <c r="F513" s="120"/>
      <c r="G513" s="7">
        <v>749</v>
      </c>
      <c r="H513" s="120">
        <v>1</v>
      </c>
      <c r="I513" s="7"/>
      <c r="J513" s="120"/>
      <c r="K513" s="7"/>
      <c r="L513" s="119"/>
      <c r="M513" s="2"/>
    </row>
    <row r="514" spans="1:14" s="1" customFormat="1">
      <c r="A514" s="1" t="s">
        <v>29</v>
      </c>
      <c r="B514" s="1" t="s">
        <v>209</v>
      </c>
      <c r="C514" s="2" t="s">
        <v>8</v>
      </c>
      <c r="D514" s="2" t="s">
        <v>103</v>
      </c>
      <c r="E514" s="7"/>
      <c r="F514" s="120"/>
      <c r="G514" s="7"/>
      <c r="H514" s="120"/>
      <c r="I514" s="7">
        <v>136089</v>
      </c>
      <c r="J514" s="120">
        <v>332</v>
      </c>
      <c r="K514" s="7"/>
      <c r="L514" s="119"/>
      <c r="M514" s="2">
        <v>40075</v>
      </c>
    </row>
    <row r="515" spans="1:14" s="1" customFormat="1" ht="27.6">
      <c r="A515" s="1" t="s">
        <v>29</v>
      </c>
      <c r="B515" s="1" t="s">
        <v>209</v>
      </c>
      <c r="C515" s="2" t="s">
        <v>9</v>
      </c>
      <c r="D515" s="2" t="s">
        <v>104</v>
      </c>
      <c r="E515" s="7">
        <v>6842</v>
      </c>
      <c r="F515" s="120"/>
      <c r="G515" s="7">
        <v>296</v>
      </c>
      <c r="H515" s="120"/>
      <c r="I515" s="7"/>
      <c r="J515" s="120"/>
      <c r="K515" s="7"/>
      <c r="L515" s="119"/>
      <c r="M515" s="2"/>
    </row>
    <row r="516" spans="1:14" s="1" customFormat="1" ht="27.6">
      <c r="A516" s="1" t="s">
        <v>29</v>
      </c>
      <c r="B516" s="1" t="s">
        <v>209</v>
      </c>
      <c r="C516" s="2" t="s">
        <v>9</v>
      </c>
      <c r="D516" s="2" t="s">
        <v>105</v>
      </c>
      <c r="E516" s="7">
        <v>12518</v>
      </c>
      <c r="F516" s="120"/>
      <c r="G516" s="7">
        <v>5000</v>
      </c>
      <c r="H516" s="120"/>
      <c r="I516" s="7">
        <v>86319</v>
      </c>
      <c r="J516" s="120"/>
      <c r="K516" s="7">
        <v>79444.38</v>
      </c>
      <c r="L516" s="119"/>
      <c r="M516" s="2">
        <v>81444.38</v>
      </c>
    </row>
    <row r="517" spans="1:14" s="1" customFormat="1" ht="41.4">
      <c r="A517" s="1" t="s">
        <v>29</v>
      </c>
      <c r="B517" s="1" t="s">
        <v>209</v>
      </c>
      <c r="C517" s="2" t="s">
        <v>9</v>
      </c>
      <c r="D517" s="2" t="s">
        <v>106</v>
      </c>
      <c r="E517" s="7">
        <v>8010</v>
      </c>
      <c r="F517" s="120"/>
      <c r="G517" s="7"/>
      <c r="H517" s="120"/>
      <c r="I517" s="7">
        <v>22386</v>
      </c>
      <c r="J517" s="120"/>
      <c r="K517" s="7"/>
      <c r="L517" s="119"/>
      <c r="M517" s="2"/>
    </row>
    <row r="518" spans="1:14" s="1" customFormat="1" ht="27.6">
      <c r="A518" s="1" t="s">
        <v>29</v>
      </c>
      <c r="B518" s="1" t="s">
        <v>209</v>
      </c>
      <c r="C518" s="2" t="s">
        <v>9</v>
      </c>
      <c r="D518" s="2" t="s">
        <v>107</v>
      </c>
      <c r="E518" s="7">
        <v>3133</v>
      </c>
      <c r="F518" s="120"/>
      <c r="G518" s="7">
        <v>2710</v>
      </c>
      <c r="H518" s="120"/>
      <c r="I518" s="7">
        <v>9869</v>
      </c>
      <c r="J518" s="120"/>
      <c r="K518" s="7">
        <v>7077</v>
      </c>
      <c r="L518" s="119"/>
      <c r="M518" s="2">
        <v>2876.25</v>
      </c>
    </row>
    <row r="519" spans="1:14" s="1" customFormat="1" ht="27.6">
      <c r="A519" s="1" t="s">
        <v>29</v>
      </c>
      <c r="B519" s="1" t="s">
        <v>209</v>
      </c>
      <c r="C519" s="2" t="s">
        <v>9</v>
      </c>
      <c r="D519" s="2" t="s">
        <v>108</v>
      </c>
      <c r="E519" s="7">
        <v>4998</v>
      </c>
      <c r="F519" s="120"/>
      <c r="G519" s="7">
        <v>155250</v>
      </c>
      <c r="H519" s="120"/>
      <c r="I519" s="7">
        <v>749686</v>
      </c>
      <c r="J519" s="120"/>
      <c r="K519" s="7">
        <v>12788.6</v>
      </c>
      <c r="L519" s="119"/>
      <c r="M519" s="2"/>
    </row>
    <row r="520" spans="1:14" s="1" customFormat="1" ht="27.6">
      <c r="A520" s="1" t="s">
        <v>29</v>
      </c>
      <c r="B520" s="1" t="s">
        <v>209</v>
      </c>
      <c r="C520" s="2" t="s">
        <v>10</v>
      </c>
      <c r="D520" s="2" t="s">
        <v>109</v>
      </c>
      <c r="E520" s="7">
        <v>2311</v>
      </c>
      <c r="F520" s="120"/>
      <c r="G520" s="7">
        <v>41603</v>
      </c>
      <c r="H520" s="120"/>
      <c r="I520" s="7">
        <v>1508</v>
      </c>
      <c r="J520" s="120"/>
      <c r="K520" s="7"/>
      <c r="L520" s="119"/>
      <c r="M520" s="2"/>
    </row>
    <row r="521" spans="1:14" s="1" customFormat="1" ht="27.6">
      <c r="A521" s="1" t="s">
        <v>29</v>
      </c>
      <c r="B521" s="1" t="s">
        <v>209</v>
      </c>
      <c r="C521" s="2" t="s">
        <v>10</v>
      </c>
      <c r="D521" s="2" t="s">
        <v>110</v>
      </c>
      <c r="E521" s="7">
        <v>9352</v>
      </c>
      <c r="F521" s="120"/>
      <c r="G521" s="7">
        <v>52644</v>
      </c>
      <c r="H521" s="120"/>
      <c r="I521" s="7">
        <v>217</v>
      </c>
      <c r="J521" s="120"/>
      <c r="K521" s="7"/>
      <c r="L521" s="119"/>
      <c r="M521" s="2"/>
    </row>
    <row r="522" spans="1:14" s="1" customFormat="1" ht="27.6">
      <c r="A522" s="1" t="s">
        <v>29</v>
      </c>
      <c r="B522" s="1" t="s">
        <v>209</v>
      </c>
      <c r="C522" s="2" t="s">
        <v>10</v>
      </c>
      <c r="D522" s="2" t="s">
        <v>111</v>
      </c>
      <c r="E522" s="7"/>
      <c r="F522" s="120"/>
      <c r="G522" s="7">
        <v>95119</v>
      </c>
      <c r="H522" s="120"/>
      <c r="I522" s="7">
        <v>174433</v>
      </c>
      <c r="J522" s="120"/>
      <c r="K522" s="7">
        <v>340973</v>
      </c>
      <c r="L522" s="119"/>
      <c r="M522" s="2">
        <v>2149746.21</v>
      </c>
    </row>
    <row r="523" spans="1:14" s="1" customFormat="1" ht="27.6">
      <c r="A523" s="1" t="s">
        <v>29</v>
      </c>
      <c r="B523" s="1" t="s">
        <v>209</v>
      </c>
      <c r="C523" s="2" t="s">
        <v>10</v>
      </c>
      <c r="D523" s="2" t="s">
        <v>112</v>
      </c>
      <c r="E523" s="7">
        <v>13590</v>
      </c>
      <c r="F523" s="120"/>
      <c r="G523" s="7"/>
      <c r="H523" s="120"/>
      <c r="I523" s="7"/>
      <c r="J523" s="120"/>
      <c r="K523" s="7"/>
      <c r="L523" s="119"/>
      <c r="M523" s="2"/>
    </row>
    <row r="524" spans="1:14" s="1" customFormat="1">
      <c r="A524" s="1" t="s">
        <v>29</v>
      </c>
      <c r="B524" s="1" t="s">
        <v>209</v>
      </c>
      <c r="C524" s="2" t="s">
        <v>11</v>
      </c>
      <c r="D524" s="2" t="s">
        <v>113</v>
      </c>
      <c r="E524" s="7"/>
      <c r="F524" s="120"/>
      <c r="G524" s="7">
        <v>585700</v>
      </c>
      <c r="H524" s="120"/>
      <c r="I524" s="7">
        <v>151462</v>
      </c>
      <c r="J524" s="120"/>
      <c r="K524" s="7"/>
      <c r="L524" s="119"/>
      <c r="M524" s="2">
        <v>139052.04</v>
      </c>
    </row>
    <row r="525" spans="1:14" s="1" customFormat="1" ht="41.4">
      <c r="A525" s="1" t="s">
        <v>29</v>
      </c>
      <c r="B525" s="1" t="s">
        <v>209</v>
      </c>
      <c r="C525" s="2" t="s">
        <v>11</v>
      </c>
      <c r="D525" s="2" t="s">
        <v>114</v>
      </c>
      <c r="E525" s="7"/>
      <c r="F525" s="120"/>
      <c r="G525" s="7">
        <v>547954</v>
      </c>
      <c r="H525" s="120"/>
      <c r="I525" s="7">
        <v>284790</v>
      </c>
      <c r="J525" s="120"/>
      <c r="K525" s="7"/>
      <c r="L525" s="119"/>
      <c r="M525" s="2">
        <v>143886.60999999999</v>
      </c>
    </row>
    <row r="526" spans="1:14" s="1" customFormat="1">
      <c r="A526" s="1" t="s">
        <v>29</v>
      </c>
      <c r="B526" s="1" t="s">
        <v>209</v>
      </c>
      <c r="C526" s="2" t="s">
        <v>11</v>
      </c>
      <c r="D526" s="2" t="s">
        <v>115</v>
      </c>
      <c r="E526" s="7"/>
      <c r="F526" s="120"/>
      <c r="G526" s="7"/>
      <c r="H526" s="120"/>
      <c r="I526" s="7"/>
      <c r="J526" s="120"/>
      <c r="K526" s="7"/>
      <c r="L526" s="119"/>
      <c r="M526" s="2"/>
    </row>
    <row r="527" spans="1:14" s="1" customFormat="1">
      <c r="A527" s="1" t="s">
        <v>29</v>
      </c>
      <c r="B527" s="1" t="s">
        <v>209</v>
      </c>
      <c r="C527" s="2" t="s">
        <v>12</v>
      </c>
      <c r="D527" s="2" t="s">
        <v>116</v>
      </c>
      <c r="E527" s="7"/>
      <c r="F527" s="120"/>
      <c r="G527" s="7"/>
      <c r="H527" s="120"/>
      <c r="I527" s="7"/>
      <c r="J527" s="120"/>
      <c r="K527" s="7"/>
      <c r="L527" s="119"/>
      <c r="M527" s="2"/>
    </row>
    <row r="528" spans="1:14" s="1" customFormat="1" ht="27.6">
      <c r="A528" s="1" t="s">
        <v>29</v>
      </c>
      <c r="B528" s="1" t="s">
        <v>209</v>
      </c>
      <c r="C528" s="2" t="s">
        <v>13</v>
      </c>
      <c r="D528" s="2" t="s">
        <v>117</v>
      </c>
      <c r="E528" s="7"/>
      <c r="F528" s="120"/>
      <c r="G528" s="7">
        <v>135214</v>
      </c>
      <c r="H528" s="120"/>
      <c r="I528" s="7">
        <v>71671</v>
      </c>
      <c r="J528" s="120"/>
      <c r="K528" s="7"/>
      <c r="L528" s="119"/>
      <c r="M528" s="2"/>
      <c r="N528" s="1" t="s">
        <v>207</v>
      </c>
    </row>
    <row r="529" spans="1:14" s="1" customFormat="1">
      <c r="A529" s="1" t="s">
        <v>29</v>
      </c>
      <c r="B529" s="1" t="s">
        <v>209</v>
      </c>
      <c r="C529" s="2" t="s">
        <v>14</v>
      </c>
      <c r="D529" s="2" t="s">
        <v>118</v>
      </c>
      <c r="E529" s="7">
        <v>2605</v>
      </c>
      <c r="F529" s="120"/>
      <c r="G529" s="7">
        <v>2973</v>
      </c>
      <c r="H529" s="120"/>
      <c r="I529" s="7">
        <v>100193</v>
      </c>
      <c r="J529" s="120"/>
      <c r="K529" s="7"/>
      <c r="L529" s="119"/>
      <c r="M529" s="2"/>
      <c r="N529" s="1" t="s">
        <v>208</v>
      </c>
    </row>
    <row r="530" spans="1:14" s="1" customFormat="1" ht="27.6">
      <c r="A530" s="1" t="s">
        <v>29</v>
      </c>
      <c r="B530" s="1" t="s">
        <v>209</v>
      </c>
      <c r="C530" s="2" t="s">
        <v>15</v>
      </c>
      <c r="D530" s="2" t="s">
        <v>119</v>
      </c>
      <c r="E530" s="7"/>
      <c r="F530" s="120"/>
      <c r="G530" s="7"/>
      <c r="H530" s="120"/>
      <c r="I530" s="7"/>
      <c r="J530" s="120"/>
      <c r="K530" s="7"/>
      <c r="L530" s="119"/>
      <c r="M530" s="2"/>
    </row>
    <row r="531" spans="1:14" s="1" customFormat="1" ht="27.6">
      <c r="A531" s="1" t="s">
        <v>29</v>
      </c>
      <c r="B531" s="1" t="s">
        <v>209</v>
      </c>
      <c r="C531" s="2" t="s">
        <v>15</v>
      </c>
      <c r="D531" s="2" t="s">
        <v>120</v>
      </c>
      <c r="E531" s="7"/>
      <c r="F531" s="120"/>
      <c r="G531" s="7">
        <v>29215</v>
      </c>
      <c r="H531" s="120">
        <v>30</v>
      </c>
      <c r="I531" s="7">
        <v>5439</v>
      </c>
      <c r="J531" s="120"/>
      <c r="K531" s="7">
        <v>35936.65</v>
      </c>
      <c r="L531" s="119"/>
      <c r="M531" s="2"/>
    </row>
    <row r="532" spans="1:14" s="1" customFormat="1" ht="27.6">
      <c r="A532" s="1" t="s">
        <v>29</v>
      </c>
      <c r="B532" s="1" t="s">
        <v>209</v>
      </c>
      <c r="C532" s="2" t="s">
        <v>15</v>
      </c>
      <c r="D532" s="2" t="s">
        <v>121</v>
      </c>
      <c r="E532" s="7"/>
      <c r="F532" s="120"/>
      <c r="G532" s="7"/>
      <c r="H532" s="120"/>
      <c r="I532" s="7">
        <v>123336</v>
      </c>
      <c r="J532" s="120"/>
      <c r="K532" s="7">
        <v>40000</v>
      </c>
      <c r="L532" s="119"/>
      <c r="M532" s="2"/>
    </row>
    <row r="533" spans="1:14" s="1" customFormat="1" ht="27.6">
      <c r="A533" s="1" t="s">
        <v>29</v>
      </c>
      <c r="B533" s="1" t="s">
        <v>209</v>
      </c>
      <c r="C533" s="2" t="s">
        <v>15</v>
      </c>
      <c r="D533" s="2" t="s">
        <v>122</v>
      </c>
      <c r="E533" s="7"/>
      <c r="F533" s="120"/>
      <c r="G533" s="7"/>
      <c r="H533" s="120"/>
      <c r="I533" s="7">
        <v>4828</v>
      </c>
      <c r="J533" s="120"/>
      <c r="K533" s="7"/>
      <c r="L533" s="119"/>
      <c r="M533" s="2"/>
    </row>
    <row r="534" spans="1:14" s="1" customFormat="1">
      <c r="A534" s="1" t="s">
        <v>29</v>
      </c>
      <c r="B534" s="1" t="s">
        <v>209</v>
      </c>
      <c r="C534" s="2" t="s">
        <v>15</v>
      </c>
      <c r="D534" s="2" t="s">
        <v>123</v>
      </c>
      <c r="E534" s="7"/>
      <c r="F534" s="120"/>
      <c r="G534" s="7"/>
      <c r="H534" s="120"/>
      <c r="I534" s="7"/>
      <c r="J534" s="120"/>
      <c r="K534" s="7"/>
      <c r="L534" s="119"/>
      <c r="M534" s="2">
        <v>197065</v>
      </c>
    </row>
    <row r="535" spans="1:14" s="1" customFormat="1">
      <c r="A535" s="1" t="s">
        <v>29</v>
      </c>
      <c r="B535" s="1" t="s">
        <v>209</v>
      </c>
      <c r="C535" s="2" t="s">
        <v>86</v>
      </c>
      <c r="D535" s="2" t="s">
        <v>124</v>
      </c>
      <c r="E535" s="7"/>
      <c r="F535" s="120"/>
      <c r="G535" s="7"/>
      <c r="H535" s="120"/>
      <c r="I535" s="7"/>
      <c r="J535" s="120"/>
      <c r="K535" s="7"/>
      <c r="L535" s="119"/>
      <c r="M535" s="2"/>
    </row>
    <row r="536" spans="1:14" s="1" customFormat="1">
      <c r="A536" s="1" t="s">
        <v>29</v>
      </c>
      <c r="B536" s="1" t="s">
        <v>211</v>
      </c>
      <c r="C536" s="2" t="s">
        <v>8</v>
      </c>
      <c r="D536" s="2" t="s">
        <v>97</v>
      </c>
      <c r="E536" s="7">
        <v>765603</v>
      </c>
      <c r="F536" s="120">
        <v>772</v>
      </c>
      <c r="G536" s="7">
        <v>2033850</v>
      </c>
      <c r="H536" s="120">
        <v>1668</v>
      </c>
      <c r="I536" s="7">
        <v>1575225</v>
      </c>
      <c r="J536" s="120">
        <v>6</v>
      </c>
      <c r="K536" s="7">
        <v>0</v>
      </c>
      <c r="L536" s="119">
        <v>0</v>
      </c>
      <c r="M536" s="2">
        <v>0</v>
      </c>
    </row>
    <row r="537" spans="1:14" s="1" customFormat="1">
      <c r="A537" s="1" t="s">
        <v>29</v>
      </c>
      <c r="B537" s="1" t="s">
        <v>211</v>
      </c>
      <c r="C537" s="2" t="s">
        <v>8</v>
      </c>
      <c r="D537" s="2" t="s">
        <v>98</v>
      </c>
      <c r="E537" s="7"/>
      <c r="F537" s="120"/>
      <c r="G537" s="7"/>
      <c r="H537" s="120"/>
      <c r="I537" s="7"/>
      <c r="J537" s="120"/>
      <c r="K537" s="7"/>
      <c r="L537" s="119"/>
      <c r="M537" s="2"/>
    </row>
    <row r="538" spans="1:14" s="1" customFormat="1">
      <c r="A538" s="1" t="s">
        <v>29</v>
      </c>
      <c r="B538" s="1" t="s">
        <v>211</v>
      </c>
      <c r="C538" s="2" t="s">
        <v>8</v>
      </c>
      <c r="D538" s="2" t="s">
        <v>99</v>
      </c>
      <c r="E538" s="7"/>
      <c r="F538" s="120"/>
      <c r="G538" s="7"/>
      <c r="H538" s="120"/>
      <c r="I538" s="7"/>
      <c r="J538" s="120"/>
      <c r="K538" s="7"/>
      <c r="L538" s="119"/>
      <c r="M538" s="2"/>
    </row>
    <row r="539" spans="1:14" s="1" customFormat="1" ht="27.6">
      <c r="A539" s="1" t="s">
        <v>29</v>
      </c>
      <c r="B539" s="1" t="s">
        <v>211</v>
      </c>
      <c r="C539" s="2" t="s">
        <v>8</v>
      </c>
      <c r="D539" s="2" t="s">
        <v>100</v>
      </c>
      <c r="E539" s="7">
        <v>175431</v>
      </c>
      <c r="F539" s="120">
        <v>119</v>
      </c>
      <c r="G539" s="7">
        <v>23459</v>
      </c>
      <c r="H539" s="120">
        <v>15</v>
      </c>
      <c r="I539" s="7"/>
      <c r="J539" s="120"/>
      <c r="K539" s="7"/>
      <c r="L539" s="119"/>
      <c r="M539" s="2">
        <v>0</v>
      </c>
    </row>
    <row r="540" spans="1:14" s="1" customFormat="1">
      <c r="A540" s="1" t="s">
        <v>29</v>
      </c>
      <c r="B540" s="1" t="s">
        <v>211</v>
      </c>
      <c r="C540" s="2" t="s">
        <v>8</v>
      </c>
      <c r="D540" s="2" t="s">
        <v>101</v>
      </c>
      <c r="E540" s="7">
        <v>13118</v>
      </c>
      <c r="F540" s="120">
        <v>124</v>
      </c>
      <c r="G540" s="7">
        <v>215102</v>
      </c>
      <c r="H540" s="120">
        <v>124</v>
      </c>
      <c r="I540" s="7"/>
      <c r="J540" s="120"/>
      <c r="K540" s="7"/>
      <c r="L540" s="119"/>
      <c r="M540" s="2">
        <v>0</v>
      </c>
    </row>
    <row r="541" spans="1:14" s="1" customFormat="1" ht="55.2">
      <c r="A541" s="1" t="s">
        <v>29</v>
      </c>
      <c r="B541" s="1" t="s">
        <v>211</v>
      </c>
      <c r="C541" s="2" t="s">
        <v>8</v>
      </c>
      <c r="D541" s="2" t="s">
        <v>102</v>
      </c>
      <c r="E541" s="7"/>
      <c r="F541" s="120"/>
      <c r="G541" s="7">
        <v>30042</v>
      </c>
      <c r="H541" s="120">
        <v>20</v>
      </c>
      <c r="I541" s="7"/>
      <c r="J541" s="120"/>
      <c r="K541" s="7"/>
      <c r="L541" s="119"/>
      <c r="M541" s="2"/>
    </row>
    <row r="542" spans="1:14" s="1" customFormat="1">
      <c r="A542" s="1" t="s">
        <v>29</v>
      </c>
      <c r="B542" s="1" t="s">
        <v>211</v>
      </c>
      <c r="C542" s="2" t="s">
        <v>8</v>
      </c>
      <c r="D542" s="2" t="s">
        <v>103</v>
      </c>
      <c r="E542" s="7"/>
      <c r="F542" s="120"/>
      <c r="G542" s="7">
        <v>189854</v>
      </c>
      <c r="H542" s="120">
        <v>301</v>
      </c>
      <c r="I542" s="7">
        <v>162486</v>
      </c>
      <c r="J542" s="120">
        <v>334</v>
      </c>
      <c r="K542" s="7">
        <v>0</v>
      </c>
      <c r="L542" s="119"/>
      <c r="M542" s="2">
        <v>0</v>
      </c>
    </row>
    <row r="543" spans="1:14" s="1" customFormat="1" ht="27.6">
      <c r="A543" s="1" t="s">
        <v>29</v>
      </c>
      <c r="B543" s="1" t="s">
        <v>211</v>
      </c>
      <c r="C543" s="2" t="s">
        <v>9</v>
      </c>
      <c r="D543" s="2" t="s">
        <v>104</v>
      </c>
      <c r="E543" s="7"/>
      <c r="F543" s="120"/>
      <c r="G543" s="7"/>
      <c r="H543" s="120"/>
      <c r="I543" s="7"/>
      <c r="J543" s="120"/>
      <c r="K543" s="7"/>
      <c r="L543" s="119"/>
      <c r="M543" s="2"/>
    </row>
    <row r="544" spans="1:14" s="1" customFormat="1" ht="27.6">
      <c r="A544" s="1" t="s">
        <v>29</v>
      </c>
      <c r="B544" s="1" t="s">
        <v>211</v>
      </c>
      <c r="C544" s="2" t="s">
        <v>9</v>
      </c>
      <c r="D544" s="2" t="s">
        <v>105</v>
      </c>
      <c r="E544" s="7"/>
      <c r="F544" s="120"/>
      <c r="G544" s="7">
        <v>109011</v>
      </c>
      <c r="H544" s="120"/>
      <c r="I544" s="7"/>
      <c r="J544" s="120"/>
      <c r="K544" s="7"/>
      <c r="L544" s="119"/>
      <c r="M544" s="2"/>
    </row>
    <row r="545" spans="1:14" s="1" customFormat="1" ht="41.4">
      <c r="A545" s="1" t="s">
        <v>29</v>
      </c>
      <c r="B545" s="1" t="s">
        <v>211</v>
      </c>
      <c r="C545" s="2" t="s">
        <v>9</v>
      </c>
      <c r="D545" s="2" t="s">
        <v>106</v>
      </c>
      <c r="E545" s="7">
        <v>152353</v>
      </c>
      <c r="F545" s="120"/>
      <c r="G545" s="7">
        <v>1256355</v>
      </c>
      <c r="H545" s="120"/>
      <c r="I545" s="7">
        <v>1537575</v>
      </c>
      <c r="J545" s="120"/>
      <c r="K545" s="7"/>
      <c r="L545" s="119"/>
      <c r="M545" s="2">
        <v>0</v>
      </c>
    </row>
    <row r="546" spans="1:14" s="1" customFormat="1" ht="27.6">
      <c r="A546" s="1" t="s">
        <v>29</v>
      </c>
      <c r="B546" s="1" t="s">
        <v>211</v>
      </c>
      <c r="C546" s="2" t="s">
        <v>9</v>
      </c>
      <c r="D546" s="2" t="s">
        <v>107</v>
      </c>
      <c r="E546" s="7"/>
      <c r="F546" s="120"/>
      <c r="G546" s="7">
        <v>3703</v>
      </c>
      <c r="H546" s="120"/>
      <c r="I546" s="7"/>
      <c r="J546" s="120"/>
      <c r="K546" s="7"/>
      <c r="L546" s="119"/>
      <c r="M546" s="2"/>
    </row>
    <row r="547" spans="1:14" s="1" customFormat="1" ht="27.6">
      <c r="A547" s="1" t="s">
        <v>29</v>
      </c>
      <c r="B547" s="1" t="s">
        <v>211</v>
      </c>
      <c r="C547" s="2" t="s">
        <v>9</v>
      </c>
      <c r="D547" s="2" t="s">
        <v>108</v>
      </c>
      <c r="E547" s="7">
        <v>55377</v>
      </c>
      <c r="F547" s="120"/>
      <c r="G547" s="7">
        <v>303572</v>
      </c>
      <c r="H547" s="120"/>
      <c r="I547" s="7">
        <v>160840</v>
      </c>
      <c r="J547" s="120"/>
      <c r="K547" s="7"/>
      <c r="L547" s="119"/>
      <c r="M547" s="2">
        <v>0</v>
      </c>
    </row>
    <row r="548" spans="1:14" s="1" customFormat="1" ht="27.6">
      <c r="A548" s="1" t="s">
        <v>29</v>
      </c>
      <c r="B548" s="1" t="s">
        <v>211</v>
      </c>
      <c r="C548" s="2" t="s">
        <v>10</v>
      </c>
      <c r="D548" s="2" t="s">
        <v>109</v>
      </c>
      <c r="E548" s="7"/>
      <c r="F548" s="120"/>
      <c r="G548" s="7">
        <v>962</v>
      </c>
      <c r="H548" s="120"/>
      <c r="I548" s="7"/>
      <c r="J548" s="120"/>
      <c r="K548" s="7"/>
      <c r="L548" s="119"/>
      <c r="M548" s="2"/>
    </row>
    <row r="549" spans="1:14" s="1" customFormat="1" ht="27.6">
      <c r="A549" s="1" t="s">
        <v>29</v>
      </c>
      <c r="B549" s="1" t="s">
        <v>211</v>
      </c>
      <c r="C549" s="2" t="s">
        <v>10</v>
      </c>
      <c r="D549" s="2" t="s">
        <v>110</v>
      </c>
      <c r="E549" s="7">
        <v>2234</v>
      </c>
      <c r="F549" s="120"/>
      <c r="G549" s="7">
        <v>65714</v>
      </c>
      <c r="H549" s="120"/>
      <c r="I549" s="7">
        <v>678053</v>
      </c>
      <c r="J549" s="120"/>
      <c r="K549" s="7"/>
      <c r="L549" s="119"/>
      <c r="M549" s="2">
        <v>0</v>
      </c>
    </row>
    <row r="550" spans="1:14" s="1" customFormat="1" ht="27.6">
      <c r="A550" s="1" t="s">
        <v>29</v>
      </c>
      <c r="B550" s="1" t="s">
        <v>211</v>
      </c>
      <c r="C550" s="2" t="s">
        <v>10</v>
      </c>
      <c r="D550" s="2" t="s">
        <v>111</v>
      </c>
      <c r="E550" s="7"/>
      <c r="F550" s="120"/>
      <c r="G550" s="7"/>
      <c r="H550" s="120"/>
      <c r="I550" s="7"/>
      <c r="J550" s="120"/>
      <c r="K550" s="7"/>
      <c r="L550" s="119"/>
      <c r="M550" s="2"/>
    </row>
    <row r="551" spans="1:14" s="1" customFormat="1" ht="27.6">
      <c r="A551" s="1" t="s">
        <v>29</v>
      </c>
      <c r="B551" s="1" t="s">
        <v>211</v>
      </c>
      <c r="C551" s="2" t="s">
        <v>10</v>
      </c>
      <c r="D551" s="2" t="s">
        <v>112</v>
      </c>
      <c r="E551" s="7"/>
      <c r="F551" s="120"/>
      <c r="G551" s="7"/>
      <c r="H551" s="120"/>
      <c r="I551" s="7"/>
      <c r="J551" s="120"/>
      <c r="K551" s="7"/>
      <c r="L551" s="119"/>
      <c r="M551" s="2"/>
    </row>
    <row r="552" spans="1:14" s="1" customFormat="1">
      <c r="A552" s="1" t="s">
        <v>29</v>
      </c>
      <c r="B552" s="1" t="s">
        <v>211</v>
      </c>
      <c r="C552" s="2" t="s">
        <v>11</v>
      </c>
      <c r="D552" s="2" t="s">
        <v>113</v>
      </c>
      <c r="E552" s="7"/>
      <c r="F552" s="120"/>
      <c r="G552" s="7">
        <v>124015</v>
      </c>
      <c r="H552" s="120"/>
      <c r="I552" s="7"/>
      <c r="J552" s="120"/>
      <c r="K552" s="7"/>
      <c r="L552" s="119"/>
      <c r="M552" s="2"/>
    </row>
    <row r="553" spans="1:14" s="1" customFormat="1" ht="41.4">
      <c r="A553" s="1" t="s">
        <v>29</v>
      </c>
      <c r="B553" s="1" t="s">
        <v>211</v>
      </c>
      <c r="C553" s="2" t="s">
        <v>11</v>
      </c>
      <c r="D553" s="2" t="s">
        <v>114</v>
      </c>
      <c r="E553" s="7">
        <v>74376</v>
      </c>
      <c r="F553" s="120"/>
      <c r="G553" s="7">
        <v>576230</v>
      </c>
      <c r="H553" s="120"/>
      <c r="I553" s="7">
        <v>65056</v>
      </c>
      <c r="J553" s="120"/>
      <c r="K553" s="7"/>
      <c r="L553" s="119"/>
      <c r="M553" s="2">
        <v>0</v>
      </c>
    </row>
    <row r="554" spans="1:14" s="1" customFormat="1">
      <c r="A554" s="1" t="s">
        <v>29</v>
      </c>
      <c r="B554" s="1" t="s">
        <v>211</v>
      </c>
      <c r="C554" s="2" t="s">
        <v>11</v>
      </c>
      <c r="D554" s="2" t="s">
        <v>115</v>
      </c>
      <c r="E554" s="7"/>
      <c r="F554" s="120"/>
      <c r="G554" s="7"/>
      <c r="H554" s="120"/>
      <c r="I554" s="7"/>
      <c r="J554" s="120"/>
      <c r="K554" s="7"/>
      <c r="L554" s="119"/>
      <c r="M554" s="2"/>
    </row>
    <row r="555" spans="1:14" s="1" customFormat="1">
      <c r="A555" s="1" t="s">
        <v>29</v>
      </c>
      <c r="B555" s="1" t="s">
        <v>211</v>
      </c>
      <c r="C555" s="2" t="s">
        <v>12</v>
      </c>
      <c r="D555" s="2" t="s">
        <v>116</v>
      </c>
      <c r="E555" s="7"/>
      <c r="F555" s="120"/>
      <c r="G555" s="7"/>
      <c r="H555" s="120"/>
      <c r="I555" s="7"/>
      <c r="J555" s="120"/>
      <c r="K555" s="7"/>
      <c r="L555" s="119"/>
      <c r="M555" s="2"/>
    </row>
    <row r="556" spans="1:14" s="1" customFormat="1" ht="27.6">
      <c r="A556" s="1" t="s">
        <v>29</v>
      </c>
      <c r="B556" s="1" t="s">
        <v>211</v>
      </c>
      <c r="C556" s="2" t="s">
        <v>13</v>
      </c>
      <c r="D556" s="2" t="s">
        <v>117</v>
      </c>
      <c r="E556" s="7"/>
      <c r="F556" s="120"/>
      <c r="G556" s="7"/>
      <c r="H556" s="120"/>
      <c r="I556" s="7"/>
      <c r="J556" s="120"/>
      <c r="K556" s="7"/>
      <c r="L556" s="119"/>
      <c r="M556" s="2"/>
    </row>
    <row r="557" spans="1:14" s="1" customFormat="1">
      <c r="A557" s="1" t="s">
        <v>29</v>
      </c>
      <c r="B557" s="1" t="s">
        <v>211</v>
      </c>
      <c r="C557" s="2" t="s">
        <v>14</v>
      </c>
      <c r="D557" s="2" t="s">
        <v>118</v>
      </c>
      <c r="E557" s="7"/>
      <c r="F557" s="120"/>
      <c r="G557" s="7"/>
      <c r="H557" s="120"/>
      <c r="I557" s="7"/>
      <c r="J557" s="120"/>
      <c r="K557" s="7"/>
      <c r="L557" s="119"/>
      <c r="M557" s="2"/>
    </row>
    <row r="558" spans="1:14" s="1" customFormat="1" ht="27.6">
      <c r="A558" s="1" t="s">
        <v>29</v>
      </c>
      <c r="B558" s="1" t="s">
        <v>211</v>
      </c>
      <c r="C558" s="2" t="s">
        <v>15</v>
      </c>
      <c r="D558" s="2" t="s">
        <v>119</v>
      </c>
      <c r="E558" s="7"/>
      <c r="F558" s="120"/>
      <c r="G558" s="7">
        <v>24585</v>
      </c>
      <c r="H558" s="120">
        <v>25</v>
      </c>
      <c r="I558" s="7"/>
      <c r="J558" s="120"/>
      <c r="K558" s="7"/>
      <c r="L558" s="119"/>
      <c r="M558" s="2"/>
    </row>
    <row r="559" spans="1:14" s="1" customFormat="1" ht="27.6">
      <c r="A559" s="1" t="s">
        <v>29</v>
      </c>
      <c r="B559" s="1" t="s">
        <v>211</v>
      </c>
      <c r="C559" s="2" t="s">
        <v>15</v>
      </c>
      <c r="D559" s="2" t="s">
        <v>120</v>
      </c>
      <c r="E559" s="7"/>
      <c r="F559" s="120"/>
      <c r="G559" s="7">
        <v>23757</v>
      </c>
      <c r="H559" s="120">
        <v>16</v>
      </c>
      <c r="I559" s="7"/>
      <c r="J559" s="120"/>
      <c r="K559" s="7"/>
      <c r="L559" s="119"/>
      <c r="M559" s="2"/>
    </row>
    <row r="560" spans="1:14" s="1" customFormat="1" ht="27.6">
      <c r="A560" s="1" t="s">
        <v>29</v>
      </c>
      <c r="B560" s="1" t="s">
        <v>211</v>
      </c>
      <c r="C560" s="2" t="s">
        <v>15</v>
      </c>
      <c r="D560" s="2" t="s">
        <v>121</v>
      </c>
      <c r="E560" s="7"/>
      <c r="F560" s="120"/>
      <c r="G560" s="7">
        <v>24643</v>
      </c>
      <c r="H560" s="120">
        <v>24</v>
      </c>
      <c r="I560" s="7">
        <v>405597</v>
      </c>
      <c r="J560" s="120">
        <v>222</v>
      </c>
      <c r="K560" s="7"/>
      <c r="L560" s="119"/>
      <c r="M560" s="2"/>
      <c r="N560" s="1">
        <v>0</v>
      </c>
    </row>
    <row r="561" spans="1:13" s="1" customFormat="1" ht="27.6">
      <c r="A561" s="1" t="s">
        <v>29</v>
      </c>
      <c r="B561" s="1" t="s">
        <v>211</v>
      </c>
      <c r="C561" s="2" t="s">
        <v>15</v>
      </c>
      <c r="D561" s="2" t="s">
        <v>122</v>
      </c>
      <c r="E561" s="7"/>
      <c r="F561" s="120"/>
      <c r="G561" s="7"/>
      <c r="H561" s="120"/>
      <c r="I561" s="7"/>
      <c r="J561" s="120"/>
      <c r="K561" s="7"/>
      <c r="L561" s="119"/>
      <c r="M561" s="2"/>
    </row>
    <row r="562" spans="1:13" s="1" customFormat="1">
      <c r="A562" s="1" t="s">
        <v>29</v>
      </c>
      <c r="B562" s="1" t="s">
        <v>211</v>
      </c>
      <c r="C562" s="2" t="s">
        <v>15</v>
      </c>
      <c r="D562" s="2" t="s">
        <v>123</v>
      </c>
      <c r="E562" s="7"/>
      <c r="F562" s="120"/>
      <c r="G562" s="7"/>
      <c r="H562" s="120"/>
      <c r="I562" s="7"/>
      <c r="J562" s="120"/>
      <c r="K562" s="7"/>
      <c r="L562" s="119"/>
      <c r="M562" s="2"/>
    </row>
    <row r="563" spans="1:13" s="1" customFormat="1">
      <c r="A563" s="1" t="s">
        <v>29</v>
      </c>
      <c r="B563" s="1" t="s">
        <v>211</v>
      </c>
      <c r="C563" s="2" t="s">
        <v>86</v>
      </c>
      <c r="D563" s="2" t="s">
        <v>124</v>
      </c>
      <c r="E563" s="7"/>
      <c r="F563" s="120"/>
      <c r="G563" s="7"/>
      <c r="H563" s="120"/>
      <c r="I563" s="7"/>
      <c r="J563" s="120"/>
      <c r="K563" s="7"/>
      <c r="L563" s="119"/>
      <c r="M563" s="2"/>
    </row>
    <row r="564" spans="1:13" s="1" customFormat="1">
      <c r="A564" s="1" t="s">
        <v>29</v>
      </c>
      <c r="B564" s="1" t="s">
        <v>212</v>
      </c>
      <c r="C564" s="2" t="s">
        <v>8</v>
      </c>
      <c r="D564" s="2" t="s">
        <v>97</v>
      </c>
      <c r="E564" s="7">
        <v>463950</v>
      </c>
      <c r="F564" s="120">
        <v>1125</v>
      </c>
      <c r="G564" s="7">
        <v>1319593</v>
      </c>
      <c r="H564" s="120">
        <v>1411</v>
      </c>
      <c r="I564" s="7">
        <v>3405675</v>
      </c>
      <c r="J564" s="120">
        <v>2941</v>
      </c>
      <c r="K564" s="7">
        <v>1185362</v>
      </c>
      <c r="L564" s="119">
        <v>1372</v>
      </c>
      <c r="M564" s="2"/>
    </row>
    <row r="565" spans="1:13" s="1" customFormat="1">
      <c r="A565" s="1" t="s">
        <v>29</v>
      </c>
      <c r="B565" s="1" t="s">
        <v>212</v>
      </c>
      <c r="C565" s="2" t="s">
        <v>8</v>
      </c>
      <c r="D565" s="2" t="s">
        <v>98</v>
      </c>
      <c r="E565" s="7"/>
      <c r="F565" s="120"/>
      <c r="G565" s="7"/>
      <c r="H565" s="120"/>
      <c r="I565" s="7"/>
      <c r="J565" s="120"/>
      <c r="K565" s="7"/>
      <c r="L565" s="119"/>
      <c r="M565" s="2"/>
    </row>
    <row r="566" spans="1:13" s="1" customFormat="1">
      <c r="A566" s="1" t="s">
        <v>29</v>
      </c>
      <c r="B566" s="1" t="s">
        <v>212</v>
      </c>
      <c r="C566" s="2" t="s">
        <v>8</v>
      </c>
      <c r="D566" s="2" t="s">
        <v>99</v>
      </c>
      <c r="E566" s="7"/>
      <c r="F566" s="120"/>
      <c r="G566" s="7"/>
      <c r="H566" s="120"/>
      <c r="I566" s="7"/>
      <c r="J566" s="120"/>
      <c r="K566" s="7"/>
      <c r="L566" s="119"/>
      <c r="M566" s="2"/>
    </row>
    <row r="567" spans="1:13" s="1" customFormat="1" ht="27.6">
      <c r="A567" s="1" t="s">
        <v>29</v>
      </c>
      <c r="B567" s="1" t="s">
        <v>212</v>
      </c>
      <c r="C567" s="2" t="s">
        <v>8</v>
      </c>
      <c r="D567" s="2" t="s">
        <v>100</v>
      </c>
      <c r="E567" s="7"/>
      <c r="F567" s="120"/>
      <c r="G567" s="7">
        <v>25520</v>
      </c>
      <c r="H567" s="120">
        <v>68</v>
      </c>
      <c r="I567" s="7">
        <v>0</v>
      </c>
      <c r="J567" s="120"/>
      <c r="K567" s="7">
        <v>735966</v>
      </c>
      <c r="L567" s="119">
        <v>1134</v>
      </c>
      <c r="M567" s="2">
        <v>494418</v>
      </c>
    </row>
    <row r="568" spans="1:13" s="1" customFormat="1">
      <c r="A568" s="1" t="s">
        <v>29</v>
      </c>
      <c r="B568" s="1" t="s">
        <v>212</v>
      </c>
      <c r="C568" s="2" t="s">
        <v>8</v>
      </c>
      <c r="D568" s="2" t="s">
        <v>101</v>
      </c>
      <c r="E568" s="7"/>
      <c r="F568" s="120"/>
      <c r="G568" s="7"/>
      <c r="H568" s="120"/>
      <c r="I568" s="7"/>
      <c r="J568" s="120"/>
      <c r="K568" s="7"/>
      <c r="L568" s="119"/>
      <c r="M568" s="2"/>
    </row>
    <row r="569" spans="1:13" s="1" customFormat="1" ht="55.2">
      <c r="A569" s="1" t="s">
        <v>29</v>
      </c>
      <c r="B569" s="1" t="s">
        <v>212</v>
      </c>
      <c r="C569" s="2" t="s">
        <v>8</v>
      </c>
      <c r="D569" s="2" t="s">
        <v>102</v>
      </c>
      <c r="E569" s="7"/>
      <c r="F569" s="120"/>
      <c r="G569" s="7"/>
      <c r="H569" s="120"/>
      <c r="I569" s="7">
        <v>29336</v>
      </c>
      <c r="J569" s="120"/>
      <c r="K569" s="7"/>
      <c r="L569" s="119"/>
      <c r="M569" s="2"/>
    </row>
    <row r="570" spans="1:13" s="1" customFormat="1">
      <c r="A570" s="1" t="s">
        <v>29</v>
      </c>
      <c r="B570" s="1" t="s">
        <v>212</v>
      </c>
      <c r="C570" s="2" t="s">
        <v>8</v>
      </c>
      <c r="D570" s="2" t="s">
        <v>103</v>
      </c>
      <c r="E570" s="7"/>
      <c r="F570" s="120"/>
      <c r="G570" s="7">
        <v>341135</v>
      </c>
      <c r="H570" s="120">
        <v>787</v>
      </c>
      <c r="I570" s="7"/>
      <c r="J570" s="120"/>
      <c r="K570" s="7"/>
      <c r="L570" s="119"/>
      <c r="M570" s="2"/>
    </row>
    <row r="571" spans="1:13" s="1" customFormat="1" ht="27.6">
      <c r="A571" s="1" t="s">
        <v>29</v>
      </c>
      <c r="B571" s="1" t="s">
        <v>212</v>
      </c>
      <c r="C571" s="2" t="s">
        <v>9</v>
      </c>
      <c r="D571" s="2" t="s">
        <v>104</v>
      </c>
      <c r="E571" s="7">
        <v>128867</v>
      </c>
      <c r="F571" s="120"/>
      <c r="G571" s="7"/>
      <c r="H571" s="120"/>
      <c r="I571" s="7">
        <v>16800</v>
      </c>
      <c r="J571" s="120"/>
      <c r="K571" s="7"/>
      <c r="L571" s="119"/>
      <c r="M571" s="2"/>
    </row>
    <row r="572" spans="1:13" s="1" customFormat="1" ht="27.6">
      <c r="A572" s="1" t="s">
        <v>29</v>
      </c>
      <c r="B572" s="1" t="s">
        <v>212</v>
      </c>
      <c r="C572" s="2" t="s">
        <v>9</v>
      </c>
      <c r="D572" s="2" t="s">
        <v>105</v>
      </c>
      <c r="E572" s="7"/>
      <c r="F572" s="120"/>
      <c r="G572" s="7"/>
      <c r="H572" s="120"/>
      <c r="I572" s="7">
        <v>0</v>
      </c>
      <c r="J572" s="120"/>
      <c r="K572" s="7"/>
      <c r="L572" s="119"/>
      <c r="M572" s="2"/>
    </row>
    <row r="573" spans="1:13" s="1" customFormat="1" ht="41.4">
      <c r="A573" s="1" t="s">
        <v>29</v>
      </c>
      <c r="B573" s="1" t="s">
        <v>212</v>
      </c>
      <c r="C573" s="2" t="s">
        <v>9</v>
      </c>
      <c r="D573" s="2" t="s">
        <v>106</v>
      </c>
      <c r="E573" s="7"/>
      <c r="F573" s="120"/>
      <c r="G573" s="7"/>
      <c r="H573" s="120"/>
      <c r="I573" s="7">
        <v>0</v>
      </c>
      <c r="J573" s="120"/>
      <c r="K573" s="7"/>
      <c r="L573" s="119"/>
      <c r="M573" s="2"/>
    </row>
    <row r="574" spans="1:13" s="1" customFormat="1" ht="27.6">
      <c r="A574" s="1" t="s">
        <v>29</v>
      </c>
      <c r="B574" s="1" t="s">
        <v>212</v>
      </c>
      <c r="C574" s="2" t="s">
        <v>9</v>
      </c>
      <c r="D574" s="2" t="s">
        <v>107</v>
      </c>
      <c r="E574" s="7"/>
      <c r="F574" s="120"/>
      <c r="G574" s="7">
        <v>324136</v>
      </c>
      <c r="H574" s="120"/>
      <c r="I574" s="7">
        <v>0</v>
      </c>
      <c r="J574" s="120"/>
      <c r="K574" s="7"/>
      <c r="L574" s="119"/>
      <c r="M574" s="2"/>
    </row>
    <row r="575" spans="1:13" s="1" customFormat="1" ht="27.6">
      <c r="A575" s="1" t="s">
        <v>29</v>
      </c>
      <c r="B575" s="1" t="s">
        <v>212</v>
      </c>
      <c r="C575" s="2" t="s">
        <v>9</v>
      </c>
      <c r="D575" s="2" t="s">
        <v>108</v>
      </c>
      <c r="E575" s="7"/>
      <c r="F575" s="120"/>
      <c r="G575" s="7">
        <v>137794</v>
      </c>
      <c r="H575" s="120"/>
      <c r="I575" s="7">
        <v>334092</v>
      </c>
      <c r="J575" s="120"/>
      <c r="K575" s="7">
        <v>48720</v>
      </c>
      <c r="L575" s="119"/>
      <c r="M575" s="2">
        <v>57844</v>
      </c>
    </row>
    <row r="576" spans="1:13" s="1" customFormat="1" ht="27.6">
      <c r="A576" s="1" t="s">
        <v>29</v>
      </c>
      <c r="B576" s="1" t="s">
        <v>212</v>
      </c>
      <c r="C576" s="2" t="s">
        <v>10</v>
      </c>
      <c r="D576" s="2" t="s">
        <v>109</v>
      </c>
      <c r="E576" s="7">
        <v>101089</v>
      </c>
      <c r="F576" s="120"/>
      <c r="G576" s="7">
        <v>210766</v>
      </c>
      <c r="H576" s="120"/>
      <c r="I576" s="7">
        <v>18619</v>
      </c>
      <c r="J576" s="120"/>
      <c r="K576" s="7"/>
      <c r="L576" s="119"/>
      <c r="M576" s="2"/>
    </row>
    <row r="577" spans="1:14" s="1" customFormat="1" ht="27.6">
      <c r="A577" s="1" t="s">
        <v>29</v>
      </c>
      <c r="B577" s="1" t="s">
        <v>212</v>
      </c>
      <c r="C577" s="2" t="s">
        <v>10</v>
      </c>
      <c r="D577" s="2" t="s">
        <v>110</v>
      </c>
      <c r="E577" s="7">
        <v>47960</v>
      </c>
      <c r="F577" s="120"/>
      <c r="G577" s="7">
        <v>20670</v>
      </c>
      <c r="H577" s="120"/>
      <c r="I577" s="7">
        <v>47865</v>
      </c>
      <c r="J577" s="120"/>
      <c r="K577" s="7"/>
      <c r="L577" s="119"/>
      <c r="M577" s="2"/>
    </row>
    <row r="578" spans="1:14" s="1" customFormat="1" ht="27.6">
      <c r="A578" s="1" t="s">
        <v>29</v>
      </c>
      <c r="B578" s="1" t="s">
        <v>212</v>
      </c>
      <c r="C578" s="2" t="s">
        <v>10</v>
      </c>
      <c r="D578" s="2" t="s">
        <v>111</v>
      </c>
      <c r="E578" s="7"/>
      <c r="F578" s="120"/>
      <c r="G578" s="7"/>
      <c r="H578" s="120"/>
      <c r="I578" s="7">
        <v>58235</v>
      </c>
      <c r="J578" s="120"/>
      <c r="K578" s="7"/>
      <c r="L578" s="119"/>
      <c r="M578" s="2"/>
    </row>
    <row r="579" spans="1:14" s="1" customFormat="1" ht="27.6">
      <c r="A579" s="1" t="s">
        <v>29</v>
      </c>
      <c r="B579" s="1" t="s">
        <v>212</v>
      </c>
      <c r="C579" s="2" t="s">
        <v>10</v>
      </c>
      <c r="D579" s="2" t="s">
        <v>112</v>
      </c>
      <c r="E579" s="7">
        <v>25853</v>
      </c>
      <c r="F579" s="120"/>
      <c r="G579" s="7">
        <v>3656</v>
      </c>
      <c r="H579" s="120"/>
      <c r="I579" s="7">
        <v>0</v>
      </c>
      <c r="J579" s="120"/>
      <c r="K579" s="7"/>
      <c r="L579" s="119"/>
      <c r="M579" s="2"/>
    </row>
    <row r="580" spans="1:14" s="1" customFormat="1">
      <c r="A580" s="1" t="s">
        <v>29</v>
      </c>
      <c r="B580" s="1" t="s">
        <v>212</v>
      </c>
      <c r="C580" s="2" t="s">
        <v>11</v>
      </c>
      <c r="D580" s="2" t="s">
        <v>113</v>
      </c>
      <c r="E580" s="7"/>
      <c r="F580" s="120"/>
      <c r="G580" s="7">
        <v>2222559</v>
      </c>
      <c r="H580" s="120"/>
      <c r="I580" s="7">
        <v>2806932</v>
      </c>
      <c r="J580" s="120"/>
      <c r="K580" s="7"/>
      <c r="L580" s="119"/>
      <c r="M580" s="2"/>
    </row>
    <row r="581" spans="1:14" s="1" customFormat="1" ht="41.4">
      <c r="A581" s="1" t="s">
        <v>29</v>
      </c>
      <c r="B581" s="1" t="s">
        <v>212</v>
      </c>
      <c r="C581" s="2" t="s">
        <v>11</v>
      </c>
      <c r="D581" s="2" t="s">
        <v>114</v>
      </c>
      <c r="E581" s="7">
        <v>191294</v>
      </c>
      <c r="F581" s="120"/>
      <c r="G581" s="7">
        <v>486938</v>
      </c>
      <c r="H581" s="120"/>
      <c r="I581" s="7">
        <v>0</v>
      </c>
      <c r="J581" s="120"/>
      <c r="K581" s="7"/>
      <c r="L581" s="119"/>
      <c r="M581" s="2"/>
    </row>
    <row r="582" spans="1:14" s="1" customFormat="1">
      <c r="A582" s="1" t="s">
        <v>29</v>
      </c>
      <c r="B582" s="1" t="s">
        <v>212</v>
      </c>
      <c r="C582" s="2" t="s">
        <v>11</v>
      </c>
      <c r="D582" s="2" t="s">
        <v>115</v>
      </c>
      <c r="E582" s="7"/>
      <c r="F582" s="120"/>
      <c r="G582" s="7"/>
      <c r="H582" s="120"/>
      <c r="I582" s="7">
        <v>0</v>
      </c>
      <c r="J582" s="120"/>
      <c r="K582" s="7"/>
      <c r="L582" s="119"/>
      <c r="M582" s="2"/>
    </row>
    <row r="583" spans="1:14" s="1" customFormat="1">
      <c r="A583" s="1" t="s">
        <v>29</v>
      </c>
      <c r="B583" s="1" t="s">
        <v>212</v>
      </c>
      <c r="C583" s="2" t="s">
        <v>12</v>
      </c>
      <c r="D583" s="2" t="s">
        <v>116</v>
      </c>
      <c r="E583" s="7"/>
      <c r="F583" s="120"/>
      <c r="G583" s="7"/>
      <c r="H583" s="120"/>
      <c r="I583" s="7"/>
      <c r="J583" s="120"/>
      <c r="K583" s="7"/>
      <c r="L583" s="119"/>
      <c r="M583" s="2"/>
    </row>
    <row r="584" spans="1:14" s="1" customFormat="1" ht="27.6">
      <c r="A584" s="1" t="s">
        <v>29</v>
      </c>
      <c r="B584" s="1" t="s">
        <v>212</v>
      </c>
      <c r="C584" s="2" t="s">
        <v>13</v>
      </c>
      <c r="D584" s="2" t="s">
        <v>117</v>
      </c>
      <c r="E584" s="7"/>
      <c r="F584" s="120"/>
      <c r="G584" s="7"/>
      <c r="H584" s="120"/>
      <c r="I584" s="7"/>
      <c r="J584" s="120"/>
      <c r="K584" s="7"/>
      <c r="L584" s="119"/>
      <c r="M584" s="2"/>
    </row>
    <row r="585" spans="1:14" s="1" customFormat="1">
      <c r="A585" s="1" t="s">
        <v>29</v>
      </c>
      <c r="B585" s="1" t="s">
        <v>212</v>
      </c>
      <c r="C585" s="2" t="s">
        <v>14</v>
      </c>
      <c r="D585" s="2" t="s">
        <v>118</v>
      </c>
      <c r="E585" s="7"/>
      <c r="F585" s="120"/>
      <c r="G585" s="7">
        <v>0</v>
      </c>
      <c r="H585" s="120"/>
      <c r="I585" s="7">
        <v>32700</v>
      </c>
      <c r="J585" s="120"/>
      <c r="K585" s="7">
        <v>2188610</v>
      </c>
      <c r="L585" s="119"/>
      <c r="M585" s="2">
        <v>204936</v>
      </c>
      <c r="N585" s="1" t="s">
        <v>213</v>
      </c>
    </row>
    <row r="586" spans="1:14" s="1" customFormat="1" ht="27.6">
      <c r="A586" s="1" t="s">
        <v>29</v>
      </c>
      <c r="B586" s="1" t="s">
        <v>212</v>
      </c>
      <c r="C586" s="2" t="s">
        <v>15</v>
      </c>
      <c r="D586" s="2" t="s">
        <v>119</v>
      </c>
      <c r="E586" s="7"/>
      <c r="F586" s="120"/>
      <c r="G586" s="7"/>
      <c r="H586" s="120"/>
      <c r="I586" s="7"/>
      <c r="J586" s="120"/>
      <c r="K586" s="7"/>
      <c r="L586" s="119"/>
      <c r="M586" s="2"/>
    </row>
    <row r="587" spans="1:14" s="1" customFormat="1" ht="27.6">
      <c r="A587" s="1" t="s">
        <v>29</v>
      </c>
      <c r="B587" s="1" t="s">
        <v>212</v>
      </c>
      <c r="C587" s="2" t="s">
        <v>15</v>
      </c>
      <c r="D587" s="2" t="s">
        <v>120</v>
      </c>
      <c r="E587" s="7"/>
      <c r="F587" s="120"/>
      <c r="G587" s="7"/>
      <c r="H587" s="120"/>
      <c r="I587" s="7"/>
      <c r="J587" s="120"/>
      <c r="K587" s="7"/>
      <c r="L587" s="119"/>
      <c r="M587" s="2"/>
    </row>
    <row r="588" spans="1:14" s="1" customFormat="1" ht="27.6">
      <c r="A588" s="1" t="s">
        <v>29</v>
      </c>
      <c r="B588" s="1" t="s">
        <v>212</v>
      </c>
      <c r="C588" s="2" t="s">
        <v>15</v>
      </c>
      <c r="D588" s="2" t="s">
        <v>121</v>
      </c>
      <c r="E588" s="7"/>
      <c r="F588" s="120"/>
      <c r="G588" s="7"/>
      <c r="H588" s="120"/>
      <c r="I588" s="7"/>
      <c r="J588" s="120"/>
      <c r="K588" s="7"/>
      <c r="L588" s="119"/>
      <c r="M588" s="2"/>
    </row>
    <row r="589" spans="1:14" s="1" customFormat="1" ht="27.6">
      <c r="A589" s="1" t="s">
        <v>29</v>
      </c>
      <c r="B589" s="1" t="s">
        <v>212</v>
      </c>
      <c r="C589" s="2" t="s">
        <v>15</v>
      </c>
      <c r="D589" s="2" t="s">
        <v>122</v>
      </c>
      <c r="E589" s="7"/>
      <c r="F589" s="120"/>
      <c r="G589" s="7"/>
      <c r="H589" s="120"/>
      <c r="I589" s="7"/>
      <c r="J589" s="120"/>
      <c r="K589" s="7"/>
      <c r="L589" s="119"/>
      <c r="M589" s="2"/>
    </row>
    <row r="590" spans="1:14" s="1" customFormat="1">
      <c r="A590" s="1" t="s">
        <v>29</v>
      </c>
      <c r="B590" s="1" t="s">
        <v>212</v>
      </c>
      <c r="C590" s="2" t="s">
        <v>15</v>
      </c>
      <c r="D590" s="2" t="s">
        <v>123</v>
      </c>
      <c r="E590" s="7"/>
      <c r="F590" s="120"/>
      <c r="G590" s="7">
        <v>49431</v>
      </c>
      <c r="H590" s="120"/>
      <c r="I590" s="7"/>
      <c r="J590" s="120"/>
      <c r="K590" s="7"/>
      <c r="L590" s="119"/>
      <c r="M590" s="2"/>
      <c r="N590" s="1" t="s">
        <v>214</v>
      </c>
    </row>
    <row r="591" spans="1:14" s="1" customFormat="1">
      <c r="A591" s="1" t="s">
        <v>29</v>
      </c>
      <c r="B591" s="1" t="s">
        <v>212</v>
      </c>
      <c r="C591" s="2" t="s">
        <v>86</v>
      </c>
      <c r="D591" s="2" t="s">
        <v>124</v>
      </c>
      <c r="E591" s="7"/>
      <c r="F591" s="120"/>
      <c r="G591" s="7"/>
      <c r="H591" s="120"/>
      <c r="I591" s="7"/>
      <c r="J591" s="120"/>
      <c r="K591" s="7"/>
      <c r="L591" s="119"/>
      <c r="M591" s="2"/>
    </row>
    <row r="592" spans="1:14" s="1" customFormat="1">
      <c r="A592" s="1" t="s">
        <v>29</v>
      </c>
      <c r="B592" s="1" t="s">
        <v>215</v>
      </c>
      <c r="C592" s="2" t="s">
        <v>8</v>
      </c>
      <c r="D592" s="2" t="s">
        <v>97</v>
      </c>
      <c r="E592" s="7">
        <v>1657803</v>
      </c>
      <c r="F592" s="120">
        <v>1742</v>
      </c>
      <c r="G592" s="7">
        <v>7439805</v>
      </c>
      <c r="H592" s="120">
        <v>3641</v>
      </c>
      <c r="I592" s="7">
        <v>5042782</v>
      </c>
      <c r="J592" s="120">
        <v>3514</v>
      </c>
      <c r="K592" s="7">
        <v>216902</v>
      </c>
      <c r="L592" s="119">
        <v>119</v>
      </c>
      <c r="M592" s="2"/>
      <c r="N592" s="1" t="s">
        <v>216</v>
      </c>
    </row>
    <row r="593" spans="1:14" s="1" customFormat="1">
      <c r="A593" s="1" t="s">
        <v>29</v>
      </c>
      <c r="B593" s="1" t="s">
        <v>215</v>
      </c>
      <c r="C593" s="2" t="s">
        <v>8</v>
      </c>
      <c r="D593" s="2" t="s">
        <v>98</v>
      </c>
      <c r="E593" s="7">
        <v>272045</v>
      </c>
      <c r="F593" s="120">
        <v>449</v>
      </c>
      <c r="G593" s="7"/>
      <c r="H593" s="120"/>
      <c r="I593" s="7"/>
      <c r="J593" s="120"/>
      <c r="K593" s="7"/>
      <c r="L593" s="119"/>
      <c r="M593" s="2"/>
    </row>
    <row r="594" spans="1:14" s="1" customFormat="1">
      <c r="A594" s="1" t="s">
        <v>29</v>
      </c>
      <c r="B594" s="1" t="s">
        <v>215</v>
      </c>
      <c r="C594" s="2" t="s">
        <v>8</v>
      </c>
      <c r="D594" s="2" t="s">
        <v>99</v>
      </c>
      <c r="E594" s="7"/>
      <c r="F594" s="120"/>
      <c r="G594" s="7"/>
      <c r="H594" s="120"/>
      <c r="I594" s="7"/>
      <c r="J594" s="120"/>
      <c r="K594" s="7"/>
      <c r="L594" s="119"/>
      <c r="M594" s="2"/>
    </row>
    <row r="595" spans="1:14" s="1" customFormat="1" ht="27.6">
      <c r="A595" s="1" t="s">
        <v>29</v>
      </c>
      <c r="B595" s="1" t="s">
        <v>215</v>
      </c>
      <c r="C595" s="2" t="s">
        <v>8</v>
      </c>
      <c r="D595" s="2" t="s">
        <v>100</v>
      </c>
      <c r="E595" s="7">
        <v>295561</v>
      </c>
      <c r="F595" s="120"/>
      <c r="G595" s="7">
        <v>210922</v>
      </c>
      <c r="H595" s="120"/>
      <c r="I595" s="7">
        <v>1227599</v>
      </c>
      <c r="J595" s="120"/>
      <c r="K595" s="7"/>
      <c r="L595" s="119"/>
      <c r="M595" s="2"/>
      <c r="N595" s="1" t="s">
        <v>217</v>
      </c>
    </row>
    <row r="596" spans="1:14" s="1" customFormat="1">
      <c r="A596" s="1" t="s">
        <v>29</v>
      </c>
      <c r="B596" s="1" t="s">
        <v>215</v>
      </c>
      <c r="C596" s="2" t="s">
        <v>8</v>
      </c>
      <c r="D596" s="2" t="s">
        <v>101</v>
      </c>
      <c r="E596" s="7">
        <v>140400</v>
      </c>
      <c r="F596" s="120"/>
      <c r="G596" s="7"/>
      <c r="H596" s="120"/>
      <c r="I596" s="7"/>
      <c r="J596" s="120"/>
      <c r="K596" s="7"/>
      <c r="L596" s="119"/>
      <c r="M596" s="2"/>
    </row>
    <row r="597" spans="1:14" s="1" customFormat="1" ht="55.2">
      <c r="A597" s="1" t="s">
        <v>29</v>
      </c>
      <c r="B597" s="1" t="s">
        <v>215</v>
      </c>
      <c r="C597" s="2" t="s">
        <v>8</v>
      </c>
      <c r="D597" s="2" t="s">
        <v>102</v>
      </c>
      <c r="E597" s="7"/>
      <c r="F597" s="120"/>
      <c r="G597" s="7"/>
      <c r="H597" s="120"/>
      <c r="I597" s="7"/>
      <c r="J597" s="120"/>
      <c r="K597" s="7"/>
      <c r="L597" s="119"/>
      <c r="M597" s="2"/>
    </row>
    <row r="598" spans="1:14" s="1" customFormat="1">
      <c r="A598" s="1" t="s">
        <v>29</v>
      </c>
      <c r="B598" s="1" t="s">
        <v>215</v>
      </c>
      <c r="C598" s="2" t="s">
        <v>8</v>
      </c>
      <c r="D598" s="2" t="s">
        <v>103</v>
      </c>
      <c r="E598" s="7"/>
      <c r="F598" s="120"/>
      <c r="G598" s="7">
        <v>859325</v>
      </c>
      <c r="H598" s="120">
        <v>962</v>
      </c>
      <c r="I598" s="7"/>
      <c r="J598" s="120"/>
      <c r="K598" s="7"/>
      <c r="L598" s="119"/>
      <c r="M598" s="2"/>
    </row>
    <row r="599" spans="1:14" s="1" customFormat="1" ht="27.6">
      <c r="A599" s="1" t="s">
        <v>29</v>
      </c>
      <c r="B599" s="1" t="s">
        <v>215</v>
      </c>
      <c r="C599" s="2" t="s">
        <v>9</v>
      </c>
      <c r="D599" s="2" t="s">
        <v>104</v>
      </c>
      <c r="E599" s="7"/>
      <c r="F599" s="120"/>
      <c r="G599" s="7"/>
      <c r="H599" s="120"/>
      <c r="I599" s="7"/>
      <c r="J599" s="120"/>
      <c r="K599" s="7"/>
      <c r="L599" s="119"/>
      <c r="M599" s="2"/>
    </row>
    <row r="600" spans="1:14" s="1" customFormat="1" ht="27.6">
      <c r="A600" s="1" t="s">
        <v>29</v>
      </c>
      <c r="B600" s="1" t="s">
        <v>215</v>
      </c>
      <c r="C600" s="2" t="s">
        <v>9</v>
      </c>
      <c r="D600" s="2" t="s">
        <v>105</v>
      </c>
      <c r="E600" s="7"/>
      <c r="F600" s="120"/>
      <c r="G600" s="7"/>
      <c r="H600" s="120"/>
      <c r="I600" s="7"/>
      <c r="J600" s="120"/>
      <c r="K600" s="7"/>
      <c r="L600" s="119"/>
      <c r="M600" s="2"/>
    </row>
    <row r="601" spans="1:14" s="1" customFormat="1" ht="41.4">
      <c r="A601" s="1" t="s">
        <v>29</v>
      </c>
      <c r="B601" s="1" t="s">
        <v>215</v>
      </c>
      <c r="C601" s="2" t="s">
        <v>9</v>
      </c>
      <c r="D601" s="2" t="s">
        <v>106</v>
      </c>
      <c r="E601" s="7"/>
      <c r="F601" s="120"/>
      <c r="G601" s="7">
        <v>104757</v>
      </c>
      <c r="H601" s="120"/>
      <c r="I601" s="7">
        <v>155036</v>
      </c>
      <c r="J601" s="120"/>
      <c r="K601" s="7"/>
      <c r="L601" s="119"/>
      <c r="M601" s="2"/>
      <c r="N601" s="1" t="s">
        <v>218</v>
      </c>
    </row>
    <row r="602" spans="1:14" s="1" customFormat="1" ht="27.6">
      <c r="A602" s="1" t="s">
        <v>29</v>
      </c>
      <c r="B602" s="1" t="s">
        <v>215</v>
      </c>
      <c r="C602" s="2" t="s">
        <v>9</v>
      </c>
      <c r="D602" s="2" t="s">
        <v>107</v>
      </c>
      <c r="E602" s="7">
        <v>1998</v>
      </c>
      <c r="F602" s="120"/>
      <c r="G602" s="7">
        <v>50428</v>
      </c>
      <c r="H602" s="120"/>
      <c r="I602" s="7">
        <v>1217327</v>
      </c>
      <c r="J602" s="120"/>
      <c r="K602" s="7"/>
      <c r="L602" s="119"/>
      <c r="M602" s="2"/>
      <c r="N602" s="1" t="s">
        <v>219</v>
      </c>
    </row>
    <row r="603" spans="1:14" s="1" customFormat="1" ht="27.6">
      <c r="A603" s="1" t="s">
        <v>29</v>
      </c>
      <c r="B603" s="1" t="s">
        <v>215</v>
      </c>
      <c r="C603" s="2" t="s">
        <v>9</v>
      </c>
      <c r="D603" s="2" t="s">
        <v>108</v>
      </c>
      <c r="E603" s="7">
        <v>1238728</v>
      </c>
      <c r="F603" s="120"/>
      <c r="G603" s="7">
        <v>1589787</v>
      </c>
      <c r="H603" s="120"/>
      <c r="I603" s="7">
        <v>2829164</v>
      </c>
      <c r="J603" s="120"/>
      <c r="K603" s="7">
        <v>229214</v>
      </c>
      <c r="L603" s="119"/>
      <c r="M603" s="2"/>
    </row>
    <row r="604" spans="1:14" s="1" customFormat="1" ht="27.6">
      <c r="A604" s="1" t="s">
        <v>29</v>
      </c>
      <c r="B604" s="1" t="s">
        <v>215</v>
      </c>
      <c r="C604" s="2" t="s">
        <v>10</v>
      </c>
      <c r="D604" s="2" t="s">
        <v>109</v>
      </c>
      <c r="E604" s="7"/>
      <c r="F604" s="120"/>
      <c r="G604" s="7">
        <v>7218</v>
      </c>
      <c r="H604" s="120"/>
      <c r="I604" s="7"/>
      <c r="J604" s="120"/>
      <c r="K604" s="7"/>
      <c r="L604" s="119"/>
      <c r="M604" s="2"/>
    </row>
    <row r="605" spans="1:14" s="1" customFormat="1" ht="27.6">
      <c r="A605" s="1" t="s">
        <v>29</v>
      </c>
      <c r="B605" s="1" t="s">
        <v>215</v>
      </c>
      <c r="C605" s="2" t="s">
        <v>10</v>
      </c>
      <c r="D605" s="2" t="s">
        <v>110</v>
      </c>
      <c r="E605" s="7">
        <v>89136</v>
      </c>
      <c r="F605" s="120"/>
      <c r="G605" s="7">
        <v>16428</v>
      </c>
      <c r="H605" s="120"/>
      <c r="I605" s="7"/>
      <c r="J605" s="120"/>
      <c r="K605" s="7"/>
      <c r="L605" s="119"/>
      <c r="M605" s="2"/>
    </row>
    <row r="606" spans="1:14" s="1" customFormat="1" ht="27.6">
      <c r="A606" s="1" t="s">
        <v>29</v>
      </c>
      <c r="B606" s="1" t="s">
        <v>215</v>
      </c>
      <c r="C606" s="2" t="s">
        <v>10</v>
      </c>
      <c r="D606" s="2" t="s">
        <v>111</v>
      </c>
      <c r="E606" s="7"/>
      <c r="F606" s="120"/>
      <c r="G606" s="7">
        <v>23787</v>
      </c>
      <c r="H606" s="120"/>
      <c r="I606" s="7">
        <v>243870</v>
      </c>
      <c r="J606" s="120"/>
      <c r="K606" s="7"/>
      <c r="L606" s="119"/>
      <c r="M606" s="2"/>
    </row>
    <row r="607" spans="1:14" s="1" customFormat="1" ht="41.4">
      <c r="A607" s="1" t="s">
        <v>29</v>
      </c>
      <c r="B607" s="1" t="s">
        <v>215</v>
      </c>
      <c r="C607" s="2" t="s">
        <v>10</v>
      </c>
      <c r="D607" s="2" t="s">
        <v>220</v>
      </c>
      <c r="E607" s="7"/>
      <c r="F607" s="120"/>
      <c r="G607" s="7"/>
      <c r="H607" s="120"/>
      <c r="I607" s="7">
        <v>2519075</v>
      </c>
      <c r="J607" s="120"/>
      <c r="K607" s="7">
        <v>1322980</v>
      </c>
      <c r="L607" s="119"/>
      <c r="M607" s="2"/>
    </row>
    <row r="608" spans="1:14" s="1" customFormat="1">
      <c r="A608" s="1" t="s">
        <v>29</v>
      </c>
      <c r="B608" s="1" t="s">
        <v>215</v>
      </c>
      <c r="C608" s="2" t="s">
        <v>11</v>
      </c>
      <c r="D608" s="2" t="s">
        <v>113</v>
      </c>
      <c r="E608" s="7"/>
      <c r="F608" s="120"/>
      <c r="G608" s="7"/>
      <c r="H608" s="120"/>
      <c r="I608" s="7"/>
      <c r="J608" s="120"/>
      <c r="K608" s="7"/>
      <c r="L608" s="119"/>
      <c r="M608" s="2"/>
    </row>
    <row r="609" spans="1:14" s="1" customFormat="1" ht="41.4">
      <c r="A609" s="1" t="s">
        <v>29</v>
      </c>
      <c r="B609" s="1" t="s">
        <v>215</v>
      </c>
      <c r="C609" s="2" t="s">
        <v>11</v>
      </c>
      <c r="D609" s="2" t="s">
        <v>114</v>
      </c>
      <c r="E609" s="7"/>
      <c r="F609" s="120"/>
      <c r="G609" s="7">
        <v>371324</v>
      </c>
      <c r="H609" s="120"/>
      <c r="I609" s="7"/>
      <c r="J609" s="120"/>
      <c r="K609" s="7"/>
      <c r="L609" s="119"/>
      <c r="M609" s="2"/>
    </row>
    <row r="610" spans="1:14" s="1" customFormat="1">
      <c r="A610" s="1" t="s">
        <v>29</v>
      </c>
      <c r="B610" s="1" t="s">
        <v>215</v>
      </c>
      <c r="C610" s="2" t="s">
        <v>11</v>
      </c>
      <c r="D610" s="2" t="s">
        <v>115</v>
      </c>
      <c r="E610" s="7"/>
      <c r="F610" s="120"/>
      <c r="G610" s="7"/>
      <c r="H610" s="120"/>
      <c r="I610" s="7"/>
      <c r="J610" s="120"/>
      <c r="K610" s="7"/>
      <c r="L610" s="119"/>
      <c r="M610" s="2"/>
    </row>
    <row r="611" spans="1:14" s="1" customFormat="1">
      <c r="A611" s="1" t="s">
        <v>29</v>
      </c>
      <c r="B611" s="1" t="s">
        <v>215</v>
      </c>
      <c r="C611" s="2" t="s">
        <v>12</v>
      </c>
      <c r="D611" s="2" t="s">
        <v>116</v>
      </c>
      <c r="E611" s="7"/>
      <c r="F611" s="120"/>
      <c r="G611" s="7"/>
      <c r="H611" s="120"/>
      <c r="I611" s="7"/>
      <c r="J611" s="120"/>
      <c r="K611" s="7"/>
      <c r="L611" s="119"/>
      <c r="M611" s="2"/>
    </row>
    <row r="612" spans="1:14" s="1" customFormat="1" ht="27.6">
      <c r="A612" s="1" t="s">
        <v>29</v>
      </c>
      <c r="B612" s="1" t="s">
        <v>215</v>
      </c>
      <c r="C612" s="2" t="s">
        <v>13</v>
      </c>
      <c r="D612" s="2" t="s">
        <v>117</v>
      </c>
      <c r="E612" s="7"/>
      <c r="F612" s="120"/>
      <c r="G612" s="7"/>
      <c r="H612" s="120"/>
      <c r="I612" s="7"/>
      <c r="J612" s="120"/>
      <c r="K612" s="7">
        <v>393204</v>
      </c>
      <c r="L612" s="119">
        <v>209</v>
      </c>
      <c r="M612" s="2"/>
      <c r="N612" s="1" t="s">
        <v>221</v>
      </c>
    </row>
    <row r="613" spans="1:14" s="1" customFormat="1">
      <c r="A613" s="1" t="s">
        <v>29</v>
      </c>
      <c r="B613" s="1" t="s">
        <v>215</v>
      </c>
      <c r="C613" s="2" t="s">
        <v>14</v>
      </c>
      <c r="D613" s="2" t="s">
        <v>118</v>
      </c>
      <c r="E613" s="7">
        <v>155899</v>
      </c>
      <c r="F613" s="120"/>
      <c r="G613" s="7">
        <v>767935</v>
      </c>
      <c r="H613" s="120"/>
      <c r="I613" s="7">
        <v>3141221</v>
      </c>
      <c r="J613" s="120"/>
      <c r="K613" s="7">
        <v>662628</v>
      </c>
      <c r="L613" s="119"/>
      <c r="M613" s="2"/>
      <c r="N613" s="1" t="s">
        <v>222</v>
      </c>
    </row>
    <row r="614" spans="1:14" s="1" customFormat="1" ht="27.6">
      <c r="A614" s="1" t="s">
        <v>29</v>
      </c>
      <c r="B614" s="1" t="s">
        <v>215</v>
      </c>
      <c r="C614" s="2" t="s">
        <v>15</v>
      </c>
      <c r="D614" s="2" t="s">
        <v>119</v>
      </c>
      <c r="E614" s="7"/>
      <c r="F614" s="120"/>
      <c r="G614" s="7">
        <v>81509</v>
      </c>
      <c r="H614" s="120">
        <v>50</v>
      </c>
      <c r="I614" s="7"/>
      <c r="J614" s="120"/>
      <c r="K614" s="7"/>
      <c r="L614" s="119"/>
      <c r="M614" s="2"/>
    </row>
    <row r="615" spans="1:14" s="1" customFormat="1" ht="27.6">
      <c r="A615" s="1" t="s">
        <v>29</v>
      </c>
      <c r="B615" s="1" t="s">
        <v>215</v>
      </c>
      <c r="C615" s="2" t="s">
        <v>15</v>
      </c>
      <c r="D615" s="2" t="s">
        <v>120</v>
      </c>
      <c r="E615" s="7"/>
      <c r="F615" s="120"/>
      <c r="G615" s="7">
        <v>79124</v>
      </c>
      <c r="H615" s="120">
        <v>112</v>
      </c>
      <c r="I615" s="7"/>
      <c r="J615" s="120"/>
      <c r="K615" s="7"/>
      <c r="L615" s="119"/>
      <c r="M615" s="2"/>
    </row>
    <row r="616" spans="1:14" s="1" customFormat="1" ht="27.6">
      <c r="A616" s="1" t="s">
        <v>29</v>
      </c>
      <c r="B616" s="1" t="s">
        <v>215</v>
      </c>
      <c r="C616" s="2" t="s">
        <v>15</v>
      </c>
      <c r="D616" s="2" t="s">
        <v>121</v>
      </c>
      <c r="E616" s="7"/>
      <c r="F616" s="120"/>
      <c r="G616" s="7"/>
      <c r="H616" s="120"/>
      <c r="I616" s="7"/>
      <c r="J616" s="120"/>
      <c r="K616" s="7"/>
      <c r="L616" s="119"/>
      <c r="M616" s="2"/>
    </row>
    <row r="617" spans="1:14" s="1" customFormat="1" ht="27.6">
      <c r="A617" s="1" t="s">
        <v>29</v>
      </c>
      <c r="B617" s="1" t="s">
        <v>215</v>
      </c>
      <c r="C617" s="2" t="s">
        <v>15</v>
      </c>
      <c r="D617" s="2" t="s">
        <v>122</v>
      </c>
      <c r="E617" s="7"/>
      <c r="F617" s="120"/>
      <c r="G617" s="7"/>
      <c r="H617" s="120"/>
      <c r="I617" s="7"/>
      <c r="J617" s="120"/>
      <c r="K617" s="7"/>
      <c r="L617" s="119"/>
      <c r="M617" s="2"/>
    </row>
    <row r="618" spans="1:14" s="1" customFormat="1">
      <c r="A618" s="1" t="s">
        <v>29</v>
      </c>
      <c r="B618" s="1" t="s">
        <v>215</v>
      </c>
      <c r="C618" s="66" t="s">
        <v>15</v>
      </c>
      <c r="D618" s="2" t="s">
        <v>123</v>
      </c>
      <c r="E618" s="7"/>
      <c r="F618" s="120"/>
      <c r="G618" s="7"/>
      <c r="H618" s="120"/>
      <c r="I618" s="7"/>
      <c r="J618" s="120"/>
      <c r="K618" s="7"/>
      <c r="L618" s="119"/>
      <c r="M618" s="2"/>
    </row>
    <row r="619" spans="1:14" s="1" customFormat="1">
      <c r="A619" s="1" t="s">
        <v>29</v>
      </c>
      <c r="B619" s="1" t="s">
        <v>215</v>
      </c>
      <c r="C619" s="66" t="s">
        <v>86</v>
      </c>
      <c r="D619" s="2" t="s">
        <v>124</v>
      </c>
      <c r="E619" s="7"/>
      <c r="F619" s="120"/>
      <c r="G619" s="7"/>
      <c r="H619" s="120"/>
      <c r="I619" s="7"/>
      <c r="J619" s="120"/>
      <c r="K619" s="7"/>
      <c r="L619" s="119"/>
      <c r="M619" s="2"/>
    </row>
    <row r="620" spans="1:14" s="1" customFormat="1">
      <c r="A620" s="1" t="s">
        <v>29</v>
      </c>
      <c r="B620" s="1" t="s">
        <v>224</v>
      </c>
      <c r="C620" s="2" t="s">
        <v>8</v>
      </c>
      <c r="D620" s="2" t="s">
        <v>97</v>
      </c>
      <c r="E620" s="7">
        <v>4372800</v>
      </c>
      <c r="F620" s="120">
        <v>7288</v>
      </c>
      <c r="G620" s="7">
        <v>18547710</v>
      </c>
      <c r="H620" s="120">
        <v>17637</v>
      </c>
      <c r="I620" s="7">
        <v>70731595</v>
      </c>
      <c r="J620" s="120">
        <v>27013</v>
      </c>
      <c r="K620" s="7">
        <v>20522962</v>
      </c>
      <c r="L620" s="119">
        <v>21000</v>
      </c>
      <c r="M620" s="2" t="s">
        <v>155</v>
      </c>
    </row>
    <row r="621" spans="1:14" s="1" customFormat="1">
      <c r="A621" s="1" t="s">
        <v>29</v>
      </c>
      <c r="B621" s="1" t="s">
        <v>224</v>
      </c>
      <c r="C621" s="2" t="s">
        <v>8</v>
      </c>
      <c r="D621" s="2" t="s">
        <v>98</v>
      </c>
      <c r="E621" s="7" t="s">
        <v>157</v>
      </c>
      <c r="F621" s="120" t="s">
        <v>168</v>
      </c>
      <c r="G621" s="7" t="s">
        <v>203</v>
      </c>
      <c r="H621" s="120" t="s">
        <v>168</v>
      </c>
      <c r="I621" s="7" t="s">
        <v>203</v>
      </c>
      <c r="J621" s="120" t="s">
        <v>194</v>
      </c>
      <c r="K621" s="7" t="s">
        <v>155</v>
      </c>
      <c r="L621" s="119" t="s">
        <v>155</v>
      </c>
      <c r="M621" s="2" t="s">
        <v>155</v>
      </c>
    </row>
    <row r="622" spans="1:14" s="1" customFormat="1">
      <c r="A622" s="1" t="s">
        <v>29</v>
      </c>
      <c r="B622" s="1" t="s">
        <v>224</v>
      </c>
      <c r="C622" s="2" t="s">
        <v>8</v>
      </c>
      <c r="D622" s="2" t="s">
        <v>99</v>
      </c>
      <c r="E622" s="7" t="s">
        <v>157</v>
      </c>
      <c r="F622" s="120" t="s">
        <v>168</v>
      </c>
      <c r="G622" s="7" t="s">
        <v>203</v>
      </c>
      <c r="H622" s="120" t="s">
        <v>168</v>
      </c>
      <c r="I622" s="7" t="s">
        <v>203</v>
      </c>
      <c r="J622" s="120" t="s">
        <v>194</v>
      </c>
      <c r="K622" s="7" t="s">
        <v>155</v>
      </c>
      <c r="L622" s="119" t="s">
        <v>155</v>
      </c>
      <c r="M622" s="2" t="s">
        <v>155</v>
      </c>
    </row>
    <row r="623" spans="1:14" s="1" customFormat="1" ht="27.6">
      <c r="A623" s="1" t="s">
        <v>29</v>
      </c>
      <c r="B623" s="1" t="s">
        <v>224</v>
      </c>
      <c r="C623" s="2" t="s">
        <v>8</v>
      </c>
      <c r="D623" s="2" t="s">
        <v>100</v>
      </c>
      <c r="E623" s="7" t="s">
        <v>157</v>
      </c>
      <c r="F623" s="120" t="s">
        <v>168</v>
      </c>
      <c r="G623" s="7" t="s">
        <v>203</v>
      </c>
      <c r="H623" s="120" t="s">
        <v>168</v>
      </c>
      <c r="I623" s="7">
        <v>284402</v>
      </c>
      <c r="J623" s="120">
        <v>250</v>
      </c>
      <c r="K623" s="7">
        <v>68566</v>
      </c>
      <c r="L623" s="119">
        <v>50</v>
      </c>
      <c r="M623" s="2" t="s">
        <v>155</v>
      </c>
      <c r="N623" s="1" t="s">
        <v>225</v>
      </c>
    </row>
    <row r="624" spans="1:14" s="1" customFormat="1">
      <c r="A624" s="1" t="s">
        <v>29</v>
      </c>
      <c r="B624" s="1" t="s">
        <v>224</v>
      </c>
      <c r="C624" s="2" t="s">
        <v>8</v>
      </c>
      <c r="D624" s="2" t="s">
        <v>101</v>
      </c>
      <c r="E624" s="7" t="s">
        <v>157</v>
      </c>
      <c r="F624" s="120" t="s">
        <v>168</v>
      </c>
      <c r="G624" s="121" t="s">
        <v>203</v>
      </c>
      <c r="H624" s="120" t="s">
        <v>168</v>
      </c>
      <c r="I624" s="121">
        <v>136408</v>
      </c>
      <c r="J624" s="120">
        <v>682</v>
      </c>
      <c r="K624" s="121">
        <v>47327</v>
      </c>
      <c r="L624" s="119">
        <v>328</v>
      </c>
      <c r="M624" s="134">
        <v>52479</v>
      </c>
      <c r="N624" s="1" t="s">
        <v>226</v>
      </c>
    </row>
    <row r="625" spans="1:14" s="1" customFormat="1" ht="55.2">
      <c r="A625" s="1" t="s">
        <v>29</v>
      </c>
      <c r="B625" s="1" t="s">
        <v>224</v>
      </c>
      <c r="C625" s="2" t="s">
        <v>8</v>
      </c>
      <c r="D625" s="2" t="s">
        <v>102</v>
      </c>
      <c r="E625" s="7" t="s">
        <v>157</v>
      </c>
      <c r="F625" s="120" t="s">
        <v>168</v>
      </c>
      <c r="G625" s="121" t="s">
        <v>203</v>
      </c>
      <c r="H625" s="120" t="s">
        <v>168</v>
      </c>
      <c r="I625" s="121" t="s">
        <v>203</v>
      </c>
      <c r="J625" s="120" t="s">
        <v>194</v>
      </c>
      <c r="K625" s="121" t="s">
        <v>155</v>
      </c>
      <c r="L625" s="119" t="s">
        <v>155</v>
      </c>
      <c r="M625" s="2" t="s">
        <v>155</v>
      </c>
    </row>
    <row r="626" spans="1:14" s="1" customFormat="1">
      <c r="A626" s="1" t="s">
        <v>29</v>
      </c>
      <c r="B626" s="1" t="s">
        <v>224</v>
      </c>
      <c r="C626" s="2" t="s">
        <v>8</v>
      </c>
      <c r="D626" s="2" t="s">
        <v>103</v>
      </c>
      <c r="E626" s="7" t="s">
        <v>157</v>
      </c>
      <c r="F626" s="120" t="s">
        <v>168</v>
      </c>
      <c r="G626" s="121">
        <v>1753261</v>
      </c>
      <c r="H626" s="120">
        <v>3008</v>
      </c>
      <c r="I626" s="121">
        <v>2062723</v>
      </c>
      <c r="J626" s="120">
        <v>3853</v>
      </c>
      <c r="K626" s="121" t="s">
        <v>155</v>
      </c>
      <c r="L626" s="119" t="s">
        <v>155</v>
      </c>
      <c r="M626" s="2" t="s">
        <v>155</v>
      </c>
      <c r="N626" s="1" t="s">
        <v>227</v>
      </c>
    </row>
    <row r="627" spans="1:14" s="1" customFormat="1" ht="27.6">
      <c r="A627" s="1" t="s">
        <v>29</v>
      </c>
      <c r="B627" s="1" t="s">
        <v>224</v>
      </c>
      <c r="C627" s="66" t="s">
        <v>9</v>
      </c>
      <c r="D627" s="2" t="s">
        <v>104</v>
      </c>
      <c r="E627" s="7"/>
      <c r="F627" s="120"/>
      <c r="G627" s="121"/>
      <c r="H627" s="120"/>
      <c r="I627" s="121" t="s">
        <v>203</v>
      </c>
      <c r="J627" s="120"/>
      <c r="K627" s="121" t="s">
        <v>155</v>
      </c>
      <c r="L627" s="119" t="s">
        <v>155</v>
      </c>
      <c r="M627" s="2" t="s">
        <v>155</v>
      </c>
    </row>
    <row r="628" spans="1:14" s="1" customFormat="1" ht="27.6">
      <c r="A628" s="1" t="s">
        <v>29</v>
      </c>
      <c r="B628" s="1" t="s">
        <v>224</v>
      </c>
      <c r="C628" s="66" t="s">
        <v>9</v>
      </c>
      <c r="D628" s="2" t="s">
        <v>105</v>
      </c>
      <c r="E628" s="7"/>
      <c r="F628" s="120"/>
      <c r="G628" s="121">
        <v>439635</v>
      </c>
      <c r="H628" s="120"/>
      <c r="I628" s="121">
        <v>599681</v>
      </c>
      <c r="J628" s="120"/>
      <c r="K628" s="121">
        <v>175250</v>
      </c>
      <c r="L628" s="119" t="s">
        <v>155</v>
      </c>
      <c r="M628" s="2" t="s">
        <v>155</v>
      </c>
      <c r="N628" s="1" t="s">
        <v>228</v>
      </c>
    </row>
    <row r="629" spans="1:14" s="1" customFormat="1" ht="41.4">
      <c r="A629" s="1" t="s">
        <v>29</v>
      </c>
      <c r="B629" s="1" t="s">
        <v>224</v>
      </c>
      <c r="C629" s="66" t="s">
        <v>9</v>
      </c>
      <c r="D629" s="2" t="s">
        <v>106</v>
      </c>
      <c r="E629" s="7"/>
      <c r="F629" s="120"/>
      <c r="G629" s="121" t="s">
        <v>203</v>
      </c>
      <c r="H629" s="120"/>
      <c r="I629" s="121">
        <v>19090</v>
      </c>
      <c r="J629" s="120"/>
      <c r="K629" s="121" t="s">
        <v>155</v>
      </c>
      <c r="L629" s="119" t="s">
        <v>155</v>
      </c>
      <c r="M629" s="2" t="s">
        <v>155</v>
      </c>
      <c r="N629" s="1" t="s">
        <v>229</v>
      </c>
    </row>
    <row r="630" spans="1:14" s="1" customFormat="1" ht="27.6">
      <c r="A630" s="1" t="s">
        <v>29</v>
      </c>
      <c r="B630" s="1" t="s">
        <v>224</v>
      </c>
      <c r="C630" s="66" t="s">
        <v>9</v>
      </c>
      <c r="D630" s="2" t="s">
        <v>107</v>
      </c>
      <c r="E630" s="7"/>
      <c r="F630" s="120"/>
      <c r="G630" s="121" t="s">
        <v>203</v>
      </c>
      <c r="H630" s="120"/>
      <c r="I630" s="121" t="s">
        <v>203</v>
      </c>
      <c r="J630" s="120"/>
      <c r="K630" s="121" t="s">
        <v>155</v>
      </c>
      <c r="L630" s="119" t="s">
        <v>155</v>
      </c>
      <c r="M630" s="2" t="s">
        <v>155</v>
      </c>
    </row>
    <row r="631" spans="1:14" s="1" customFormat="1" ht="27.6">
      <c r="A631" s="1" t="s">
        <v>29</v>
      </c>
      <c r="B631" s="1" t="s">
        <v>224</v>
      </c>
      <c r="C631" s="66" t="s">
        <v>9</v>
      </c>
      <c r="D631" s="2" t="s">
        <v>108</v>
      </c>
      <c r="E631" s="7">
        <v>74264</v>
      </c>
      <c r="F631" s="120"/>
      <c r="G631" s="121">
        <v>73771</v>
      </c>
      <c r="H631" s="120"/>
      <c r="I631" s="121">
        <v>168719</v>
      </c>
      <c r="J631" s="120"/>
      <c r="K631" s="121">
        <v>94791</v>
      </c>
      <c r="L631" s="119" t="s">
        <v>155</v>
      </c>
      <c r="M631" s="134">
        <v>690348</v>
      </c>
      <c r="N631" s="1" t="s">
        <v>230</v>
      </c>
    </row>
    <row r="632" spans="1:14" s="1" customFormat="1" ht="27.6">
      <c r="A632" s="1" t="s">
        <v>29</v>
      </c>
      <c r="B632" s="1" t="s">
        <v>224</v>
      </c>
      <c r="C632" s="66" t="s">
        <v>10</v>
      </c>
      <c r="D632" s="2" t="s">
        <v>109</v>
      </c>
      <c r="E632" s="7">
        <v>26836</v>
      </c>
      <c r="F632" s="120"/>
      <c r="G632" s="121" t="s">
        <v>203</v>
      </c>
      <c r="H632" s="120"/>
      <c r="I632" s="121">
        <v>1065442</v>
      </c>
      <c r="J632" s="120"/>
      <c r="K632" s="121">
        <v>481724</v>
      </c>
      <c r="L632" s="119" t="s">
        <v>155</v>
      </c>
      <c r="M632" s="2" t="s">
        <v>155</v>
      </c>
      <c r="N632" s="1" t="s">
        <v>231</v>
      </c>
    </row>
    <row r="633" spans="1:14" s="1" customFormat="1" ht="27.6">
      <c r="A633" s="1" t="s">
        <v>29</v>
      </c>
      <c r="B633" s="1" t="s">
        <v>224</v>
      </c>
      <c r="C633" s="66" t="s">
        <v>10</v>
      </c>
      <c r="D633" s="2" t="s">
        <v>110</v>
      </c>
      <c r="E633" s="7">
        <v>120059</v>
      </c>
      <c r="F633" s="120"/>
      <c r="G633" s="121">
        <v>12940</v>
      </c>
      <c r="H633" s="120"/>
      <c r="I633" s="121">
        <v>62511</v>
      </c>
      <c r="J633" s="120"/>
      <c r="K633" s="121">
        <v>1735</v>
      </c>
      <c r="L633" s="119" t="s">
        <v>155</v>
      </c>
      <c r="M633" s="2" t="s">
        <v>155</v>
      </c>
      <c r="N633" s="1" t="s">
        <v>232</v>
      </c>
    </row>
    <row r="634" spans="1:14" s="1" customFormat="1" ht="27.6">
      <c r="A634" s="1" t="s">
        <v>29</v>
      </c>
      <c r="B634" s="1" t="s">
        <v>224</v>
      </c>
      <c r="C634" s="66" t="s">
        <v>10</v>
      </c>
      <c r="D634" s="2" t="s">
        <v>111</v>
      </c>
      <c r="E634" s="7"/>
      <c r="F634" s="120"/>
      <c r="G634" s="121"/>
      <c r="H634" s="120"/>
      <c r="I634" s="121">
        <v>108060</v>
      </c>
      <c r="J634" s="120"/>
      <c r="K634" s="121" t="s">
        <v>155</v>
      </c>
      <c r="L634" s="119" t="s">
        <v>155</v>
      </c>
      <c r="M634" s="2" t="s">
        <v>155</v>
      </c>
      <c r="N634" s="1" t="s">
        <v>233</v>
      </c>
    </row>
    <row r="635" spans="1:14" s="1" customFormat="1" ht="27.6">
      <c r="A635" s="1" t="s">
        <v>29</v>
      </c>
      <c r="B635" s="1" t="s">
        <v>224</v>
      </c>
      <c r="C635" s="66" t="s">
        <v>10</v>
      </c>
      <c r="D635" s="2" t="s">
        <v>112</v>
      </c>
      <c r="E635" s="7"/>
      <c r="F635" s="120"/>
      <c r="G635" s="121"/>
      <c r="H635" s="120"/>
      <c r="I635" s="121" t="s">
        <v>203</v>
      </c>
      <c r="J635" s="120"/>
      <c r="K635" s="121" t="s">
        <v>155</v>
      </c>
      <c r="L635" s="119" t="s">
        <v>155</v>
      </c>
      <c r="M635" s="2" t="s">
        <v>155</v>
      </c>
    </row>
    <row r="636" spans="1:14" s="1" customFormat="1">
      <c r="A636" s="1" t="s">
        <v>29</v>
      </c>
      <c r="B636" s="1" t="s">
        <v>224</v>
      </c>
      <c r="C636" s="66" t="s">
        <v>11</v>
      </c>
      <c r="D636" s="2" t="s">
        <v>113</v>
      </c>
      <c r="E636" s="7"/>
      <c r="F636" s="120"/>
      <c r="G636" s="121">
        <v>9587508</v>
      </c>
      <c r="H636" s="120"/>
      <c r="I636" s="121">
        <v>5782324</v>
      </c>
      <c r="J636" s="120"/>
      <c r="K636" s="121">
        <v>5507655</v>
      </c>
      <c r="L636" s="119" t="s">
        <v>155</v>
      </c>
      <c r="M636" s="134">
        <v>2483374</v>
      </c>
      <c r="N636" s="1" t="s">
        <v>234</v>
      </c>
    </row>
    <row r="637" spans="1:14" s="1" customFormat="1" ht="41.4">
      <c r="A637" s="1" t="s">
        <v>29</v>
      </c>
      <c r="B637" s="1" t="s">
        <v>224</v>
      </c>
      <c r="C637" s="66" t="s">
        <v>11</v>
      </c>
      <c r="D637" s="2" t="s">
        <v>114</v>
      </c>
      <c r="E637" s="7"/>
      <c r="F637" s="120"/>
      <c r="G637" s="121"/>
      <c r="H637" s="120"/>
      <c r="I637" s="121">
        <v>348188</v>
      </c>
      <c r="J637" s="120"/>
      <c r="K637" s="121" t="s">
        <v>155</v>
      </c>
      <c r="L637" s="119" t="s">
        <v>155</v>
      </c>
      <c r="M637" s="134">
        <v>225000</v>
      </c>
      <c r="N637" s="1" t="s">
        <v>235</v>
      </c>
    </row>
    <row r="638" spans="1:14" s="1" customFormat="1">
      <c r="A638" s="1" t="s">
        <v>29</v>
      </c>
      <c r="B638" s="1" t="s">
        <v>224</v>
      </c>
      <c r="C638" s="66" t="s">
        <v>11</v>
      </c>
      <c r="D638" s="2" t="s">
        <v>115</v>
      </c>
      <c r="E638" s="7"/>
      <c r="F638" s="120"/>
      <c r="G638" s="7"/>
      <c r="H638" s="120"/>
      <c r="I638" s="7"/>
      <c r="J638" s="120"/>
      <c r="K638" s="7" t="s">
        <v>155</v>
      </c>
      <c r="L638" s="119" t="s">
        <v>155</v>
      </c>
      <c r="M638" s="2" t="s">
        <v>155</v>
      </c>
    </row>
    <row r="639" spans="1:14" s="1" customFormat="1">
      <c r="A639" s="1" t="s">
        <v>29</v>
      </c>
      <c r="B639" s="1" t="s">
        <v>224</v>
      </c>
      <c r="C639" s="66" t="s">
        <v>12</v>
      </c>
      <c r="D639" s="2" t="s">
        <v>116</v>
      </c>
      <c r="E639" s="7"/>
      <c r="F639" s="120"/>
      <c r="G639" s="7"/>
      <c r="H639" s="120"/>
      <c r="I639" s="7"/>
      <c r="J639" s="120"/>
      <c r="K639" s="7" t="s">
        <v>155</v>
      </c>
      <c r="L639" s="119" t="s">
        <v>155</v>
      </c>
      <c r="M639" s="2" t="s">
        <v>155</v>
      </c>
    </row>
    <row r="640" spans="1:14" s="1" customFormat="1" ht="27.6">
      <c r="A640" s="1" t="s">
        <v>29</v>
      </c>
      <c r="B640" s="1" t="s">
        <v>224</v>
      </c>
      <c r="C640" s="66" t="s">
        <v>13</v>
      </c>
      <c r="D640" s="2" t="s">
        <v>117</v>
      </c>
      <c r="E640" s="7"/>
      <c r="F640" s="120"/>
      <c r="G640" s="7"/>
      <c r="H640" s="120"/>
      <c r="I640" s="7"/>
      <c r="J640" s="120"/>
      <c r="K640" s="7" t="s">
        <v>155</v>
      </c>
      <c r="L640" s="119" t="s">
        <v>155</v>
      </c>
      <c r="M640" s="2" t="s">
        <v>155</v>
      </c>
    </row>
    <row r="641" spans="1:14" s="1" customFormat="1">
      <c r="A641" s="1" t="s">
        <v>29</v>
      </c>
      <c r="B641" s="1" t="s">
        <v>224</v>
      </c>
      <c r="C641" s="66" t="s">
        <v>14</v>
      </c>
      <c r="D641" s="2" t="s">
        <v>118</v>
      </c>
      <c r="E641" s="7">
        <v>2932933</v>
      </c>
      <c r="F641" s="120"/>
      <c r="G641" s="7">
        <v>76105</v>
      </c>
      <c r="H641" s="120">
        <v>167</v>
      </c>
      <c r="I641" s="7">
        <v>9228384</v>
      </c>
      <c r="J641" s="120" t="s">
        <v>194</v>
      </c>
      <c r="K641" s="7">
        <v>45564</v>
      </c>
      <c r="L641" s="119" t="s">
        <v>155</v>
      </c>
      <c r="M641" s="2" t="s">
        <v>155</v>
      </c>
      <c r="N641" s="1" t="s">
        <v>236</v>
      </c>
    </row>
    <row r="642" spans="1:14" s="1" customFormat="1" ht="27.6">
      <c r="A642" s="1" t="s">
        <v>29</v>
      </c>
      <c r="B642" s="1" t="s">
        <v>224</v>
      </c>
      <c r="C642" s="66" t="s">
        <v>15</v>
      </c>
      <c r="D642" s="2" t="s">
        <v>119</v>
      </c>
      <c r="E642" s="7"/>
      <c r="F642" s="120"/>
      <c r="G642" s="7">
        <v>273145</v>
      </c>
      <c r="H642" s="120">
        <v>418</v>
      </c>
      <c r="I642" s="7" t="s">
        <v>203</v>
      </c>
      <c r="J642" s="120" t="s">
        <v>194</v>
      </c>
      <c r="K642" s="7" t="s">
        <v>155</v>
      </c>
      <c r="L642" s="119" t="s">
        <v>155</v>
      </c>
      <c r="M642" s="2"/>
    </row>
    <row r="643" spans="1:14" s="1" customFormat="1" ht="27.6">
      <c r="A643" s="1" t="s">
        <v>29</v>
      </c>
      <c r="B643" s="1" t="s">
        <v>224</v>
      </c>
      <c r="C643" s="66" t="s">
        <v>15</v>
      </c>
      <c r="D643" s="2" t="s">
        <v>120</v>
      </c>
      <c r="E643" s="7"/>
      <c r="F643" s="120"/>
      <c r="G643" s="7">
        <v>263939</v>
      </c>
      <c r="H643" s="120">
        <v>43</v>
      </c>
      <c r="I643" s="7" t="s">
        <v>203</v>
      </c>
      <c r="J643" s="120" t="s">
        <v>194</v>
      </c>
      <c r="K643" s="7">
        <v>583333</v>
      </c>
      <c r="L643" s="119">
        <v>389</v>
      </c>
      <c r="M643" s="2"/>
    </row>
    <row r="644" spans="1:14" s="1" customFormat="1" ht="27.6">
      <c r="A644" s="1" t="s">
        <v>29</v>
      </c>
      <c r="B644" s="1" t="s">
        <v>224</v>
      </c>
      <c r="C644" s="66" t="s">
        <v>15</v>
      </c>
      <c r="D644" s="2" t="s">
        <v>121</v>
      </c>
      <c r="E644" s="7"/>
      <c r="F644" s="120"/>
      <c r="G644" s="7">
        <v>62883</v>
      </c>
      <c r="H644" s="120" t="s">
        <v>168</v>
      </c>
      <c r="I644" s="7">
        <v>411555</v>
      </c>
      <c r="J644" s="120">
        <v>223</v>
      </c>
      <c r="K644" s="7">
        <v>167372</v>
      </c>
      <c r="L644" s="119">
        <v>146</v>
      </c>
      <c r="M644" s="2"/>
    </row>
    <row r="645" spans="1:14" s="1" customFormat="1" ht="27.6">
      <c r="A645" s="1" t="s">
        <v>29</v>
      </c>
      <c r="B645" s="1" t="s">
        <v>224</v>
      </c>
      <c r="C645" s="66" t="s">
        <v>15</v>
      </c>
      <c r="D645" s="2" t="s">
        <v>122</v>
      </c>
      <c r="E645" s="7"/>
      <c r="F645" s="120"/>
      <c r="G645" s="7"/>
      <c r="H645" s="120"/>
      <c r="I645" s="7"/>
      <c r="J645" s="120"/>
      <c r="K645" s="7" t="s">
        <v>155</v>
      </c>
      <c r="L645" s="119" t="s">
        <v>155</v>
      </c>
      <c r="M645" s="2"/>
    </row>
    <row r="646" spans="1:14" s="1" customFormat="1">
      <c r="A646" s="1" t="s">
        <v>29</v>
      </c>
      <c r="B646" s="1" t="s">
        <v>224</v>
      </c>
      <c r="C646" s="66" t="s">
        <v>15</v>
      </c>
      <c r="D646" s="2" t="s">
        <v>123</v>
      </c>
      <c r="E646" s="7"/>
      <c r="F646" s="120"/>
      <c r="G646" s="7"/>
      <c r="H646" s="120"/>
      <c r="I646" s="7">
        <v>595772</v>
      </c>
      <c r="J646" s="120">
        <v>102</v>
      </c>
      <c r="K646" s="7">
        <v>144442</v>
      </c>
      <c r="L646" s="119" t="s">
        <v>155</v>
      </c>
      <c r="M646" s="2"/>
    </row>
    <row r="647" spans="1:14" s="1" customFormat="1">
      <c r="A647" s="1" t="s">
        <v>29</v>
      </c>
      <c r="B647" s="1" t="s">
        <v>224</v>
      </c>
      <c r="C647" s="2" t="s">
        <v>86</v>
      </c>
      <c r="D647" s="2" t="s">
        <v>124</v>
      </c>
      <c r="E647" s="7"/>
      <c r="F647" s="120"/>
      <c r="G647" s="7"/>
      <c r="H647" s="120"/>
      <c r="I647" s="7"/>
      <c r="J647" s="120" t="s">
        <v>194</v>
      </c>
      <c r="K647" s="7" t="s">
        <v>155</v>
      </c>
      <c r="L647" s="119" t="s">
        <v>155</v>
      </c>
      <c r="M647" s="2"/>
    </row>
    <row r="648" spans="1:14" s="1" customFormat="1">
      <c r="A648" s="1" t="s">
        <v>29</v>
      </c>
      <c r="B648" s="1" t="s">
        <v>237</v>
      </c>
      <c r="C648" s="2" t="s">
        <v>8</v>
      </c>
      <c r="D648" s="2" t="s">
        <v>97</v>
      </c>
      <c r="E648" s="7">
        <v>13377450</v>
      </c>
      <c r="F648" s="120">
        <v>19237</v>
      </c>
      <c r="G648" s="7">
        <v>51933780</v>
      </c>
      <c r="H648" s="120">
        <v>25745</v>
      </c>
      <c r="I648" s="7">
        <v>66648528</v>
      </c>
      <c r="J648" s="120">
        <v>40326</v>
      </c>
      <c r="K648" s="7">
        <v>-359293</v>
      </c>
      <c r="L648" s="119">
        <v>269</v>
      </c>
      <c r="M648" s="2"/>
      <c r="N648" s="1" t="s">
        <v>238</v>
      </c>
    </row>
    <row r="649" spans="1:14" s="1" customFormat="1">
      <c r="A649" s="1" t="s">
        <v>29</v>
      </c>
      <c r="B649" s="1" t="s">
        <v>237</v>
      </c>
      <c r="C649" s="2" t="s">
        <v>8</v>
      </c>
      <c r="D649" s="2" t="s">
        <v>98</v>
      </c>
      <c r="E649" s="7"/>
      <c r="F649" s="120"/>
      <c r="G649" s="7">
        <v>2092</v>
      </c>
      <c r="H649" s="120">
        <v>14</v>
      </c>
      <c r="I649" s="7"/>
      <c r="J649" s="120"/>
      <c r="K649" s="7"/>
      <c r="L649" s="119"/>
      <c r="M649" s="2"/>
    </row>
    <row r="650" spans="1:14" s="1" customFormat="1">
      <c r="A650" s="1" t="s">
        <v>29</v>
      </c>
      <c r="B650" s="1" t="s">
        <v>237</v>
      </c>
      <c r="C650" s="2" t="s">
        <v>8</v>
      </c>
      <c r="D650" s="2" t="s">
        <v>99</v>
      </c>
      <c r="E650" s="7"/>
      <c r="F650" s="120"/>
      <c r="G650" s="7"/>
      <c r="H650" s="120"/>
      <c r="I650" s="7"/>
      <c r="J650" s="120"/>
      <c r="K650" s="7"/>
      <c r="L650" s="119"/>
      <c r="M650" s="2"/>
    </row>
    <row r="651" spans="1:14" s="1" customFormat="1" ht="27.6">
      <c r="A651" s="1" t="s">
        <v>29</v>
      </c>
      <c r="B651" s="1" t="s">
        <v>237</v>
      </c>
      <c r="C651" s="2" t="s">
        <v>8</v>
      </c>
      <c r="D651" s="2" t="s">
        <v>100</v>
      </c>
      <c r="E651" s="7">
        <v>1535908</v>
      </c>
      <c r="F651" s="120">
        <v>2000</v>
      </c>
      <c r="G651" s="7">
        <v>1562799</v>
      </c>
      <c r="H651" s="120">
        <v>21387</v>
      </c>
      <c r="I651" s="7">
        <v>9191168</v>
      </c>
      <c r="J651" s="120"/>
      <c r="K651" s="7">
        <v>650990</v>
      </c>
      <c r="L651" s="119"/>
      <c r="M651" s="2"/>
    </row>
    <row r="652" spans="1:14" s="1" customFormat="1">
      <c r="A652" s="1" t="s">
        <v>29</v>
      </c>
      <c r="B652" s="1" t="s">
        <v>237</v>
      </c>
      <c r="C652" s="2" t="s">
        <v>8</v>
      </c>
      <c r="D652" s="2" t="s">
        <v>101</v>
      </c>
      <c r="E652" s="7">
        <v>43412</v>
      </c>
      <c r="F652" s="120">
        <v>19237</v>
      </c>
      <c r="G652" s="7"/>
      <c r="H652" s="120"/>
      <c r="I652" s="7"/>
      <c r="J652" s="120"/>
      <c r="K652" s="7"/>
      <c r="L652" s="119"/>
      <c r="M652" s="2"/>
    </row>
    <row r="653" spans="1:14" s="1" customFormat="1" ht="55.2">
      <c r="A653" s="1" t="s">
        <v>29</v>
      </c>
      <c r="B653" s="1" t="s">
        <v>237</v>
      </c>
      <c r="C653" s="2" t="s">
        <v>8</v>
      </c>
      <c r="D653" s="2" t="s">
        <v>102</v>
      </c>
      <c r="E653" s="7"/>
      <c r="F653" s="120"/>
      <c r="G653" s="7"/>
      <c r="H653" s="120"/>
      <c r="I653" s="7"/>
      <c r="J653" s="120"/>
      <c r="K653" s="7"/>
      <c r="L653" s="119"/>
      <c r="M653" s="2"/>
    </row>
    <row r="654" spans="1:14" s="1" customFormat="1">
      <c r="A654" s="1" t="s">
        <v>29</v>
      </c>
      <c r="B654" s="1" t="s">
        <v>237</v>
      </c>
      <c r="C654" s="2" t="s">
        <v>8</v>
      </c>
      <c r="D654" s="2" t="s">
        <v>103</v>
      </c>
      <c r="E654" s="7"/>
      <c r="F654" s="120"/>
      <c r="G654" s="7">
        <v>2779728</v>
      </c>
      <c r="H654" s="120">
        <v>6477</v>
      </c>
      <c r="I654" s="7">
        <v>4519379</v>
      </c>
      <c r="J654" s="120">
        <v>8217</v>
      </c>
      <c r="K654" s="7">
        <v>-1968</v>
      </c>
      <c r="L654" s="119">
        <v>6</v>
      </c>
      <c r="M654" s="2"/>
      <c r="N654" s="1" t="s">
        <v>239</v>
      </c>
    </row>
    <row r="655" spans="1:14" s="1" customFormat="1" ht="27.6">
      <c r="A655" s="1" t="s">
        <v>29</v>
      </c>
      <c r="B655" s="1" t="s">
        <v>237</v>
      </c>
      <c r="C655" s="2" t="s">
        <v>9</v>
      </c>
      <c r="D655" s="2" t="s">
        <v>104</v>
      </c>
      <c r="E655" s="7"/>
      <c r="F655" s="120"/>
      <c r="G655" s="7"/>
      <c r="H655" s="120"/>
      <c r="I655" s="7"/>
      <c r="J655" s="120"/>
      <c r="K655" s="7"/>
      <c r="L655" s="119"/>
      <c r="M655" s="2"/>
    </row>
    <row r="656" spans="1:14" s="1" customFormat="1" ht="27.6">
      <c r="A656" s="1" t="s">
        <v>29</v>
      </c>
      <c r="B656" s="1" t="s">
        <v>237</v>
      </c>
      <c r="C656" s="2" t="s">
        <v>9</v>
      </c>
      <c r="D656" s="2" t="s">
        <v>105</v>
      </c>
      <c r="E656" s="7"/>
      <c r="F656" s="120"/>
      <c r="G656" s="7">
        <v>30144</v>
      </c>
      <c r="H656" s="120"/>
      <c r="I656" s="7"/>
      <c r="J656" s="120"/>
      <c r="K656" s="7"/>
      <c r="L656" s="119"/>
      <c r="M656" s="2"/>
    </row>
    <row r="657" spans="1:14" s="1" customFormat="1" ht="41.4">
      <c r="A657" s="1" t="s">
        <v>29</v>
      </c>
      <c r="B657" s="1" t="s">
        <v>237</v>
      </c>
      <c r="C657" s="2" t="s">
        <v>9</v>
      </c>
      <c r="D657" s="2" t="s">
        <v>106</v>
      </c>
      <c r="E657" s="7">
        <v>685013</v>
      </c>
      <c r="F657" s="120"/>
      <c r="G657" s="7">
        <v>633318</v>
      </c>
      <c r="H657" s="120"/>
      <c r="I657" s="7">
        <v>333540</v>
      </c>
      <c r="J657" s="120"/>
      <c r="K657" s="7">
        <v>-1457</v>
      </c>
      <c r="L657" s="119">
        <v>10</v>
      </c>
      <c r="M657" s="2"/>
      <c r="N657" s="1" t="s">
        <v>240</v>
      </c>
    </row>
    <row r="658" spans="1:14" s="1" customFormat="1" ht="27.6">
      <c r="A658" s="1" t="s">
        <v>29</v>
      </c>
      <c r="B658" s="1" t="s">
        <v>237</v>
      </c>
      <c r="C658" s="2" t="s">
        <v>9</v>
      </c>
      <c r="D658" s="2" t="s">
        <v>107</v>
      </c>
      <c r="E658" s="7"/>
      <c r="F658" s="120"/>
      <c r="G658" s="7"/>
      <c r="H658" s="120"/>
      <c r="I658" s="7"/>
      <c r="J658" s="120"/>
      <c r="K658" s="7"/>
      <c r="L658" s="119"/>
      <c r="M658" s="2"/>
    </row>
    <row r="659" spans="1:14" s="1" customFormat="1" ht="27.6">
      <c r="A659" s="1" t="s">
        <v>29</v>
      </c>
      <c r="B659" s="1" t="s">
        <v>237</v>
      </c>
      <c r="C659" s="2" t="s">
        <v>9</v>
      </c>
      <c r="D659" s="2" t="s">
        <v>108</v>
      </c>
      <c r="E659" s="7">
        <v>296789</v>
      </c>
      <c r="F659" s="120"/>
      <c r="G659" s="7">
        <v>1551699</v>
      </c>
      <c r="H659" s="120"/>
      <c r="I659" s="7">
        <v>1556466</v>
      </c>
      <c r="J659" s="120"/>
      <c r="K659" s="7">
        <v>1563232</v>
      </c>
      <c r="L659" s="119"/>
      <c r="M659" s="2"/>
    </row>
    <row r="660" spans="1:14" s="1" customFormat="1" ht="27.6">
      <c r="A660" s="1" t="s">
        <v>29</v>
      </c>
      <c r="B660" s="1" t="s">
        <v>237</v>
      </c>
      <c r="C660" s="2" t="s">
        <v>10</v>
      </c>
      <c r="D660" s="2" t="s">
        <v>109</v>
      </c>
      <c r="E660" s="7">
        <v>141503</v>
      </c>
      <c r="F660" s="120"/>
      <c r="G660" s="7">
        <v>1130972</v>
      </c>
      <c r="H660" s="120"/>
      <c r="I660" s="7"/>
      <c r="J660" s="120"/>
      <c r="K660" s="7"/>
      <c r="L660" s="119"/>
      <c r="M660" s="2"/>
    </row>
    <row r="661" spans="1:14" s="1" customFormat="1" ht="27.6">
      <c r="A661" s="1" t="s">
        <v>29</v>
      </c>
      <c r="B661" s="1" t="s">
        <v>237</v>
      </c>
      <c r="C661" s="2" t="s">
        <v>10</v>
      </c>
      <c r="D661" s="2" t="s">
        <v>110</v>
      </c>
      <c r="E661" s="7">
        <v>114151</v>
      </c>
      <c r="F661" s="120"/>
      <c r="G661" s="7">
        <v>190961</v>
      </c>
      <c r="H661" s="120"/>
      <c r="I661" s="7"/>
      <c r="J661" s="120"/>
      <c r="K661" s="7"/>
      <c r="L661" s="119"/>
      <c r="M661" s="2"/>
    </row>
    <row r="662" spans="1:14" s="1" customFormat="1" ht="27.6">
      <c r="A662" s="1" t="s">
        <v>29</v>
      </c>
      <c r="B662" s="1" t="s">
        <v>237</v>
      </c>
      <c r="C662" s="2" t="s">
        <v>10</v>
      </c>
      <c r="D662" s="2" t="s">
        <v>111</v>
      </c>
      <c r="E662" s="7"/>
      <c r="F662" s="120"/>
      <c r="G662" s="7">
        <v>618524</v>
      </c>
      <c r="H662" s="120"/>
      <c r="I662" s="7">
        <v>1233926</v>
      </c>
      <c r="J662" s="120"/>
      <c r="K662" s="7"/>
      <c r="L662" s="119"/>
      <c r="M662" s="2"/>
    </row>
    <row r="663" spans="1:14" s="1" customFormat="1" ht="27.6">
      <c r="A663" s="1" t="s">
        <v>29</v>
      </c>
      <c r="B663" s="1" t="s">
        <v>237</v>
      </c>
      <c r="C663" s="2" t="s">
        <v>10</v>
      </c>
      <c r="D663" s="2" t="s">
        <v>112</v>
      </c>
      <c r="E663" s="7"/>
      <c r="F663" s="120"/>
      <c r="G663" s="7"/>
      <c r="H663" s="120"/>
      <c r="I663" s="7"/>
      <c r="J663" s="120"/>
      <c r="K663" s="7"/>
      <c r="L663" s="119"/>
      <c r="M663" s="2"/>
    </row>
    <row r="664" spans="1:14" s="1" customFormat="1">
      <c r="A664" s="1" t="s">
        <v>29</v>
      </c>
      <c r="B664" s="1" t="s">
        <v>237</v>
      </c>
      <c r="C664" s="2" t="s">
        <v>11</v>
      </c>
      <c r="D664" s="2" t="s">
        <v>113</v>
      </c>
      <c r="E664" s="7"/>
      <c r="F664" s="120"/>
      <c r="G664" s="7">
        <v>5775936</v>
      </c>
      <c r="H664" s="120"/>
      <c r="I664" s="7"/>
      <c r="J664" s="120"/>
      <c r="K664" s="7"/>
      <c r="L664" s="119"/>
      <c r="M664" s="2"/>
    </row>
    <row r="665" spans="1:14" s="1" customFormat="1" ht="41.4">
      <c r="A665" s="1" t="s">
        <v>29</v>
      </c>
      <c r="B665" s="1" t="s">
        <v>237</v>
      </c>
      <c r="C665" s="2" t="s">
        <v>11</v>
      </c>
      <c r="D665" s="2" t="s">
        <v>114</v>
      </c>
      <c r="E665" s="7"/>
      <c r="F665" s="120"/>
      <c r="G665" s="7">
        <v>539364</v>
      </c>
      <c r="H665" s="120"/>
      <c r="I665" s="7"/>
      <c r="J665" s="120"/>
      <c r="K665" s="7"/>
      <c r="L665" s="119"/>
      <c r="M665" s="2"/>
    </row>
    <row r="666" spans="1:14" s="1" customFormat="1">
      <c r="A666" s="1" t="s">
        <v>29</v>
      </c>
      <c r="B666" s="1" t="s">
        <v>237</v>
      </c>
      <c r="C666" s="2" t="s">
        <v>11</v>
      </c>
      <c r="D666" s="2" t="s">
        <v>115</v>
      </c>
      <c r="E666" s="7"/>
      <c r="F666" s="120"/>
      <c r="G666" s="7"/>
      <c r="H666" s="120"/>
      <c r="I666" s="7"/>
      <c r="J666" s="120"/>
      <c r="K666" s="7"/>
      <c r="L666" s="119"/>
      <c r="M666" s="2"/>
    </row>
    <row r="667" spans="1:14" s="1" customFormat="1">
      <c r="A667" s="1" t="s">
        <v>29</v>
      </c>
      <c r="B667" s="1" t="s">
        <v>237</v>
      </c>
      <c r="C667" s="2" t="s">
        <v>12</v>
      </c>
      <c r="D667" s="2" t="s">
        <v>116</v>
      </c>
      <c r="E667" s="7"/>
      <c r="F667" s="120"/>
      <c r="G667" s="7"/>
      <c r="H667" s="120"/>
      <c r="I667" s="7"/>
      <c r="J667" s="120"/>
      <c r="K667" s="7"/>
      <c r="L667" s="119"/>
      <c r="M667" s="2"/>
    </row>
    <row r="668" spans="1:14" s="1" customFormat="1" ht="27.6">
      <c r="A668" s="1" t="s">
        <v>29</v>
      </c>
      <c r="B668" s="1" t="s">
        <v>237</v>
      </c>
      <c r="C668" s="2" t="s">
        <v>13</v>
      </c>
      <c r="D668" s="2" t="s">
        <v>117</v>
      </c>
      <c r="E668" s="7"/>
      <c r="F668" s="120"/>
      <c r="G668" s="7"/>
      <c r="H668" s="120"/>
      <c r="I668" s="7"/>
      <c r="J668" s="120"/>
      <c r="K668" s="7"/>
      <c r="L668" s="119"/>
      <c r="M668" s="2"/>
    </row>
    <row r="669" spans="1:14" s="1" customFormat="1">
      <c r="A669" s="1" t="s">
        <v>29</v>
      </c>
      <c r="B669" s="1" t="s">
        <v>237</v>
      </c>
      <c r="C669" s="2" t="s">
        <v>14</v>
      </c>
      <c r="D669" s="2" t="s">
        <v>118</v>
      </c>
      <c r="E669" s="7">
        <v>167079</v>
      </c>
      <c r="F669" s="120"/>
      <c r="G669" s="7">
        <v>602968</v>
      </c>
      <c r="H669" s="120"/>
      <c r="I669" s="7">
        <v>154650</v>
      </c>
      <c r="J669" s="120"/>
      <c r="K669" s="7"/>
      <c r="L669" s="119"/>
      <c r="M669" s="2"/>
    </row>
    <row r="670" spans="1:14" s="1" customFormat="1" ht="27.6">
      <c r="A670" s="1" t="s">
        <v>29</v>
      </c>
      <c r="B670" s="1" t="s">
        <v>237</v>
      </c>
      <c r="C670" s="2" t="s">
        <v>15</v>
      </c>
      <c r="D670" s="2" t="s">
        <v>119</v>
      </c>
      <c r="E670" s="7"/>
      <c r="F670" s="120"/>
      <c r="G670" s="7">
        <v>317849</v>
      </c>
      <c r="H670" s="120">
        <v>193</v>
      </c>
      <c r="I670" s="7"/>
      <c r="J670" s="120"/>
      <c r="K670" s="7"/>
      <c r="L670" s="119"/>
      <c r="M670" s="2"/>
    </row>
    <row r="671" spans="1:14" s="1" customFormat="1" ht="27.6">
      <c r="A671" s="1" t="s">
        <v>29</v>
      </c>
      <c r="B671" s="1" t="s">
        <v>237</v>
      </c>
      <c r="C671" s="2" t="s">
        <v>15</v>
      </c>
      <c r="D671" s="2" t="s">
        <v>120</v>
      </c>
      <c r="E671" s="7"/>
      <c r="F671" s="120"/>
      <c r="G671" s="7">
        <v>306186</v>
      </c>
      <c r="H671" s="120">
        <v>579</v>
      </c>
      <c r="I671" s="7">
        <v>950</v>
      </c>
      <c r="J671" s="120"/>
      <c r="K671" s="7"/>
      <c r="L671" s="119"/>
      <c r="M671" s="2"/>
    </row>
    <row r="672" spans="1:14" s="1" customFormat="1" ht="27.6">
      <c r="A672" s="1" t="s">
        <v>29</v>
      </c>
      <c r="B672" s="1" t="s">
        <v>237</v>
      </c>
      <c r="C672" s="2" t="s">
        <v>15</v>
      </c>
      <c r="D672" s="2" t="s">
        <v>121</v>
      </c>
      <c r="E672" s="7"/>
      <c r="F672" s="120"/>
      <c r="G672" s="7">
        <v>3560</v>
      </c>
      <c r="H672" s="120">
        <v>8</v>
      </c>
      <c r="I672" s="7">
        <v>106882</v>
      </c>
      <c r="J672" s="120"/>
      <c r="K672" s="7"/>
      <c r="L672" s="119"/>
      <c r="M672" s="2"/>
    </row>
    <row r="673" spans="1:13" s="1" customFormat="1" ht="27.6">
      <c r="A673" s="1" t="s">
        <v>29</v>
      </c>
      <c r="B673" s="1" t="s">
        <v>237</v>
      </c>
      <c r="C673" s="2" t="s">
        <v>15</v>
      </c>
      <c r="D673" s="2" t="s">
        <v>122</v>
      </c>
      <c r="E673" s="7"/>
      <c r="F673" s="120"/>
      <c r="G673" s="7"/>
      <c r="H673" s="120"/>
      <c r="I673" s="7"/>
      <c r="J673" s="120"/>
      <c r="K673" s="7"/>
      <c r="L673" s="119"/>
      <c r="M673" s="2"/>
    </row>
    <row r="674" spans="1:13" s="1" customFormat="1">
      <c r="A674" s="1" t="s">
        <v>29</v>
      </c>
      <c r="B674" s="1" t="s">
        <v>237</v>
      </c>
      <c r="C674" s="2" t="s">
        <v>15</v>
      </c>
      <c r="D674" s="2" t="s">
        <v>123</v>
      </c>
      <c r="E674" s="7"/>
      <c r="F674" s="120"/>
      <c r="G674" s="7">
        <v>5000</v>
      </c>
      <c r="H674" s="120"/>
      <c r="I674" s="7">
        <v>19938</v>
      </c>
      <c r="J674" s="120"/>
      <c r="K674" s="7">
        <v>80794</v>
      </c>
      <c r="L674" s="119"/>
      <c r="M674" s="2"/>
    </row>
    <row r="675" spans="1:13" s="1" customFormat="1">
      <c r="A675" s="1" t="s">
        <v>29</v>
      </c>
      <c r="B675" s="1" t="s">
        <v>237</v>
      </c>
      <c r="C675" s="2" t="s">
        <v>86</v>
      </c>
      <c r="D675" s="2" t="s">
        <v>124</v>
      </c>
      <c r="E675" s="7"/>
      <c r="F675" s="120"/>
      <c r="G675" s="7"/>
      <c r="H675" s="120"/>
      <c r="I675" s="7"/>
      <c r="J675" s="120"/>
      <c r="K675" s="7"/>
      <c r="L675" s="119"/>
      <c r="M675" s="2"/>
    </row>
    <row r="676" spans="1:13" s="1" customFormat="1">
      <c r="A676" s="1" t="s">
        <v>29</v>
      </c>
      <c r="B676" s="1" t="s">
        <v>241</v>
      </c>
      <c r="C676" s="2" t="s">
        <v>8</v>
      </c>
      <c r="D676" s="2" t="s">
        <v>97</v>
      </c>
      <c r="E676" s="7">
        <v>887860</v>
      </c>
      <c r="F676" s="120">
        <v>2360</v>
      </c>
      <c r="G676" s="7">
        <v>1037458</v>
      </c>
      <c r="H676" s="120">
        <v>3315</v>
      </c>
      <c r="I676" s="7">
        <v>5632936</v>
      </c>
      <c r="J676" s="120">
        <v>3000</v>
      </c>
      <c r="K676" s="7">
        <v>3263725</v>
      </c>
      <c r="L676" s="119">
        <v>2368</v>
      </c>
      <c r="M676" s="2"/>
    </row>
    <row r="677" spans="1:13" s="1" customFormat="1">
      <c r="A677" s="1" t="s">
        <v>29</v>
      </c>
      <c r="B677" s="1" t="s">
        <v>241</v>
      </c>
      <c r="C677" s="2" t="s">
        <v>8</v>
      </c>
      <c r="D677" s="2" t="s">
        <v>98</v>
      </c>
      <c r="E677" s="7">
        <v>401205</v>
      </c>
      <c r="F677" s="120">
        <v>1904</v>
      </c>
      <c r="G677" s="7"/>
      <c r="H677" s="120"/>
      <c r="I677" s="7"/>
      <c r="J677" s="120"/>
      <c r="K677" s="7"/>
      <c r="L677" s="119"/>
      <c r="M677" s="2"/>
    </row>
    <row r="678" spans="1:13" s="1" customFormat="1">
      <c r="A678" s="1" t="s">
        <v>29</v>
      </c>
      <c r="B678" s="1" t="s">
        <v>241</v>
      </c>
      <c r="C678" s="2" t="s">
        <v>8</v>
      </c>
      <c r="D678" s="2" t="s">
        <v>99</v>
      </c>
      <c r="E678" s="7">
        <v>152000</v>
      </c>
      <c r="F678" s="120">
        <v>304</v>
      </c>
      <c r="G678" s="7"/>
      <c r="H678" s="120"/>
      <c r="I678" s="7"/>
      <c r="J678" s="120"/>
      <c r="K678" s="7"/>
      <c r="L678" s="119"/>
      <c r="M678" s="2"/>
    </row>
    <row r="679" spans="1:13" s="1" customFormat="1" ht="27.6">
      <c r="A679" s="1" t="s">
        <v>29</v>
      </c>
      <c r="B679" s="1" t="s">
        <v>241</v>
      </c>
      <c r="C679" s="2" t="s">
        <v>8</v>
      </c>
      <c r="D679" s="2" t="s">
        <v>100</v>
      </c>
      <c r="E679" s="7">
        <v>64282</v>
      </c>
      <c r="F679" s="120"/>
      <c r="G679" s="7"/>
      <c r="H679" s="120"/>
      <c r="I679" s="7">
        <v>1467587</v>
      </c>
      <c r="J679" s="120"/>
      <c r="K679" s="7">
        <v>110977</v>
      </c>
      <c r="L679" s="119"/>
      <c r="M679" s="2"/>
    </row>
    <row r="680" spans="1:13" s="1" customFormat="1">
      <c r="A680" s="1" t="s">
        <v>29</v>
      </c>
      <c r="B680" s="1" t="s">
        <v>241</v>
      </c>
      <c r="C680" s="2" t="s">
        <v>8</v>
      </c>
      <c r="D680" s="2" t="s">
        <v>101</v>
      </c>
      <c r="E680" s="7"/>
      <c r="F680" s="120"/>
      <c r="G680" s="7"/>
      <c r="H680" s="120"/>
      <c r="I680" s="7"/>
      <c r="J680" s="120"/>
      <c r="K680" s="7"/>
      <c r="L680" s="119"/>
      <c r="M680" s="2"/>
    </row>
    <row r="681" spans="1:13" s="1" customFormat="1" ht="55.2">
      <c r="A681" s="1" t="s">
        <v>29</v>
      </c>
      <c r="B681" s="1" t="s">
        <v>241</v>
      </c>
      <c r="C681" s="2" t="s">
        <v>8</v>
      </c>
      <c r="D681" s="2" t="s">
        <v>102</v>
      </c>
      <c r="E681" s="7"/>
      <c r="F681" s="120"/>
      <c r="G681" s="7"/>
      <c r="H681" s="120"/>
      <c r="I681" s="7"/>
      <c r="J681" s="120"/>
      <c r="K681" s="7"/>
      <c r="L681" s="119"/>
      <c r="M681" s="2"/>
    </row>
    <row r="682" spans="1:13" s="1" customFormat="1">
      <c r="A682" s="1" t="s">
        <v>29</v>
      </c>
      <c r="B682" s="1" t="s">
        <v>241</v>
      </c>
      <c r="C682" s="2" t="s">
        <v>8</v>
      </c>
      <c r="D682" s="2" t="s">
        <v>103</v>
      </c>
      <c r="E682" s="7"/>
      <c r="F682" s="120"/>
      <c r="G682" s="7">
        <v>400267</v>
      </c>
      <c r="H682" s="120">
        <v>620</v>
      </c>
      <c r="I682" s="7"/>
      <c r="J682" s="120"/>
      <c r="K682" s="7"/>
      <c r="L682" s="119"/>
      <c r="M682" s="2"/>
    </row>
    <row r="683" spans="1:13" s="1" customFormat="1" ht="27.6">
      <c r="A683" s="1" t="s">
        <v>29</v>
      </c>
      <c r="B683" s="1" t="s">
        <v>241</v>
      </c>
      <c r="C683" s="2" t="s">
        <v>9</v>
      </c>
      <c r="D683" s="2" t="s">
        <v>104</v>
      </c>
      <c r="E683" s="7"/>
      <c r="F683" s="120"/>
      <c r="G683" s="7"/>
      <c r="H683" s="120"/>
      <c r="I683" s="7"/>
      <c r="J683" s="120"/>
      <c r="K683" s="7"/>
      <c r="L683" s="119"/>
      <c r="M683" s="2"/>
    </row>
    <row r="684" spans="1:13" s="1" customFormat="1" ht="27.6">
      <c r="A684" s="1" t="s">
        <v>29</v>
      </c>
      <c r="B684" s="1" t="s">
        <v>241</v>
      </c>
      <c r="C684" s="2" t="s">
        <v>9</v>
      </c>
      <c r="D684" s="2" t="s">
        <v>105</v>
      </c>
      <c r="E684" s="7">
        <v>194482</v>
      </c>
      <c r="F684" s="120"/>
      <c r="G684" s="7">
        <v>235289</v>
      </c>
      <c r="H684" s="120"/>
      <c r="I684" s="7"/>
      <c r="J684" s="120"/>
      <c r="K684" s="7"/>
      <c r="L684" s="119"/>
      <c r="M684" s="2"/>
    </row>
    <row r="685" spans="1:13" s="1" customFormat="1" ht="41.4">
      <c r="A685" s="1" t="s">
        <v>29</v>
      </c>
      <c r="B685" s="1" t="s">
        <v>241</v>
      </c>
      <c r="C685" s="2" t="s">
        <v>9</v>
      </c>
      <c r="D685" s="2" t="s">
        <v>106</v>
      </c>
      <c r="E685" s="7"/>
      <c r="F685" s="120"/>
      <c r="G685" s="7"/>
      <c r="H685" s="120"/>
      <c r="I685" s="7"/>
      <c r="J685" s="120"/>
      <c r="K685" s="7"/>
      <c r="L685" s="119"/>
      <c r="M685" s="2"/>
    </row>
    <row r="686" spans="1:13" s="1" customFormat="1" ht="27.6">
      <c r="A686" s="1" t="s">
        <v>29</v>
      </c>
      <c r="B686" s="1" t="s">
        <v>241</v>
      </c>
      <c r="C686" s="2" t="s">
        <v>9</v>
      </c>
      <c r="D686" s="2" t="s">
        <v>107</v>
      </c>
      <c r="E686" s="7">
        <v>12436</v>
      </c>
      <c r="F686" s="120"/>
      <c r="G686" s="7">
        <v>15123</v>
      </c>
      <c r="H686" s="120"/>
      <c r="I686" s="7">
        <v>99453</v>
      </c>
      <c r="J686" s="120"/>
      <c r="K686" s="7">
        <v>36379</v>
      </c>
      <c r="L686" s="119"/>
      <c r="M686" s="2"/>
    </row>
    <row r="687" spans="1:13" s="1" customFormat="1" ht="27.6">
      <c r="A687" s="1" t="s">
        <v>29</v>
      </c>
      <c r="B687" s="1" t="s">
        <v>241</v>
      </c>
      <c r="C687" s="2" t="s">
        <v>9</v>
      </c>
      <c r="D687" s="2" t="s">
        <v>108</v>
      </c>
      <c r="E687" s="7">
        <v>74724</v>
      </c>
      <c r="F687" s="120"/>
      <c r="G687" s="7">
        <v>946448</v>
      </c>
      <c r="H687" s="120"/>
      <c r="I687" s="7">
        <v>2172319</v>
      </c>
      <c r="J687" s="120"/>
      <c r="K687" s="7">
        <v>541092</v>
      </c>
      <c r="L687" s="119"/>
      <c r="M687" s="2"/>
    </row>
    <row r="688" spans="1:13" s="1" customFormat="1" ht="27.6">
      <c r="A688" s="1" t="s">
        <v>29</v>
      </c>
      <c r="B688" s="1" t="s">
        <v>241</v>
      </c>
      <c r="C688" s="2" t="s">
        <v>10</v>
      </c>
      <c r="D688" s="2" t="s">
        <v>109</v>
      </c>
      <c r="E688" s="7">
        <v>66532</v>
      </c>
      <c r="F688" s="120"/>
      <c r="G688" s="7">
        <v>20064</v>
      </c>
      <c r="H688" s="120"/>
      <c r="I688" s="7">
        <v>6343</v>
      </c>
      <c r="J688" s="120"/>
      <c r="K688" s="7">
        <v>24867</v>
      </c>
      <c r="L688" s="119"/>
      <c r="M688" s="2"/>
    </row>
    <row r="689" spans="1:14" s="1" customFormat="1" ht="27.6">
      <c r="A689" s="1" t="s">
        <v>29</v>
      </c>
      <c r="B689" s="1" t="s">
        <v>241</v>
      </c>
      <c r="C689" s="2" t="s">
        <v>10</v>
      </c>
      <c r="D689" s="2" t="s">
        <v>110</v>
      </c>
      <c r="E689" s="7"/>
      <c r="F689" s="120"/>
      <c r="G689" s="7"/>
      <c r="H689" s="120"/>
      <c r="I689" s="7"/>
      <c r="J689" s="120"/>
      <c r="K689" s="7"/>
      <c r="L689" s="119"/>
      <c r="M689" s="2"/>
    </row>
    <row r="690" spans="1:14" s="1" customFormat="1" ht="27.6">
      <c r="A690" s="1" t="s">
        <v>29</v>
      </c>
      <c r="B690" s="1" t="s">
        <v>241</v>
      </c>
      <c r="C690" s="2" t="s">
        <v>10</v>
      </c>
      <c r="D690" s="2" t="s">
        <v>111</v>
      </c>
      <c r="E690" s="7"/>
      <c r="F690" s="120"/>
      <c r="G690" s="7"/>
      <c r="H690" s="120"/>
      <c r="I690" s="7"/>
      <c r="J690" s="120"/>
      <c r="K690" s="7"/>
      <c r="L690" s="119"/>
      <c r="M690" s="2"/>
    </row>
    <row r="691" spans="1:14" s="1" customFormat="1" ht="27.6">
      <c r="A691" s="1" t="s">
        <v>29</v>
      </c>
      <c r="B691" s="1" t="s">
        <v>241</v>
      </c>
      <c r="C691" s="2" t="s">
        <v>10</v>
      </c>
      <c r="D691" s="2" t="s">
        <v>112</v>
      </c>
      <c r="E691" s="7"/>
      <c r="F691" s="120"/>
      <c r="G691" s="7"/>
      <c r="H691" s="120"/>
      <c r="I691" s="7"/>
      <c r="J691" s="120"/>
      <c r="K691" s="7"/>
      <c r="L691" s="119"/>
      <c r="M691" s="2"/>
    </row>
    <row r="692" spans="1:14" s="1" customFormat="1">
      <c r="A692" s="1" t="s">
        <v>29</v>
      </c>
      <c r="B692" s="1" t="s">
        <v>241</v>
      </c>
      <c r="C692" s="2" t="s">
        <v>11</v>
      </c>
      <c r="D692" s="2" t="s">
        <v>113</v>
      </c>
      <c r="E692" s="7"/>
      <c r="F692" s="120"/>
      <c r="G692" s="7">
        <v>492781</v>
      </c>
      <c r="H692" s="120"/>
      <c r="I692" s="7">
        <v>1409408</v>
      </c>
      <c r="J692" s="120"/>
      <c r="K692" s="7">
        <v>-35907</v>
      </c>
      <c r="L692" s="119"/>
      <c r="M692" s="2"/>
    </row>
    <row r="693" spans="1:14" s="1" customFormat="1" ht="41.4">
      <c r="A693" s="1" t="s">
        <v>29</v>
      </c>
      <c r="B693" s="1" t="s">
        <v>241</v>
      </c>
      <c r="C693" s="2" t="s">
        <v>11</v>
      </c>
      <c r="D693" s="2" t="s">
        <v>114</v>
      </c>
      <c r="E693" s="7"/>
      <c r="F693" s="120"/>
      <c r="G693" s="7">
        <v>135926</v>
      </c>
      <c r="H693" s="120"/>
      <c r="I693" s="7">
        <v>209492</v>
      </c>
      <c r="J693" s="120"/>
      <c r="K693" s="7">
        <v>13029</v>
      </c>
      <c r="L693" s="119"/>
      <c r="M693" s="2"/>
    </row>
    <row r="694" spans="1:14" s="1" customFormat="1">
      <c r="A694" s="1" t="s">
        <v>29</v>
      </c>
      <c r="B694" s="1" t="s">
        <v>241</v>
      </c>
      <c r="C694" s="2" t="s">
        <v>11</v>
      </c>
      <c r="D694" s="2" t="s">
        <v>115</v>
      </c>
      <c r="E694" s="7"/>
      <c r="F694" s="120"/>
      <c r="G694" s="7"/>
      <c r="H694" s="120"/>
      <c r="I694" s="7"/>
      <c r="J694" s="120"/>
      <c r="K694" s="7"/>
      <c r="L694" s="119"/>
      <c r="M694" s="2"/>
    </row>
    <row r="695" spans="1:14" s="1" customFormat="1">
      <c r="A695" s="1" t="s">
        <v>29</v>
      </c>
      <c r="B695" s="1" t="s">
        <v>241</v>
      </c>
      <c r="C695" s="2" t="s">
        <v>12</v>
      </c>
      <c r="D695" s="2" t="s">
        <v>116</v>
      </c>
      <c r="E695" s="7"/>
      <c r="F695" s="120"/>
      <c r="G695" s="7"/>
      <c r="H695" s="120"/>
      <c r="I695" s="7"/>
      <c r="J695" s="120"/>
      <c r="K695" s="7"/>
      <c r="L695" s="119"/>
      <c r="M695" s="2"/>
    </row>
    <row r="696" spans="1:14" s="1" customFormat="1" ht="27.6">
      <c r="A696" s="1" t="s">
        <v>29</v>
      </c>
      <c r="B696" s="1" t="s">
        <v>241</v>
      </c>
      <c r="C696" s="2" t="s">
        <v>13</v>
      </c>
      <c r="D696" s="2" t="s">
        <v>117</v>
      </c>
      <c r="E696" s="7"/>
      <c r="F696" s="120"/>
      <c r="G696" s="7"/>
      <c r="H696" s="120"/>
      <c r="I696" s="7"/>
      <c r="J696" s="120"/>
      <c r="K696" s="7"/>
      <c r="L696" s="119"/>
      <c r="M696" s="2"/>
    </row>
    <row r="697" spans="1:14" s="1" customFormat="1">
      <c r="A697" s="1" t="s">
        <v>29</v>
      </c>
      <c r="B697" s="1" t="s">
        <v>241</v>
      </c>
      <c r="C697" s="2" t="s">
        <v>14</v>
      </c>
      <c r="D697" s="2" t="s">
        <v>118</v>
      </c>
      <c r="E697" s="7">
        <v>436468</v>
      </c>
      <c r="F697" s="120"/>
      <c r="G697" s="7">
        <v>53155</v>
      </c>
      <c r="H697" s="120"/>
      <c r="I697" s="7">
        <v>95248</v>
      </c>
      <c r="J697" s="120"/>
      <c r="K697" s="7">
        <v>376650</v>
      </c>
      <c r="L697" s="119"/>
      <c r="M697" s="2"/>
      <c r="N697" s="1" t="s">
        <v>31</v>
      </c>
    </row>
    <row r="698" spans="1:14" s="1" customFormat="1" ht="27.6">
      <c r="A698" s="1" t="s">
        <v>29</v>
      </c>
      <c r="B698" s="1" t="s">
        <v>241</v>
      </c>
      <c r="C698" s="2" t="s">
        <v>15</v>
      </c>
      <c r="D698" s="2" t="s">
        <v>119</v>
      </c>
      <c r="E698" s="7"/>
      <c r="F698" s="120"/>
      <c r="G698" s="7">
        <v>36688</v>
      </c>
      <c r="H698" s="120">
        <v>36</v>
      </c>
      <c r="I698" s="7"/>
      <c r="J698" s="120"/>
      <c r="K698" s="7"/>
      <c r="L698" s="119"/>
      <c r="M698" s="2"/>
    </row>
    <row r="699" spans="1:14" s="1" customFormat="1" ht="27.6">
      <c r="A699" s="1" t="s">
        <v>29</v>
      </c>
      <c r="B699" s="1" t="s">
        <v>241</v>
      </c>
      <c r="C699" s="2" t="s">
        <v>15</v>
      </c>
      <c r="D699" s="2" t="s">
        <v>120</v>
      </c>
      <c r="E699" s="7"/>
      <c r="F699" s="120"/>
      <c r="G699" s="7">
        <v>35452</v>
      </c>
      <c r="H699" s="120">
        <v>50</v>
      </c>
      <c r="I699" s="7"/>
      <c r="J699" s="120"/>
      <c r="K699" s="7"/>
      <c r="L699" s="119"/>
      <c r="M699" s="2"/>
    </row>
    <row r="700" spans="1:14" s="1" customFormat="1" ht="27.6">
      <c r="A700" s="1" t="s">
        <v>29</v>
      </c>
      <c r="B700" s="1" t="s">
        <v>241</v>
      </c>
      <c r="C700" s="2" t="s">
        <v>15</v>
      </c>
      <c r="D700" s="2" t="s">
        <v>121</v>
      </c>
      <c r="E700" s="7"/>
      <c r="F700" s="120"/>
      <c r="G700" s="7">
        <v>285026</v>
      </c>
      <c r="H700" s="120">
        <v>76</v>
      </c>
      <c r="I700" s="7">
        <v>552356</v>
      </c>
      <c r="J700" s="120"/>
      <c r="K700" s="7">
        <v>152994</v>
      </c>
      <c r="L700" s="119"/>
      <c r="M700" s="2"/>
    </row>
    <row r="701" spans="1:14" s="1" customFormat="1" ht="27.6">
      <c r="A701" s="1" t="s">
        <v>29</v>
      </c>
      <c r="B701" s="1" t="s">
        <v>241</v>
      </c>
      <c r="C701" s="2" t="s">
        <v>15</v>
      </c>
      <c r="D701" s="2" t="s">
        <v>122</v>
      </c>
      <c r="E701" s="7"/>
      <c r="F701" s="120"/>
      <c r="G701" s="7"/>
      <c r="H701" s="120"/>
      <c r="I701" s="7"/>
      <c r="J701" s="120"/>
      <c r="K701" s="7"/>
      <c r="L701" s="119"/>
      <c r="M701" s="2"/>
    </row>
    <row r="702" spans="1:14" s="1" customFormat="1">
      <c r="A702" s="1" t="s">
        <v>29</v>
      </c>
      <c r="B702" s="1" t="s">
        <v>241</v>
      </c>
      <c r="C702" s="2" t="s">
        <v>15</v>
      </c>
      <c r="D702" s="2" t="s">
        <v>123</v>
      </c>
      <c r="E702" s="7"/>
      <c r="F702" s="120"/>
      <c r="G702" s="7"/>
      <c r="H702" s="120"/>
      <c r="I702" s="7"/>
      <c r="J702" s="120"/>
      <c r="K702" s="7"/>
      <c r="L702" s="119"/>
      <c r="M702" s="2"/>
    </row>
    <row r="703" spans="1:14" s="1" customFormat="1">
      <c r="A703" s="1" t="s">
        <v>29</v>
      </c>
      <c r="B703" s="1" t="s">
        <v>241</v>
      </c>
      <c r="C703" s="2" t="s">
        <v>86</v>
      </c>
      <c r="D703" s="2" t="s">
        <v>124</v>
      </c>
      <c r="E703" s="7"/>
      <c r="F703" s="120"/>
      <c r="G703" s="7"/>
      <c r="H703" s="120"/>
      <c r="I703" s="7"/>
      <c r="J703" s="120"/>
      <c r="K703" s="7"/>
      <c r="L703" s="119"/>
      <c r="M703" s="2"/>
    </row>
    <row r="704" spans="1:14" s="1" customFormat="1">
      <c r="A704" s="1" t="s">
        <v>29</v>
      </c>
      <c r="B704" s="1" t="s">
        <v>242</v>
      </c>
      <c r="C704" s="2" t="s">
        <v>8</v>
      </c>
      <c r="D704" s="2" t="s">
        <v>97</v>
      </c>
      <c r="E704" s="7">
        <v>652800</v>
      </c>
      <c r="F704" s="120">
        <v>1088</v>
      </c>
      <c r="G704" s="7">
        <v>1897000</v>
      </c>
      <c r="H704" s="120">
        <v>1897</v>
      </c>
      <c r="I704" s="7">
        <v>5098900</v>
      </c>
      <c r="J704" s="120">
        <v>1498</v>
      </c>
      <c r="K704" s="7">
        <v>439979</v>
      </c>
      <c r="L704" s="119">
        <v>825</v>
      </c>
      <c r="M704" s="2"/>
    </row>
    <row r="705" spans="1:13" s="1" customFormat="1">
      <c r="A705" s="1" t="s">
        <v>29</v>
      </c>
      <c r="B705" s="1" t="s">
        <v>242</v>
      </c>
      <c r="C705" s="2" t="s">
        <v>8</v>
      </c>
      <c r="D705" s="2" t="s">
        <v>98</v>
      </c>
      <c r="E705" s="7"/>
      <c r="F705" s="120"/>
      <c r="G705" s="7"/>
      <c r="H705" s="120"/>
      <c r="I705" s="7"/>
      <c r="J705" s="120"/>
      <c r="K705" s="7"/>
      <c r="L705" s="119"/>
      <c r="M705" s="2"/>
    </row>
    <row r="706" spans="1:13" s="1" customFormat="1">
      <c r="A706" s="1" t="s">
        <v>29</v>
      </c>
      <c r="B706" s="1" t="s">
        <v>242</v>
      </c>
      <c r="C706" s="2" t="s">
        <v>8</v>
      </c>
      <c r="D706" s="2" t="s">
        <v>99</v>
      </c>
      <c r="E706" s="7"/>
      <c r="F706" s="120"/>
      <c r="G706" s="7"/>
      <c r="H706" s="120"/>
      <c r="I706" s="7"/>
      <c r="J706" s="120"/>
      <c r="K706" s="7"/>
      <c r="L706" s="119"/>
      <c r="M706" s="2"/>
    </row>
    <row r="707" spans="1:13" s="1" customFormat="1" ht="27.6">
      <c r="A707" s="1" t="s">
        <v>29</v>
      </c>
      <c r="B707" s="1" t="s">
        <v>242</v>
      </c>
      <c r="C707" s="2" t="s">
        <v>8</v>
      </c>
      <c r="D707" s="2" t="s">
        <v>100</v>
      </c>
      <c r="E707" s="7"/>
      <c r="F707" s="120"/>
      <c r="G707" s="7"/>
      <c r="H707" s="120"/>
      <c r="I707" s="7"/>
      <c r="J707" s="120"/>
      <c r="K707" s="7"/>
      <c r="L707" s="119"/>
      <c r="M707" s="2"/>
    </row>
    <row r="708" spans="1:13" s="1" customFormat="1">
      <c r="A708" s="1" t="s">
        <v>29</v>
      </c>
      <c r="B708" s="1" t="s">
        <v>242</v>
      </c>
      <c r="C708" s="2" t="s">
        <v>8</v>
      </c>
      <c r="D708" s="2" t="s">
        <v>101</v>
      </c>
      <c r="E708" s="7"/>
      <c r="F708" s="120"/>
      <c r="G708" s="7"/>
      <c r="H708" s="120"/>
      <c r="I708" s="7"/>
      <c r="J708" s="120"/>
      <c r="K708" s="7"/>
      <c r="L708" s="119"/>
      <c r="M708" s="2"/>
    </row>
    <row r="709" spans="1:13" s="1" customFormat="1" ht="55.2">
      <c r="A709" s="1" t="s">
        <v>29</v>
      </c>
      <c r="B709" s="1" t="s">
        <v>242</v>
      </c>
      <c r="C709" s="2" t="s">
        <v>8</v>
      </c>
      <c r="D709" s="2" t="s">
        <v>102</v>
      </c>
      <c r="E709" s="7"/>
      <c r="F709" s="120"/>
      <c r="G709" s="7"/>
      <c r="H709" s="120"/>
      <c r="I709" s="7"/>
      <c r="J709" s="120"/>
      <c r="K709" s="7"/>
      <c r="L709" s="119"/>
      <c r="M709" s="2"/>
    </row>
    <row r="710" spans="1:13" s="1" customFormat="1">
      <c r="A710" s="1" t="s">
        <v>29</v>
      </c>
      <c r="B710" s="1" t="s">
        <v>242</v>
      </c>
      <c r="C710" s="2" t="s">
        <v>8</v>
      </c>
      <c r="D710" s="2" t="s">
        <v>103</v>
      </c>
      <c r="E710" s="7"/>
      <c r="F710" s="120"/>
      <c r="G710" s="7"/>
      <c r="H710" s="120"/>
      <c r="I710" s="7"/>
      <c r="J710" s="120"/>
      <c r="K710" s="7">
        <v>11297</v>
      </c>
      <c r="L710" s="119"/>
      <c r="M710" s="2"/>
    </row>
    <row r="711" spans="1:13" s="1" customFormat="1" ht="27.6">
      <c r="A711" s="1" t="s">
        <v>29</v>
      </c>
      <c r="B711" s="1" t="s">
        <v>242</v>
      </c>
      <c r="C711" s="2" t="s">
        <v>9</v>
      </c>
      <c r="D711" s="2" t="s">
        <v>104</v>
      </c>
      <c r="E711" s="7">
        <v>2975</v>
      </c>
      <c r="F711" s="120"/>
      <c r="G711" s="7">
        <v>3720</v>
      </c>
      <c r="H711" s="120"/>
      <c r="I711" s="7"/>
      <c r="J711" s="120"/>
      <c r="K711" s="7"/>
      <c r="L711" s="119"/>
      <c r="M711" s="2"/>
    </row>
    <row r="712" spans="1:13" s="1" customFormat="1" ht="27.6">
      <c r="A712" s="1" t="s">
        <v>29</v>
      </c>
      <c r="B712" s="1" t="s">
        <v>242</v>
      </c>
      <c r="C712" s="2" t="s">
        <v>9</v>
      </c>
      <c r="D712" s="2" t="s">
        <v>105</v>
      </c>
      <c r="E712" s="7"/>
      <c r="F712" s="120"/>
      <c r="G712" s="7"/>
      <c r="H712" s="120"/>
      <c r="I712" s="7"/>
      <c r="J712" s="120"/>
      <c r="K712" s="7"/>
      <c r="L712" s="119"/>
      <c r="M712" s="2"/>
    </row>
    <row r="713" spans="1:13" s="1" customFormat="1" ht="41.4">
      <c r="A713" s="1" t="s">
        <v>29</v>
      </c>
      <c r="B713" s="1" t="s">
        <v>242</v>
      </c>
      <c r="C713" s="2" t="s">
        <v>9</v>
      </c>
      <c r="D713" s="2" t="s">
        <v>106</v>
      </c>
      <c r="E713" s="7"/>
      <c r="F713" s="120"/>
      <c r="G713" s="7"/>
      <c r="H713" s="120"/>
      <c r="I713" s="7"/>
      <c r="J713" s="120"/>
      <c r="K713" s="7"/>
      <c r="L713" s="119"/>
      <c r="M713" s="2"/>
    </row>
    <row r="714" spans="1:13" s="1" customFormat="1" ht="27.6">
      <c r="A714" s="1" t="s">
        <v>29</v>
      </c>
      <c r="B714" s="1" t="s">
        <v>242</v>
      </c>
      <c r="C714" s="2" t="s">
        <v>9</v>
      </c>
      <c r="D714" s="2" t="s">
        <v>107</v>
      </c>
      <c r="E714" s="7"/>
      <c r="F714" s="120"/>
      <c r="G714" s="7"/>
      <c r="H714" s="120"/>
      <c r="I714" s="7">
        <v>703089</v>
      </c>
      <c r="J714" s="120"/>
      <c r="K714" s="7"/>
      <c r="L714" s="119"/>
      <c r="M714" s="2"/>
    </row>
    <row r="715" spans="1:13" s="1" customFormat="1" ht="27.6">
      <c r="A715" s="1" t="s">
        <v>29</v>
      </c>
      <c r="B715" s="1" t="s">
        <v>242</v>
      </c>
      <c r="C715" s="2" t="s">
        <v>9</v>
      </c>
      <c r="D715" s="2" t="s">
        <v>108</v>
      </c>
      <c r="E715" s="7">
        <v>225680</v>
      </c>
      <c r="F715" s="120"/>
      <c r="G715" s="7">
        <v>600658</v>
      </c>
      <c r="H715" s="120"/>
      <c r="I715" s="7">
        <v>307873</v>
      </c>
      <c r="J715" s="120"/>
      <c r="K715" s="7"/>
      <c r="L715" s="119"/>
      <c r="M715" s="2"/>
    </row>
    <row r="716" spans="1:13" s="1" customFormat="1" ht="27.6">
      <c r="A716" s="1" t="s">
        <v>29</v>
      </c>
      <c r="B716" s="1" t="s">
        <v>242</v>
      </c>
      <c r="C716" s="2" t="s">
        <v>10</v>
      </c>
      <c r="D716" s="2" t="s">
        <v>109</v>
      </c>
      <c r="E716" s="7">
        <v>49128</v>
      </c>
      <c r="F716" s="120"/>
      <c r="G716" s="7">
        <v>94556</v>
      </c>
      <c r="H716" s="120"/>
      <c r="I716" s="7">
        <v>154832</v>
      </c>
      <c r="J716" s="120"/>
      <c r="K716" s="7"/>
      <c r="L716" s="119"/>
      <c r="M716" s="2"/>
    </row>
    <row r="717" spans="1:13" s="1" customFormat="1" ht="27.6">
      <c r="A717" s="1" t="s">
        <v>29</v>
      </c>
      <c r="B717" s="1" t="s">
        <v>242</v>
      </c>
      <c r="C717" s="2" t="s">
        <v>10</v>
      </c>
      <c r="D717" s="2" t="s">
        <v>110</v>
      </c>
      <c r="E717" s="7">
        <v>89115</v>
      </c>
      <c r="F717" s="120"/>
      <c r="G717" s="7">
        <v>36384</v>
      </c>
      <c r="H717" s="120"/>
      <c r="I717" s="7">
        <v>35540</v>
      </c>
      <c r="J717" s="120"/>
      <c r="K717" s="7"/>
      <c r="L717" s="119"/>
      <c r="M717" s="2"/>
    </row>
    <row r="718" spans="1:13" s="1" customFormat="1" ht="27.6">
      <c r="A718" s="1" t="s">
        <v>29</v>
      </c>
      <c r="B718" s="1" t="s">
        <v>242</v>
      </c>
      <c r="C718" s="2" t="s">
        <v>10</v>
      </c>
      <c r="D718" s="2" t="s">
        <v>111</v>
      </c>
      <c r="E718" s="7">
        <v>15010</v>
      </c>
      <c r="F718" s="120"/>
      <c r="G718" s="7">
        <v>45765</v>
      </c>
      <c r="H718" s="120"/>
      <c r="I718" s="7">
        <v>810045</v>
      </c>
      <c r="J718" s="120"/>
      <c r="K718" s="7"/>
      <c r="L718" s="119"/>
      <c r="M718" s="2"/>
    </row>
    <row r="719" spans="1:13" s="1" customFormat="1" ht="27.6">
      <c r="A719" s="1" t="s">
        <v>29</v>
      </c>
      <c r="B719" s="1" t="s">
        <v>242</v>
      </c>
      <c r="C719" s="2" t="s">
        <v>10</v>
      </c>
      <c r="D719" s="2" t="s">
        <v>112</v>
      </c>
      <c r="E719" s="7"/>
      <c r="F719" s="120"/>
      <c r="G719" s="7"/>
      <c r="H719" s="120"/>
      <c r="I719" s="7"/>
      <c r="J719" s="120"/>
      <c r="K719" s="7"/>
      <c r="L719" s="119"/>
      <c r="M719" s="2"/>
    </row>
    <row r="720" spans="1:13" s="1" customFormat="1">
      <c r="A720" s="1" t="s">
        <v>29</v>
      </c>
      <c r="B720" s="1" t="s">
        <v>242</v>
      </c>
      <c r="C720" s="2" t="s">
        <v>11</v>
      </c>
      <c r="D720" s="2" t="s">
        <v>113</v>
      </c>
      <c r="E720" s="7"/>
      <c r="F720" s="120"/>
      <c r="G720" s="7">
        <v>3066253</v>
      </c>
      <c r="H720" s="120"/>
      <c r="I720" s="7">
        <v>2901079</v>
      </c>
      <c r="J720" s="120"/>
      <c r="K720" s="7">
        <v>711123</v>
      </c>
      <c r="L720" s="119"/>
      <c r="M720" s="135">
        <v>1566975</v>
      </c>
    </row>
    <row r="721" spans="1:13" s="1" customFormat="1" ht="41.4">
      <c r="A721" s="1" t="s">
        <v>29</v>
      </c>
      <c r="B721" s="1" t="s">
        <v>242</v>
      </c>
      <c r="C721" s="2" t="s">
        <v>11</v>
      </c>
      <c r="D721" s="2" t="s">
        <v>114</v>
      </c>
      <c r="E721" s="7"/>
      <c r="F721" s="120"/>
      <c r="G721" s="7"/>
      <c r="H721" s="120"/>
      <c r="I721" s="7"/>
      <c r="J721" s="120"/>
      <c r="K721" s="7"/>
      <c r="L721" s="119"/>
      <c r="M721" s="2"/>
    </row>
    <row r="722" spans="1:13" s="1" customFormat="1">
      <c r="A722" s="1" t="s">
        <v>29</v>
      </c>
      <c r="B722" s="1" t="s">
        <v>242</v>
      </c>
      <c r="C722" s="2" t="s">
        <v>11</v>
      </c>
      <c r="D722" s="2" t="s">
        <v>115</v>
      </c>
      <c r="E722" s="7"/>
      <c r="F722" s="120"/>
      <c r="G722" s="7"/>
      <c r="H722" s="120"/>
      <c r="I722" s="7"/>
      <c r="J722" s="120"/>
      <c r="K722" s="7"/>
      <c r="L722" s="119"/>
      <c r="M722" s="2"/>
    </row>
    <row r="723" spans="1:13" s="1" customFormat="1">
      <c r="A723" s="1" t="s">
        <v>29</v>
      </c>
      <c r="B723" s="1" t="s">
        <v>242</v>
      </c>
      <c r="C723" s="2" t="s">
        <v>12</v>
      </c>
      <c r="D723" s="2" t="s">
        <v>116</v>
      </c>
      <c r="E723" s="7"/>
      <c r="F723" s="120"/>
      <c r="G723" s="7"/>
      <c r="H723" s="120"/>
      <c r="I723" s="7"/>
      <c r="J723" s="120"/>
      <c r="K723" s="7"/>
      <c r="L723" s="119"/>
      <c r="M723" s="2"/>
    </row>
    <row r="724" spans="1:13" s="1" customFormat="1" ht="27.6">
      <c r="A724" s="1" t="s">
        <v>29</v>
      </c>
      <c r="B724" s="1" t="s">
        <v>242</v>
      </c>
      <c r="C724" s="2" t="s">
        <v>13</v>
      </c>
      <c r="D724" s="2" t="s">
        <v>117</v>
      </c>
      <c r="E724" s="7"/>
      <c r="F724" s="120"/>
      <c r="G724" s="7"/>
      <c r="H724" s="120"/>
      <c r="I724" s="7"/>
      <c r="J724" s="120"/>
      <c r="K724" s="7"/>
      <c r="L724" s="119"/>
      <c r="M724" s="2"/>
    </row>
    <row r="725" spans="1:13" s="1" customFormat="1">
      <c r="A725" s="1" t="s">
        <v>29</v>
      </c>
      <c r="B725" s="1" t="s">
        <v>242</v>
      </c>
      <c r="C725" s="2" t="s">
        <v>14</v>
      </c>
      <c r="D725" s="2" t="s">
        <v>118</v>
      </c>
      <c r="E725" s="7"/>
      <c r="F725" s="120"/>
      <c r="G725" s="7">
        <v>216326</v>
      </c>
      <c r="H725" s="120"/>
      <c r="I725" s="7">
        <v>134324</v>
      </c>
      <c r="J725" s="120"/>
      <c r="K725" s="7"/>
      <c r="L725" s="119"/>
      <c r="M725" s="2"/>
    </row>
    <row r="726" spans="1:13" s="1" customFormat="1" ht="27.6">
      <c r="A726" s="1" t="s">
        <v>29</v>
      </c>
      <c r="B726" s="1" t="s">
        <v>242</v>
      </c>
      <c r="C726" s="2" t="s">
        <v>15</v>
      </c>
      <c r="D726" s="2" t="s">
        <v>119</v>
      </c>
      <c r="E726" s="7"/>
      <c r="F726" s="120"/>
      <c r="G726" s="7"/>
      <c r="H726" s="120"/>
      <c r="I726" s="7"/>
      <c r="J726" s="120"/>
      <c r="K726" s="7"/>
      <c r="L726" s="119"/>
      <c r="M726" s="2"/>
    </row>
    <row r="727" spans="1:13" s="1" customFormat="1" ht="27.6">
      <c r="A727" s="1" t="s">
        <v>29</v>
      </c>
      <c r="B727" s="1" t="s">
        <v>242</v>
      </c>
      <c r="C727" s="2" t="s">
        <v>15</v>
      </c>
      <c r="D727" s="2" t="s">
        <v>120</v>
      </c>
      <c r="E727" s="7"/>
      <c r="F727" s="120"/>
      <c r="G727" s="7"/>
      <c r="H727" s="120"/>
      <c r="I727" s="7"/>
      <c r="J727" s="120"/>
      <c r="K727" s="7"/>
      <c r="L727" s="119"/>
      <c r="M727" s="2"/>
    </row>
    <row r="728" spans="1:13" s="1" customFormat="1" ht="27.6">
      <c r="A728" s="1" t="s">
        <v>29</v>
      </c>
      <c r="B728" s="1" t="s">
        <v>242</v>
      </c>
      <c r="C728" s="2" t="s">
        <v>15</v>
      </c>
      <c r="D728" s="2" t="s">
        <v>121</v>
      </c>
      <c r="E728" s="7"/>
      <c r="F728" s="120"/>
      <c r="G728" s="7"/>
      <c r="H728" s="120"/>
      <c r="I728" s="7"/>
      <c r="J728" s="120"/>
      <c r="K728" s="7"/>
      <c r="L728" s="119"/>
      <c r="M728" s="2"/>
    </row>
    <row r="729" spans="1:13" s="1" customFormat="1" ht="27.6">
      <c r="A729" s="1" t="s">
        <v>29</v>
      </c>
      <c r="B729" s="1" t="s">
        <v>242</v>
      </c>
      <c r="C729" s="2" t="s">
        <v>15</v>
      </c>
      <c r="D729" s="2" t="s">
        <v>122</v>
      </c>
      <c r="E729" s="7"/>
      <c r="F729" s="120"/>
      <c r="G729" s="7"/>
      <c r="H729" s="120"/>
      <c r="I729" s="7"/>
      <c r="J729" s="120"/>
      <c r="K729" s="7"/>
      <c r="L729" s="119"/>
      <c r="M729" s="2"/>
    </row>
    <row r="730" spans="1:13" s="1" customFormat="1">
      <c r="A730" s="1" t="s">
        <v>29</v>
      </c>
      <c r="B730" s="1" t="s">
        <v>242</v>
      </c>
      <c r="C730" s="2" t="s">
        <v>15</v>
      </c>
      <c r="D730" s="2" t="s">
        <v>123</v>
      </c>
      <c r="E730" s="7"/>
      <c r="F730" s="120"/>
      <c r="G730" s="7"/>
      <c r="H730" s="120"/>
      <c r="I730" s="7"/>
      <c r="J730" s="120"/>
      <c r="K730" s="7"/>
      <c r="L730" s="119"/>
      <c r="M730" s="2"/>
    </row>
    <row r="731" spans="1:13" s="1" customFormat="1">
      <c r="A731" s="1" t="s">
        <v>29</v>
      </c>
      <c r="B731" s="1" t="s">
        <v>242</v>
      </c>
      <c r="C731" s="2" t="s">
        <v>86</v>
      </c>
      <c r="D731" s="2" t="s">
        <v>124</v>
      </c>
      <c r="E731" s="7"/>
      <c r="F731" s="120"/>
      <c r="G731" s="7"/>
      <c r="H731" s="120"/>
      <c r="I731" s="7"/>
      <c r="J731" s="120"/>
      <c r="K731" s="7"/>
      <c r="L731" s="119"/>
      <c r="M731" s="2"/>
    </row>
    <row r="732" spans="1:13" s="1" customFormat="1">
      <c r="A732" s="1" t="s">
        <v>29</v>
      </c>
      <c r="B732" s="1" t="s">
        <v>243</v>
      </c>
      <c r="C732" s="2" t="s">
        <v>8</v>
      </c>
      <c r="D732" s="2" t="s">
        <v>97</v>
      </c>
      <c r="E732" s="7">
        <v>932620</v>
      </c>
      <c r="F732" s="120">
        <v>704</v>
      </c>
      <c r="G732" s="7">
        <v>1166900</v>
      </c>
      <c r="H732" s="120">
        <v>2982</v>
      </c>
      <c r="I732" s="7">
        <v>5002396</v>
      </c>
      <c r="J732" s="120">
        <v>9025</v>
      </c>
      <c r="K732" s="7"/>
      <c r="L732" s="119"/>
      <c r="M732" s="2"/>
    </row>
    <row r="733" spans="1:13" s="1" customFormat="1">
      <c r="A733" s="1" t="s">
        <v>29</v>
      </c>
      <c r="B733" s="1" t="s">
        <v>243</v>
      </c>
      <c r="C733" s="2" t="s">
        <v>8</v>
      </c>
      <c r="D733" s="2" t="s">
        <v>98</v>
      </c>
      <c r="E733" s="7">
        <v>326494</v>
      </c>
      <c r="F733" s="120">
        <v>378</v>
      </c>
      <c r="G733" s="7"/>
      <c r="H733" s="120"/>
      <c r="I733" s="7"/>
      <c r="J733" s="120"/>
      <c r="K733" s="7"/>
      <c r="L733" s="119"/>
      <c r="M733" s="2"/>
    </row>
    <row r="734" spans="1:13" s="1" customFormat="1">
      <c r="A734" s="1" t="s">
        <v>29</v>
      </c>
      <c r="B734" s="1" t="s">
        <v>243</v>
      </c>
      <c r="C734" s="2" t="s">
        <v>8</v>
      </c>
      <c r="D734" s="2" t="s">
        <v>99</v>
      </c>
      <c r="E734" s="7"/>
      <c r="F734" s="120"/>
      <c r="G734" s="7"/>
      <c r="H734" s="120"/>
      <c r="I734" s="7"/>
      <c r="J734" s="120"/>
      <c r="K734" s="7"/>
      <c r="L734" s="119"/>
      <c r="M734" s="2"/>
    </row>
    <row r="735" spans="1:13" s="1" customFormat="1" ht="27.6">
      <c r="A735" s="1" t="s">
        <v>29</v>
      </c>
      <c r="B735" s="1" t="s">
        <v>243</v>
      </c>
      <c r="C735" s="2" t="s">
        <v>8</v>
      </c>
      <c r="D735" s="2" t="s">
        <v>100</v>
      </c>
      <c r="E735" s="7">
        <v>29304</v>
      </c>
      <c r="F735" s="120">
        <v>839</v>
      </c>
      <c r="G735" s="7">
        <v>35700</v>
      </c>
      <c r="H735" s="120">
        <v>1050</v>
      </c>
      <c r="I735" s="7"/>
      <c r="J735" s="120"/>
      <c r="K735" s="7"/>
      <c r="L735" s="119"/>
      <c r="M735" s="2"/>
    </row>
    <row r="736" spans="1:13" s="1" customFormat="1">
      <c r="A736" s="1" t="s">
        <v>29</v>
      </c>
      <c r="B736" s="1" t="s">
        <v>243</v>
      </c>
      <c r="C736" s="2" t="s">
        <v>8</v>
      </c>
      <c r="D736" s="2" t="s">
        <v>101</v>
      </c>
      <c r="E736" s="7"/>
      <c r="F736" s="120"/>
      <c r="G736" s="7"/>
      <c r="H736" s="120"/>
      <c r="I736" s="7"/>
      <c r="J736" s="120"/>
      <c r="K736" s="7"/>
      <c r="L736" s="119"/>
      <c r="M736" s="2"/>
    </row>
    <row r="737" spans="1:13" s="1" customFormat="1" ht="55.2">
      <c r="A737" s="1" t="s">
        <v>29</v>
      </c>
      <c r="B737" s="1" t="s">
        <v>243</v>
      </c>
      <c r="C737" s="2" t="s">
        <v>8</v>
      </c>
      <c r="D737" s="2" t="s">
        <v>102</v>
      </c>
      <c r="E737" s="7"/>
      <c r="F737" s="120"/>
      <c r="G737" s="7"/>
      <c r="H737" s="120"/>
      <c r="I737" s="7"/>
      <c r="J737" s="120"/>
      <c r="K737" s="7"/>
      <c r="L737" s="119"/>
      <c r="M737" s="2"/>
    </row>
    <row r="738" spans="1:13" s="1" customFormat="1">
      <c r="A738" s="1" t="s">
        <v>29</v>
      </c>
      <c r="B738" s="1" t="s">
        <v>243</v>
      </c>
      <c r="C738" s="2" t="s">
        <v>8</v>
      </c>
      <c r="D738" s="2" t="s">
        <v>103</v>
      </c>
      <c r="E738" s="7"/>
      <c r="F738" s="120"/>
      <c r="G738" s="7"/>
      <c r="H738" s="120"/>
      <c r="I738" s="7"/>
      <c r="J738" s="120"/>
      <c r="K738" s="7"/>
      <c r="L738" s="119"/>
      <c r="M738" s="2"/>
    </row>
    <row r="739" spans="1:13" s="1" customFormat="1" ht="27.6">
      <c r="A739" s="1" t="s">
        <v>29</v>
      </c>
      <c r="B739" s="1" t="s">
        <v>243</v>
      </c>
      <c r="C739" s="2" t="s">
        <v>9</v>
      </c>
      <c r="D739" s="2" t="s">
        <v>104</v>
      </c>
      <c r="E739" s="7"/>
      <c r="F739" s="120"/>
      <c r="G739" s="7"/>
      <c r="H739" s="120"/>
      <c r="I739" s="7"/>
      <c r="J739" s="120"/>
      <c r="K739" s="7"/>
      <c r="L739" s="119"/>
      <c r="M739" s="2"/>
    </row>
    <row r="740" spans="1:13" s="1" customFormat="1" ht="27.6">
      <c r="A740" s="1" t="s">
        <v>29</v>
      </c>
      <c r="B740" s="1" t="s">
        <v>243</v>
      </c>
      <c r="C740" s="2" t="s">
        <v>9</v>
      </c>
      <c r="D740" s="2" t="s">
        <v>105</v>
      </c>
      <c r="E740" s="7"/>
      <c r="F740" s="120"/>
      <c r="G740" s="7">
        <v>813892</v>
      </c>
      <c r="H740" s="120"/>
      <c r="I740" s="7"/>
      <c r="J740" s="120"/>
      <c r="K740" s="7"/>
      <c r="L740" s="119"/>
      <c r="M740" s="2"/>
    </row>
    <row r="741" spans="1:13" s="1" customFormat="1" ht="41.4">
      <c r="A741" s="1" t="s">
        <v>29</v>
      </c>
      <c r="B741" s="1" t="s">
        <v>243</v>
      </c>
      <c r="C741" s="2" t="s">
        <v>9</v>
      </c>
      <c r="D741" s="2" t="s">
        <v>106</v>
      </c>
      <c r="E741" s="7">
        <v>40184</v>
      </c>
      <c r="F741" s="120"/>
      <c r="G741" s="7">
        <v>45955</v>
      </c>
      <c r="H741" s="120"/>
      <c r="I741" s="7"/>
      <c r="J741" s="120"/>
      <c r="K741" s="7"/>
      <c r="L741" s="119"/>
      <c r="M741" s="2"/>
    </row>
    <row r="742" spans="1:13" s="1" customFormat="1" ht="27.6">
      <c r="A742" s="1" t="s">
        <v>29</v>
      </c>
      <c r="B742" s="1" t="s">
        <v>243</v>
      </c>
      <c r="C742" s="2" t="s">
        <v>9</v>
      </c>
      <c r="D742" s="2" t="s">
        <v>107</v>
      </c>
      <c r="E742" s="7">
        <v>24420</v>
      </c>
      <c r="F742" s="120"/>
      <c r="G742" s="7">
        <v>17850</v>
      </c>
      <c r="H742" s="120"/>
      <c r="I742" s="7"/>
      <c r="J742" s="120"/>
      <c r="K742" s="7"/>
      <c r="L742" s="119"/>
      <c r="M742" s="2"/>
    </row>
    <row r="743" spans="1:13" s="1" customFormat="1" ht="27.6">
      <c r="A743" s="1" t="s">
        <v>29</v>
      </c>
      <c r="B743" s="1" t="s">
        <v>243</v>
      </c>
      <c r="C743" s="2" t="s">
        <v>9</v>
      </c>
      <c r="D743" s="2" t="s">
        <v>108</v>
      </c>
      <c r="E743" s="7"/>
      <c r="F743" s="120"/>
      <c r="G743" s="7"/>
      <c r="H743" s="120"/>
      <c r="I743" s="7"/>
      <c r="J743" s="120"/>
      <c r="K743" s="7"/>
      <c r="L743" s="119"/>
      <c r="M743" s="2"/>
    </row>
    <row r="744" spans="1:13" s="1" customFormat="1" ht="27.6">
      <c r="A744" s="1" t="s">
        <v>29</v>
      </c>
      <c r="B744" s="1" t="s">
        <v>243</v>
      </c>
      <c r="C744" s="2" t="s">
        <v>10</v>
      </c>
      <c r="D744" s="2" t="s">
        <v>109</v>
      </c>
      <c r="E744" s="7">
        <v>14616</v>
      </c>
      <c r="F744" s="120"/>
      <c r="G744" s="7">
        <v>19997</v>
      </c>
      <c r="H744" s="120"/>
      <c r="I744" s="7"/>
      <c r="J744" s="120"/>
      <c r="K744" s="7"/>
      <c r="L744" s="119"/>
      <c r="M744" s="2"/>
    </row>
    <row r="745" spans="1:13" s="1" customFormat="1" ht="27.6">
      <c r="A745" s="1" t="s">
        <v>29</v>
      </c>
      <c r="B745" s="1" t="s">
        <v>243</v>
      </c>
      <c r="C745" s="2" t="s">
        <v>10</v>
      </c>
      <c r="D745" s="2" t="s">
        <v>110</v>
      </c>
      <c r="E745" s="7">
        <v>12707</v>
      </c>
      <c r="F745" s="120"/>
      <c r="G745" s="7">
        <v>13332</v>
      </c>
      <c r="H745" s="120"/>
      <c r="I745" s="7"/>
      <c r="J745" s="120"/>
      <c r="K745" s="7"/>
      <c r="L745" s="119"/>
      <c r="M745" s="2"/>
    </row>
    <row r="746" spans="1:13" s="1" customFormat="1" ht="27.6">
      <c r="A746" s="1" t="s">
        <v>29</v>
      </c>
      <c r="B746" s="1" t="s">
        <v>243</v>
      </c>
      <c r="C746" s="2" t="s">
        <v>10</v>
      </c>
      <c r="D746" s="2" t="s">
        <v>111</v>
      </c>
      <c r="E746" s="7"/>
      <c r="F746" s="120"/>
      <c r="G746" s="7"/>
      <c r="H746" s="120"/>
      <c r="I746" s="7"/>
      <c r="J746" s="120"/>
      <c r="K746" s="7"/>
      <c r="L746" s="119"/>
      <c r="M746" s="2"/>
    </row>
    <row r="747" spans="1:13" s="1" customFormat="1" ht="27.6">
      <c r="A747" s="1" t="s">
        <v>29</v>
      </c>
      <c r="B747" s="1" t="s">
        <v>243</v>
      </c>
      <c r="C747" s="2" t="s">
        <v>10</v>
      </c>
      <c r="D747" s="2" t="s">
        <v>112</v>
      </c>
      <c r="E747" s="7">
        <v>10834</v>
      </c>
      <c r="F747" s="120"/>
      <c r="G747" s="7">
        <v>36552</v>
      </c>
      <c r="H747" s="120"/>
      <c r="I747" s="7"/>
      <c r="J747" s="120"/>
      <c r="K747" s="7"/>
      <c r="L747" s="119"/>
      <c r="M747" s="2"/>
    </row>
    <row r="748" spans="1:13" s="1" customFormat="1">
      <c r="A748" s="1" t="s">
        <v>29</v>
      </c>
      <c r="B748" s="1" t="s">
        <v>243</v>
      </c>
      <c r="C748" s="2" t="s">
        <v>11</v>
      </c>
      <c r="D748" s="2" t="s">
        <v>113</v>
      </c>
      <c r="E748" s="7"/>
      <c r="F748" s="120"/>
      <c r="G748" s="7">
        <v>2858820</v>
      </c>
      <c r="H748" s="120"/>
      <c r="I748" s="7">
        <v>827950</v>
      </c>
      <c r="J748" s="120"/>
      <c r="K748" s="7">
        <v>3515863</v>
      </c>
      <c r="L748" s="119"/>
      <c r="M748" s="2"/>
    </row>
    <row r="749" spans="1:13" s="1" customFormat="1" ht="41.4">
      <c r="A749" s="1" t="s">
        <v>29</v>
      </c>
      <c r="B749" s="1" t="s">
        <v>243</v>
      </c>
      <c r="C749" s="2" t="s">
        <v>11</v>
      </c>
      <c r="D749" s="2" t="s">
        <v>114</v>
      </c>
      <c r="E749" s="7"/>
      <c r="F749" s="120"/>
      <c r="G749" s="7"/>
      <c r="H749" s="120"/>
      <c r="I749" s="7"/>
      <c r="J749" s="120"/>
      <c r="K749" s="7"/>
      <c r="L749" s="119"/>
      <c r="M749" s="2"/>
    </row>
    <row r="750" spans="1:13" s="1" customFormat="1">
      <c r="A750" s="1" t="s">
        <v>29</v>
      </c>
      <c r="B750" s="1" t="s">
        <v>243</v>
      </c>
      <c r="C750" s="2" t="s">
        <v>11</v>
      </c>
      <c r="D750" s="2" t="s">
        <v>115</v>
      </c>
      <c r="E750" s="7"/>
      <c r="F750" s="120"/>
      <c r="G750" s="7"/>
      <c r="H750" s="120"/>
      <c r="I750" s="7"/>
      <c r="J750" s="120"/>
      <c r="K750" s="7"/>
      <c r="L750" s="119"/>
      <c r="M750" s="2"/>
    </row>
    <row r="751" spans="1:13" s="1" customFormat="1">
      <c r="A751" s="1" t="s">
        <v>29</v>
      </c>
      <c r="B751" s="1" t="s">
        <v>243</v>
      </c>
      <c r="C751" s="2" t="s">
        <v>12</v>
      </c>
      <c r="D751" s="2" t="s">
        <v>116</v>
      </c>
      <c r="E751" s="7"/>
      <c r="F751" s="120"/>
      <c r="G751" s="7"/>
      <c r="H751" s="120"/>
      <c r="I751" s="7"/>
      <c r="J751" s="120"/>
      <c r="K751" s="7"/>
      <c r="L751" s="119"/>
      <c r="M751" s="2"/>
    </row>
    <row r="752" spans="1:13" s="1" customFormat="1" ht="27.6">
      <c r="A752" s="1" t="s">
        <v>29</v>
      </c>
      <c r="B752" s="1" t="s">
        <v>243</v>
      </c>
      <c r="C752" s="2" t="s">
        <v>13</v>
      </c>
      <c r="D752" s="2" t="s">
        <v>117</v>
      </c>
      <c r="E752" s="7"/>
      <c r="F752" s="120"/>
      <c r="G752" s="7"/>
      <c r="H752" s="120"/>
      <c r="I752" s="7"/>
      <c r="J752" s="120"/>
      <c r="K752" s="7"/>
      <c r="L752" s="119"/>
      <c r="M752" s="2"/>
    </row>
    <row r="753" spans="1:14" s="1" customFormat="1">
      <c r="A753" s="1" t="s">
        <v>29</v>
      </c>
      <c r="B753" s="1" t="s">
        <v>243</v>
      </c>
      <c r="C753" s="2" t="s">
        <v>14</v>
      </c>
      <c r="D753" s="2" t="s">
        <v>118</v>
      </c>
      <c r="E753" s="7"/>
      <c r="F753" s="120"/>
      <c r="G753" s="7">
        <v>49525</v>
      </c>
      <c r="H753" s="120"/>
      <c r="I753" s="7">
        <v>33774</v>
      </c>
      <c r="J753" s="120"/>
      <c r="K753" s="7">
        <v>19383</v>
      </c>
      <c r="L753" s="119"/>
      <c r="M753" s="2"/>
    </row>
    <row r="754" spans="1:14" s="1" customFormat="1" ht="27.6">
      <c r="A754" s="1" t="s">
        <v>29</v>
      </c>
      <c r="B754" s="1" t="s">
        <v>243</v>
      </c>
      <c r="C754" s="2" t="s">
        <v>15</v>
      </c>
      <c r="D754" s="2" t="s">
        <v>119</v>
      </c>
      <c r="E754" s="7"/>
      <c r="F754" s="120"/>
      <c r="G754" s="7">
        <v>59646</v>
      </c>
      <c r="H754" s="120">
        <v>48</v>
      </c>
      <c r="I754" s="7"/>
      <c r="J754" s="120"/>
      <c r="K754" s="7"/>
      <c r="L754" s="119"/>
      <c r="M754" s="2"/>
    </row>
    <row r="755" spans="1:14" s="1" customFormat="1" ht="27.6">
      <c r="A755" s="1" t="s">
        <v>29</v>
      </c>
      <c r="B755" s="1" t="s">
        <v>243</v>
      </c>
      <c r="C755" s="2" t="s">
        <v>15</v>
      </c>
      <c r="D755" s="2" t="s">
        <v>120</v>
      </c>
      <c r="E755" s="7"/>
      <c r="F755" s="120"/>
      <c r="G755" s="7"/>
      <c r="H755" s="120"/>
      <c r="I755" s="7"/>
      <c r="J755" s="120"/>
      <c r="K755" s="7"/>
      <c r="L755" s="119"/>
      <c r="M755" s="2"/>
    </row>
    <row r="756" spans="1:14" s="1" customFormat="1" ht="27.6">
      <c r="A756" s="1" t="s">
        <v>29</v>
      </c>
      <c r="B756" s="1" t="s">
        <v>243</v>
      </c>
      <c r="C756" s="2" t="s">
        <v>15</v>
      </c>
      <c r="D756" s="2" t="s">
        <v>121</v>
      </c>
      <c r="E756" s="7"/>
      <c r="F756" s="120"/>
      <c r="G756" s="7">
        <v>25988</v>
      </c>
      <c r="H756" s="120">
        <v>31</v>
      </c>
      <c r="I756" s="7">
        <v>440660</v>
      </c>
      <c r="J756" s="120">
        <v>51</v>
      </c>
      <c r="K756" s="7"/>
      <c r="L756" s="119"/>
      <c r="M756" s="2"/>
    </row>
    <row r="757" spans="1:14" s="1" customFormat="1" ht="27.6">
      <c r="A757" s="1" t="s">
        <v>29</v>
      </c>
      <c r="B757" s="1" t="s">
        <v>243</v>
      </c>
      <c r="C757" s="2" t="s">
        <v>15</v>
      </c>
      <c r="D757" s="2" t="s">
        <v>122</v>
      </c>
      <c r="E757" s="7"/>
      <c r="F757" s="120"/>
      <c r="G757" s="7"/>
      <c r="H757" s="120"/>
      <c r="I757" s="7"/>
      <c r="J757" s="120"/>
      <c r="K757" s="7"/>
      <c r="L757" s="119"/>
      <c r="M757" s="2"/>
    </row>
    <row r="758" spans="1:14" s="1" customFormat="1">
      <c r="A758" s="1" t="s">
        <v>29</v>
      </c>
      <c r="B758" s="1" t="s">
        <v>243</v>
      </c>
      <c r="C758" s="2" t="s">
        <v>15</v>
      </c>
      <c r="D758" s="2" t="s">
        <v>123</v>
      </c>
      <c r="E758" s="7"/>
      <c r="F758" s="120"/>
      <c r="G758" s="7"/>
      <c r="H758" s="120"/>
      <c r="I758" s="7">
        <v>230826</v>
      </c>
      <c r="J758" s="120"/>
      <c r="K758" s="7"/>
      <c r="L758" s="119"/>
      <c r="M758" s="2"/>
    </row>
    <row r="759" spans="1:14" s="1" customFormat="1">
      <c r="A759" s="1" t="s">
        <v>29</v>
      </c>
      <c r="B759" s="1" t="s">
        <v>243</v>
      </c>
      <c r="C759" s="2" t="s">
        <v>86</v>
      </c>
      <c r="D759" s="2" t="s">
        <v>124</v>
      </c>
      <c r="E759" s="7"/>
      <c r="F759" s="120"/>
      <c r="G759" s="7"/>
      <c r="H759" s="120"/>
      <c r="I759" s="7"/>
      <c r="J759" s="120"/>
      <c r="K759" s="7"/>
      <c r="L759" s="119"/>
      <c r="M759" s="2"/>
    </row>
    <row r="760" spans="1:14" s="1" customFormat="1">
      <c r="A760" s="1" t="s">
        <v>29</v>
      </c>
      <c r="B760" s="1" t="s">
        <v>244</v>
      </c>
      <c r="C760" s="2" t="s">
        <v>8</v>
      </c>
      <c r="D760" s="2" t="s">
        <v>97</v>
      </c>
      <c r="E760" s="7">
        <v>2545000</v>
      </c>
      <c r="F760" s="120">
        <v>2989</v>
      </c>
      <c r="G760" s="7">
        <v>12487324</v>
      </c>
      <c r="H760" s="120">
        <v>6157</v>
      </c>
      <c r="I760" s="7">
        <v>14603400</v>
      </c>
      <c r="J760" s="120">
        <v>7724</v>
      </c>
      <c r="K760" s="7">
        <v>1846000</v>
      </c>
      <c r="L760" s="119">
        <v>1829</v>
      </c>
      <c r="M760" s="2">
        <v>61822</v>
      </c>
      <c r="N760" s="1" t="s">
        <v>245</v>
      </c>
    </row>
    <row r="761" spans="1:14" s="1" customFormat="1">
      <c r="A761" s="1" t="s">
        <v>29</v>
      </c>
      <c r="B761" s="1" t="s">
        <v>244</v>
      </c>
      <c r="C761" s="2" t="s">
        <v>8</v>
      </c>
      <c r="D761" s="2" t="s">
        <v>98</v>
      </c>
      <c r="E761" s="7">
        <v>969774</v>
      </c>
      <c r="F761" s="120">
        <v>825</v>
      </c>
      <c r="G761" s="7">
        <v>0</v>
      </c>
      <c r="H761" s="120">
        <v>0</v>
      </c>
      <c r="I761" s="7">
        <v>0</v>
      </c>
      <c r="J761" s="120">
        <v>0</v>
      </c>
      <c r="K761" s="7">
        <v>0</v>
      </c>
      <c r="L761" s="119">
        <v>0</v>
      </c>
      <c r="M761" s="2">
        <v>0</v>
      </c>
      <c r="N761" s="1" t="s">
        <v>246</v>
      </c>
    </row>
    <row r="762" spans="1:14" s="1" customFormat="1">
      <c r="A762" s="1" t="s">
        <v>29</v>
      </c>
      <c r="B762" s="1" t="s">
        <v>244</v>
      </c>
      <c r="C762" s="2" t="s">
        <v>8</v>
      </c>
      <c r="D762" s="2" t="s">
        <v>99</v>
      </c>
      <c r="E762" s="7">
        <v>0</v>
      </c>
      <c r="F762" s="120">
        <v>0</v>
      </c>
      <c r="G762" s="7">
        <v>0</v>
      </c>
      <c r="H762" s="120">
        <v>0</v>
      </c>
      <c r="I762" s="7">
        <v>0</v>
      </c>
      <c r="J762" s="120">
        <v>0</v>
      </c>
      <c r="K762" s="7">
        <v>0</v>
      </c>
      <c r="L762" s="119">
        <v>0</v>
      </c>
      <c r="M762" s="2">
        <v>0</v>
      </c>
    </row>
    <row r="763" spans="1:14" s="1" customFormat="1" ht="27.6">
      <c r="A763" s="1" t="s">
        <v>29</v>
      </c>
      <c r="B763" s="1" t="s">
        <v>244</v>
      </c>
      <c r="C763" s="2" t="s">
        <v>8</v>
      </c>
      <c r="D763" s="2" t="s">
        <v>100</v>
      </c>
      <c r="E763" s="7">
        <v>0</v>
      </c>
      <c r="F763" s="120">
        <v>0</v>
      </c>
      <c r="G763" s="7">
        <v>0</v>
      </c>
      <c r="H763" s="120">
        <v>0</v>
      </c>
      <c r="I763" s="7">
        <v>0</v>
      </c>
      <c r="J763" s="120">
        <v>0</v>
      </c>
      <c r="K763" s="7">
        <v>0</v>
      </c>
      <c r="L763" s="119">
        <v>0</v>
      </c>
      <c r="M763" s="2">
        <v>0</v>
      </c>
    </row>
    <row r="764" spans="1:14" s="1" customFormat="1">
      <c r="A764" s="1" t="s">
        <v>29</v>
      </c>
      <c r="B764" s="1" t="s">
        <v>244</v>
      </c>
      <c r="C764" s="2" t="s">
        <v>8</v>
      </c>
      <c r="D764" s="2" t="s">
        <v>101</v>
      </c>
      <c r="E764" s="7">
        <v>0</v>
      </c>
      <c r="F764" s="120">
        <v>0</v>
      </c>
      <c r="G764" s="7">
        <v>0</v>
      </c>
      <c r="H764" s="120">
        <v>0</v>
      </c>
      <c r="I764" s="7">
        <v>0</v>
      </c>
      <c r="J764" s="120">
        <v>0</v>
      </c>
      <c r="K764" s="7">
        <v>0</v>
      </c>
      <c r="L764" s="119">
        <v>0</v>
      </c>
      <c r="M764" s="2">
        <v>0</v>
      </c>
    </row>
    <row r="765" spans="1:14" s="1" customFormat="1" ht="55.2">
      <c r="A765" s="1" t="s">
        <v>29</v>
      </c>
      <c r="B765" s="1" t="s">
        <v>244</v>
      </c>
      <c r="C765" s="2" t="s">
        <v>8</v>
      </c>
      <c r="D765" s="2" t="s">
        <v>102</v>
      </c>
      <c r="E765" s="7">
        <v>928</v>
      </c>
      <c r="F765" s="120">
        <v>6</v>
      </c>
      <c r="G765" s="7">
        <v>3032</v>
      </c>
      <c r="H765" s="120">
        <v>0</v>
      </c>
      <c r="I765" s="7">
        <v>2468</v>
      </c>
      <c r="J765" s="120">
        <v>0</v>
      </c>
      <c r="K765" s="7">
        <v>0</v>
      </c>
      <c r="L765" s="119">
        <v>0</v>
      </c>
      <c r="M765" s="2">
        <v>0</v>
      </c>
      <c r="N765" s="1" t="s">
        <v>247</v>
      </c>
    </row>
    <row r="766" spans="1:14" s="1" customFormat="1">
      <c r="A766" s="1" t="s">
        <v>29</v>
      </c>
      <c r="B766" s="1" t="s">
        <v>244</v>
      </c>
      <c r="C766" s="2" t="s">
        <v>8</v>
      </c>
      <c r="D766" s="2" t="s">
        <v>103</v>
      </c>
      <c r="E766" s="7">
        <v>0</v>
      </c>
      <c r="F766" s="120">
        <v>0</v>
      </c>
      <c r="G766" s="7">
        <v>0</v>
      </c>
      <c r="H766" s="120">
        <v>0</v>
      </c>
      <c r="I766" s="7">
        <v>0</v>
      </c>
      <c r="J766" s="120">
        <v>0</v>
      </c>
      <c r="K766" s="7">
        <v>0</v>
      </c>
      <c r="L766" s="119">
        <v>0</v>
      </c>
      <c r="M766" s="2">
        <v>0</v>
      </c>
    </row>
    <row r="767" spans="1:14" s="1" customFormat="1" ht="27.6">
      <c r="A767" s="1" t="s">
        <v>29</v>
      </c>
      <c r="B767" s="1" t="s">
        <v>244</v>
      </c>
      <c r="C767" s="2" t="s">
        <v>9</v>
      </c>
      <c r="D767" s="2" t="s">
        <v>104</v>
      </c>
      <c r="E767" s="7">
        <v>0</v>
      </c>
      <c r="F767" s="120"/>
      <c r="G767" s="7">
        <v>0</v>
      </c>
      <c r="H767" s="120"/>
      <c r="I767" s="7">
        <v>0</v>
      </c>
      <c r="J767" s="120"/>
      <c r="K767" s="7">
        <v>0</v>
      </c>
      <c r="L767" s="119">
        <v>0</v>
      </c>
      <c r="M767" s="2">
        <v>0</v>
      </c>
    </row>
    <row r="768" spans="1:14" s="1" customFormat="1" ht="27.6">
      <c r="A768" s="1" t="s">
        <v>29</v>
      </c>
      <c r="B768" s="1" t="s">
        <v>244</v>
      </c>
      <c r="C768" s="2" t="s">
        <v>9</v>
      </c>
      <c r="D768" s="2" t="s">
        <v>105</v>
      </c>
      <c r="E768" s="7">
        <v>115364</v>
      </c>
      <c r="F768" s="120"/>
      <c r="G768" s="7">
        <v>107250</v>
      </c>
      <c r="H768" s="120"/>
      <c r="I768" s="7">
        <v>45088</v>
      </c>
      <c r="J768" s="120"/>
      <c r="K768" s="7">
        <v>0</v>
      </c>
      <c r="L768" s="119">
        <v>0</v>
      </c>
      <c r="M768" s="2">
        <v>0</v>
      </c>
      <c r="N768" s="1" t="s">
        <v>248</v>
      </c>
    </row>
    <row r="769" spans="1:14" s="1" customFormat="1" ht="41.4">
      <c r="A769" s="1" t="s">
        <v>29</v>
      </c>
      <c r="B769" s="1" t="s">
        <v>244</v>
      </c>
      <c r="C769" s="2" t="s">
        <v>9</v>
      </c>
      <c r="D769" s="2" t="s">
        <v>106</v>
      </c>
      <c r="E769" s="7">
        <v>0</v>
      </c>
      <c r="F769" s="120"/>
      <c r="G769" s="7">
        <v>199838</v>
      </c>
      <c r="H769" s="120"/>
      <c r="I769" s="7">
        <v>645008</v>
      </c>
      <c r="J769" s="120"/>
      <c r="K769" s="7">
        <v>3820</v>
      </c>
      <c r="L769" s="119">
        <v>0</v>
      </c>
      <c r="M769" s="2">
        <v>3850</v>
      </c>
      <c r="N769" s="1" t="s">
        <v>249</v>
      </c>
    </row>
    <row r="770" spans="1:14" s="1" customFormat="1" ht="27.6">
      <c r="A770" s="1" t="s">
        <v>29</v>
      </c>
      <c r="B770" s="1" t="s">
        <v>244</v>
      </c>
      <c r="C770" s="2" t="s">
        <v>9</v>
      </c>
      <c r="D770" s="2" t="s">
        <v>107</v>
      </c>
      <c r="E770" s="7">
        <v>0</v>
      </c>
      <c r="F770" s="120"/>
      <c r="G770" s="7">
        <v>5296</v>
      </c>
      <c r="H770" s="120"/>
      <c r="I770" s="7">
        <v>85992</v>
      </c>
      <c r="J770" s="120"/>
      <c r="K770" s="7">
        <v>0</v>
      </c>
      <c r="L770" s="119"/>
      <c r="M770" s="2">
        <v>0</v>
      </c>
      <c r="N770" s="1" t="s">
        <v>250</v>
      </c>
    </row>
    <row r="771" spans="1:14" s="1" customFormat="1" ht="27.6">
      <c r="A771" s="1" t="s">
        <v>29</v>
      </c>
      <c r="B771" s="1" t="s">
        <v>244</v>
      </c>
      <c r="C771" s="2" t="s">
        <v>9</v>
      </c>
      <c r="D771" s="2" t="s">
        <v>108</v>
      </c>
      <c r="E771" s="7">
        <v>222185</v>
      </c>
      <c r="F771" s="120"/>
      <c r="G771" s="7">
        <v>565022</v>
      </c>
      <c r="H771" s="120"/>
      <c r="I771" s="7">
        <v>656645</v>
      </c>
      <c r="J771" s="120"/>
      <c r="K771" s="7">
        <v>108058</v>
      </c>
      <c r="L771" s="119"/>
      <c r="M771" s="2">
        <v>259713</v>
      </c>
      <c r="N771" s="1" t="s">
        <v>251</v>
      </c>
    </row>
    <row r="772" spans="1:14" s="1" customFormat="1" ht="27.6">
      <c r="A772" s="1" t="s">
        <v>29</v>
      </c>
      <c r="B772" s="1" t="s">
        <v>244</v>
      </c>
      <c r="C772" s="2" t="s">
        <v>10</v>
      </c>
      <c r="D772" s="2" t="s">
        <v>109</v>
      </c>
      <c r="E772" s="7">
        <v>56296</v>
      </c>
      <c r="F772" s="120"/>
      <c r="G772" s="7">
        <v>857137</v>
      </c>
      <c r="H772" s="120"/>
      <c r="I772" s="7">
        <v>532000</v>
      </c>
      <c r="J772" s="120"/>
      <c r="K772" s="7">
        <v>0</v>
      </c>
      <c r="L772" s="119"/>
      <c r="M772" s="2">
        <v>0</v>
      </c>
      <c r="N772" s="1" t="s">
        <v>252</v>
      </c>
    </row>
    <row r="773" spans="1:14" s="1" customFormat="1" ht="27.6">
      <c r="A773" s="1" t="s">
        <v>29</v>
      </c>
      <c r="B773" s="1" t="s">
        <v>244</v>
      </c>
      <c r="C773" s="2" t="s">
        <v>10</v>
      </c>
      <c r="D773" s="2" t="s">
        <v>110</v>
      </c>
      <c r="E773" s="7">
        <v>110828</v>
      </c>
      <c r="F773" s="120"/>
      <c r="G773" s="7">
        <v>43383</v>
      </c>
      <c r="H773" s="120"/>
      <c r="I773" s="7">
        <v>31271</v>
      </c>
      <c r="J773" s="120"/>
      <c r="K773" s="7">
        <v>438</v>
      </c>
      <c r="L773" s="119"/>
      <c r="M773" s="2">
        <v>0</v>
      </c>
    </row>
    <row r="774" spans="1:14" s="1" customFormat="1" ht="27.6">
      <c r="A774" s="1" t="s">
        <v>29</v>
      </c>
      <c r="B774" s="1" t="s">
        <v>244</v>
      </c>
      <c r="C774" s="2" t="s">
        <v>10</v>
      </c>
      <c r="D774" s="2" t="s">
        <v>111</v>
      </c>
      <c r="E774" s="7">
        <v>0</v>
      </c>
      <c r="F774" s="120"/>
      <c r="G774" s="7">
        <v>0</v>
      </c>
      <c r="H774" s="120"/>
      <c r="I774" s="7">
        <v>5983346</v>
      </c>
      <c r="J774" s="120"/>
      <c r="K774" s="7">
        <v>0</v>
      </c>
      <c r="L774" s="119"/>
      <c r="M774" s="2">
        <v>0</v>
      </c>
      <c r="N774" s="1" t="s">
        <v>253</v>
      </c>
    </row>
    <row r="775" spans="1:14" s="1" customFormat="1" ht="27.6">
      <c r="A775" s="1" t="s">
        <v>29</v>
      </c>
      <c r="B775" s="1" t="s">
        <v>244</v>
      </c>
      <c r="C775" s="2" t="s">
        <v>10</v>
      </c>
      <c r="D775" s="2" t="s">
        <v>112</v>
      </c>
      <c r="E775" s="7">
        <v>0</v>
      </c>
      <c r="F775" s="120"/>
      <c r="G775" s="7">
        <v>0</v>
      </c>
      <c r="H775" s="120"/>
      <c r="I775" s="7">
        <v>0</v>
      </c>
      <c r="J775" s="120"/>
      <c r="K775" s="7">
        <v>0</v>
      </c>
      <c r="L775" s="119"/>
      <c r="M775" s="2">
        <v>0</v>
      </c>
    </row>
    <row r="776" spans="1:14" s="1" customFormat="1">
      <c r="A776" s="1" t="s">
        <v>29</v>
      </c>
      <c r="B776" s="1" t="s">
        <v>244</v>
      </c>
      <c r="C776" s="2" t="s">
        <v>11</v>
      </c>
      <c r="D776" s="2" t="s">
        <v>113</v>
      </c>
      <c r="E776" s="7">
        <v>0</v>
      </c>
      <c r="F776" s="120"/>
      <c r="G776" s="7">
        <v>1778142</v>
      </c>
      <c r="H776" s="120"/>
      <c r="I776" s="7">
        <v>0</v>
      </c>
      <c r="J776" s="120"/>
      <c r="K776" s="7">
        <v>0</v>
      </c>
      <c r="L776" s="119"/>
      <c r="M776" s="2">
        <v>0</v>
      </c>
    </row>
    <row r="777" spans="1:14" s="1" customFormat="1" ht="41.4">
      <c r="A777" s="1" t="s">
        <v>29</v>
      </c>
      <c r="B777" s="1" t="s">
        <v>244</v>
      </c>
      <c r="C777" s="2" t="s">
        <v>11</v>
      </c>
      <c r="D777" s="2" t="s">
        <v>114</v>
      </c>
      <c r="E777" s="7">
        <v>0</v>
      </c>
      <c r="F777" s="120"/>
      <c r="G777" s="7">
        <v>1028254</v>
      </c>
      <c r="H777" s="120"/>
      <c r="I777" s="7">
        <v>0</v>
      </c>
      <c r="J777" s="120"/>
      <c r="K777" s="7">
        <v>0</v>
      </c>
      <c r="L777" s="119"/>
      <c r="M777" s="2">
        <v>0</v>
      </c>
    </row>
    <row r="778" spans="1:14" s="1" customFormat="1">
      <c r="A778" s="1" t="s">
        <v>29</v>
      </c>
      <c r="B778" s="1" t="s">
        <v>244</v>
      </c>
      <c r="C778" s="2" t="s">
        <v>11</v>
      </c>
      <c r="D778" s="2" t="s">
        <v>115</v>
      </c>
      <c r="E778" s="7">
        <v>0</v>
      </c>
      <c r="F778" s="120"/>
      <c r="G778" s="7">
        <v>0</v>
      </c>
      <c r="H778" s="120"/>
      <c r="I778" s="7">
        <v>0</v>
      </c>
      <c r="J778" s="120"/>
      <c r="K778" s="7">
        <v>0</v>
      </c>
      <c r="L778" s="119"/>
      <c r="M778" s="2">
        <v>0</v>
      </c>
    </row>
    <row r="779" spans="1:14" s="1" customFormat="1">
      <c r="A779" s="1" t="s">
        <v>29</v>
      </c>
      <c r="B779" s="1" t="s">
        <v>244</v>
      </c>
      <c r="C779" s="2" t="s">
        <v>12</v>
      </c>
      <c r="D779" s="2" t="s">
        <v>116</v>
      </c>
      <c r="E779" s="7">
        <v>0</v>
      </c>
      <c r="F779" s="120"/>
      <c r="G779" s="7">
        <v>0</v>
      </c>
      <c r="H779" s="120"/>
      <c r="I779" s="7">
        <v>0</v>
      </c>
      <c r="J779" s="120"/>
      <c r="K779" s="7">
        <v>0</v>
      </c>
      <c r="L779" s="119"/>
      <c r="M779" s="2">
        <v>0</v>
      </c>
    </row>
    <row r="780" spans="1:14" s="1" customFormat="1" ht="27.6">
      <c r="A780" s="1" t="s">
        <v>29</v>
      </c>
      <c r="B780" s="1" t="s">
        <v>244</v>
      </c>
      <c r="C780" s="2" t="s">
        <v>13</v>
      </c>
      <c r="D780" s="2" t="s">
        <v>117</v>
      </c>
      <c r="E780" s="7">
        <v>0</v>
      </c>
      <c r="F780" s="120">
        <v>0</v>
      </c>
      <c r="G780" s="7">
        <v>0</v>
      </c>
      <c r="H780" s="120">
        <v>0</v>
      </c>
      <c r="I780" s="7">
        <v>0</v>
      </c>
      <c r="J780" s="120">
        <v>0</v>
      </c>
      <c r="K780" s="7">
        <v>0</v>
      </c>
      <c r="L780" s="119">
        <v>0</v>
      </c>
      <c r="M780" s="2">
        <v>0</v>
      </c>
    </row>
    <row r="781" spans="1:14" s="1" customFormat="1">
      <c r="A781" s="1" t="s">
        <v>29</v>
      </c>
      <c r="B781" s="1" t="s">
        <v>244</v>
      </c>
      <c r="C781" s="2" t="s">
        <v>14</v>
      </c>
      <c r="D781" s="2" t="s">
        <v>118</v>
      </c>
      <c r="E781" s="7">
        <v>6742</v>
      </c>
      <c r="F781" s="120"/>
      <c r="G781" s="7">
        <v>2775186</v>
      </c>
      <c r="H781" s="120"/>
      <c r="I781" s="7">
        <v>2741677</v>
      </c>
      <c r="J781" s="120"/>
      <c r="K781" s="7">
        <v>69600</v>
      </c>
      <c r="L781" s="119">
        <v>0</v>
      </c>
      <c r="M781" s="2">
        <v>115152</v>
      </c>
      <c r="N781" s="1" t="s">
        <v>254</v>
      </c>
    </row>
    <row r="782" spans="1:14" s="1" customFormat="1" ht="27.6">
      <c r="A782" s="1" t="s">
        <v>29</v>
      </c>
      <c r="B782" s="1" t="s">
        <v>244</v>
      </c>
      <c r="C782" s="2" t="s">
        <v>15</v>
      </c>
      <c r="D782" s="2" t="s">
        <v>119</v>
      </c>
      <c r="E782" s="7">
        <v>0</v>
      </c>
      <c r="F782" s="120">
        <v>0</v>
      </c>
      <c r="G782" s="7">
        <v>104398</v>
      </c>
      <c r="H782" s="120">
        <v>67</v>
      </c>
      <c r="I782" s="7">
        <v>0</v>
      </c>
      <c r="J782" s="120">
        <v>0</v>
      </c>
      <c r="K782" s="7">
        <v>0</v>
      </c>
      <c r="L782" s="119">
        <v>0</v>
      </c>
      <c r="M782" s="2">
        <v>0</v>
      </c>
      <c r="N782" s="1" t="s">
        <v>255</v>
      </c>
    </row>
    <row r="783" spans="1:14" s="1" customFormat="1" ht="27.6">
      <c r="A783" s="1" t="s">
        <v>29</v>
      </c>
      <c r="B783" s="1" t="s">
        <v>244</v>
      </c>
      <c r="C783" s="2" t="s">
        <v>15</v>
      </c>
      <c r="D783" s="2" t="s">
        <v>120</v>
      </c>
      <c r="E783" s="7">
        <v>0</v>
      </c>
      <c r="F783" s="120">
        <v>0</v>
      </c>
      <c r="G783" s="7">
        <v>100880</v>
      </c>
      <c r="H783" s="120">
        <v>92</v>
      </c>
      <c r="I783" s="7">
        <v>0</v>
      </c>
      <c r="J783" s="120">
        <v>0</v>
      </c>
      <c r="K783" s="7">
        <v>0</v>
      </c>
      <c r="L783" s="119">
        <v>0</v>
      </c>
      <c r="M783" s="2">
        <v>0</v>
      </c>
      <c r="N783" s="1" t="s">
        <v>255</v>
      </c>
    </row>
    <row r="784" spans="1:14" s="1" customFormat="1" ht="27.6">
      <c r="A784" s="1" t="s">
        <v>29</v>
      </c>
      <c r="B784" s="1" t="s">
        <v>244</v>
      </c>
      <c r="C784" s="2" t="s">
        <v>15</v>
      </c>
      <c r="D784" s="2" t="s">
        <v>121</v>
      </c>
      <c r="E784" s="7">
        <v>0</v>
      </c>
      <c r="F784" s="120">
        <v>0</v>
      </c>
      <c r="G784" s="7">
        <v>0</v>
      </c>
      <c r="H784" s="120">
        <v>0</v>
      </c>
      <c r="I784" s="7">
        <v>0</v>
      </c>
      <c r="J784" s="120">
        <v>0</v>
      </c>
      <c r="K784" s="7">
        <v>0</v>
      </c>
      <c r="L784" s="119">
        <v>0</v>
      </c>
      <c r="M784" s="2">
        <v>0</v>
      </c>
    </row>
    <row r="785" spans="1:13" s="1" customFormat="1" ht="27.6">
      <c r="A785" s="1" t="s">
        <v>29</v>
      </c>
      <c r="B785" s="1" t="s">
        <v>244</v>
      </c>
      <c r="C785" s="2" t="s">
        <v>15</v>
      </c>
      <c r="D785" s="2" t="s">
        <v>122</v>
      </c>
      <c r="E785" s="7">
        <v>0</v>
      </c>
      <c r="F785" s="120">
        <v>0</v>
      </c>
      <c r="G785" s="7">
        <v>0</v>
      </c>
      <c r="H785" s="120">
        <v>0</v>
      </c>
      <c r="I785" s="7">
        <v>0</v>
      </c>
      <c r="J785" s="120">
        <v>0</v>
      </c>
      <c r="K785" s="7">
        <v>0</v>
      </c>
      <c r="L785" s="119">
        <v>0</v>
      </c>
      <c r="M785" s="2">
        <v>0</v>
      </c>
    </row>
    <row r="786" spans="1:13" s="1" customFormat="1">
      <c r="A786" s="1" t="s">
        <v>29</v>
      </c>
      <c r="B786" s="1" t="s">
        <v>244</v>
      </c>
      <c r="C786" s="2" t="s">
        <v>15</v>
      </c>
      <c r="D786" s="2" t="s">
        <v>123</v>
      </c>
      <c r="E786" s="7"/>
      <c r="F786" s="120"/>
      <c r="G786" s="7"/>
      <c r="H786" s="120"/>
      <c r="I786" s="7"/>
      <c r="J786" s="120"/>
      <c r="K786" s="7"/>
      <c r="L786" s="119"/>
      <c r="M786" s="2"/>
    </row>
    <row r="787" spans="1:13" s="1" customFormat="1">
      <c r="A787" s="1" t="s">
        <v>29</v>
      </c>
      <c r="B787" s="1" t="s">
        <v>244</v>
      </c>
      <c r="C787" s="2" t="s">
        <v>86</v>
      </c>
      <c r="D787" s="2" t="s">
        <v>124</v>
      </c>
      <c r="E787" s="7"/>
      <c r="F787" s="120"/>
      <c r="G787" s="7"/>
      <c r="H787" s="120"/>
      <c r="I787" s="7"/>
      <c r="J787" s="120"/>
      <c r="K787" s="7"/>
      <c r="L787" s="119"/>
      <c r="M787" s="2"/>
    </row>
    <row r="788" spans="1:13" s="1" customFormat="1">
      <c r="A788" s="1" t="s">
        <v>29</v>
      </c>
      <c r="B788" s="1" t="s">
        <v>256</v>
      </c>
      <c r="C788" s="2" t="s">
        <v>8</v>
      </c>
      <c r="D788" s="2" t="s">
        <v>97</v>
      </c>
      <c r="E788" s="7">
        <v>690560</v>
      </c>
      <c r="F788" s="120">
        <v>995</v>
      </c>
      <c r="G788" s="7">
        <v>1017300</v>
      </c>
      <c r="H788" s="120">
        <v>2482</v>
      </c>
      <c r="I788" s="7">
        <v>2989911</v>
      </c>
      <c r="J788" s="120">
        <v>2924</v>
      </c>
      <c r="K788" s="7">
        <v>0</v>
      </c>
      <c r="L788" s="119">
        <v>0</v>
      </c>
      <c r="M788" s="2">
        <v>0</v>
      </c>
    </row>
    <row r="789" spans="1:13" s="1" customFormat="1">
      <c r="A789" s="1" t="s">
        <v>29</v>
      </c>
      <c r="B789" s="1" t="s">
        <v>256</v>
      </c>
      <c r="C789" s="2" t="s">
        <v>8</v>
      </c>
      <c r="D789" s="2" t="s">
        <v>98</v>
      </c>
      <c r="E789" s="7"/>
      <c r="F789" s="120"/>
      <c r="G789" s="7"/>
      <c r="H789" s="120"/>
      <c r="I789" s="7"/>
      <c r="J789" s="120"/>
      <c r="K789" s="7"/>
      <c r="L789" s="119"/>
      <c r="M789" s="2"/>
    </row>
    <row r="790" spans="1:13" s="1" customFormat="1">
      <c r="A790" s="1" t="s">
        <v>29</v>
      </c>
      <c r="B790" s="1" t="s">
        <v>256</v>
      </c>
      <c r="C790" s="2" t="s">
        <v>8</v>
      </c>
      <c r="D790" s="2" t="s">
        <v>99</v>
      </c>
      <c r="E790" s="7">
        <v>79987</v>
      </c>
      <c r="F790" s="120">
        <v>99</v>
      </c>
      <c r="G790" s="7"/>
      <c r="H790" s="120"/>
      <c r="I790" s="7"/>
      <c r="J790" s="120"/>
      <c r="K790" s="7"/>
      <c r="L790" s="119"/>
      <c r="M790" s="2"/>
    </row>
    <row r="791" spans="1:13" s="1" customFormat="1" ht="27.6">
      <c r="A791" s="1" t="s">
        <v>29</v>
      </c>
      <c r="B791" s="1" t="s">
        <v>256</v>
      </c>
      <c r="C791" s="2" t="s">
        <v>8</v>
      </c>
      <c r="D791" s="2" t="s">
        <v>100</v>
      </c>
      <c r="E791" s="7"/>
      <c r="F791" s="120"/>
      <c r="G791" s="7"/>
      <c r="H791" s="120"/>
      <c r="I791" s="7"/>
      <c r="J791" s="120"/>
      <c r="K791" s="7"/>
      <c r="L791" s="119"/>
      <c r="M791" s="2"/>
    </row>
    <row r="792" spans="1:13" s="1" customFormat="1">
      <c r="A792" s="1" t="s">
        <v>29</v>
      </c>
      <c r="B792" s="1" t="s">
        <v>256</v>
      </c>
      <c r="C792" s="2" t="s">
        <v>8</v>
      </c>
      <c r="D792" s="2" t="s">
        <v>101</v>
      </c>
      <c r="E792" s="7"/>
      <c r="F792" s="120"/>
      <c r="G792" s="7"/>
      <c r="H792" s="120"/>
      <c r="I792" s="7"/>
      <c r="J792" s="120"/>
      <c r="K792" s="7"/>
      <c r="L792" s="119"/>
      <c r="M792" s="2"/>
    </row>
    <row r="793" spans="1:13" s="1" customFormat="1" ht="55.2">
      <c r="A793" s="1" t="s">
        <v>29</v>
      </c>
      <c r="B793" s="1" t="s">
        <v>256</v>
      </c>
      <c r="C793" s="2" t="s">
        <v>8</v>
      </c>
      <c r="D793" s="2" t="s">
        <v>102</v>
      </c>
      <c r="E793" s="7"/>
      <c r="F793" s="120"/>
      <c r="G793" s="7"/>
      <c r="H793" s="120"/>
      <c r="I793" s="7"/>
      <c r="J793" s="120"/>
      <c r="K793" s="7"/>
      <c r="L793" s="119"/>
      <c r="M793" s="2"/>
    </row>
    <row r="794" spans="1:13" s="1" customFormat="1">
      <c r="A794" s="1" t="s">
        <v>29</v>
      </c>
      <c r="B794" s="1" t="s">
        <v>256</v>
      </c>
      <c r="C794" s="2" t="s">
        <v>8</v>
      </c>
      <c r="D794" s="2" t="s">
        <v>103</v>
      </c>
      <c r="E794" s="7"/>
      <c r="F794" s="120"/>
      <c r="G794" s="7"/>
      <c r="H794" s="120"/>
      <c r="I794" s="7"/>
      <c r="J794" s="120"/>
      <c r="K794" s="7"/>
      <c r="L794" s="119"/>
      <c r="M794" s="2"/>
    </row>
    <row r="795" spans="1:13" s="1" customFormat="1" ht="27.6">
      <c r="A795" s="1" t="s">
        <v>29</v>
      </c>
      <c r="B795" s="1" t="s">
        <v>256</v>
      </c>
      <c r="C795" s="2" t="s">
        <v>9</v>
      </c>
      <c r="D795" s="2" t="s">
        <v>104</v>
      </c>
      <c r="E795" s="7"/>
      <c r="F795" s="120"/>
      <c r="G795" s="7"/>
      <c r="H795" s="120"/>
      <c r="I795" s="7"/>
      <c r="J795" s="120"/>
      <c r="K795" s="7"/>
      <c r="L795" s="119"/>
      <c r="M795" s="2"/>
    </row>
    <row r="796" spans="1:13" s="1" customFormat="1" ht="27.6">
      <c r="A796" s="1" t="s">
        <v>29</v>
      </c>
      <c r="B796" s="1" t="s">
        <v>256</v>
      </c>
      <c r="C796" s="2" t="s">
        <v>9</v>
      </c>
      <c r="D796" s="2" t="s">
        <v>105</v>
      </c>
      <c r="E796" s="7"/>
      <c r="F796" s="120"/>
      <c r="G796" s="7"/>
      <c r="H796" s="120"/>
      <c r="I796" s="7"/>
      <c r="J796" s="120"/>
      <c r="K796" s="7"/>
      <c r="L796" s="119"/>
      <c r="M796" s="2"/>
    </row>
    <row r="797" spans="1:13" s="1" customFormat="1" ht="41.4">
      <c r="A797" s="1" t="s">
        <v>29</v>
      </c>
      <c r="B797" s="1" t="s">
        <v>256</v>
      </c>
      <c r="C797" s="2" t="s">
        <v>9</v>
      </c>
      <c r="D797" s="2" t="s">
        <v>106</v>
      </c>
      <c r="E797" s="7"/>
      <c r="F797" s="120"/>
      <c r="G797" s="7">
        <v>227419</v>
      </c>
      <c r="H797" s="120"/>
      <c r="I797" s="7"/>
      <c r="J797" s="120"/>
      <c r="K797" s="7"/>
      <c r="L797" s="119"/>
      <c r="M797" s="2"/>
    </row>
    <row r="798" spans="1:13" s="1" customFormat="1" ht="27.6">
      <c r="A798" s="1" t="s">
        <v>29</v>
      </c>
      <c r="B798" s="1" t="s">
        <v>256</v>
      </c>
      <c r="C798" s="2" t="s">
        <v>9</v>
      </c>
      <c r="D798" s="2" t="s">
        <v>107</v>
      </c>
      <c r="E798" s="7"/>
      <c r="F798" s="120"/>
      <c r="G798" s="7"/>
      <c r="H798" s="120"/>
      <c r="I798" s="7"/>
      <c r="J798" s="120"/>
      <c r="K798" s="7"/>
      <c r="L798" s="119"/>
      <c r="M798" s="2"/>
    </row>
    <row r="799" spans="1:13" s="1" customFormat="1" ht="27.6">
      <c r="A799" s="1" t="s">
        <v>29</v>
      </c>
      <c r="B799" s="1" t="s">
        <v>256</v>
      </c>
      <c r="C799" s="2" t="s">
        <v>9</v>
      </c>
      <c r="D799" s="2" t="s">
        <v>108</v>
      </c>
      <c r="E799" s="7">
        <v>50364</v>
      </c>
      <c r="F799" s="120"/>
      <c r="G799" s="7"/>
      <c r="H799" s="120"/>
      <c r="I799" s="7">
        <v>519641</v>
      </c>
      <c r="J799" s="120"/>
      <c r="K799" s="7">
        <v>537745</v>
      </c>
      <c r="L799" s="119"/>
      <c r="M799" s="2"/>
    </row>
    <row r="800" spans="1:13" s="1" customFormat="1" ht="27.6">
      <c r="A800" s="1" t="s">
        <v>29</v>
      </c>
      <c r="B800" s="1" t="s">
        <v>256</v>
      </c>
      <c r="C800" s="2" t="s">
        <v>10</v>
      </c>
      <c r="D800" s="2" t="s">
        <v>109</v>
      </c>
      <c r="E800" s="7">
        <v>26445</v>
      </c>
      <c r="F800" s="120"/>
      <c r="G800" s="7">
        <v>16968</v>
      </c>
      <c r="H800" s="120"/>
      <c r="I800" s="7"/>
      <c r="J800" s="120"/>
      <c r="K800" s="7"/>
      <c r="L800" s="119"/>
      <c r="M800" s="2"/>
    </row>
    <row r="801" spans="1:14" s="1" customFormat="1" ht="27.6">
      <c r="A801" s="1" t="s">
        <v>29</v>
      </c>
      <c r="B801" s="1" t="s">
        <v>256</v>
      </c>
      <c r="C801" s="2" t="s">
        <v>10</v>
      </c>
      <c r="D801" s="2" t="s">
        <v>110</v>
      </c>
      <c r="E801" s="7"/>
      <c r="F801" s="120"/>
      <c r="G801" s="7"/>
      <c r="H801" s="120"/>
      <c r="I801" s="7">
        <v>210</v>
      </c>
      <c r="J801" s="120"/>
      <c r="K801" s="7"/>
      <c r="L801" s="119"/>
      <c r="M801" s="2"/>
    </row>
    <row r="802" spans="1:14" s="1" customFormat="1" ht="27.6">
      <c r="A802" s="1" t="s">
        <v>29</v>
      </c>
      <c r="B802" s="1" t="s">
        <v>256</v>
      </c>
      <c r="C802" s="2" t="s">
        <v>10</v>
      </c>
      <c r="D802" s="2" t="s">
        <v>111</v>
      </c>
      <c r="E802" s="7"/>
      <c r="F802" s="120"/>
      <c r="G802" s="7"/>
      <c r="H802" s="120"/>
      <c r="I802" s="7">
        <v>173389</v>
      </c>
      <c r="J802" s="120"/>
      <c r="K802" s="7"/>
      <c r="L802" s="119"/>
      <c r="M802" s="2"/>
    </row>
    <row r="803" spans="1:14" s="1" customFormat="1" ht="27.6">
      <c r="A803" s="1" t="s">
        <v>29</v>
      </c>
      <c r="B803" s="1" t="s">
        <v>256</v>
      </c>
      <c r="C803" s="2" t="s">
        <v>10</v>
      </c>
      <c r="D803" s="2" t="s">
        <v>112</v>
      </c>
      <c r="E803" s="7"/>
      <c r="F803" s="120"/>
      <c r="G803" s="7"/>
      <c r="H803" s="120"/>
      <c r="I803" s="7"/>
      <c r="J803" s="120"/>
      <c r="K803" s="7"/>
      <c r="L803" s="119"/>
      <c r="M803" s="2"/>
    </row>
    <row r="804" spans="1:14" s="1" customFormat="1">
      <c r="A804" s="1" t="s">
        <v>29</v>
      </c>
      <c r="B804" s="1" t="s">
        <v>256</v>
      </c>
      <c r="C804" s="2" t="s">
        <v>11</v>
      </c>
      <c r="D804" s="2" t="s">
        <v>113</v>
      </c>
      <c r="E804" s="7"/>
      <c r="F804" s="120"/>
      <c r="G804" s="7">
        <v>475597</v>
      </c>
      <c r="H804" s="120"/>
      <c r="I804" s="7">
        <v>1626805</v>
      </c>
      <c r="J804" s="120"/>
      <c r="K804" s="7"/>
      <c r="L804" s="119"/>
      <c r="M804" s="2"/>
    </row>
    <row r="805" spans="1:14" s="1" customFormat="1" ht="41.4">
      <c r="A805" s="1" t="s">
        <v>29</v>
      </c>
      <c r="B805" s="1" t="s">
        <v>256</v>
      </c>
      <c r="C805" s="2" t="s">
        <v>11</v>
      </c>
      <c r="D805" s="2" t="s">
        <v>114</v>
      </c>
      <c r="E805" s="7">
        <v>4500</v>
      </c>
      <c r="F805" s="120"/>
      <c r="G805" s="7"/>
      <c r="H805" s="120"/>
      <c r="I805" s="7"/>
      <c r="J805" s="120"/>
      <c r="K805" s="7"/>
      <c r="L805" s="119"/>
      <c r="M805" s="2"/>
    </row>
    <row r="806" spans="1:14" s="1" customFormat="1">
      <c r="A806" s="1" t="s">
        <v>29</v>
      </c>
      <c r="B806" s="1" t="s">
        <v>256</v>
      </c>
      <c r="C806" s="2" t="s">
        <v>11</v>
      </c>
      <c r="D806" s="2" t="s">
        <v>115</v>
      </c>
      <c r="E806" s="7"/>
      <c r="F806" s="120"/>
      <c r="G806" s="7"/>
      <c r="H806" s="120"/>
      <c r="I806" s="7"/>
      <c r="J806" s="120"/>
      <c r="K806" s="7"/>
      <c r="L806" s="119"/>
      <c r="M806" s="2"/>
    </row>
    <row r="807" spans="1:14" s="1" customFormat="1">
      <c r="A807" s="1" t="s">
        <v>29</v>
      </c>
      <c r="B807" s="1" t="s">
        <v>256</v>
      </c>
      <c r="C807" s="2" t="s">
        <v>12</v>
      </c>
      <c r="D807" s="2" t="s">
        <v>116</v>
      </c>
      <c r="E807" s="7"/>
      <c r="F807" s="120"/>
      <c r="G807" s="7"/>
      <c r="H807" s="120"/>
      <c r="I807" s="7"/>
      <c r="J807" s="120"/>
      <c r="K807" s="7"/>
      <c r="L807" s="119"/>
      <c r="M807" s="2"/>
    </row>
    <row r="808" spans="1:14" s="1" customFormat="1" ht="27.6">
      <c r="A808" s="1" t="s">
        <v>29</v>
      </c>
      <c r="B808" s="1" t="s">
        <v>256</v>
      </c>
      <c r="C808" s="2" t="s">
        <v>13</v>
      </c>
      <c r="D808" s="2" t="s">
        <v>117</v>
      </c>
      <c r="E808" s="7"/>
      <c r="F808" s="120"/>
      <c r="G808" s="7"/>
      <c r="H808" s="120"/>
      <c r="I808" s="7"/>
      <c r="J808" s="120"/>
      <c r="K808" s="7"/>
      <c r="L808" s="119"/>
      <c r="M808" s="2"/>
    </row>
    <row r="809" spans="1:14" s="1" customFormat="1">
      <c r="A809" s="1" t="s">
        <v>29</v>
      </c>
      <c r="B809" s="1" t="s">
        <v>256</v>
      </c>
      <c r="C809" s="2" t="s">
        <v>14</v>
      </c>
      <c r="D809" s="2" t="s">
        <v>118</v>
      </c>
      <c r="E809" s="7">
        <v>287197</v>
      </c>
      <c r="F809" s="120"/>
      <c r="G809" s="7">
        <v>2481417</v>
      </c>
      <c r="H809" s="120"/>
      <c r="I809" s="7">
        <v>17428</v>
      </c>
      <c r="J809" s="120"/>
      <c r="K809" s="7"/>
      <c r="L809" s="119"/>
      <c r="M809" s="2"/>
    </row>
    <row r="810" spans="1:14" s="1" customFormat="1" ht="27.6">
      <c r="A810" s="1" t="s">
        <v>29</v>
      </c>
      <c r="B810" s="1" t="s">
        <v>256</v>
      </c>
      <c r="C810" s="2" t="s">
        <v>15</v>
      </c>
      <c r="D810" s="2" t="s">
        <v>119</v>
      </c>
      <c r="E810" s="7"/>
      <c r="F810" s="120"/>
      <c r="G810" s="7">
        <v>25711</v>
      </c>
      <c r="H810" s="120">
        <v>14</v>
      </c>
      <c r="I810" s="7"/>
      <c r="J810" s="120"/>
      <c r="K810" s="7"/>
      <c r="L810" s="119"/>
      <c r="M810" s="2"/>
    </row>
    <row r="811" spans="1:14" s="1" customFormat="1" ht="27.6">
      <c r="A811" s="1" t="s">
        <v>29</v>
      </c>
      <c r="B811" s="1" t="s">
        <v>256</v>
      </c>
      <c r="C811" s="2" t="s">
        <v>15</v>
      </c>
      <c r="D811" s="2" t="s">
        <v>120</v>
      </c>
      <c r="E811" s="7"/>
      <c r="F811" s="120"/>
      <c r="G811" s="7">
        <v>24845</v>
      </c>
      <c r="H811" s="120">
        <v>24</v>
      </c>
      <c r="I811" s="7"/>
      <c r="J811" s="120"/>
      <c r="K811" s="7"/>
      <c r="L811" s="119"/>
      <c r="M811" s="2"/>
    </row>
    <row r="812" spans="1:14" s="1" customFormat="1" ht="27.6">
      <c r="A812" s="1" t="s">
        <v>29</v>
      </c>
      <c r="B812" s="1" t="s">
        <v>256</v>
      </c>
      <c r="C812" s="2" t="s">
        <v>15</v>
      </c>
      <c r="D812" s="2" t="s">
        <v>121</v>
      </c>
      <c r="E812" s="7"/>
      <c r="F812" s="120"/>
      <c r="G812" s="7"/>
      <c r="H812" s="120"/>
      <c r="I812" s="7">
        <v>676</v>
      </c>
      <c r="J812" s="120"/>
      <c r="K812" s="7"/>
      <c r="L812" s="119"/>
      <c r="M812" s="2"/>
    </row>
    <row r="813" spans="1:14" s="1" customFormat="1" ht="27.6">
      <c r="A813" s="1" t="s">
        <v>29</v>
      </c>
      <c r="B813" s="1" t="s">
        <v>256</v>
      </c>
      <c r="C813" s="2" t="s">
        <v>15</v>
      </c>
      <c r="D813" s="2" t="s">
        <v>122</v>
      </c>
      <c r="E813" s="7"/>
      <c r="F813" s="120"/>
      <c r="G813" s="7"/>
      <c r="H813" s="120"/>
      <c r="I813" s="7"/>
      <c r="J813" s="120"/>
      <c r="K813" s="7"/>
      <c r="L813" s="119"/>
      <c r="M813" s="2"/>
    </row>
    <row r="814" spans="1:14" s="1" customFormat="1">
      <c r="A814" s="1" t="s">
        <v>29</v>
      </c>
      <c r="B814" s="1" t="s">
        <v>256</v>
      </c>
      <c r="C814" s="2" t="s">
        <v>15</v>
      </c>
      <c r="D814" s="2" t="s">
        <v>123</v>
      </c>
      <c r="E814" s="7"/>
      <c r="F814" s="120"/>
      <c r="G814" s="7"/>
      <c r="H814" s="120"/>
      <c r="I814" s="7"/>
      <c r="J814" s="120"/>
      <c r="K814" s="7"/>
      <c r="L814" s="119"/>
      <c r="M814" s="2"/>
    </row>
    <row r="815" spans="1:14" s="1" customFormat="1">
      <c r="A815" s="1" t="s">
        <v>29</v>
      </c>
      <c r="B815" s="1" t="s">
        <v>256</v>
      </c>
      <c r="C815" s="2" t="s">
        <v>86</v>
      </c>
      <c r="D815" s="2" t="s">
        <v>124</v>
      </c>
      <c r="E815" s="7"/>
      <c r="F815" s="120"/>
      <c r="G815" s="7"/>
      <c r="H815" s="120"/>
      <c r="I815" s="7"/>
      <c r="J815" s="120"/>
      <c r="K815" s="7"/>
      <c r="L815" s="119"/>
      <c r="M815" s="2"/>
    </row>
    <row r="816" spans="1:14" s="1" customFormat="1">
      <c r="A816" s="1" t="s">
        <v>29</v>
      </c>
      <c r="B816" s="1" t="s">
        <v>258</v>
      </c>
      <c r="C816" s="2" t="s">
        <v>8</v>
      </c>
      <c r="D816" s="2" t="s">
        <v>97</v>
      </c>
      <c r="E816" s="7">
        <v>919000</v>
      </c>
      <c r="F816" s="120">
        <v>468</v>
      </c>
      <c r="G816" s="7">
        <v>322069</v>
      </c>
      <c r="H816" s="120">
        <v>208</v>
      </c>
      <c r="I816" s="7">
        <v>322492</v>
      </c>
      <c r="J816" s="120">
        <v>312</v>
      </c>
      <c r="K816" s="7"/>
      <c r="L816" s="119"/>
      <c r="M816" s="2"/>
      <c r="N816" s="1" t="s">
        <v>259</v>
      </c>
    </row>
    <row r="817" spans="1:14" s="1" customFormat="1">
      <c r="A817" s="1" t="s">
        <v>29</v>
      </c>
      <c r="B817" s="1" t="s">
        <v>258</v>
      </c>
      <c r="C817" s="2" t="s">
        <v>8</v>
      </c>
      <c r="D817" s="2" t="s">
        <v>98</v>
      </c>
      <c r="E817" s="7"/>
      <c r="F817" s="120"/>
      <c r="G817" s="7">
        <v>2605880</v>
      </c>
      <c r="H817" s="120">
        <v>1763</v>
      </c>
      <c r="I817" s="7">
        <v>1041405</v>
      </c>
      <c r="J817" s="120">
        <v>1286</v>
      </c>
      <c r="K817" s="7"/>
      <c r="L817" s="119"/>
      <c r="M817" s="2"/>
      <c r="N817" s="1" t="s">
        <v>259</v>
      </c>
    </row>
    <row r="818" spans="1:14" s="1" customFormat="1">
      <c r="A818" s="1" t="s">
        <v>29</v>
      </c>
      <c r="B818" s="1" t="s">
        <v>258</v>
      </c>
      <c r="C818" s="2" t="s">
        <v>8</v>
      </c>
      <c r="D818" s="2" t="s">
        <v>99</v>
      </c>
      <c r="E818" s="7"/>
      <c r="F818" s="120"/>
      <c r="G818" s="7">
        <v>89972</v>
      </c>
      <c r="H818" s="120">
        <v>700</v>
      </c>
      <c r="I818" s="7">
        <v>123597</v>
      </c>
      <c r="J818" s="120">
        <v>1261</v>
      </c>
      <c r="K818" s="7"/>
      <c r="L818" s="119"/>
      <c r="M818" s="2"/>
      <c r="N818" s="1" t="s">
        <v>259</v>
      </c>
    </row>
    <row r="819" spans="1:14" s="1" customFormat="1" ht="27.6">
      <c r="A819" s="1" t="s">
        <v>29</v>
      </c>
      <c r="B819" s="1" t="s">
        <v>258</v>
      </c>
      <c r="C819" s="2" t="s">
        <v>8</v>
      </c>
      <c r="D819" s="2" t="s">
        <v>100</v>
      </c>
      <c r="E819" s="7">
        <v>5944</v>
      </c>
      <c r="F819" s="120">
        <v>142</v>
      </c>
      <c r="G819" s="7">
        <v>48310</v>
      </c>
      <c r="H819" s="120">
        <v>340</v>
      </c>
      <c r="I819" s="7">
        <v>6697</v>
      </c>
      <c r="J819" s="120">
        <v>288</v>
      </c>
      <c r="K819" s="7"/>
      <c r="L819" s="119"/>
      <c r="M819" s="2"/>
      <c r="N819" s="1" t="s">
        <v>260</v>
      </c>
    </row>
    <row r="820" spans="1:14" s="1" customFormat="1">
      <c r="A820" s="1" t="s">
        <v>29</v>
      </c>
      <c r="B820" s="1" t="s">
        <v>258</v>
      </c>
      <c r="C820" s="2" t="s">
        <v>8</v>
      </c>
      <c r="D820" s="2" t="s">
        <v>101</v>
      </c>
      <c r="E820" s="7">
        <v>13921</v>
      </c>
      <c r="F820" s="120">
        <v>52</v>
      </c>
      <c r="G820" s="7">
        <v>43936</v>
      </c>
      <c r="H820" s="120">
        <v>172</v>
      </c>
      <c r="I820" s="7">
        <v>39358</v>
      </c>
      <c r="J820" s="120">
        <v>188</v>
      </c>
      <c r="K820" s="7"/>
      <c r="L820" s="119"/>
      <c r="M820" s="2"/>
      <c r="N820" s="1" t="s">
        <v>261</v>
      </c>
    </row>
    <row r="821" spans="1:14" s="1" customFormat="1" ht="55.2">
      <c r="A821" s="1" t="s">
        <v>29</v>
      </c>
      <c r="B821" s="1" t="s">
        <v>258</v>
      </c>
      <c r="C821" s="2" t="s">
        <v>8</v>
      </c>
      <c r="D821" s="2" t="s">
        <v>102</v>
      </c>
      <c r="E821" s="7"/>
      <c r="F821" s="120"/>
      <c r="G821" s="7"/>
      <c r="H821" s="120"/>
      <c r="I821" s="7"/>
      <c r="J821" s="120"/>
      <c r="K821" s="7"/>
      <c r="L821" s="119"/>
      <c r="M821" s="2"/>
    </row>
    <row r="822" spans="1:14" s="1" customFormat="1">
      <c r="A822" s="1" t="s">
        <v>29</v>
      </c>
      <c r="B822" s="1" t="s">
        <v>258</v>
      </c>
      <c r="C822" s="2" t="s">
        <v>8</v>
      </c>
      <c r="D822" s="2" t="s">
        <v>103</v>
      </c>
      <c r="E822" s="7"/>
      <c r="F822" s="120"/>
      <c r="G822" s="7">
        <v>222431</v>
      </c>
      <c r="H822" s="120">
        <v>576</v>
      </c>
      <c r="I822" s="7">
        <v>21417</v>
      </c>
      <c r="J822" s="120"/>
      <c r="K822" s="7"/>
      <c r="L822" s="119"/>
      <c r="M822" s="2"/>
      <c r="N822" s="1" t="s">
        <v>262</v>
      </c>
    </row>
    <row r="823" spans="1:14" s="1" customFormat="1" ht="27.6">
      <c r="A823" s="1" t="s">
        <v>29</v>
      </c>
      <c r="B823" s="1" t="s">
        <v>258</v>
      </c>
      <c r="C823" s="2" t="s">
        <v>9</v>
      </c>
      <c r="D823" s="2" t="s">
        <v>104</v>
      </c>
      <c r="E823" s="7"/>
      <c r="F823" s="120"/>
      <c r="G823" s="7">
        <v>124</v>
      </c>
      <c r="H823" s="120"/>
      <c r="I823" s="7"/>
      <c r="J823" s="120"/>
      <c r="K823" s="7"/>
      <c r="L823" s="119"/>
      <c r="M823" s="2"/>
    </row>
    <row r="824" spans="1:14" s="1" customFormat="1" ht="27.6">
      <c r="A824" s="1" t="s">
        <v>29</v>
      </c>
      <c r="B824" s="1" t="s">
        <v>258</v>
      </c>
      <c r="C824" s="2" t="s">
        <v>9</v>
      </c>
      <c r="D824" s="2" t="s">
        <v>105</v>
      </c>
      <c r="E824" s="7">
        <v>7906</v>
      </c>
      <c r="F824" s="120"/>
      <c r="G824" s="7"/>
      <c r="H824" s="120"/>
      <c r="I824" s="7">
        <v>35781</v>
      </c>
      <c r="J824" s="120"/>
      <c r="K824" s="7"/>
      <c r="L824" s="119"/>
      <c r="M824" s="2"/>
      <c r="N824" s="1" t="s">
        <v>263</v>
      </c>
    </row>
    <row r="825" spans="1:14" s="1" customFormat="1" ht="41.4">
      <c r="A825" s="1" t="s">
        <v>29</v>
      </c>
      <c r="B825" s="1" t="s">
        <v>258</v>
      </c>
      <c r="C825" s="2" t="s">
        <v>9</v>
      </c>
      <c r="D825" s="2" t="s">
        <v>106</v>
      </c>
      <c r="E825" s="7">
        <v>3762</v>
      </c>
      <c r="F825" s="120"/>
      <c r="G825" s="7">
        <v>4716</v>
      </c>
      <c r="H825" s="120"/>
      <c r="I825" s="7"/>
      <c r="J825" s="120"/>
      <c r="K825" s="7"/>
      <c r="L825" s="119"/>
      <c r="M825" s="2"/>
    </row>
    <row r="826" spans="1:14" s="1" customFormat="1" ht="27.6">
      <c r="A826" s="1" t="s">
        <v>29</v>
      </c>
      <c r="B826" s="1" t="s">
        <v>258</v>
      </c>
      <c r="C826" s="2" t="s">
        <v>9</v>
      </c>
      <c r="D826" s="2" t="s">
        <v>107</v>
      </c>
      <c r="E826" s="7"/>
      <c r="F826" s="120"/>
      <c r="G826" s="7"/>
      <c r="H826" s="120"/>
      <c r="I826" s="7"/>
      <c r="J826" s="120"/>
      <c r="K826" s="7"/>
      <c r="L826" s="119"/>
      <c r="M826" s="2"/>
    </row>
    <row r="827" spans="1:14" s="1" customFormat="1" ht="27.6">
      <c r="A827" s="1" t="s">
        <v>29</v>
      </c>
      <c r="B827" s="1" t="s">
        <v>258</v>
      </c>
      <c r="C827" s="2" t="s">
        <v>9</v>
      </c>
      <c r="D827" s="2" t="s">
        <v>108</v>
      </c>
      <c r="E827" s="7">
        <v>416418</v>
      </c>
      <c r="F827" s="120"/>
      <c r="G827" s="7">
        <v>377107</v>
      </c>
      <c r="H827" s="120"/>
      <c r="I827" s="7">
        <v>63784</v>
      </c>
      <c r="J827" s="120"/>
      <c r="K827" s="7"/>
      <c r="L827" s="119"/>
      <c r="M827" s="2"/>
      <c r="N827" s="1" t="s">
        <v>264</v>
      </c>
    </row>
    <row r="828" spans="1:14" s="1" customFormat="1" ht="27.6">
      <c r="A828" s="1" t="s">
        <v>29</v>
      </c>
      <c r="B828" s="1" t="s">
        <v>258</v>
      </c>
      <c r="C828" s="2" t="s">
        <v>10</v>
      </c>
      <c r="D828" s="2" t="s">
        <v>109</v>
      </c>
      <c r="E828" s="7"/>
      <c r="F828" s="120"/>
      <c r="G828" s="7">
        <v>59816</v>
      </c>
      <c r="H828" s="120"/>
      <c r="I828" s="7">
        <v>61608</v>
      </c>
      <c r="J828" s="120"/>
      <c r="K828" s="7"/>
      <c r="L828" s="119"/>
      <c r="M828" s="2"/>
      <c r="N828" s="1" t="s">
        <v>265</v>
      </c>
    </row>
    <row r="829" spans="1:14" s="1" customFormat="1" ht="27.6">
      <c r="A829" s="1" t="s">
        <v>29</v>
      </c>
      <c r="B829" s="1" t="s">
        <v>258</v>
      </c>
      <c r="C829" s="2" t="s">
        <v>10</v>
      </c>
      <c r="D829" s="2" t="s">
        <v>110</v>
      </c>
      <c r="E829" s="7"/>
      <c r="F829" s="120"/>
      <c r="G829" s="7"/>
      <c r="H829" s="120"/>
      <c r="I829" s="7"/>
      <c r="J829" s="120"/>
      <c r="K829" s="7"/>
      <c r="L829" s="119"/>
      <c r="M829" s="2"/>
    </row>
    <row r="830" spans="1:14" s="1" customFormat="1" ht="27.6">
      <c r="A830" s="1" t="s">
        <v>29</v>
      </c>
      <c r="B830" s="1" t="s">
        <v>258</v>
      </c>
      <c r="C830" s="2" t="s">
        <v>10</v>
      </c>
      <c r="D830" s="2" t="s">
        <v>111</v>
      </c>
      <c r="E830" s="7"/>
      <c r="F830" s="120"/>
      <c r="G830" s="7">
        <v>2602</v>
      </c>
      <c r="H830" s="120"/>
      <c r="I830" s="7">
        <v>464</v>
      </c>
      <c r="J830" s="120"/>
      <c r="K830" s="7"/>
      <c r="L830" s="119"/>
      <c r="M830" s="2"/>
      <c r="N830" s="1" t="s">
        <v>266</v>
      </c>
    </row>
    <row r="831" spans="1:14" s="1" customFormat="1" ht="27.6">
      <c r="A831" s="1" t="s">
        <v>29</v>
      </c>
      <c r="B831" s="1" t="s">
        <v>258</v>
      </c>
      <c r="C831" s="2" t="s">
        <v>10</v>
      </c>
      <c r="D831" s="2" t="s">
        <v>112</v>
      </c>
      <c r="E831" s="7"/>
      <c r="F831" s="120"/>
      <c r="G831" s="7"/>
      <c r="H831" s="120"/>
      <c r="I831" s="7"/>
      <c r="J831" s="120"/>
      <c r="K831" s="7"/>
      <c r="L831" s="119"/>
      <c r="M831" s="2"/>
    </row>
    <row r="832" spans="1:14" s="1" customFormat="1">
      <c r="A832" s="1" t="s">
        <v>29</v>
      </c>
      <c r="B832" s="1" t="s">
        <v>258</v>
      </c>
      <c r="C832" s="2" t="s">
        <v>11</v>
      </c>
      <c r="D832" s="2" t="s">
        <v>113</v>
      </c>
      <c r="E832" s="7"/>
      <c r="F832" s="120"/>
      <c r="G832" s="7">
        <v>1056073</v>
      </c>
      <c r="H832" s="120"/>
      <c r="I832" s="7">
        <v>800013</v>
      </c>
      <c r="J832" s="120"/>
      <c r="K832" s="7"/>
      <c r="L832" s="119"/>
      <c r="M832" s="2"/>
      <c r="N832" s="1" t="s">
        <v>267</v>
      </c>
    </row>
    <row r="833" spans="1:14" s="1" customFormat="1" ht="41.4">
      <c r="A833" s="1" t="s">
        <v>29</v>
      </c>
      <c r="B833" s="1" t="s">
        <v>258</v>
      </c>
      <c r="C833" s="2" t="s">
        <v>11</v>
      </c>
      <c r="D833" s="2" t="s">
        <v>114</v>
      </c>
      <c r="E833" s="7"/>
      <c r="F833" s="120"/>
      <c r="G833" s="7">
        <v>1152727</v>
      </c>
      <c r="H833" s="120"/>
      <c r="I833" s="7">
        <v>1731685</v>
      </c>
      <c r="J833" s="120"/>
      <c r="K833" s="7"/>
      <c r="L833" s="119"/>
      <c r="M833" s="2"/>
      <c r="N833" s="1" t="s">
        <v>268</v>
      </c>
    </row>
    <row r="834" spans="1:14" s="1" customFormat="1">
      <c r="A834" s="1" t="s">
        <v>29</v>
      </c>
      <c r="B834" s="1" t="s">
        <v>258</v>
      </c>
      <c r="C834" s="2" t="s">
        <v>11</v>
      </c>
      <c r="D834" s="2" t="s">
        <v>115</v>
      </c>
      <c r="E834" s="7"/>
      <c r="F834" s="120"/>
      <c r="G834" s="7"/>
      <c r="H834" s="120"/>
      <c r="I834" s="7"/>
      <c r="J834" s="120"/>
      <c r="K834" s="7"/>
      <c r="L834" s="119"/>
      <c r="M834" s="2"/>
    </row>
    <row r="835" spans="1:14" s="1" customFormat="1">
      <c r="A835" s="1" t="s">
        <v>29</v>
      </c>
      <c r="B835" s="1" t="s">
        <v>258</v>
      </c>
      <c r="C835" s="2" t="s">
        <v>12</v>
      </c>
      <c r="D835" s="2" t="s">
        <v>116</v>
      </c>
      <c r="E835" s="7"/>
      <c r="F835" s="120"/>
      <c r="G835" s="7"/>
      <c r="H835" s="120"/>
      <c r="I835" s="7"/>
      <c r="J835" s="120"/>
      <c r="K835" s="7"/>
      <c r="L835" s="119"/>
      <c r="M835" s="2"/>
    </row>
    <row r="836" spans="1:14" s="1" customFormat="1" ht="27.6">
      <c r="A836" s="1" t="s">
        <v>29</v>
      </c>
      <c r="B836" s="1" t="s">
        <v>258</v>
      </c>
      <c r="C836" s="2" t="s">
        <v>13</v>
      </c>
      <c r="D836" s="2" t="s">
        <v>117</v>
      </c>
      <c r="E836" s="7"/>
      <c r="F836" s="120"/>
      <c r="G836" s="7"/>
      <c r="H836" s="120"/>
      <c r="I836" s="7"/>
      <c r="J836" s="120"/>
      <c r="K836" s="7"/>
      <c r="L836" s="119"/>
      <c r="M836" s="2"/>
    </row>
    <row r="837" spans="1:14" s="1" customFormat="1">
      <c r="A837" s="1" t="s">
        <v>29</v>
      </c>
      <c r="B837" s="1" t="s">
        <v>258</v>
      </c>
      <c r="C837" s="2" t="s">
        <v>14</v>
      </c>
      <c r="D837" s="2" t="s">
        <v>118</v>
      </c>
      <c r="E837" s="7">
        <v>23548</v>
      </c>
      <c r="F837" s="120"/>
      <c r="G837" s="7">
        <v>145326</v>
      </c>
      <c r="H837" s="120"/>
      <c r="I837" s="7">
        <v>655877</v>
      </c>
      <c r="J837" s="120"/>
      <c r="K837" s="7">
        <v>21432</v>
      </c>
      <c r="L837" s="119"/>
      <c r="M837" s="2"/>
      <c r="N837" s="1" t="s">
        <v>269</v>
      </c>
    </row>
    <row r="838" spans="1:14" s="1" customFormat="1" ht="27.6">
      <c r="A838" s="1" t="s">
        <v>29</v>
      </c>
      <c r="B838" s="1" t="s">
        <v>258</v>
      </c>
      <c r="C838" s="2" t="s">
        <v>15</v>
      </c>
      <c r="D838" s="2" t="s">
        <v>119</v>
      </c>
      <c r="E838" s="7"/>
      <c r="F838" s="120"/>
      <c r="G838" s="7">
        <v>26656</v>
      </c>
      <c r="H838" s="120">
        <v>22</v>
      </c>
      <c r="I838" s="7"/>
      <c r="J838" s="120"/>
      <c r="K838" s="7"/>
      <c r="L838" s="119"/>
      <c r="M838" s="2"/>
      <c r="N838" s="1" t="s">
        <v>259</v>
      </c>
    </row>
    <row r="839" spans="1:14" s="1" customFormat="1" ht="27.6">
      <c r="A839" s="1" t="s">
        <v>29</v>
      </c>
      <c r="B839" s="1" t="s">
        <v>258</v>
      </c>
      <c r="C839" s="2" t="s">
        <v>15</v>
      </c>
      <c r="D839" s="2" t="s">
        <v>120</v>
      </c>
      <c r="E839" s="7"/>
      <c r="F839" s="120"/>
      <c r="G839" s="7">
        <v>25758</v>
      </c>
      <c r="H839" s="120">
        <v>29</v>
      </c>
      <c r="I839" s="7"/>
      <c r="J839" s="120"/>
      <c r="K839" s="7"/>
      <c r="L839" s="119"/>
      <c r="M839" s="2"/>
      <c r="N839" s="1" t="s">
        <v>270</v>
      </c>
    </row>
    <row r="840" spans="1:14" s="1" customFormat="1" ht="27.6">
      <c r="A840" s="1" t="s">
        <v>29</v>
      </c>
      <c r="B840" s="1" t="s">
        <v>258</v>
      </c>
      <c r="C840" s="2" t="s">
        <v>15</v>
      </c>
      <c r="D840" s="2" t="s">
        <v>121</v>
      </c>
      <c r="E840" s="7"/>
      <c r="F840" s="120"/>
      <c r="G840" s="7">
        <v>2843</v>
      </c>
      <c r="H840" s="120">
        <v>4</v>
      </c>
      <c r="I840" s="7">
        <v>28253</v>
      </c>
      <c r="J840" s="120">
        <v>25</v>
      </c>
      <c r="K840" s="7">
        <v>41412</v>
      </c>
      <c r="L840" s="119">
        <v>49</v>
      </c>
      <c r="M840" s="2"/>
      <c r="N840" s="1" t="s">
        <v>270</v>
      </c>
    </row>
    <row r="841" spans="1:14" s="1" customFormat="1" ht="27.6">
      <c r="A841" s="1" t="s">
        <v>29</v>
      </c>
      <c r="B841" s="1" t="s">
        <v>258</v>
      </c>
      <c r="C841" s="2" t="s">
        <v>15</v>
      </c>
      <c r="D841" s="2" t="s">
        <v>122</v>
      </c>
      <c r="E841" s="7"/>
      <c r="F841" s="120"/>
      <c r="G841" s="7"/>
      <c r="H841" s="120"/>
      <c r="I841" s="7">
        <v>29840</v>
      </c>
      <c r="J841" s="120">
        <v>58</v>
      </c>
      <c r="K841" s="7">
        <v>-13348</v>
      </c>
      <c r="L841" s="119"/>
      <c r="M841" s="2"/>
      <c r="N841" s="1" t="s">
        <v>270</v>
      </c>
    </row>
    <row r="842" spans="1:14" s="1" customFormat="1">
      <c r="A842" s="1" t="s">
        <v>29</v>
      </c>
      <c r="B842" s="1" t="s">
        <v>258</v>
      </c>
      <c r="C842" s="2" t="s">
        <v>15</v>
      </c>
      <c r="D842" s="2" t="s">
        <v>123</v>
      </c>
      <c r="E842" s="7"/>
      <c r="F842" s="120"/>
      <c r="G842" s="7"/>
      <c r="H842" s="120"/>
      <c r="I842" s="7">
        <v>115000</v>
      </c>
      <c r="J842" s="120"/>
      <c r="K842" s="7">
        <v>9269</v>
      </c>
      <c r="L842" s="119"/>
      <c r="M842" s="2"/>
      <c r="N842" s="1" t="s">
        <v>271</v>
      </c>
    </row>
    <row r="843" spans="1:14" s="1" customFormat="1">
      <c r="A843" s="1" t="s">
        <v>29</v>
      </c>
      <c r="B843" s="1" t="s">
        <v>258</v>
      </c>
      <c r="C843" s="2" t="s">
        <v>86</v>
      </c>
      <c r="D843" s="2" t="s">
        <v>124</v>
      </c>
      <c r="E843" s="7"/>
      <c r="F843" s="120"/>
      <c r="G843" s="7"/>
      <c r="H843" s="120"/>
      <c r="I843" s="7"/>
      <c r="J843" s="120"/>
      <c r="K843" s="7"/>
      <c r="L843" s="119"/>
      <c r="M843" s="2"/>
    </row>
    <row r="844" spans="1:14" s="1" customFormat="1">
      <c r="A844" s="1" t="s">
        <v>29</v>
      </c>
      <c r="B844" s="1" t="s">
        <v>276</v>
      </c>
      <c r="C844" s="2" t="s">
        <v>8</v>
      </c>
      <c r="D844" s="2" t="s">
        <v>97</v>
      </c>
      <c r="E844" s="7">
        <v>960206</v>
      </c>
      <c r="F844" s="120">
        <v>1283</v>
      </c>
      <c r="G844" s="7">
        <v>1587883</v>
      </c>
      <c r="H844" s="120">
        <v>1253</v>
      </c>
      <c r="I844" s="7">
        <v>7775500</v>
      </c>
      <c r="J844" s="120">
        <v>3506</v>
      </c>
      <c r="K844" s="7">
        <v>0</v>
      </c>
      <c r="L844" s="119">
        <v>0</v>
      </c>
      <c r="M844" s="2">
        <v>0</v>
      </c>
    </row>
    <row r="845" spans="1:14" s="1" customFormat="1">
      <c r="A845" s="1" t="s">
        <v>29</v>
      </c>
      <c r="B845" s="1" t="s">
        <v>276</v>
      </c>
      <c r="C845" s="2" t="s">
        <v>8</v>
      </c>
      <c r="D845" s="2" t="s">
        <v>98</v>
      </c>
      <c r="E845" s="7">
        <v>253590</v>
      </c>
      <c r="F845" s="120">
        <v>212</v>
      </c>
      <c r="G845" s="7">
        <v>0</v>
      </c>
      <c r="H845" s="120">
        <v>0</v>
      </c>
      <c r="I845" s="7">
        <v>0</v>
      </c>
      <c r="J845" s="120">
        <v>0</v>
      </c>
      <c r="K845" s="7">
        <v>0</v>
      </c>
      <c r="L845" s="119">
        <v>0</v>
      </c>
      <c r="M845" s="2">
        <v>0</v>
      </c>
    </row>
    <row r="846" spans="1:14" s="1" customFormat="1">
      <c r="A846" s="1" t="s">
        <v>29</v>
      </c>
      <c r="B846" s="1" t="s">
        <v>276</v>
      </c>
      <c r="C846" s="2" t="s">
        <v>8</v>
      </c>
      <c r="D846" s="2" t="s">
        <v>99</v>
      </c>
      <c r="E846" s="7">
        <v>0</v>
      </c>
      <c r="F846" s="120">
        <v>0</v>
      </c>
      <c r="G846" s="7">
        <v>0</v>
      </c>
      <c r="H846" s="120">
        <v>0</v>
      </c>
      <c r="I846" s="7">
        <v>0</v>
      </c>
      <c r="J846" s="120">
        <v>0</v>
      </c>
      <c r="K846" s="7">
        <v>0</v>
      </c>
      <c r="L846" s="119">
        <v>0</v>
      </c>
      <c r="M846" s="2">
        <v>0</v>
      </c>
    </row>
    <row r="847" spans="1:14" s="1" customFormat="1" ht="27.6">
      <c r="A847" s="1" t="s">
        <v>29</v>
      </c>
      <c r="B847" s="1" t="s">
        <v>276</v>
      </c>
      <c r="C847" s="2" t="s">
        <v>8</v>
      </c>
      <c r="D847" s="2" t="s">
        <v>100</v>
      </c>
      <c r="E847" s="7">
        <v>42815</v>
      </c>
      <c r="F847" s="120">
        <v>60</v>
      </c>
      <c r="G847" s="7">
        <v>59256</v>
      </c>
      <c r="H847" s="120">
        <v>70</v>
      </c>
      <c r="I847" s="7">
        <v>8283</v>
      </c>
      <c r="J847" s="120">
        <v>14</v>
      </c>
      <c r="K847" s="7">
        <v>0</v>
      </c>
      <c r="L847" s="119">
        <v>0</v>
      </c>
      <c r="M847" s="2">
        <v>0</v>
      </c>
    </row>
    <row r="848" spans="1:14" s="1" customFormat="1">
      <c r="A848" s="1" t="s">
        <v>29</v>
      </c>
      <c r="B848" s="1" t="s">
        <v>276</v>
      </c>
      <c r="C848" s="2" t="s">
        <v>8</v>
      </c>
      <c r="D848" s="2" t="s">
        <v>101</v>
      </c>
      <c r="E848" s="7">
        <v>0</v>
      </c>
      <c r="F848" s="120">
        <v>0</v>
      </c>
      <c r="G848" s="7">
        <v>3700</v>
      </c>
      <c r="H848" s="120">
        <v>62</v>
      </c>
      <c r="I848" s="7">
        <v>0</v>
      </c>
      <c r="J848" s="120">
        <v>0</v>
      </c>
      <c r="K848" s="7">
        <v>0</v>
      </c>
      <c r="L848" s="119">
        <v>0</v>
      </c>
      <c r="M848" s="2">
        <v>0</v>
      </c>
    </row>
    <row r="849" spans="1:14" s="1" customFormat="1" ht="55.2">
      <c r="A849" s="1" t="s">
        <v>29</v>
      </c>
      <c r="B849" s="1" t="s">
        <v>276</v>
      </c>
      <c r="C849" s="2" t="s">
        <v>8</v>
      </c>
      <c r="D849" s="2" t="s">
        <v>102</v>
      </c>
      <c r="E849" s="7">
        <v>0</v>
      </c>
      <c r="F849" s="120">
        <v>0</v>
      </c>
      <c r="G849" s="7">
        <v>0</v>
      </c>
      <c r="H849" s="120">
        <v>0</v>
      </c>
      <c r="I849" s="7">
        <v>0</v>
      </c>
      <c r="J849" s="120">
        <v>0</v>
      </c>
      <c r="K849" s="7">
        <v>0</v>
      </c>
      <c r="L849" s="119">
        <v>0</v>
      </c>
      <c r="M849" s="2">
        <v>0</v>
      </c>
    </row>
    <row r="850" spans="1:14" s="1" customFormat="1">
      <c r="A850" s="1" t="s">
        <v>29</v>
      </c>
      <c r="B850" s="1" t="s">
        <v>276</v>
      </c>
      <c r="C850" s="2" t="s">
        <v>8</v>
      </c>
      <c r="D850" s="2" t="s">
        <v>103</v>
      </c>
      <c r="E850" s="7">
        <v>0</v>
      </c>
      <c r="F850" s="120">
        <v>0</v>
      </c>
      <c r="G850" s="7">
        <v>249502</v>
      </c>
      <c r="H850" s="120">
        <v>331</v>
      </c>
      <c r="I850" s="7">
        <v>317658</v>
      </c>
      <c r="J850" s="120">
        <v>451</v>
      </c>
      <c r="K850" s="7">
        <v>1105</v>
      </c>
      <c r="L850" s="119">
        <v>2</v>
      </c>
      <c r="M850" s="2">
        <v>0</v>
      </c>
    </row>
    <row r="851" spans="1:14" s="1" customFormat="1" ht="27.6">
      <c r="A851" s="1" t="s">
        <v>29</v>
      </c>
      <c r="B851" s="1" t="s">
        <v>276</v>
      </c>
      <c r="C851" s="2" t="s">
        <v>9</v>
      </c>
      <c r="D851" s="2" t="s">
        <v>104</v>
      </c>
      <c r="E851" s="7">
        <v>0</v>
      </c>
      <c r="F851" s="120"/>
      <c r="G851" s="7">
        <v>0</v>
      </c>
      <c r="H851" s="120"/>
      <c r="I851" s="7">
        <v>0</v>
      </c>
      <c r="J851" s="120"/>
      <c r="K851" s="7">
        <v>0</v>
      </c>
      <c r="L851" s="119">
        <v>0</v>
      </c>
      <c r="M851" s="2">
        <v>0</v>
      </c>
    </row>
    <row r="852" spans="1:14" s="1" customFormat="1" ht="27.6">
      <c r="A852" s="1" t="s">
        <v>29</v>
      </c>
      <c r="B852" s="1" t="s">
        <v>276</v>
      </c>
      <c r="C852" s="2" t="s">
        <v>9</v>
      </c>
      <c r="D852" s="2" t="s">
        <v>105</v>
      </c>
      <c r="E852" s="7">
        <v>0</v>
      </c>
      <c r="F852" s="120"/>
      <c r="G852" s="7">
        <v>0</v>
      </c>
      <c r="H852" s="120"/>
      <c r="I852" s="7">
        <v>0</v>
      </c>
      <c r="J852" s="120"/>
      <c r="K852" s="7">
        <v>0</v>
      </c>
      <c r="L852" s="119">
        <v>0</v>
      </c>
      <c r="M852" s="2">
        <v>0</v>
      </c>
    </row>
    <row r="853" spans="1:14" s="1" customFormat="1" ht="41.4">
      <c r="A853" s="1" t="s">
        <v>29</v>
      </c>
      <c r="B853" s="1" t="s">
        <v>276</v>
      </c>
      <c r="C853" s="2" t="s">
        <v>9</v>
      </c>
      <c r="D853" s="2" t="s">
        <v>106</v>
      </c>
      <c r="E853" s="7">
        <v>1370</v>
      </c>
      <c r="F853" s="120"/>
      <c r="G853" s="7">
        <v>0</v>
      </c>
      <c r="H853" s="120"/>
      <c r="I853" s="7">
        <v>3122</v>
      </c>
      <c r="J853" s="120"/>
      <c r="K853" s="7">
        <v>20669</v>
      </c>
      <c r="L853" s="119">
        <v>0</v>
      </c>
      <c r="M853" s="2">
        <v>0</v>
      </c>
    </row>
    <row r="854" spans="1:14" s="1" customFormat="1" ht="27.6">
      <c r="A854" s="1" t="s">
        <v>29</v>
      </c>
      <c r="B854" s="1" t="s">
        <v>276</v>
      </c>
      <c r="C854" s="2" t="s">
        <v>9</v>
      </c>
      <c r="D854" s="2" t="s">
        <v>107</v>
      </c>
      <c r="E854" s="7">
        <v>0</v>
      </c>
      <c r="F854" s="120"/>
      <c r="G854" s="7">
        <v>115000</v>
      </c>
      <c r="H854" s="120"/>
      <c r="I854" s="7">
        <v>268050</v>
      </c>
      <c r="J854" s="120"/>
      <c r="K854" s="7">
        <v>29085</v>
      </c>
      <c r="L854" s="119">
        <v>0</v>
      </c>
      <c r="M854" s="2">
        <v>0</v>
      </c>
    </row>
    <row r="855" spans="1:14" s="1" customFormat="1" ht="27.6">
      <c r="A855" s="1" t="s">
        <v>29</v>
      </c>
      <c r="B855" s="1" t="s">
        <v>276</v>
      </c>
      <c r="C855" s="2" t="s">
        <v>9</v>
      </c>
      <c r="D855" s="2" t="s">
        <v>108</v>
      </c>
      <c r="E855" s="7">
        <v>198662</v>
      </c>
      <c r="F855" s="120"/>
      <c r="G855" s="7">
        <v>132745</v>
      </c>
      <c r="H855" s="120"/>
      <c r="I855" s="7">
        <v>202103</v>
      </c>
      <c r="J855" s="120"/>
      <c r="K855" s="7">
        <v>7167</v>
      </c>
      <c r="L855" s="119">
        <v>0</v>
      </c>
      <c r="M855" s="2">
        <v>0</v>
      </c>
    </row>
    <row r="856" spans="1:14" s="1" customFormat="1" ht="27.6">
      <c r="A856" s="1" t="s">
        <v>29</v>
      </c>
      <c r="B856" s="1" t="s">
        <v>276</v>
      </c>
      <c r="C856" s="2" t="s">
        <v>10</v>
      </c>
      <c r="D856" s="2" t="s">
        <v>109</v>
      </c>
      <c r="E856" s="7">
        <v>17572</v>
      </c>
      <c r="F856" s="120"/>
      <c r="G856" s="7">
        <v>16863</v>
      </c>
      <c r="H856" s="120"/>
      <c r="I856" s="7">
        <v>4281</v>
      </c>
      <c r="J856" s="120"/>
      <c r="K856" s="7">
        <v>0</v>
      </c>
      <c r="L856" s="119">
        <v>0</v>
      </c>
      <c r="M856" s="2">
        <v>0</v>
      </c>
    </row>
    <row r="857" spans="1:14" s="1" customFormat="1" ht="27.6">
      <c r="A857" s="1" t="s">
        <v>29</v>
      </c>
      <c r="B857" s="1" t="s">
        <v>276</v>
      </c>
      <c r="C857" s="2" t="s">
        <v>10</v>
      </c>
      <c r="D857" s="2" t="s">
        <v>110</v>
      </c>
      <c r="E857" s="7">
        <v>126724</v>
      </c>
      <c r="F857" s="120"/>
      <c r="G857" s="7">
        <v>38764</v>
      </c>
      <c r="H857" s="120"/>
      <c r="I857" s="7">
        <v>48356</v>
      </c>
      <c r="J857" s="120"/>
      <c r="K857" s="7">
        <v>2864</v>
      </c>
      <c r="L857" s="119">
        <v>0</v>
      </c>
      <c r="M857" s="2">
        <v>0</v>
      </c>
    </row>
    <row r="858" spans="1:14" s="1" customFormat="1" ht="27.6">
      <c r="A858" s="1" t="s">
        <v>29</v>
      </c>
      <c r="B858" s="1" t="s">
        <v>276</v>
      </c>
      <c r="C858" s="2" t="s">
        <v>10</v>
      </c>
      <c r="D858" s="2" t="s">
        <v>111</v>
      </c>
      <c r="E858" s="7">
        <v>0</v>
      </c>
      <c r="F858" s="120"/>
      <c r="G858" s="7">
        <v>62469</v>
      </c>
      <c r="H858" s="120"/>
      <c r="I858" s="7">
        <v>1031983</v>
      </c>
      <c r="J858" s="120"/>
      <c r="K858" s="7">
        <v>322133</v>
      </c>
      <c r="L858" s="119">
        <v>0</v>
      </c>
      <c r="M858" s="2">
        <v>0</v>
      </c>
    </row>
    <row r="859" spans="1:14" s="1" customFormat="1" ht="27.6">
      <c r="A859" s="1" t="s">
        <v>29</v>
      </c>
      <c r="B859" s="1" t="s">
        <v>276</v>
      </c>
      <c r="C859" s="2" t="s">
        <v>10</v>
      </c>
      <c r="D859" s="2" t="s">
        <v>112</v>
      </c>
      <c r="E859" s="7">
        <v>0</v>
      </c>
      <c r="F859" s="120"/>
      <c r="G859" s="7">
        <v>0</v>
      </c>
      <c r="H859" s="120"/>
      <c r="I859" s="7">
        <v>0</v>
      </c>
      <c r="J859" s="120"/>
      <c r="K859" s="7">
        <v>0</v>
      </c>
      <c r="L859" s="119">
        <v>0</v>
      </c>
      <c r="M859" s="2">
        <v>0</v>
      </c>
    </row>
    <row r="860" spans="1:14" s="1" customFormat="1">
      <c r="A860" s="1" t="s">
        <v>29</v>
      </c>
      <c r="B860" s="1" t="s">
        <v>276</v>
      </c>
      <c r="C860" s="2" t="s">
        <v>11</v>
      </c>
      <c r="D860" s="2" t="s">
        <v>113</v>
      </c>
      <c r="E860" s="7">
        <v>0</v>
      </c>
      <c r="F860" s="120"/>
      <c r="G860" s="7">
        <v>1433260</v>
      </c>
      <c r="H860" s="120"/>
      <c r="I860" s="7">
        <v>1125776</v>
      </c>
      <c r="J860" s="120"/>
      <c r="K860" s="7">
        <v>0</v>
      </c>
      <c r="L860" s="119">
        <v>0</v>
      </c>
      <c r="M860" s="2">
        <v>0</v>
      </c>
    </row>
    <row r="861" spans="1:14" s="1" customFormat="1" ht="41.4">
      <c r="A861" s="1" t="s">
        <v>29</v>
      </c>
      <c r="B861" s="1" t="s">
        <v>276</v>
      </c>
      <c r="C861" s="2" t="s">
        <v>11</v>
      </c>
      <c r="D861" s="2" t="s">
        <v>114</v>
      </c>
      <c r="E861" s="7">
        <v>0</v>
      </c>
      <c r="F861" s="120"/>
      <c r="G861" s="7">
        <v>195409</v>
      </c>
      <c r="H861" s="120"/>
      <c r="I861" s="7">
        <v>0</v>
      </c>
      <c r="J861" s="120"/>
      <c r="K861" s="7">
        <v>0</v>
      </c>
      <c r="L861" s="119">
        <v>0</v>
      </c>
      <c r="M861" s="2">
        <v>0</v>
      </c>
    </row>
    <row r="862" spans="1:14" s="1" customFormat="1">
      <c r="A862" s="1" t="s">
        <v>29</v>
      </c>
      <c r="B862" s="1" t="s">
        <v>276</v>
      </c>
      <c r="C862" s="2" t="s">
        <v>11</v>
      </c>
      <c r="D862" s="2" t="s">
        <v>115</v>
      </c>
      <c r="E862" s="7">
        <v>0</v>
      </c>
      <c r="F862" s="120"/>
      <c r="G862" s="7">
        <v>0</v>
      </c>
      <c r="H862" s="120"/>
      <c r="I862" s="7">
        <v>0</v>
      </c>
      <c r="J862" s="120"/>
      <c r="K862" s="7">
        <v>0</v>
      </c>
      <c r="L862" s="119">
        <v>0</v>
      </c>
      <c r="M862" s="2">
        <v>0</v>
      </c>
    </row>
    <row r="863" spans="1:14" s="1" customFormat="1">
      <c r="A863" s="1" t="s">
        <v>29</v>
      </c>
      <c r="B863" s="1" t="s">
        <v>276</v>
      </c>
      <c r="C863" s="2" t="s">
        <v>12</v>
      </c>
      <c r="D863" s="2" t="s">
        <v>116</v>
      </c>
      <c r="E863" s="7">
        <v>0</v>
      </c>
      <c r="F863" s="120"/>
      <c r="G863" s="7">
        <v>0</v>
      </c>
      <c r="H863" s="120"/>
      <c r="I863" s="7">
        <v>0</v>
      </c>
      <c r="J863" s="120"/>
      <c r="K863" s="7">
        <v>0</v>
      </c>
      <c r="L863" s="119">
        <v>0</v>
      </c>
      <c r="M863" s="2">
        <v>0</v>
      </c>
    </row>
    <row r="864" spans="1:14" s="1" customFormat="1" ht="27.6">
      <c r="A864" s="1" t="s">
        <v>29</v>
      </c>
      <c r="B864" s="1" t="s">
        <v>276</v>
      </c>
      <c r="C864" s="2" t="s">
        <v>13</v>
      </c>
      <c r="D864" s="2" t="s">
        <v>117</v>
      </c>
      <c r="E864" s="7">
        <v>0</v>
      </c>
      <c r="F864" s="120">
        <v>0</v>
      </c>
      <c r="G864" s="7">
        <v>0</v>
      </c>
      <c r="H864" s="120">
        <v>0</v>
      </c>
      <c r="I864" s="7">
        <v>67536</v>
      </c>
      <c r="J864" s="120">
        <v>0</v>
      </c>
      <c r="K864" s="7">
        <v>0</v>
      </c>
      <c r="L864" s="119">
        <v>0</v>
      </c>
      <c r="M864" s="2">
        <v>0</v>
      </c>
      <c r="N864" s="1" t="s">
        <v>277</v>
      </c>
    </row>
    <row r="865" spans="1:14" s="1" customFormat="1">
      <c r="A865" s="1" t="s">
        <v>29</v>
      </c>
      <c r="B865" s="1" t="s">
        <v>276</v>
      </c>
      <c r="C865" s="2" t="s">
        <v>14</v>
      </c>
      <c r="D865" s="2" t="s">
        <v>118</v>
      </c>
      <c r="E865" s="7">
        <v>2450</v>
      </c>
      <c r="F865" s="120">
        <v>0</v>
      </c>
      <c r="G865" s="7">
        <v>188671</v>
      </c>
      <c r="H865" s="120">
        <v>0</v>
      </c>
      <c r="I865" s="7">
        <v>755289</v>
      </c>
      <c r="J865" s="120">
        <v>0</v>
      </c>
      <c r="K865" s="7">
        <v>183320</v>
      </c>
      <c r="L865" s="119">
        <v>0</v>
      </c>
      <c r="M865" s="2">
        <v>0</v>
      </c>
      <c r="N865" s="1" t="s">
        <v>278</v>
      </c>
    </row>
    <row r="866" spans="1:14" s="1" customFormat="1" ht="27.6">
      <c r="A866" s="1" t="s">
        <v>29</v>
      </c>
      <c r="B866" s="1" t="s">
        <v>276</v>
      </c>
      <c r="C866" s="2" t="s">
        <v>15</v>
      </c>
      <c r="D866" s="2" t="s">
        <v>119</v>
      </c>
      <c r="E866" s="7">
        <v>0</v>
      </c>
      <c r="F866" s="120">
        <v>0</v>
      </c>
      <c r="G866" s="7">
        <v>32635</v>
      </c>
      <c r="H866" s="120">
        <v>26</v>
      </c>
      <c r="I866" s="7">
        <v>0</v>
      </c>
      <c r="J866" s="120">
        <v>0</v>
      </c>
      <c r="K866" s="7">
        <v>0</v>
      </c>
      <c r="L866" s="119">
        <v>0</v>
      </c>
      <c r="M866" s="2">
        <v>0</v>
      </c>
    </row>
    <row r="867" spans="1:14" s="1" customFormat="1" ht="27.6">
      <c r="A867" s="1" t="s">
        <v>29</v>
      </c>
      <c r="B867" s="1" t="s">
        <v>276</v>
      </c>
      <c r="C867" s="2" t="s">
        <v>15</v>
      </c>
      <c r="D867" s="2" t="s">
        <v>120</v>
      </c>
      <c r="E867" s="7">
        <v>0</v>
      </c>
      <c r="F867" s="120">
        <v>0</v>
      </c>
      <c r="G867" s="7">
        <v>31535</v>
      </c>
      <c r="H867" s="120">
        <v>15</v>
      </c>
      <c r="I867" s="7">
        <v>0</v>
      </c>
      <c r="J867" s="120">
        <v>0</v>
      </c>
      <c r="K867" s="7">
        <v>0</v>
      </c>
      <c r="L867" s="119">
        <v>0</v>
      </c>
      <c r="M867" s="2">
        <v>0</v>
      </c>
    </row>
    <row r="868" spans="1:14" s="1" customFormat="1" ht="27.6">
      <c r="A868" s="1" t="s">
        <v>29</v>
      </c>
      <c r="B868" s="1" t="s">
        <v>276</v>
      </c>
      <c r="C868" s="2" t="s">
        <v>15</v>
      </c>
      <c r="D868" s="2" t="s">
        <v>121</v>
      </c>
      <c r="E868" s="7">
        <v>0</v>
      </c>
      <c r="F868" s="120">
        <v>0</v>
      </c>
      <c r="G868" s="7">
        <v>0</v>
      </c>
      <c r="H868" s="120">
        <v>0</v>
      </c>
      <c r="I868" s="7">
        <v>0</v>
      </c>
      <c r="J868" s="120">
        <v>0</v>
      </c>
      <c r="K868" s="7">
        <v>0</v>
      </c>
      <c r="L868" s="119">
        <v>0</v>
      </c>
      <c r="M868" s="2">
        <v>0</v>
      </c>
    </row>
    <row r="869" spans="1:14" s="1" customFormat="1" ht="27.6">
      <c r="A869" s="1" t="s">
        <v>29</v>
      </c>
      <c r="B869" s="1" t="s">
        <v>276</v>
      </c>
      <c r="C869" s="2" t="s">
        <v>15</v>
      </c>
      <c r="D869" s="2" t="s">
        <v>122</v>
      </c>
      <c r="E869" s="7">
        <v>0</v>
      </c>
      <c r="F869" s="120">
        <v>0</v>
      </c>
      <c r="G869" s="7">
        <v>0</v>
      </c>
      <c r="H869" s="120">
        <v>0</v>
      </c>
      <c r="I869" s="7">
        <v>0</v>
      </c>
      <c r="J869" s="120">
        <v>0</v>
      </c>
      <c r="K869" s="7">
        <v>0</v>
      </c>
      <c r="L869" s="119">
        <v>0</v>
      </c>
      <c r="M869" s="2">
        <v>0</v>
      </c>
    </row>
    <row r="870" spans="1:14" s="1" customFormat="1">
      <c r="A870" s="1" t="s">
        <v>29</v>
      </c>
      <c r="B870" s="1" t="s">
        <v>276</v>
      </c>
      <c r="C870" s="2" t="s">
        <v>15</v>
      </c>
      <c r="D870" s="2" t="s">
        <v>123</v>
      </c>
      <c r="E870" s="7">
        <v>0</v>
      </c>
      <c r="F870" s="120">
        <v>0</v>
      </c>
      <c r="G870" s="7">
        <v>0</v>
      </c>
      <c r="H870" s="120">
        <v>0</v>
      </c>
      <c r="I870" s="7">
        <v>30837</v>
      </c>
      <c r="J870" s="120">
        <v>0</v>
      </c>
      <c r="K870" s="7">
        <v>0</v>
      </c>
      <c r="L870" s="119">
        <v>0</v>
      </c>
      <c r="M870" s="2">
        <v>0</v>
      </c>
    </row>
    <row r="871" spans="1:14" s="1" customFormat="1" ht="27.6">
      <c r="A871" s="1" t="s">
        <v>29</v>
      </c>
      <c r="B871" s="1" t="s">
        <v>276</v>
      </c>
      <c r="C871" s="2" t="s">
        <v>86</v>
      </c>
      <c r="D871" s="2" t="s">
        <v>124</v>
      </c>
      <c r="E871" s="7">
        <v>0</v>
      </c>
      <c r="F871" s="120">
        <v>0</v>
      </c>
      <c r="G871" s="7">
        <v>0</v>
      </c>
      <c r="H871" s="120">
        <v>0</v>
      </c>
      <c r="I871" s="7">
        <v>0</v>
      </c>
      <c r="J871" s="120">
        <v>0</v>
      </c>
      <c r="K871" s="7">
        <v>0</v>
      </c>
      <c r="L871" s="119">
        <v>0</v>
      </c>
      <c r="M871" s="2">
        <v>0</v>
      </c>
      <c r="N871" s="2" t="s">
        <v>279</v>
      </c>
    </row>
    <row r="872" spans="1:14" s="1" customFormat="1">
      <c r="A872" s="1" t="s">
        <v>29</v>
      </c>
      <c r="B872" s="1" t="s">
        <v>280</v>
      </c>
      <c r="C872" s="2" t="s">
        <v>8</v>
      </c>
      <c r="D872" s="2" t="s">
        <v>97</v>
      </c>
      <c r="E872" s="7"/>
      <c r="F872" s="120"/>
      <c r="G872" s="7"/>
      <c r="H872" s="120"/>
      <c r="I872" s="7"/>
      <c r="J872" s="120"/>
      <c r="K872" s="7"/>
      <c r="L872" s="119"/>
      <c r="M872" s="2"/>
    </row>
    <row r="873" spans="1:14" s="1" customFormat="1">
      <c r="A873" s="1" t="s">
        <v>29</v>
      </c>
      <c r="B873" s="1" t="s">
        <v>280</v>
      </c>
      <c r="C873" s="2" t="s">
        <v>8</v>
      </c>
      <c r="D873" s="2" t="s">
        <v>98</v>
      </c>
      <c r="E873" s="7"/>
      <c r="F873" s="120"/>
      <c r="G873" s="7"/>
      <c r="H873" s="120"/>
      <c r="I873" s="7"/>
      <c r="J873" s="120"/>
      <c r="K873" s="7"/>
      <c r="L873" s="119"/>
      <c r="M873" s="2"/>
    </row>
    <row r="874" spans="1:14" s="1" customFormat="1">
      <c r="A874" s="1" t="s">
        <v>29</v>
      </c>
      <c r="B874" s="1" t="s">
        <v>280</v>
      </c>
      <c r="C874" s="2" t="s">
        <v>8</v>
      </c>
      <c r="D874" s="2" t="s">
        <v>99</v>
      </c>
      <c r="E874" s="7"/>
      <c r="F874" s="120"/>
      <c r="G874" s="7"/>
      <c r="H874" s="120"/>
      <c r="I874" s="7"/>
      <c r="J874" s="120"/>
      <c r="K874" s="7"/>
      <c r="L874" s="119"/>
      <c r="M874" s="2"/>
    </row>
    <row r="875" spans="1:14" s="1" customFormat="1" ht="27.6">
      <c r="A875" s="1" t="s">
        <v>29</v>
      </c>
      <c r="B875" s="1" t="s">
        <v>280</v>
      </c>
      <c r="C875" s="2" t="s">
        <v>8</v>
      </c>
      <c r="D875" s="2" t="s">
        <v>100</v>
      </c>
      <c r="E875" s="7"/>
      <c r="F875" s="120"/>
      <c r="G875" s="7"/>
      <c r="H875" s="120"/>
      <c r="I875" s="7"/>
      <c r="J875" s="120"/>
      <c r="K875" s="7"/>
      <c r="L875" s="119"/>
      <c r="M875" s="2"/>
    </row>
    <row r="876" spans="1:14" s="1" customFormat="1">
      <c r="A876" s="1" t="s">
        <v>29</v>
      </c>
      <c r="B876" s="1" t="s">
        <v>280</v>
      </c>
      <c r="C876" s="2" t="s">
        <v>8</v>
      </c>
      <c r="D876" s="2" t="s">
        <v>101</v>
      </c>
      <c r="E876" s="7"/>
      <c r="F876" s="120"/>
      <c r="G876" s="7"/>
      <c r="H876" s="120"/>
      <c r="I876" s="7"/>
      <c r="J876" s="120"/>
      <c r="K876" s="7"/>
      <c r="L876" s="119"/>
      <c r="M876" s="2"/>
    </row>
    <row r="877" spans="1:14" s="1" customFormat="1" ht="55.2">
      <c r="A877" s="1" t="s">
        <v>29</v>
      </c>
      <c r="B877" s="1" t="s">
        <v>280</v>
      </c>
      <c r="C877" s="2" t="s">
        <v>8</v>
      </c>
      <c r="D877" s="2" t="s">
        <v>102</v>
      </c>
      <c r="E877" s="7"/>
      <c r="F877" s="120"/>
      <c r="G877" s="7"/>
      <c r="H877" s="120"/>
      <c r="I877" s="7"/>
      <c r="J877" s="120"/>
      <c r="K877" s="7"/>
      <c r="L877" s="119"/>
      <c r="M877" s="2"/>
    </row>
    <row r="878" spans="1:14" s="1" customFormat="1">
      <c r="A878" s="1" t="s">
        <v>29</v>
      </c>
      <c r="B878" s="1" t="s">
        <v>280</v>
      </c>
      <c r="C878" s="2" t="s">
        <v>8</v>
      </c>
      <c r="D878" s="2" t="s">
        <v>103</v>
      </c>
      <c r="E878" s="7"/>
      <c r="F878" s="120"/>
      <c r="G878" s="7"/>
      <c r="H878" s="120"/>
      <c r="I878" s="7"/>
      <c r="J878" s="120"/>
      <c r="K878" s="7"/>
      <c r="L878" s="119"/>
      <c r="M878" s="2"/>
    </row>
    <row r="879" spans="1:14" s="1" customFormat="1" ht="27.6">
      <c r="A879" s="1" t="s">
        <v>29</v>
      </c>
      <c r="B879" s="1" t="s">
        <v>280</v>
      </c>
      <c r="C879" s="2" t="s">
        <v>9</v>
      </c>
      <c r="D879" s="2" t="s">
        <v>104</v>
      </c>
      <c r="E879" s="7"/>
      <c r="F879" s="120"/>
      <c r="G879" s="7"/>
      <c r="H879" s="120"/>
      <c r="I879" s="7"/>
      <c r="J879" s="120"/>
      <c r="K879" s="7"/>
      <c r="L879" s="119"/>
      <c r="M879" s="2"/>
    </row>
    <row r="880" spans="1:14" s="1" customFormat="1" ht="27.6">
      <c r="A880" s="1" t="s">
        <v>29</v>
      </c>
      <c r="B880" s="1" t="s">
        <v>280</v>
      </c>
      <c r="C880" s="2" t="s">
        <v>9</v>
      </c>
      <c r="D880" s="2" t="s">
        <v>105</v>
      </c>
      <c r="E880" s="7"/>
      <c r="F880" s="120"/>
      <c r="G880" s="7"/>
      <c r="H880" s="120"/>
      <c r="I880" s="7"/>
      <c r="J880" s="120"/>
      <c r="K880" s="7"/>
      <c r="L880" s="119"/>
      <c r="M880" s="2"/>
    </row>
    <row r="881" spans="1:13" s="1" customFormat="1" ht="41.4">
      <c r="A881" s="1" t="s">
        <v>29</v>
      </c>
      <c r="B881" s="1" t="s">
        <v>280</v>
      </c>
      <c r="C881" s="2" t="s">
        <v>9</v>
      </c>
      <c r="D881" s="2" t="s">
        <v>106</v>
      </c>
      <c r="E881" s="7"/>
      <c r="F881" s="120"/>
      <c r="G881" s="7"/>
      <c r="H881" s="120"/>
      <c r="I881" s="7"/>
      <c r="J881" s="120"/>
      <c r="K881" s="7"/>
      <c r="L881" s="119"/>
      <c r="M881" s="2"/>
    </row>
    <row r="882" spans="1:13" s="1" customFormat="1" ht="27.6">
      <c r="A882" s="1" t="s">
        <v>29</v>
      </c>
      <c r="B882" s="1" t="s">
        <v>280</v>
      </c>
      <c r="C882" s="2" t="s">
        <v>9</v>
      </c>
      <c r="D882" s="2" t="s">
        <v>107</v>
      </c>
      <c r="E882" s="7"/>
      <c r="F882" s="120"/>
      <c r="G882" s="7"/>
      <c r="H882" s="120"/>
      <c r="I882" s="7"/>
      <c r="J882" s="120"/>
      <c r="K882" s="7">
        <v>268501</v>
      </c>
      <c r="L882" s="119"/>
      <c r="M882" s="134">
        <v>1161809</v>
      </c>
    </row>
    <row r="883" spans="1:13" s="1" customFormat="1" ht="27.6">
      <c r="A883" s="1" t="s">
        <v>29</v>
      </c>
      <c r="B883" s="1" t="s">
        <v>280</v>
      </c>
      <c r="C883" s="2" t="s">
        <v>9</v>
      </c>
      <c r="D883" s="2" t="s">
        <v>108</v>
      </c>
      <c r="E883" s="7"/>
      <c r="F883" s="120"/>
      <c r="G883" s="7"/>
      <c r="H883" s="120"/>
      <c r="I883" s="7"/>
      <c r="J883" s="120"/>
      <c r="K883" s="7"/>
      <c r="L883" s="119"/>
      <c r="M883" s="2"/>
    </row>
    <row r="884" spans="1:13" s="1" customFormat="1" ht="27.6">
      <c r="A884" s="1" t="s">
        <v>29</v>
      </c>
      <c r="B884" s="1" t="s">
        <v>280</v>
      </c>
      <c r="C884" s="2" t="s">
        <v>10</v>
      </c>
      <c r="D884" s="2" t="s">
        <v>109</v>
      </c>
      <c r="E884" s="7"/>
      <c r="F884" s="120"/>
      <c r="G884" s="7"/>
      <c r="H884" s="120"/>
      <c r="I884" s="7"/>
      <c r="J884" s="120"/>
      <c r="K884" s="7"/>
      <c r="L884" s="119"/>
      <c r="M884" s="2"/>
    </row>
    <row r="885" spans="1:13" s="1" customFormat="1" ht="27.6">
      <c r="A885" s="1" t="s">
        <v>29</v>
      </c>
      <c r="B885" s="1" t="s">
        <v>280</v>
      </c>
      <c r="C885" s="2" t="s">
        <v>10</v>
      </c>
      <c r="D885" s="2" t="s">
        <v>110</v>
      </c>
      <c r="E885" s="7"/>
      <c r="F885" s="120"/>
      <c r="G885" s="7"/>
      <c r="H885" s="120"/>
      <c r="I885" s="7"/>
      <c r="J885" s="120"/>
      <c r="K885" s="7"/>
      <c r="L885" s="119"/>
      <c r="M885" s="2"/>
    </row>
    <row r="886" spans="1:13" s="1" customFormat="1" ht="27.6">
      <c r="A886" s="1" t="s">
        <v>29</v>
      </c>
      <c r="B886" s="1" t="s">
        <v>280</v>
      </c>
      <c r="C886" s="2" t="s">
        <v>10</v>
      </c>
      <c r="D886" s="2" t="s">
        <v>111</v>
      </c>
      <c r="E886" s="7"/>
      <c r="F886" s="120"/>
      <c r="G886" s="7"/>
      <c r="H886" s="120"/>
      <c r="I886" s="7"/>
      <c r="J886" s="120"/>
      <c r="K886" s="7"/>
      <c r="L886" s="119"/>
      <c r="M886" s="2"/>
    </row>
    <row r="887" spans="1:13" s="1" customFormat="1" ht="27.6">
      <c r="A887" s="1" t="s">
        <v>29</v>
      </c>
      <c r="B887" s="1" t="s">
        <v>280</v>
      </c>
      <c r="C887" s="2" t="s">
        <v>10</v>
      </c>
      <c r="D887" s="2" t="s">
        <v>112</v>
      </c>
      <c r="E887" s="7"/>
      <c r="F887" s="120"/>
      <c r="G887" s="7"/>
      <c r="H887" s="120"/>
      <c r="I887" s="7"/>
      <c r="J887" s="120"/>
      <c r="K887" s="7"/>
      <c r="L887" s="119"/>
      <c r="M887" s="2"/>
    </row>
    <row r="888" spans="1:13" s="1" customFormat="1">
      <c r="A888" s="1" t="s">
        <v>29</v>
      </c>
      <c r="B888" s="1" t="s">
        <v>280</v>
      </c>
      <c r="C888" s="2" t="s">
        <v>11</v>
      </c>
      <c r="D888" s="2" t="s">
        <v>113</v>
      </c>
      <c r="E888" s="7"/>
      <c r="F888" s="120"/>
      <c r="G888" s="7"/>
      <c r="H888" s="120"/>
      <c r="I888" s="7"/>
      <c r="J888" s="120"/>
      <c r="K888" s="7">
        <v>0</v>
      </c>
      <c r="L888" s="119">
        <v>0</v>
      </c>
      <c r="M888" s="2">
        <v>0</v>
      </c>
    </row>
    <row r="889" spans="1:13" s="1" customFormat="1" ht="41.4">
      <c r="A889" s="1" t="s">
        <v>29</v>
      </c>
      <c r="B889" s="1" t="s">
        <v>280</v>
      </c>
      <c r="C889" s="2" t="s">
        <v>11</v>
      </c>
      <c r="D889" s="2" t="s">
        <v>114</v>
      </c>
      <c r="E889" s="7"/>
      <c r="F889" s="120"/>
      <c r="G889" s="7"/>
      <c r="H889" s="120"/>
      <c r="I889" s="7"/>
      <c r="J889" s="120"/>
      <c r="K889" s="7"/>
      <c r="L889" s="119"/>
      <c r="M889" s="2"/>
    </row>
    <row r="890" spans="1:13" s="1" customFormat="1">
      <c r="A890" s="1" t="s">
        <v>29</v>
      </c>
      <c r="B890" s="1" t="s">
        <v>280</v>
      </c>
      <c r="C890" s="2" t="s">
        <v>11</v>
      </c>
      <c r="D890" s="2" t="s">
        <v>115</v>
      </c>
      <c r="E890" s="7"/>
      <c r="F890" s="120"/>
      <c r="G890" s="7"/>
      <c r="H890" s="120"/>
      <c r="I890" s="7"/>
      <c r="J890" s="120"/>
      <c r="K890" s="7">
        <v>1375370</v>
      </c>
      <c r="L890" s="119"/>
      <c r="M890" s="2"/>
    </row>
    <row r="891" spans="1:13" s="1" customFormat="1">
      <c r="A891" s="1" t="s">
        <v>29</v>
      </c>
      <c r="B891" s="1" t="s">
        <v>280</v>
      </c>
      <c r="C891" s="2" t="s">
        <v>12</v>
      </c>
      <c r="D891" s="2" t="s">
        <v>116</v>
      </c>
      <c r="E891" s="7"/>
      <c r="F891" s="120"/>
      <c r="G891" s="7"/>
      <c r="H891" s="120"/>
      <c r="I891" s="7"/>
      <c r="J891" s="120"/>
      <c r="K891" s="7"/>
      <c r="L891" s="119"/>
      <c r="M891" s="2"/>
    </row>
    <row r="892" spans="1:13" s="1" customFormat="1" ht="27.6">
      <c r="A892" s="1" t="s">
        <v>29</v>
      </c>
      <c r="B892" s="1" t="s">
        <v>280</v>
      </c>
      <c r="C892" s="2" t="s">
        <v>13</v>
      </c>
      <c r="D892" s="2" t="s">
        <v>117</v>
      </c>
      <c r="E892" s="7"/>
      <c r="F892" s="120"/>
      <c r="G892" s="7"/>
      <c r="H892" s="120"/>
      <c r="I892" s="7"/>
      <c r="J892" s="120"/>
      <c r="K892" s="7"/>
      <c r="L892" s="119"/>
      <c r="M892" s="2"/>
    </row>
    <row r="893" spans="1:13" s="1" customFormat="1">
      <c r="A893" s="1" t="s">
        <v>29</v>
      </c>
      <c r="B893" s="1" t="s">
        <v>280</v>
      </c>
      <c r="C893" s="2" t="s">
        <v>14</v>
      </c>
      <c r="D893" s="2" t="s">
        <v>118</v>
      </c>
      <c r="E893" s="7"/>
      <c r="F893" s="120"/>
      <c r="G893" s="7"/>
      <c r="H893" s="120"/>
      <c r="I893" s="7"/>
      <c r="J893" s="120"/>
      <c r="K893" s="7"/>
      <c r="L893" s="119"/>
      <c r="M893" s="2"/>
    </row>
    <row r="894" spans="1:13" s="1" customFormat="1" ht="27.6">
      <c r="A894" s="1" t="s">
        <v>29</v>
      </c>
      <c r="B894" s="1" t="s">
        <v>280</v>
      </c>
      <c r="C894" s="2" t="s">
        <v>15</v>
      </c>
      <c r="D894" s="2" t="s">
        <v>119</v>
      </c>
      <c r="E894" s="7"/>
      <c r="F894" s="120"/>
      <c r="G894" s="7"/>
      <c r="H894" s="120"/>
      <c r="I894" s="7"/>
      <c r="J894" s="120"/>
      <c r="K894" s="7"/>
      <c r="L894" s="119"/>
      <c r="M894" s="2"/>
    </row>
    <row r="895" spans="1:13" s="1" customFormat="1" ht="27.6">
      <c r="A895" s="1" t="s">
        <v>29</v>
      </c>
      <c r="B895" s="1" t="s">
        <v>280</v>
      </c>
      <c r="C895" s="2" t="s">
        <v>15</v>
      </c>
      <c r="D895" s="2" t="s">
        <v>120</v>
      </c>
      <c r="E895" s="7"/>
      <c r="F895" s="120"/>
      <c r="G895" s="7"/>
      <c r="H895" s="120"/>
      <c r="I895" s="7"/>
      <c r="J895" s="120"/>
      <c r="K895" s="7"/>
      <c r="L895" s="119"/>
      <c r="M895" s="2"/>
    </row>
    <row r="896" spans="1:13" s="1" customFormat="1" ht="27.6">
      <c r="A896" s="1" t="s">
        <v>29</v>
      </c>
      <c r="B896" s="1" t="s">
        <v>280</v>
      </c>
      <c r="C896" s="2" t="s">
        <v>15</v>
      </c>
      <c r="D896" s="2" t="s">
        <v>121</v>
      </c>
      <c r="E896" s="7"/>
      <c r="F896" s="120"/>
      <c r="G896" s="7"/>
      <c r="H896" s="120"/>
      <c r="I896" s="7"/>
      <c r="J896" s="120"/>
      <c r="K896" s="7"/>
      <c r="L896" s="119"/>
      <c r="M896" s="2"/>
    </row>
    <row r="897" spans="1:13" s="1" customFormat="1" ht="27.6">
      <c r="A897" s="1" t="s">
        <v>29</v>
      </c>
      <c r="B897" s="1" t="s">
        <v>280</v>
      </c>
      <c r="C897" s="2" t="s">
        <v>15</v>
      </c>
      <c r="D897" s="2" t="s">
        <v>122</v>
      </c>
      <c r="E897" s="7"/>
      <c r="F897" s="120"/>
      <c r="G897" s="7"/>
      <c r="H897" s="120"/>
      <c r="I897" s="7"/>
      <c r="J897" s="120"/>
      <c r="K897" s="7"/>
      <c r="L897" s="119"/>
      <c r="M897" s="2"/>
    </row>
    <row r="898" spans="1:13" s="1" customFormat="1">
      <c r="A898" s="1" t="s">
        <v>29</v>
      </c>
      <c r="B898" s="1" t="s">
        <v>280</v>
      </c>
      <c r="C898" s="2" t="s">
        <v>15</v>
      </c>
      <c r="D898" s="2" t="s">
        <v>123</v>
      </c>
      <c r="E898" s="7"/>
      <c r="F898" s="120"/>
      <c r="G898" s="7"/>
      <c r="H898" s="120"/>
      <c r="I898" s="7"/>
      <c r="J898" s="120"/>
      <c r="K898" s="7"/>
      <c r="L898" s="119"/>
      <c r="M898" s="2"/>
    </row>
    <row r="899" spans="1:13" s="1" customFormat="1">
      <c r="A899" s="1" t="s">
        <v>29</v>
      </c>
      <c r="B899" s="1" t="s">
        <v>280</v>
      </c>
      <c r="C899" s="2" t="s">
        <v>86</v>
      </c>
      <c r="D899" s="2" t="s">
        <v>124</v>
      </c>
      <c r="E899" s="7"/>
      <c r="F899" s="120"/>
      <c r="G899" s="7"/>
      <c r="H899" s="120"/>
      <c r="I899" s="7"/>
      <c r="J899" s="120"/>
      <c r="K899" s="7"/>
      <c r="L899" s="119"/>
      <c r="M899" s="2"/>
    </row>
    <row r="900" spans="1:13" s="1" customFormat="1">
      <c r="A900" s="1" t="s">
        <v>32</v>
      </c>
      <c r="B900" s="1" t="s">
        <v>284</v>
      </c>
      <c r="C900" s="2" t="s">
        <v>8</v>
      </c>
      <c r="D900" s="2" t="s">
        <v>97</v>
      </c>
      <c r="E900" s="7">
        <v>11496094</v>
      </c>
      <c r="F900" s="120">
        <v>10381</v>
      </c>
      <c r="G900" s="7">
        <v>39371476</v>
      </c>
      <c r="H900" s="120">
        <v>17528</v>
      </c>
      <c r="I900" s="7">
        <v>10054734</v>
      </c>
      <c r="J900" s="120">
        <v>13243</v>
      </c>
      <c r="K900" s="7">
        <v>1443610</v>
      </c>
      <c r="L900" s="119">
        <v>1486</v>
      </c>
      <c r="M900" s="2" t="s">
        <v>155</v>
      </c>
    </row>
    <row r="901" spans="1:13" s="1" customFormat="1">
      <c r="A901" s="1" t="s">
        <v>32</v>
      </c>
      <c r="B901" s="1" t="s">
        <v>284</v>
      </c>
      <c r="C901" s="2" t="s">
        <v>8</v>
      </c>
      <c r="D901" s="2" t="s">
        <v>98</v>
      </c>
      <c r="E901" s="7">
        <v>1686145</v>
      </c>
      <c r="F901" s="120">
        <v>33380</v>
      </c>
      <c r="G901" s="7">
        <v>4229503</v>
      </c>
      <c r="H901" s="120">
        <v>2356</v>
      </c>
      <c r="I901" s="7"/>
      <c r="J901" s="120"/>
      <c r="K901" s="7"/>
      <c r="L901" s="119"/>
      <c r="M901" s="2"/>
    </row>
    <row r="902" spans="1:13" s="1" customFormat="1">
      <c r="A902" s="1" t="s">
        <v>32</v>
      </c>
      <c r="B902" s="1" t="s">
        <v>284</v>
      </c>
      <c r="C902" s="2" t="s">
        <v>8</v>
      </c>
      <c r="D902" s="2" t="s">
        <v>99</v>
      </c>
      <c r="E902" s="7"/>
      <c r="F902" s="120"/>
      <c r="G902" s="7"/>
      <c r="H902" s="120"/>
      <c r="I902" s="7"/>
      <c r="J902" s="120"/>
      <c r="K902" s="7"/>
      <c r="L902" s="119"/>
      <c r="M902" s="2"/>
    </row>
    <row r="903" spans="1:13" s="1" customFormat="1" ht="27.6">
      <c r="A903" s="1" t="s">
        <v>32</v>
      </c>
      <c r="B903" s="1" t="s">
        <v>284</v>
      </c>
      <c r="C903" s="2" t="s">
        <v>8</v>
      </c>
      <c r="D903" s="2" t="s">
        <v>100</v>
      </c>
      <c r="E903" s="7"/>
      <c r="F903" s="120"/>
      <c r="G903" s="7"/>
      <c r="H903" s="120"/>
      <c r="I903" s="7">
        <v>1565234</v>
      </c>
      <c r="J903" s="120"/>
      <c r="K903" s="7">
        <v>42934</v>
      </c>
      <c r="L903" s="119"/>
      <c r="M903" s="2"/>
    </row>
    <row r="904" spans="1:13" s="1" customFormat="1">
      <c r="A904" s="1" t="s">
        <v>32</v>
      </c>
      <c r="B904" s="1" t="s">
        <v>284</v>
      </c>
      <c r="C904" s="2" t="s">
        <v>8</v>
      </c>
      <c r="D904" s="2" t="s">
        <v>101</v>
      </c>
      <c r="E904" s="7"/>
      <c r="F904" s="120"/>
      <c r="G904" s="7"/>
      <c r="H904" s="120"/>
      <c r="I904" s="7">
        <v>160</v>
      </c>
      <c r="J904" s="120"/>
      <c r="K904" s="7"/>
      <c r="L904" s="119"/>
      <c r="M904" s="2"/>
    </row>
    <row r="905" spans="1:13" s="1" customFormat="1" ht="55.2">
      <c r="A905" s="1" t="s">
        <v>32</v>
      </c>
      <c r="B905" s="1" t="s">
        <v>284</v>
      </c>
      <c r="C905" s="2" t="s">
        <v>8</v>
      </c>
      <c r="D905" s="2" t="s">
        <v>102</v>
      </c>
      <c r="E905" s="7"/>
      <c r="F905" s="120"/>
      <c r="G905" s="7"/>
      <c r="H905" s="120"/>
      <c r="I905" s="7"/>
      <c r="J905" s="120"/>
      <c r="K905" s="7"/>
      <c r="L905" s="119"/>
      <c r="M905" s="2"/>
    </row>
    <row r="906" spans="1:13" s="1" customFormat="1">
      <c r="A906" s="1" t="s">
        <v>32</v>
      </c>
      <c r="B906" s="1" t="s">
        <v>284</v>
      </c>
      <c r="C906" s="2" t="s">
        <v>8</v>
      </c>
      <c r="D906" s="2" t="s">
        <v>103</v>
      </c>
      <c r="E906" s="7"/>
      <c r="F906" s="120"/>
      <c r="G906" s="7">
        <v>8143183</v>
      </c>
      <c r="H906" s="120">
        <v>5713</v>
      </c>
      <c r="I906" s="7">
        <v>638946</v>
      </c>
      <c r="J906" s="120">
        <v>814</v>
      </c>
      <c r="K906" s="7"/>
      <c r="L906" s="119"/>
      <c r="M906" s="2"/>
    </row>
    <row r="907" spans="1:13" s="1" customFormat="1" ht="27.6">
      <c r="A907" s="1" t="s">
        <v>32</v>
      </c>
      <c r="B907" s="1" t="s">
        <v>284</v>
      </c>
      <c r="C907" s="2" t="s">
        <v>9</v>
      </c>
      <c r="D907" s="2" t="s">
        <v>104</v>
      </c>
      <c r="E907" s="7"/>
      <c r="F907" s="120"/>
      <c r="G907" s="7"/>
      <c r="H907" s="120"/>
      <c r="I907" s="7"/>
      <c r="J907" s="120"/>
      <c r="K907" s="7"/>
      <c r="L907" s="119"/>
      <c r="M907" s="2"/>
    </row>
    <row r="908" spans="1:13" s="1" customFormat="1" ht="27.6">
      <c r="A908" s="1" t="s">
        <v>32</v>
      </c>
      <c r="B908" s="1" t="s">
        <v>284</v>
      </c>
      <c r="C908" s="2" t="s">
        <v>9</v>
      </c>
      <c r="D908" s="2" t="s">
        <v>105</v>
      </c>
      <c r="E908" s="7"/>
      <c r="F908" s="120"/>
      <c r="G908" s="7">
        <v>159805</v>
      </c>
      <c r="H908" s="120"/>
      <c r="I908" s="7">
        <v>1383650</v>
      </c>
      <c r="J908" s="120"/>
      <c r="K908" s="7">
        <v>37645</v>
      </c>
      <c r="L908" s="119"/>
      <c r="M908" s="134">
        <v>164826</v>
      </c>
    </row>
    <row r="909" spans="1:13" s="1" customFormat="1" ht="41.4">
      <c r="A909" s="1" t="s">
        <v>32</v>
      </c>
      <c r="B909" s="1" t="s">
        <v>284</v>
      </c>
      <c r="C909" s="2" t="s">
        <v>9</v>
      </c>
      <c r="D909" s="2" t="s">
        <v>106</v>
      </c>
      <c r="E909" s="7"/>
      <c r="F909" s="120"/>
      <c r="G909" s="7">
        <v>1500</v>
      </c>
      <c r="H909" s="120"/>
      <c r="I909" s="7">
        <v>591020</v>
      </c>
      <c r="J909" s="120"/>
      <c r="K909" s="7">
        <v>6907</v>
      </c>
      <c r="L909" s="119"/>
      <c r="M909" s="134">
        <v>153256</v>
      </c>
    </row>
    <row r="910" spans="1:13" s="1" customFormat="1" ht="27.6">
      <c r="A910" s="1" t="s">
        <v>32</v>
      </c>
      <c r="B910" s="1" t="s">
        <v>284</v>
      </c>
      <c r="C910" s="2" t="s">
        <v>9</v>
      </c>
      <c r="D910" s="2" t="s">
        <v>107</v>
      </c>
      <c r="E910" s="7"/>
      <c r="F910" s="120"/>
      <c r="G910" s="7">
        <v>58088</v>
      </c>
      <c r="H910" s="120"/>
      <c r="I910" s="7">
        <v>955124</v>
      </c>
      <c r="J910" s="120"/>
      <c r="K910" s="7">
        <v>495648</v>
      </c>
      <c r="L910" s="119"/>
      <c r="M910" s="134">
        <v>119734</v>
      </c>
    </row>
    <row r="911" spans="1:13" s="1" customFormat="1" ht="27.6">
      <c r="A911" s="1" t="s">
        <v>32</v>
      </c>
      <c r="B911" s="1" t="s">
        <v>284</v>
      </c>
      <c r="C911" s="2" t="s">
        <v>9</v>
      </c>
      <c r="D911" s="2" t="s">
        <v>108</v>
      </c>
      <c r="E911" s="7"/>
      <c r="F911" s="120"/>
      <c r="G911" s="7">
        <v>28213</v>
      </c>
      <c r="H911" s="120"/>
      <c r="I911" s="7">
        <v>6075979</v>
      </c>
      <c r="J911" s="120"/>
      <c r="K911" s="7">
        <v>3982017</v>
      </c>
      <c r="L911" s="119"/>
      <c r="M911" s="134">
        <v>1789167</v>
      </c>
    </row>
    <row r="912" spans="1:13" s="1" customFormat="1" ht="27.6">
      <c r="A912" s="1" t="s">
        <v>32</v>
      </c>
      <c r="B912" s="1" t="s">
        <v>284</v>
      </c>
      <c r="C912" s="2" t="s">
        <v>10</v>
      </c>
      <c r="D912" s="2" t="s">
        <v>109</v>
      </c>
      <c r="E912" s="7"/>
      <c r="F912" s="120"/>
      <c r="G912" s="7"/>
      <c r="H912" s="120"/>
      <c r="I912" s="7">
        <v>836173</v>
      </c>
      <c r="J912" s="120"/>
      <c r="K912" s="7"/>
      <c r="L912" s="119"/>
      <c r="M912" s="2"/>
    </row>
    <row r="913" spans="1:14" s="1" customFormat="1" ht="27.6">
      <c r="A913" s="1" t="s">
        <v>32</v>
      </c>
      <c r="B913" s="1" t="s">
        <v>284</v>
      </c>
      <c r="C913" s="2" t="s">
        <v>10</v>
      </c>
      <c r="D913" s="2" t="s">
        <v>110</v>
      </c>
      <c r="E913" s="7"/>
      <c r="F913" s="120"/>
      <c r="G913" s="7">
        <v>8316</v>
      </c>
      <c r="H913" s="120"/>
      <c r="I913" s="7">
        <v>1102002</v>
      </c>
      <c r="J913" s="120"/>
      <c r="K913" s="7"/>
      <c r="L913" s="119"/>
      <c r="M913" s="2"/>
    </row>
    <row r="914" spans="1:14" s="1" customFormat="1" ht="27.6">
      <c r="A914" s="1" t="s">
        <v>32</v>
      </c>
      <c r="B914" s="1" t="s">
        <v>284</v>
      </c>
      <c r="C914" s="2" t="s">
        <v>10</v>
      </c>
      <c r="D914" s="2" t="s">
        <v>111</v>
      </c>
      <c r="E914" s="7"/>
      <c r="F914" s="120"/>
      <c r="G914" s="7">
        <v>1392323</v>
      </c>
      <c r="H914" s="120"/>
      <c r="I914" s="7">
        <v>13848766</v>
      </c>
      <c r="J914" s="120"/>
      <c r="K914" s="7">
        <v>1320183</v>
      </c>
      <c r="L914" s="119"/>
      <c r="M914" s="134">
        <v>2173615</v>
      </c>
    </row>
    <row r="915" spans="1:14" s="1" customFormat="1" ht="27.6">
      <c r="A915" s="1" t="s">
        <v>32</v>
      </c>
      <c r="B915" s="1" t="s">
        <v>284</v>
      </c>
      <c r="C915" s="2" t="s">
        <v>10</v>
      </c>
      <c r="D915" s="2" t="s">
        <v>112</v>
      </c>
      <c r="E915" s="7"/>
      <c r="F915" s="120"/>
      <c r="G915" s="7"/>
      <c r="H915" s="120"/>
      <c r="I915" s="7">
        <v>38491</v>
      </c>
      <c r="J915" s="120"/>
      <c r="K915" s="7"/>
      <c r="L915" s="119"/>
      <c r="M915" s="2"/>
    </row>
    <row r="916" spans="1:14" s="1" customFormat="1">
      <c r="A916" s="1" t="s">
        <v>32</v>
      </c>
      <c r="B916" s="1" t="s">
        <v>284</v>
      </c>
      <c r="C916" s="2" t="s">
        <v>11</v>
      </c>
      <c r="D916" s="2" t="s">
        <v>113</v>
      </c>
      <c r="E916" s="7"/>
      <c r="F916" s="120"/>
      <c r="G916" s="7"/>
      <c r="H916" s="120"/>
      <c r="I916" s="7"/>
      <c r="J916" s="120"/>
      <c r="K916" s="7"/>
      <c r="L916" s="119"/>
      <c r="M916" s="2"/>
    </row>
    <row r="917" spans="1:14" s="1" customFormat="1" ht="41.4">
      <c r="A917" s="1" t="s">
        <v>32</v>
      </c>
      <c r="B917" s="1" t="s">
        <v>284</v>
      </c>
      <c r="C917" s="2" t="s">
        <v>11</v>
      </c>
      <c r="D917" s="2" t="s">
        <v>114</v>
      </c>
      <c r="E917" s="7"/>
      <c r="F917" s="120"/>
      <c r="G917" s="7"/>
      <c r="H917" s="120"/>
      <c r="I917" s="7"/>
      <c r="J917" s="120"/>
      <c r="K917" s="7"/>
      <c r="L917" s="119"/>
      <c r="M917" s="2"/>
    </row>
    <row r="918" spans="1:14" s="1" customFormat="1">
      <c r="A918" s="1" t="s">
        <v>32</v>
      </c>
      <c r="B918" s="1" t="s">
        <v>284</v>
      </c>
      <c r="C918" s="2" t="s">
        <v>11</v>
      </c>
      <c r="D918" s="2" t="s">
        <v>115</v>
      </c>
      <c r="E918" s="7"/>
      <c r="F918" s="120"/>
      <c r="G918" s="7"/>
      <c r="H918" s="120"/>
      <c r="I918" s="7"/>
      <c r="J918" s="120"/>
      <c r="K918" s="7"/>
      <c r="L918" s="119"/>
      <c r="M918" s="2"/>
    </row>
    <row r="919" spans="1:14" s="1" customFormat="1">
      <c r="A919" s="1" t="s">
        <v>32</v>
      </c>
      <c r="B919" s="1" t="s">
        <v>284</v>
      </c>
      <c r="C919" s="2" t="s">
        <v>12</v>
      </c>
      <c r="D919" s="2" t="s">
        <v>116</v>
      </c>
      <c r="E919" s="7"/>
      <c r="F919" s="120"/>
      <c r="G919" s="7"/>
      <c r="H919" s="120"/>
      <c r="I919" s="7"/>
      <c r="J919" s="120"/>
      <c r="K919" s="7"/>
      <c r="L919" s="119"/>
      <c r="M919" s="2"/>
    </row>
    <row r="920" spans="1:14" s="1" customFormat="1" ht="27.6">
      <c r="A920" s="1" t="s">
        <v>32</v>
      </c>
      <c r="B920" s="1" t="s">
        <v>284</v>
      </c>
      <c r="C920" s="2" t="s">
        <v>13</v>
      </c>
      <c r="D920" s="2" t="s">
        <v>117</v>
      </c>
      <c r="E920" s="7"/>
      <c r="F920" s="120"/>
      <c r="G920" s="7"/>
      <c r="H920" s="120"/>
      <c r="I920" s="7"/>
      <c r="J920" s="120"/>
      <c r="K920" s="7"/>
      <c r="L920" s="119"/>
      <c r="M920" s="2"/>
    </row>
    <row r="921" spans="1:14" s="1" customFormat="1">
      <c r="A921" s="1" t="s">
        <v>32</v>
      </c>
      <c r="B921" s="1" t="s">
        <v>284</v>
      </c>
      <c r="C921" s="2" t="s">
        <v>14</v>
      </c>
      <c r="D921" s="2" t="s">
        <v>118</v>
      </c>
      <c r="E921" s="7"/>
      <c r="F921" s="120"/>
      <c r="G921" s="7">
        <v>1538350</v>
      </c>
      <c r="H921" s="120"/>
      <c r="I921" s="7">
        <v>4123452</v>
      </c>
      <c r="J921" s="120"/>
      <c r="K921" s="7">
        <v>1334867</v>
      </c>
      <c r="L921" s="119"/>
      <c r="M921" s="134">
        <v>222815</v>
      </c>
      <c r="N921" s="1" t="s">
        <v>285</v>
      </c>
    </row>
    <row r="922" spans="1:14" s="1" customFormat="1" ht="27.6">
      <c r="A922" s="1" t="s">
        <v>32</v>
      </c>
      <c r="B922" s="1" t="s">
        <v>284</v>
      </c>
      <c r="C922" s="2" t="s">
        <v>15</v>
      </c>
      <c r="D922" s="2" t="s">
        <v>119</v>
      </c>
      <c r="E922" s="7"/>
      <c r="F922" s="120"/>
      <c r="G922" s="7">
        <v>1385508</v>
      </c>
      <c r="H922" s="120">
        <v>246</v>
      </c>
      <c r="I922" s="7"/>
      <c r="J922" s="120"/>
      <c r="K922" s="7"/>
      <c r="L922" s="119"/>
      <c r="M922" s="2"/>
    </row>
    <row r="923" spans="1:14" s="1" customFormat="1" ht="27.6">
      <c r="A923" s="1" t="s">
        <v>32</v>
      </c>
      <c r="B923" s="1" t="s">
        <v>284</v>
      </c>
      <c r="C923" s="2" t="s">
        <v>15</v>
      </c>
      <c r="D923" s="2" t="s">
        <v>120</v>
      </c>
      <c r="E923" s="7"/>
      <c r="F923" s="120"/>
      <c r="G923" s="7">
        <v>1340433</v>
      </c>
      <c r="H923" s="120">
        <v>1341</v>
      </c>
      <c r="I923" s="7"/>
      <c r="J923" s="120"/>
      <c r="K923" s="7"/>
      <c r="L923" s="119"/>
      <c r="M923" s="2"/>
    </row>
    <row r="924" spans="1:14" s="1" customFormat="1" ht="27.6">
      <c r="A924" s="1" t="s">
        <v>32</v>
      </c>
      <c r="B924" s="1" t="s">
        <v>284</v>
      </c>
      <c r="C924" s="2" t="s">
        <v>15</v>
      </c>
      <c r="D924" s="2" t="s">
        <v>121</v>
      </c>
      <c r="E924" s="7"/>
      <c r="F924" s="120"/>
      <c r="G924" s="7">
        <v>380221</v>
      </c>
      <c r="H924" s="120">
        <v>169</v>
      </c>
      <c r="I924" s="7">
        <v>1750842</v>
      </c>
      <c r="J924" s="120">
        <v>1247</v>
      </c>
      <c r="K924" s="7">
        <v>4437</v>
      </c>
      <c r="L924" s="119">
        <v>4</v>
      </c>
      <c r="M924" s="134">
        <v>2000</v>
      </c>
    </row>
    <row r="925" spans="1:14" s="1" customFormat="1" ht="27.6">
      <c r="A925" s="1" t="s">
        <v>32</v>
      </c>
      <c r="B925" s="1" t="s">
        <v>284</v>
      </c>
      <c r="C925" s="2" t="s">
        <v>15</v>
      </c>
      <c r="D925" s="2" t="s">
        <v>122</v>
      </c>
      <c r="E925" s="7"/>
      <c r="F925" s="120"/>
      <c r="G925" s="7"/>
      <c r="H925" s="120"/>
      <c r="I925" s="7"/>
      <c r="J925" s="120"/>
      <c r="K925" s="7"/>
      <c r="L925" s="119"/>
      <c r="M925" s="2"/>
    </row>
    <row r="926" spans="1:14" s="1" customFormat="1">
      <c r="A926" s="1" t="s">
        <v>32</v>
      </c>
      <c r="B926" s="1" t="s">
        <v>284</v>
      </c>
      <c r="C926" s="2" t="s">
        <v>15</v>
      </c>
      <c r="D926" s="2" t="s">
        <v>123</v>
      </c>
      <c r="E926" s="7"/>
      <c r="F926" s="120"/>
      <c r="G926" s="7"/>
      <c r="H926" s="120"/>
      <c r="I926" s="7">
        <v>488922</v>
      </c>
      <c r="J926" s="120">
        <v>17</v>
      </c>
      <c r="K926" s="7">
        <v>2056529</v>
      </c>
      <c r="L926" s="119">
        <v>410</v>
      </c>
      <c r="M926" s="134">
        <v>352474</v>
      </c>
    </row>
    <row r="927" spans="1:14" s="1" customFormat="1">
      <c r="A927" s="1" t="s">
        <v>32</v>
      </c>
      <c r="B927" s="1" t="s">
        <v>284</v>
      </c>
      <c r="C927" s="2" t="s">
        <v>86</v>
      </c>
      <c r="D927" s="2" t="s">
        <v>124</v>
      </c>
      <c r="E927" s="7"/>
      <c r="F927" s="120"/>
      <c r="G927" s="7"/>
      <c r="H927" s="120"/>
      <c r="I927" s="7"/>
      <c r="J927" s="120"/>
      <c r="K927" s="7"/>
      <c r="L927" s="119"/>
      <c r="M927" s="2"/>
    </row>
    <row r="928" spans="1:14" s="1" customFormat="1">
      <c r="A928" s="1" t="s">
        <v>32</v>
      </c>
      <c r="B928" s="1" t="s">
        <v>286</v>
      </c>
      <c r="C928" s="2" t="s">
        <v>8</v>
      </c>
      <c r="D928" s="2" t="s">
        <v>97</v>
      </c>
      <c r="E928" s="130">
        <v>14117339</v>
      </c>
      <c r="F928" s="120">
        <v>9667</v>
      </c>
      <c r="G928" s="130">
        <v>12375822</v>
      </c>
      <c r="H928" s="120">
        <v>12383</v>
      </c>
      <c r="I928" s="130">
        <v>51985451</v>
      </c>
      <c r="J928" s="120">
        <v>38229</v>
      </c>
      <c r="K928" s="7"/>
      <c r="L928" s="119"/>
      <c r="M928" s="2"/>
      <c r="N928" s="1" t="s">
        <v>287</v>
      </c>
    </row>
    <row r="929" spans="1:14" s="1" customFormat="1">
      <c r="A929" s="1" t="s">
        <v>32</v>
      </c>
      <c r="B929" s="1" t="s">
        <v>286</v>
      </c>
      <c r="C929" s="2" t="s">
        <v>8</v>
      </c>
      <c r="D929" s="2" t="s">
        <v>98</v>
      </c>
      <c r="E929" s="7"/>
      <c r="F929" s="120"/>
      <c r="G929" s="130">
        <v>4189656</v>
      </c>
      <c r="H929" s="120">
        <v>9132</v>
      </c>
      <c r="I929" s="7"/>
      <c r="J929" s="120"/>
      <c r="K929" s="7"/>
      <c r="L929" s="119"/>
      <c r="M929" s="2"/>
      <c r="N929" s="1" t="s">
        <v>288</v>
      </c>
    </row>
    <row r="930" spans="1:14" s="1" customFormat="1">
      <c r="A930" s="1" t="s">
        <v>32</v>
      </c>
      <c r="B930" s="1" t="s">
        <v>286</v>
      </c>
      <c r="C930" s="2" t="s">
        <v>8</v>
      </c>
      <c r="D930" s="2" t="s">
        <v>99</v>
      </c>
      <c r="E930" s="7"/>
      <c r="F930" s="120"/>
      <c r="G930" s="7"/>
      <c r="H930" s="120"/>
      <c r="I930" s="130">
        <v>314218</v>
      </c>
      <c r="J930" s="120">
        <v>1256</v>
      </c>
      <c r="K930" s="7"/>
      <c r="L930" s="119"/>
      <c r="M930" s="2"/>
      <c r="N930" s="1" t="s">
        <v>289</v>
      </c>
    </row>
    <row r="931" spans="1:14" s="1" customFormat="1" ht="27.6">
      <c r="A931" s="1" t="s">
        <v>32</v>
      </c>
      <c r="B931" s="1" t="s">
        <v>286</v>
      </c>
      <c r="C931" s="2" t="s">
        <v>8</v>
      </c>
      <c r="D931" s="2" t="s">
        <v>100</v>
      </c>
      <c r="E931" s="7"/>
      <c r="F931" s="120"/>
      <c r="G931" s="7"/>
      <c r="H931" s="120"/>
      <c r="I931" s="7"/>
      <c r="J931" s="120"/>
      <c r="K931" s="7"/>
      <c r="L931" s="119"/>
      <c r="M931" s="2"/>
    </row>
    <row r="932" spans="1:14" s="1" customFormat="1">
      <c r="A932" s="1" t="s">
        <v>32</v>
      </c>
      <c r="B932" s="1" t="s">
        <v>286</v>
      </c>
      <c r="C932" s="2" t="s">
        <v>8</v>
      </c>
      <c r="D932" s="2" t="s">
        <v>101</v>
      </c>
      <c r="E932" s="7"/>
      <c r="F932" s="120"/>
      <c r="G932" s="7"/>
      <c r="H932" s="120"/>
      <c r="I932" s="7"/>
      <c r="J932" s="120"/>
      <c r="K932" s="7"/>
      <c r="L932" s="119"/>
      <c r="M932" s="2"/>
    </row>
    <row r="933" spans="1:14" s="1" customFormat="1" ht="55.2">
      <c r="A933" s="1" t="s">
        <v>32</v>
      </c>
      <c r="B933" s="1" t="s">
        <v>286</v>
      </c>
      <c r="C933" s="2" t="s">
        <v>8</v>
      </c>
      <c r="D933" s="2" t="s">
        <v>102</v>
      </c>
      <c r="E933" s="7"/>
      <c r="F933" s="120"/>
      <c r="G933" s="7"/>
      <c r="H933" s="120"/>
      <c r="I933" s="7"/>
      <c r="J933" s="120"/>
      <c r="K933" s="7"/>
      <c r="L933" s="119"/>
      <c r="M933" s="2"/>
    </row>
    <row r="934" spans="1:14" s="1" customFormat="1">
      <c r="A934" s="1" t="s">
        <v>32</v>
      </c>
      <c r="B934" s="1" t="s">
        <v>286</v>
      </c>
      <c r="C934" s="2" t="s">
        <v>8</v>
      </c>
      <c r="D934" s="2" t="s">
        <v>103</v>
      </c>
      <c r="E934" s="7"/>
      <c r="F934" s="120"/>
      <c r="G934" s="7"/>
      <c r="H934" s="120"/>
      <c r="I934" s="130">
        <v>5275910</v>
      </c>
      <c r="J934" s="120"/>
      <c r="K934" s="7"/>
      <c r="L934" s="119"/>
      <c r="M934" s="2"/>
      <c r="N934" s="1" t="s">
        <v>290</v>
      </c>
    </row>
    <row r="935" spans="1:14" s="1" customFormat="1" ht="27.6">
      <c r="A935" s="1" t="s">
        <v>32</v>
      </c>
      <c r="B935" s="1" t="s">
        <v>286</v>
      </c>
      <c r="C935" s="2" t="s">
        <v>9</v>
      </c>
      <c r="D935" s="2" t="s">
        <v>104</v>
      </c>
      <c r="E935" s="7"/>
      <c r="F935" s="120"/>
      <c r="G935" s="7"/>
      <c r="H935" s="120"/>
      <c r="I935" s="7"/>
      <c r="J935" s="120"/>
      <c r="K935" s="7"/>
      <c r="L935" s="119"/>
      <c r="M935" s="2"/>
    </row>
    <row r="936" spans="1:14" s="1" customFormat="1" ht="27.6">
      <c r="A936" s="1" t="s">
        <v>32</v>
      </c>
      <c r="B936" s="1" t="s">
        <v>286</v>
      </c>
      <c r="C936" s="2" t="s">
        <v>9</v>
      </c>
      <c r="D936" s="2" t="s">
        <v>105</v>
      </c>
      <c r="E936" s="7"/>
      <c r="F936" s="120"/>
      <c r="G936" s="7"/>
      <c r="H936" s="120"/>
      <c r="I936" s="7"/>
      <c r="J936" s="120"/>
      <c r="K936" s="7"/>
      <c r="L936" s="119"/>
      <c r="M936" s="2"/>
    </row>
    <row r="937" spans="1:14" s="1" customFormat="1" ht="41.4">
      <c r="A937" s="1" t="s">
        <v>32</v>
      </c>
      <c r="B937" s="1" t="s">
        <v>286</v>
      </c>
      <c r="C937" s="2" t="s">
        <v>9</v>
      </c>
      <c r="D937" s="2" t="s">
        <v>106</v>
      </c>
      <c r="E937" s="7"/>
      <c r="F937" s="120"/>
      <c r="G937" s="130">
        <v>5861674</v>
      </c>
      <c r="H937" s="120"/>
      <c r="I937" s="7"/>
      <c r="J937" s="120"/>
      <c r="K937" s="7"/>
      <c r="L937" s="119"/>
      <c r="M937" s="2"/>
      <c r="N937" s="1" t="s">
        <v>291</v>
      </c>
    </row>
    <row r="938" spans="1:14" s="1" customFormat="1" ht="27.6">
      <c r="A938" s="1" t="s">
        <v>32</v>
      </c>
      <c r="B938" s="1" t="s">
        <v>286</v>
      </c>
      <c r="C938" s="2" t="s">
        <v>9</v>
      </c>
      <c r="D938" s="2" t="s">
        <v>107</v>
      </c>
      <c r="E938" s="7"/>
      <c r="F938" s="120"/>
      <c r="G938" s="7"/>
      <c r="H938" s="120"/>
      <c r="I938" s="7"/>
      <c r="J938" s="120"/>
      <c r="K938" s="7"/>
      <c r="L938" s="119"/>
      <c r="M938" s="2"/>
    </row>
    <row r="939" spans="1:14" s="1" customFormat="1" ht="27.6">
      <c r="A939" s="1" t="s">
        <v>32</v>
      </c>
      <c r="B939" s="1" t="s">
        <v>286</v>
      </c>
      <c r="C939" s="2" t="s">
        <v>9</v>
      </c>
      <c r="D939" s="2" t="s">
        <v>108</v>
      </c>
      <c r="E939" s="7"/>
      <c r="F939" s="120"/>
      <c r="G939" s="7"/>
      <c r="H939" s="120"/>
      <c r="I939" s="7"/>
      <c r="J939" s="120"/>
      <c r="K939" s="7"/>
      <c r="L939" s="119"/>
      <c r="M939" s="2"/>
    </row>
    <row r="940" spans="1:14" s="1" customFormat="1" ht="27.6">
      <c r="A940" s="1" t="s">
        <v>32</v>
      </c>
      <c r="B940" s="1" t="s">
        <v>286</v>
      </c>
      <c r="C940" s="2" t="s">
        <v>10</v>
      </c>
      <c r="D940" s="2" t="s">
        <v>109</v>
      </c>
      <c r="E940" s="7"/>
      <c r="F940" s="120"/>
      <c r="G940" s="130">
        <v>2156648</v>
      </c>
      <c r="H940" s="120"/>
      <c r="I940" s="7"/>
      <c r="J940" s="120"/>
      <c r="K940" s="7"/>
      <c r="L940" s="119"/>
      <c r="M940" s="2"/>
      <c r="N940" s="1" t="s">
        <v>292</v>
      </c>
    </row>
    <row r="941" spans="1:14" s="1" customFormat="1" ht="27.6">
      <c r="A941" s="1" t="s">
        <v>32</v>
      </c>
      <c r="B941" s="1" t="s">
        <v>286</v>
      </c>
      <c r="C941" s="2" t="s">
        <v>10</v>
      </c>
      <c r="D941" s="2" t="s">
        <v>110</v>
      </c>
      <c r="E941" s="7"/>
      <c r="F941" s="120"/>
      <c r="G941" s="7"/>
      <c r="H941" s="120"/>
      <c r="I941" s="7"/>
      <c r="J941" s="120"/>
      <c r="K941" s="7"/>
      <c r="L941" s="119"/>
      <c r="M941" s="2"/>
    </row>
    <row r="942" spans="1:14" s="1" customFormat="1" ht="27.6">
      <c r="A942" s="1" t="s">
        <v>32</v>
      </c>
      <c r="B942" s="1" t="s">
        <v>286</v>
      </c>
      <c r="C942" s="2" t="s">
        <v>10</v>
      </c>
      <c r="D942" s="2" t="s">
        <v>111</v>
      </c>
      <c r="E942" s="7"/>
      <c r="F942" s="120"/>
      <c r="G942" s="7"/>
      <c r="H942" s="120"/>
      <c r="I942" s="7"/>
      <c r="J942" s="120"/>
      <c r="K942" s="7"/>
      <c r="L942" s="119"/>
      <c r="M942" s="2"/>
    </row>
    <row r="943" spans="1:14" s="1" customFormat="1" ht="27.6">
      <c r="A943" s="1" t="s">
        <v>32</v>
      </c>
      <c r="B943" s="1" t="s">
        <v>286</v>
      </c>
      <c r="C943" s="2" t="s">
        <v>10</v>
      </c>
      <c r="D943" s="2" t="s">
        <v>112</v>
      </c>
      <c r="E943" s="7"/>
      <c r="F943" s="120"/>
      <c r="G943" s="7"/>
      <c r="H943" s="120"/>
      <c r="I943" s="7"/>
      <c r="J943" s="120"/>
      <c r="K943" s="7"/>
      <c r="L943" s="119"/>
      <c r="M943" s="2"/>
    </row>
    <row r="944" spans="1:14" s="1" customFormat="1">
      <c r="A944" s="1" t="s">
        <v>32</v>
      </c>
      <c r="B944" s="1" t="s">
        <v>286</v>
      </c>
      <c r="C944" s="2" t="s">
        <v>11</v>
      </c>
      <c r="D944" s="2" t="s">
        <v>113</v>
      </c>
      <c r="E944" s="7"/>
      <c r="F944" s="120"/>
      <c r="G944" s="130">
        <v>214790</v>
      </c>
      <c r="H944" s="120"/>
      <c r="I944" s="130">
        <v>17798929</v>
      </c>
      <c r="J944" s="120"/>
      <c r="K944" s="7"/>
      <c r="L944" s="119"/>
      <c r="M944" s="2"/>
      <c r="N944" s="1" t="s">
        <v>293</v>
      </c>
    </row>
    <row r="945" spans="1:14" s="1" customFormat="1" ht="41.4">
      <c r="A945" s="1" t="s">
        <v>32</v>
      </c>
      <c r="B945" s="1" t="s">
        <v>286</v>
      </c>
      <c r="C945" s="2" t="s">
        <v>11</v>
      </c>
      <c r="D945" s="2" t="s">
        <v>114</v>
      </c>
      <c r="E945" s="7"/>
      <c r="F945" s="120"/>
      <c r="G945" s="130">
        <v>8303314</v>
      </c>
      <c r="H945" s="120"/>
      <c r="I945" s="130">
        <v>52310665</v>
      </c>
      <c r="J945" s="120"/>
      <c r="K945" s="130">
        <v>1840648</v>
      </c>
      <c r="L945" s="119"/>
      <c r="M945" s="2"/>
      <c r="N945" s="1" t="s">
        <v>294</v>
      </c>
    </row>
    <row r="946" spans="1:14" s="1" customFormat="1">
      <c r="A946" s="1" t="s">
        <v>32</v>
      </c>
      <c r="B946" s="1" t="s">
        <v>286</v>
      </c>
      <c r="C946" s="2" t="s">
        <v>11</v>
      </c>
      <c r="D946" s="2" t="s">
        <v>115</v>
      </c>
      <c r="E946" s="7"/>
      <c r="F946" s="120"/>
      <c r="G946" s="7"/>
      <c r="H946" s="120"/>
      <c r="I946" s="7"/>
      <c r="J946" s="120"/>
      <c r="K946" s="7"/>
      <c r="L946" s="119"/>
      <c r="M946" s="2"/>
    </row>
    <row r="947" spans="1:14" s="1" customFormat="1">
      <c r="A947" s="1" t="s">
        <v>32</v>
      </c>
      <c r="B947" s="1" t="s">
        <v>286</v>
      </c>
      <c r="C947" s="2" t="s">
        <v>12</v>
      </c>
      <c r="D947" s="2" t="s">
        <v>116</v>
      </c>
      <c r="E947" s="7"/>
      <c r="F947" s="120"/>
      <c r="G947" s="130">
        <v>181503</v>
      </c>
      <c r="H947" s="120"/>
      <c r="I947" s="7"/>
      <c r="J947" s="120"/>
      <c r="K947" s="7"/>
      <c r="L947" s="119"/>
      <c r="M947" s="2"/>
    </row>
    <row r="948" spans="1:14" s="1" customFormat="1" ht="27.6">
      <c r="A948" s="1" t="s">
        <v>32</v>
      </c>
      <c r="B948" s="1" t="s">
        <v>286</v>
      </c>
      <c r="C948" s="2" t="s">
        <v>13</v>
      </c>
      <c r="D948" s="2" t="s">
        <v>117</v>
      </c>
      <c r="E948" s="7"/>
      <c r="F948" s="120"/>
      <c r="G948" s="7"/>
      <c r="H948" s="120"/>
      <c r="I948" s="7"/>
      <c r="J948" s="120"/>
      <c r="K948" s="7"/>
      <c r="L948" s="119"/>
      <c r="M948" s="2"/>
    </row>
    <row r="949" spans="1:14" s="1" customFormat="1">
      <c r="A949" s="1" t="s">
        <v>32</v>
      </c>
      <c r="B949" s="1" t="s">
        <v>286</v>
      </c>
      <c r="C949" s="2" t="s">
        <v>14</v>
      </c>
      <c r="D949" s="2" t="s">
        <v>118</v>
      </c>
      <c r="E949" s="7"/>
      <c r="F949" s="120"/>
      <c r="G949" s="7"/>
      <c r="H949" s="120"/>
      <c r="I949" s="7"/>
      <c r="J949" s="120"/>
      <c r="K949" s="7"/>
      <c r="L949" s="119"/>
      <c r="M949" s="2"/>
    </row>
    <row r="950" spans="1:14" s="1" customFormat="1" ht="27.6">
      <c r="A950" s="1" t="s">
        <v>32</v>
      </c>
      <c r="B950" s="1" t="s">
        <v>286</v>
      </c>
      <c r="C950" s="2" t="s">
        <v>15</v>
      </c>
      <c r="D950" s="2" t="s">
        <v>119</v>
      </c>
      <c r="E950" s="7"/>
      <c r="F950" s="120"/>
      <c r="G950" s="130">
        <v>1984062</v>
      </c>
      <c r="H950" s="120">
        <v>1492</v>
      </c>
      <c r="I950" s="7"/>
      <c r="J950" s="120"/>
      <c r="K950" s="7"/>
      <c r="L950" s="119"/>
      <c r="M950" s="2"/>
      <c r="N950" s="1" t="s">
        <v>144</v>
      </c>
    </row>
    <row r="951" spans="1:14" s="1" customFormat="1" ht="27.6">
      <c r="A951" s="1" t="s">
        <v>32</v>
      </c>
      <c r="B951" s="1" t="s">
        <v>286</v>
      </c>
      <c r="C951" s="2" t="s">
        <v>15</v>
      </c>
      <c r="D951" s="2" t="s">
        <v>120</v>
      </c>
      <c r="E951" s="7"/>
      <c r="F951" s="120"/>
      <c r="G951" s="130">
        <v>1503451</v>
      </c>
      <c r="H951" s="120">
        <v>3198</v>
      </c>
      <c r="I951" s="7"/>
      <c r="J951" s="120"/>
      <c r="K951" s="7"/>
      <c r="L951" s="119"/>
      <c r="M951" s="2"/>
      <c r="N951" s="1" t="s">
        <v>144</v>
      </c>
    </row>
    <row r="952" spans="1:14" s="1" customFormat="1" ht="27.6">
      <c r="A952" s="1" t="s">
        <v>32</v>
      </c>
      <c r="B952" s="1" t="s">
        <v>286</v>
      </c>
      <c r="C952" s="2" t="s">
        <v>15</v>
      </c>
      <c r="D952" s="2" t="s">
        <v>121</v>
      </c>
      <c r="E952" s="7"/>
      <c r="F952" s="120"/>
      <c r="G952" s="7"/>
      <c r="H952" s="120"/>
      <c r="I952" s="7"/>
      <c r="J952" s="120"/>
      <c r="K952" s="7"/>
      <c r="L952" s="119"/>
      <c r="M952" s="2"/>
    </row>
    <row r="953" spans="1:14" s="1" customFormat="1" ht="27.6">
      <c r="A953" s="1" t="s">
        <v>32</v>
      </c>
      <c r="B953" s="1" t="s">
        <v>286</v>
      </c>
      <c r="C953" s="2" t="s">
        <v>15</v>
      </c>
      <c r="D953" s="2" t="s">
        <v>122</v>
      </c>
      <c r="E953" s="7"/>
      <c r="F953" s="120"/>
      <c r="G953" s="7"/>
      <c r="H953" s="120"/>
      <c r="I953" s="7"/>
      <c r="J953" s="120"/>
      <c r="K953" s="7"/>
      <c r="L953" s="119"/>
      <c r="M953" s="2"/>
    </row>
    <row r="954" spans="1:14" s="1" customFormat="1">
      <c r="A954" s="1" t="s">
        <v>32</v>
      </c>
      <c r="B954" s="1" t="s">
        <v>286</v>
      </c>
      <c r="C954" s="2" t="s">
        <v>15</v>
      </c>
      <c r="D954" s="2" t="s">
        <v>123</v>
      </c>
      <c r="E954" s="7"/>
      <c r="F954" s="120"/>
      <c r="G954" s="130">
        <v>94562</v>
      </c>
      <c r="H954" s="120"/>
      <c r="I954" s="7"/>
      <c r="J954" s="120"/>
      <c r="K954" s="7"/>
      <c r="L954" s="119"/>
      <c r="M954" s="2"/>
      <c r="N954" s="1" t="s">
        <v>295</v>
      </c>
    </row>
    <row r="955" spans="1:14" s="1" customFormat="1">
      <c r="A955" s="1" t="s">
        <v>32</v>
      </c>
      <c r="B955" s="1" t="s">
        <v>286</v>
      </c>
      <c r="C955" s="2" t="s">
        <v>86</v>
      </c>
      <c r="D955" s="2" t="s">
        <v>124</v>
      </c>
      <c r="E955" s="7"/>
      <c r="F955" s="120"/>
      <c r="G955" s="7"/>
      <c r="H955" s="120"/>
      <c r="I955" s="130">
        <v>3117500</v>
      </c>
      <c r="J955" s="120"/>
      <c r="K955" s="130">
        <v>117500</v>
      </c>
      <c r="L955" s="119"/>
      <c r="M955" s="2"/>
      <c r="N955" s="1" t="s">
        <v>296</v>
      </c>
    </row>
    <row r="956" spans="1:14" s="1" customFormat="1">
      <c r="A956" s="1" t="s">
        <v>32</v>
      </c>
      <c r="B956" s="1" t="s">
        <v>303</v>
      </c>
      <c r="C956" s="2" t="s">
        <v>8</v>
      </c>
      <c r="D956" s="2" t="s">
        <v>97</v>
      </c>
      <c r="E956" s="7">
        <v>6703254</v>
      </c>
      <c r="F956" s="120">
        <v>5007</v>
      </c>
      <c r="G956" s="7">
        <v>17159030</v>
      </c>
      <c r="H956" s="120">
        <v>7639</v>
      </c>
      <c r="I956" s="7">
        <v>22753709</v>
      </c>
      <c r="J956" s="120">
        <v>17056</v>
      </c>
      <c r="K956" s="7"/>
      <c r="L956" s="119"/>
      <c r="M956" s="2"/>
    </row>
    <row r="957" spans="1:14" s="1" customFormat="1">
      <c r="A957" s="1" t="s">
        <v>32</v>
      </c>
      <c r="B957" s="1" t="s">
        <v>303</v>
      </c>
      <c r="C957" s="2" t="s">
        <v>8</v>
      </c>
      <c r="D957" s="2" t="s">
        <v>98</v>
      </c>
      <c r="E957" s="7"/>
      <c r="F957" s="120"/>
      <c r="G957" s="7">
        <v>6132789</v>
      </c>
      <c r="H957" s="120">
        <v>18097</v>
      </c>
      <c r="I957" s="7"/>
      <c r="J957" s="120"/>
      <c r="K957" s="7"/>
      <c r="L957" s="119"/>
      <c r="M957" s="2"/>
      <c r="N957" s="1" t="s">
        <v>304</v>
      </c>
    </row>
    <row r="958" spans="1:14" s="1" customFormat="1">
      <c r="A958" s="1" t="s">
        <v>32</v>
      </c>
      <c r="B958" s="1" t="s">
        <v>303</v>
      </c>
      <c r="C958" s="2" t="s">
        <v>8</v>
      </c>
      <c r="D958" s="2" t="s">
        <v>99</v>
      </c>
      <c r="E958" s="7"/>
      <c r="F958" s="120"/>
      <c r="G958" s="7">
        <v>1763172</v>
      </c>
      <c r="H958" s="120">
        <v>8076</v>
      </c>
      <c r="I958" s="7"/>
      <c r="J958" s="120"/>
      <c r="K958" s="7"/>
      <c r="L958" s="119"/>
      <c r="M958" s="2"/>
      <c r="N958" s="1" t="s">
        <v>305</v>
      </c>
    </row>
    <row r="959" spans="1:14" s="1" customFormat="1" ht="27.6">
      <c r="A959" s="1" t="s">
        <v>32</v>
      </c>
      <c r="B959" s="1" t="s">
        <v>303</v>
      </c>
      <c r="C959" s="2" t="s">
        <v>8</v>
      </c>
      <c r="D959" s="2" t="s">
        <v>100</v>
      </c>
      <c r="E959" s="7">
        <v>139200</v>
      </c>
      <c r="F959" s="120">
        <v>200</v>
      </c>
      <c r="G959" s="7">
        <v>81029</v>
      </c>
      <c r="H959" s="120">
        <v>100</v>
      </c>
      <c r="I959" s="7"/>
      <c r="J959" s="120"/>
      <c r="K959" s="7"/>
      <c r="L959" s="119"/>
      <c r="M959" s="2"/>
    </row>
    <row r="960" spans="1:14" s="1" customFormat="1">
      <c r="A960" s="1" t="s">
        <v>32</v>
      </c>
      <c r="B960" s="1" t="s">
        <v>303</v>
      </c>
      <c r="C960" s="2" t="s">
        <v>8</v>
      </c>
      <c r="D960" s="2" t="s">
        <v>101</v>
      </c>
      <c r="E960" s="7"/>
      <c r="F960" s="120"/>
      <c r="G960" s="7"/>
      <c r="H960" s="120"/>
      <c r="I960" s="7"/>
      <c r="J960" s="120"/>
      <c r="K960" s="7"/>
      <c r="L960" s="119"/>
      <c r="M960" s="2"/>
    </row>
    <row r="961" spans="1:13" s="1" customFormat="1" ht="55.2">
      <c r="A961" s="1" t="s">
        <v>32</v>
      </c>
      <c r="B961" s="1" t="s">
        <v>303</v>
      </c>
      <c r="C961" s="2" t="s">
        <v>8</v>
      </c>
      <c r="D961" s="2" t="s">
        <v>102</v>
      </c>
      <c r="E961" s="7"/>
      <c r="F961" s="120"/>
      <c r="G961" s="7"/>
      <c r="H961" s="120"/>
      <c r="I961" s="7"/>
      <c r="J961" s="120"/>
      <c r="K961" s="7"/>
      <c r="L961" s="119"/>
      <c r="M961" s="2"/>
    </row>
    <row r="962" spans="1:13" s="1" customFormat="1">
      <c r="A962" s="1" t="s">
        <v>32</v>
      </c>
      <c r="B962" s="1" t="s">
        <v>303</v>
      </c>
      <c r="C962" s="2" t="s">
        <v>8</v>
      </c>
      <c r="D962" s="2" t="s">
        <v>103</v>
      </c>
      <c r="E962" s="7"/>
      <c r="F962" s="120"/>
      <c r="G962" s="7"/>
      <c r="H962" s="120"/>
      <c r="I962" s="7">
        <v>948082</v>
      </c>
      <c r="J962" s="120">
        <v>339</v>
      </c>
      <c r="K962" s="7"/>
      <c r="L962" s="119"/>
      <c r="M962" s="2"/>
    </row>
    <row r="963" spans="1:13" s="1" customFormat="1" ht="27.6">
      <c r="A963" s="1" t="s">
        <v>32</v>
      </c>
      <c r="B963" s="1" t="s">
        <v>303</v>
      </c>
      <c r="C963" s="2" t="s">
        <v>9</v>
      </c>
      <c r="D963" s="2" t="s">
        <v>104</v>
      </c>
      <c r="E963" s="7"/>
      <c r="F963" s="120"/>
      <c r="G963" s="7"/>
      <c r="H963" s="120"/>
      <c r="I963" s="7"/>
      <c r="J963" s="120"/>
      <c r="K963" s="7"/>
      <c r="L963" s="119"/>
      <c r="M963" s="2"/>
    </row>
    <row r="964" spans="1:13" s="1" customFormat="1" ht="27.6">
      <c r="A964" s="1" t="s">
        <v>32</v>
      </c>
      <c r="B964" s="1" t="s">
        <v>303</v>
      </c>
      <c r="C964" s="2" t="s">
        <v>9</v>
      </c>
      <c r="D964" s="2" t="s">
        <v>105</v>
      </c>
      <c r="E964" s="7"/>
      <c r="F964" s="120"/>
      <c r="G964" s="7"/>
      <c r="H964" s="120"/>
      <c r="I964" s="7"/>
      <c r="J964" s="120"/>
      <c r="K964" s="7"/>
      <c r="L964" s="119"/>
      <c r="M964" s="2"/>
    </row>
    <row r="965" spans="1:13" s="1" customFormat="1" ht="41.4">
      <c r="A965" s="1" t="s">
        <v>32</v>
      </c>
      <c r="B965" s="1" t="s">
        <v>303</v>
      </c>
      <c r="C965" s="2" t="s">
        <v>9</v>
      </c>
      <c r="D965" s="2" t="s">
        <v>106</v>
      </c>
      <c r="E965" s="7">
        <v>89415</v>
      </c>
      <c r="F965" s="120"/>
      <c r="G965" s="7">
        <v>39344</v>
      </c>
      <c r="H965" s="120"/>
      <c r="I965" s="7"/>
      <c r="J965" s="120"/>
      <c r="K965" s="7"/>
      <c r="L965" s="119"/>
      <c r="M965" s="2"/>
    </row>
    <row r="966" spans="1:13" s="1" customFormat="1" ht="27.6">
      <c r="A966" s="1" t="s">
        <v>32</v>
      </c>
      <c r="B966" s="1" t="s">
        <v>303</v>
      </c>
      <c r="C966" s="2" t="s">
        <v>9</v>
      </c>
      <c r="D966" s="2" t="s">
        <v>107</v>
      </c>
      <c r="E966" s="7"/>
      <c r="F966" s="120"/>
      <c r="G966" s="7"/>
      <c r="H966" s="120"/>
      <c r="I966" s="7"/>
      <c r="J966" s="120"/>
      <c r="K966" s="7">
        <v>116100</v>
      </c>
      <c r="L966" s="119"/>
      <c r="M966" s="2">
        <v>1283</v>
      </c>
    </row>
    <row r="967" spans="1:13" s="1" customFormat="1" ht="27.6">
      <c r="A967" s="1" t="s">
        <v>32</v>
      </c>
      <c r="B967" s="1" t="s">
        <v>303</v>
      </c>
      <c r="C967" s="2" t="s">
        <v>9</v>
      </c>
      <c r="D967" s="2" t="s">
        <v>108</v>
      </c>
      <c r="E967" s="7">
        <v>142830</v>
      </c>
      <c r="F967" s="120"/>
      <c r="G967" s="7">
        <v>1179523</v>
      </c>
      <c r="H967" s="120"/>
      <c r="I967" s="7">
        <v>9659754</v>
      </c>
      <c r="J967" s="120"/>
      <c r="K967" s="7">
        <v>3465649</v>
      </c>
      <c r="L967" s="119"/>
      <c r="M967" s="2"/>
    </row>
    <row r="968" spans="1:13" s="1" customFormat="1" ht="27.6">
      <c r="A968" s="1" t="s">
        <v>32</v>
      </c>
      <c r="B968" s="1" t="s">
        <v>303</v>
      </c>
      <c r="C968" s="2" t="s">
        <v>10</v>
      </c>
      <c r="D968" s="2" t="s">
        <v>109</v>
      </c>
      <c r="E968" s="7"/>
      <c r="F968" s="120"/>
      <c r="G968" s="7">
        <v>593436</v>
      </c>
      <c r="H968" s="120"/>
      <c r="I968" s="7">
        <v>998129</v>
      </c>
      <c r="J968" s="120"/>
      <c r="K968" s="7"/>
      <c r="L968" s="119"/>
      <c r="M968" s="2"/>
    </row>
    <row r="969" spans="1:13" s="1" customFormat="1" ht="27.6">
      <c r="A969" s="1" t="s">
        <v>32</v>
      </c>
      <c r="B969" s="1" t="s">
        <v>303</v>
      </c>
      <c r="C969" s="2" t="s">
        <v>10</v>
      </c>
      <c r="D969" s="2" t="s">
        <v>110</v>
      </c>
      <c r="E969" s="7"/>
      <c r="F969" s="120"/>
      <c r="G969" s="7">
        <v>2241619</v>
      </c>
      <c r="H969" s="120"/>
      <c r="I969" s="7">
        <v>4130978</v>
      </c>
      <c r="J969" s="120"/>
      <c r="K969" s="7"/>
      <c r="L969" s="119"/>
      <c r="M969" s="2"/>
    </row>
    <row r="970" spans="1:13" s="1" customFormat="1" ht="27.6">
      <c r="A970" s="1" t="s">
        <v>32</v>
      </c>
      <c r="B970" s="1" t="s">
        <v>303</v>
      </c>
      <c r="C970" s="2" t="s">
        <v>10</v>
      </c>
      <c r="D970" s="2" t="s">
        <v>111</v>
      </c>
      <c r="E970" s="7"/>
      <c r="F970" s="120"/>
      <c r="G970" s="7">
        <v>176779</v>
      </c>
      <c r="H970" s="120"/>
      <c r="I970" s="7"/>
      <c r="J970" s="120"/>
      <c r="K970" s="7"/>
      <c r="L970" s="119"/>
      <c r="M970" s="2"/>
    </row>
    <row r="971" spans="1:13" s="1" customFormat="1" ht="27.6">
      <c r="A971" s="1" t="s">
        <v>32</v>
      </c>
      <c r="B971" s="1" t="s">
        <v>303</v>
      </c>
      <c r="C971" s="2" t="s">
        <v>10</v>
      </c>
      <c r="D971" s="2" t="s">
        <v>112</v>
      </c>
      <c r="E971" s="7"/>
      <c r="F971" s="120"/>
      <c r="G971" s="7">
        <v>1222108</v>
      </c>
      <c r="H971" s="120"/>
      <c r="I971" s="7">
        <v>830053</v>
      </c>
      <c r="J971" s="120"/>
      <c r="K971" s="7"/>
      <c r="L971" s="119"/>
      <c r="M971" s="2"/>
    </row>
    <row r="972" spans="1:13" s="1" customFormat="1">
      <c r="A972" s="1" t="s">
        <v>32</v>
      </c>
      <c r="B972" s="1" t="s">
        <v>303</v>
      </c>
      <c r="C972" s="2" t="s">
        <v>11</v>
      </c>
      <c r="D972" s="2" t="s">
        <v>113</v>
      </c>
      <c r="E972" s="7"/>
      <c r="F972" s="120"/>
      <c r="G972" s="7">
        <v>16837678</v>
      </c>
      <c r="H972" s="120"/>
      <c r="I972" s="7"/>
      <c r="J972" s="120"/>
      <c r="K972" s="7"/>
      <c r="L972" s="119"/>
      <c r="M972" s="2"/>
    </row>
    <row r="973" spans="1:13" s="1" customFormat="1" ht="41.4">
      <c r="A973" s="1" t="s">
        <v>32</v>
      </c>
      <c r="B973" s="1" t="s">
        <v>303</v>
      </c>
      <c r="C973" s="2" t="s">
        <v>11</v>
      </c>
      <c r="D973" s="2" t="s">
        <v>114</v>
      </c>
      <c r="E973" s="7"/>
      <c r="F973" s="120"/>
      <c r="G973" s="7">
        <v>356543</v>
      </c>
      <c r="H973" s="120"/>
      <c r="I973" s="7"/>
      <c r="J973" s="120"/>
      <c r="K973" s="7"/>
      <c r="L973" s="119"/>
      <c r="M973" s="2"/>
    </row>
    <row r="974" spans="1:13" s="1" customFormat="1">
      <c r="A974" s="1" t="s">
        <v>32</v>
      </c>
      <c r="B974" s="1" t="s">
        <v>303</v>
      </c>
      <c r="C974" s="2" t="s">
        <v>11</v>
      </c>
      <c r="D974" s="2" t="s">
        <v>115</v>
      </c>
      <c r="E974" s="7"/>
      <c r="F974" s="120"/>
      <c r="G974" s="7"/>
      <c r="H974" s="120"/>
      <c r="I974" s="7"/>
      <c r="J974" s="120"/>
      <c r="K974" s="7"/>
      <c r="L974" s="119"/>
      <c r="M974" s="2"/>
    </row>
    <row r="975" spans="1:13" s="1" customFormat="1">
      <c r="A975" s="1" t="s">
        <v>32</v>
      </c>
      <c r="B975" s="1" t="s">
        <v>303</v>
      </c>
      <c r="C975" s="2" t="s">
        <v>12</v>
      </c>
      <c r="D975" s="2" t="s">
        <v>116</v>
      </c>
      <c r="E975" s="7"/>
      <c r="F975" s="120"/>
      <c r="G975" s="7"/>
      <c r="H975" s="120"/>
      <c r="I975" s="7"/>
      <c r="J975" s="120"/>
      <c r="K975" s="7"/>
      <c r="L975" s="119"/>
      <c r="M975" s="2"/>
    </row>
    <row r="976" spans="1:13" s="1" customFormat="1" ht="27.6">
      <c r="A976" s="1" t="s">
        <v>32</v>
      </c>
      <c r="B976" s="1" t="s">
        <v>303</v>
      </c>
      <c r="C976" s="2" t="s">
        <v>13</v>
      </c>
      <c r="D976" s="2" t="s">
        <v>117</v>
      </c>
      <c r="E976" s="7"/>
      <c r="F976" s="120"/>
      <c r="G976" s="7"/>
      <c r="H976" s="120"/>
      <c r="I976" s="7"/>
      <c r="J976" s="120"/>
      <c r="K976" s="7"/>
      <c r="L976" s="119"/>
      <c r="M976" s="2"/>
    </row>
    <row r="977" spans="1:14" s="1" customFormat="1">
      <c r="A977" s="1" t="s">
        <v>32</v>
      </c>
      <c r="B977" s="1" t="s">
        <v>303</v>
      </c>
      <c r="C977" s="2" t="s">
        <v>14</v>
      </c>
      <c r="D977" s="2" t="s">
        <v>118</v>
      </c>
      <c r="E977" s="7">
        <v>196866</v>
      </c>
      <c r="F977" s="120"/>
      <c r="G977" s="7">
        <v>1229475</v>
      </c>
      <c r="H977" s="120"/>
      <c r="I977" s="7">
        <v>3659129</v>
      </c>
      <c r="J977" s="120"/>
      <c r="K977" s="7">
        <v>1671907</v>
      </c>
      <c r="L977" s="119"/>
      <c r="M977" s="2"/>
      <c r="N977" s="1" t="s">
        <v>306</v>
      </c>
    </row>
    <row r="978" spans="1:14" s="1" customFormat="1" ht="27.6">
      <c r="A978" s="1" t="s">
        <v>32</v>
      </c>
      <c r="B978" s="1" t="s">
        <v>303</v>
      </c>
      <c r="C978" s="2" t="s">
        <v>15</v>
      </c>
      <c r="D978" s="2" t="s">
        <v>119</v>
      </c>
      <c r="E978" s="7"/>
      <c r="F978" s="120"/>
      <c r="G978" s="7">
        <v>1335929</v>
      </c>
      <c r="H978" s="120">
        <v>270</v>
      </c>
      <c r="I978" s="7"/>
      <c r="J978" s="120"/>
      <c r="K978" s="7"/>
      <c r="L978" s="119"/>
      <c r="M978" s="2"/>
    </row>
    <row r="979" spans="1:14" s="1" customFormat="1" ht="27.6">
      <c r="A979" s="1" t="s">
        <v>32</v>
      </c>
      <c r="B979" s="1" t="s">
        <v>303</v>
      </c>
      <c r="C979" s="2" t="s">
        <v>15</v>
      </c>
      <c r="D979" s="2" t="s">
        <v>120</v>
      </c>
      <c r="E979" s="7"/>
      <c r="F979" s="120"/>
      <c r="G979" s="7">
        <v>1372248</v>
      </c>
      <c r="H979" s="120">
        <v>2432</v>
      </c>
      <c r="I979" s="7"/>
      <c r="J979" s="120"/>
      <c r="K979" s="7"/>
      <c r="L979" s="119"/>
      <c r="M979" s="2"/>
    </row>
    <row r="980" spans="1:14" s="1" customFormat="1" ht="27.6">
      <c r="A980" s="1" t="s">
        <v>32</v>
      </c>
      <c r="B980" s="1" t="s">
        <v>303</v>
      </c>
      <c r="C980" s="2" t="s">
        <v>15</v>
      </c>
      <c r="D980" s="2" t="s">
        <v>121</v>
      </c>
      <c r="E980" s="7"/>
      <c r="F980" s="120"/>
      <c r="G980" s="7">
        <v>31233</v>
      </c>
      <c r="H980" s="120">
        <v>16</v>
      </c>
      <c r="I980" s="7">
        <v>76037</v>
      </c>
      <c r="J980" s="120">
        <v>153</v>
      </c>
      <c r="K980" s="7">
        <v>182110</v>
      </c>
      <c r="L980" s="119">
        <v>76</v>
      </c>
      <c r="M980" s="2"/>
    </row>
    <row r="981" spans="1:14" s="1" customFormat="1" ht="27.6">
      <c r="A981" s="1" t="s">
        <v>32</v>
      </c>
      <c r="B981" s="1" t="s">
        <v>303</v>
      </c>
      <c r="C981" s="2" t="s">
        <v>15</v>
      </c>
      <c r="D981" s="2" t="s">
        <v>122</v>
      </c>
      <c r="E981" s="7"/>
      <c r="F981" s="120"/>
      <c r="G981" s="7"/>
      <c r="H981" s="120"/>
      <c r="I981" s="7"/>
      <c r="J981" s="120"/>
      <c r="K981" s="7"/>
      <c r="L981" s="119"/>
      <c r="M981" s="2"/>
    </row>
    <row r="982" spans="1:14" s="1" customFormat="1">
      <c r="A982" s="1" t="s">
        <v>32</v>
      </c>
      <c r="B982" s="1" t="s">
        <v>303</v>
      </c>
      <c r="C982" s="2" t="s">
        <v>15</v>
      </c>
      <c r="D982" s="2" t="s">
        <v>123</v>
      </c>
      <c r="E982" s="7"/>
      <c r="F982" s="120"/>
      <c r="G982" s="7"/>
      <c r="H982" s="120"/>
      <c r="I982" s="7">
        <v>60532</v>
      </c>
      <c r="J982" s="120"/>
      <c r="K982" s="7">
        <v>197668</v>
      </c>
      <c r="L982" s="119"/>
      <c r="M982" s="2">
        <v>12873</v>
      </c>
      <c r="N982" s="1" t="s">
        <v>307</v>
      </c>
    </row>
    <row r="983" spans="1:14" s="1" customFormat="1">
      <c r="A983" s="1" t="s">
        <v>32</v>
      </c>
      <c r="B983" s="1" t="s">
        <v>303</v>
      </c>
      <c r="C983" s="2" t="s">
        <v>86</v>
      </c>
      <c r="D983" s="2" t="s">
        <v>124</v>
      </c>
      <c r="E983" s="7"/>
      <c r="F983" s="120"/>
      <c r="G983" s="7"/>
      <c r="H983" s="120"/>
      <c r="I983" s="7"/>
      <c r="J983" s="120"/>
      <c r="K983" s="7"/>
      <c r="L983" s="119"/>
      <c r="M983" s="2"/>
    </row>
    <row r="984" spans="1:14" s="1" customFormat="1">
      <c r="A984" s="1" t="s">
        <v>32</v>
      </c>
      <c r="B984" s="1" t="s">
        <v>309</v>
      </c>
      <c r="C984" s="2" t="s">
        <v>8</v>
      </c>
      <c r="D984" s="2" t="s">
        <v>97</v>
      </c>
      <c r="E984" s="7">
        <v>6261853</v>
      </c>
      <c r="F984" s="120">
        <v>9218</v>
      </c>
      <c r="G984" s="7">
        <v>48991322</v>
      </c>
      <c r="H984" s="120">
        <v>20518</v>
      </c>
      <c r="I984" s="7">
        <v>15897803</v>
      </c>
      <c r="J984" s="120">
        <v>10088</v>
      </c>
      <c r="K984" s="7">
        <v>776741</v>
      </c>
      <c r="L984" s="119">
        <v>576</v>
      </c>
      <c r="M984" s="2"/>
    </row>
    <row r="985" spans="1:14" s="1" customFormat="1">
      <c r="A985" s="1" t="s">
        <v>32</v>
      </c>
      <c r="B985" s="1" t="s">
        <v>309</v>
      </c>
      <c r="C985" s="2" t="s">
        <v>8</v>
      </c>
      <c r="D985" s="2" t="s">
        <v>98</v>
      </c>
      <c r="E985" s="7">
        <v>807179</v>
      </c>
      <c r="F985" s="120">
        <v>3618</v>
      </c>
      <c r="G985" s="7" t="s">
        <v>310</v>
      </c>
      <c r="H985" s="120">
        <v>0</v>
      </c>
      <c r="I985" s="7"/>
      <c r="J985" s="120"/>
      <c r="K985" s="7"/>
      <c r="L985" s="119"/>
      <c r="M985" s="2"/>
    </row>
    <row r="986" spans="1:14" s="1" customFormat="1">
      <c r="A986" s="1" t="s">
        <v>32</v>
      </c>
      <c r="B986" s="1" t="s">
        <v>309</v>
      </c>
      <c r="C986" s="2" t="s">
        <v>8</v>
      </c>
      <c r="D986" s="2" t="s">
        <v>99</v>
      </c>
      <c r="E986" s="7"/>
      <c r="F986" s="120"/>
      <c r="G986" s="7"/>
      <c r="H986" s="120"/>
      <c r="I986" s="7"/>
      <c r="J986" s="120"/>
      <c r="K986" s="7"/>
      <c r="L986" s="119"/>
      <c r="M986" s="2"/>
    </row>
    <row r="987" spans="1:14" s="1" customFormat="1" ht="27.6">
      <c r="A987" s="1" t="s">
        <v>32</v>
      </c>
      <c r="B987" s="1" t="s">
        <v>309</v>
      </c>
      <c r="C987" s="2" t="s">
        <v>8</v>
      </c>
      <c r="D987" s="2" t="s">
        <v>100</v>
      </c>
      <c r="E987" s="7">
        <v>686986</v>
      </c>
      <c r="F987" s="120">
        <v>1868</v>
      </c>
      <c r="G987" s="7">
        <v>85926</v>
      </c>
      <c r="H987" s="120">
        <v>1583</v>
      </c>
      <c r="I987" s="7">
        <v>434020</v>
      </c>
      <c r="J987" s="120">
        <v>2641</v>
      </c>
      <c r="K987" s="7">
        <v>74607</v>
      </c>
      <c r="L987" s="119">
        <v>1541</v>
      </c>
      <c r="M987" s="2">
        <v>772227</v>
      </c>
    </row>
    <row r="988" spans="1:14" s="1" customFormat="1">
      <c r="A988" s="1" t="s">
        <v>32</v>
      </c>
      <c r="B988" s="1" t="s">
        <v>309</v>
      </c>
      <c r="C988" s="2" t="s">
        <v>8</v>
      </c>
      <c r="D988" s="2" t="s">
        <v>101</v>
      </c>
      <c r="E988" s="7">
        <v>89250</v>
      </c>
      <c r="F988" s="120">
        <v>635</v>
      </c>
      <c r="G988" s="7">
        <v>442531</v>
      </c>
      <c r="H988" s="120">
        <v>1246</v>
      </c>
      <c r="I988" s="7">
        <v>594229</v>
      </c>
      <c r="J988" s="120">
        <v>845</v>
      </c>
      <c r="K988" s="7"/>
      <c r="L988" s="119"/>
      <c r="M988" s="2"/>
    </row>
    <row r="989" spans="1:14" s="1" customFormat="1" ht="55.2">
      <c r="A989" s="1" t="s">
        <v>32</v>
      </c>
      <c r="B989" s="1" t="s">
        <v>309</v>
      </c>
      <c r="C989" s="2" t="s">
        <v>8</v>
      </c>
      <c r="D989" s="2" t="s">
        <v>102</v>
      </c>
      <c r="E989" s="7"/>
      <c r="F989" s="120"/>
      <c r="G989" s="7"/>
      <c r="H989" s="120"/>
      <c r="I989" s="7"/>
      <c r="J989" s="120"/>
      <c r="K989" s="7"/>
      <c r="L989" s="119"/>
      <c r="M989" s="2"/>
    </row>
    <row r="990" spans="1:14" s="1" customFormat="1">
      <c r="A990" s="1" t="s">
        <v>32</v>
      </c>
      <c r="B990" s="1" t="s">
        <v>309</v>
      </c>
      <c r="C990" s="2" t="s">
        <v>8</v>
      </c>
      <c r="D990" s="2" t="s">
        <v>103</v>
      </c>
      <c r="E990" s="7" t="s">
        <v>311</v>
      </c>
      <c r="F990" s="120" t="s">
        <v>312</v>
      </c>
      <c r="G990" s="7">
        <v>8681859</v>
      </c>
      <c r="H990" s="120"/>
      <c r="I990" s="7">
        <v>3391234</v>
      </c>
      <c r="J990" s="120">
        <v>2158</v>
      </c>
      <c r="K990" s="7"/>
      <c r="L990" s="119"/>
      <c r="M990" s="2">
        <v>2466459</v>
      </c>
    </row>
    <row r="991" spans="1:14" s="1" customFormat="1" ht="27.6">
      <c r="A991" s="1" t="s">
        <v>32</v>
      </c>
      <c r="B991" s="1" t="s">
        <v>309</v>
      </c>
      <c r="C991" s="2" t="s">
        <v>9</v>
      </c>
      <c r="D991" s="2" t="s">
        <v>104</v>
      </c>
      <c r="E991" s="7"/>
      <c r="F991" s="120"/>
      <c r="G991" s="7"/>
      <c r="H991" s="120"/>
      <c r="I991" s="7"/>
      <c r="J991" s="120"/>
      <c r="K991" s="7"/>
      <c r="L991" s="119"/>
      <c r="M991" s="2"/>
    </row>
    <row r="992" spans="1:14" s="1" customFormat="1" ht="27.6">
      <c r="A992" s="1" t="s">
        <v>32</v>
      </c>
      <c r="B992" s="1" t="s">
        <v>309</v>
      </c>
      <c r="C992" s="2" t="s">
        <v>9</v>
      </c>
      <c r="D992" s="2" t="s">
        <v>105</v>
      </c>
      <c r="E992" s="7"/>
      <c r="F992" s="120"/>
      <c r="G992" s="7"/>
      <c r="H992" s="120"/>
      <c r="I992" s="7"/>
      <c r="J992" s="120"/>
      <c r="K992" s="7"/>
      <c r="L992" s="119"/>
      <c r="M992" s="2"/>
    </row>
    <row r="993" spans="1:13" s="1" customFormat="1" ht="41.4">
      <c r="A993" s="1" t="s">
        <v>32</v>
      </c>
      <c r="B993" s="1" t="s">
        <v>309</v>
      </c>
      <c r="C993" s="2" t="s">
        <v>9</v>
      </c>
      <c r="D993" s="2" t="s">
        <v>106</v>
      </c>
      <c r="E993" s="7"/>
      <c r="F993" s="120"/>
      <c r="G993" s="7"/>
      <c r="H993" s="120"/>
      <c r="I993" s="7"/>
      <c r="J993" s="120"/>
      <c r="K993" s="7"/>
      <c r="L993" s="119"/>
      <c r="M993" s="2"/>
    </row>
    <row r="994" spans="1:13" s="1" customFormat="1" ht="27.6">
      <c r="A994" s="1" t="s">
        <v>32</v>
      </c>
      <c r="B994" s="1" t="s">
        <v>309</v>
      </c>
      <c r="C994" s="2" t="s">
        <v>9</v>
      </c>
      <c r="D994" s="2" t="s">
        <v>107</v>
      </c>
      <c r="E994" s="7">
        <v>418028</v>
      </c>
      <c r="F994" s="120"/>
      <c r="G994" s="7">
        <v>1379911</v>
      </c>
      <c r="H994" s="120"/>
      <c r="I994" s="7">
        <v>176174</v>
      </c>
      <c r="J994" s="120"/>
      <c r="K994" s="7"/>
      <c r="L994" s="119"/>
      <c r="M994" s="2"/>
    </row>
    <row r="995" spans="1:13" s="1" customFormat="1" ht="27.6">
      <c r="A995" s="1" t="s">
        <v>32</v>
      </c>
      <c r="B995" s="1" t="s">
        <v>309</v>
      </c>
      <c r="C995" s="2" t="s">
        <v>9</v>
      </c>
      <c r="D995" s="2" t="s">
        <v>108</v>
      </c>
      <c r="E995" s="7">
        <v>416972</v>
      </c>
      <c r="F995" s="120"/>
      <c r="G995" s="7">
        <v>2120078</v>
      </c>
      <c r="H995" s="120"/>
      <c r="I995" s="7">
        <v>5227625</v>
      </c>
      <c r="J995" s="120"/>
      <c r="K995" s="7">
        <v>481577</v>
      </c>
      <c r="L995" s="119"/>
      <c r="M995" s="2">
        <v>700000</v>
      </c>
    </row>
    <row r="996" spans="1:13" s="1" customFormat="1" ht="27.6">
      <c r="A996" s="1" t="s">
        <v>32</v>
      </c>
      <c r="B996" s="1" t="s">
        <v>309</v>
      </c>
      <c r="C996" s="2" t="s">
        <v>10</v>
      </c>
      <c r="D996" s="2" t="s">
        <v>109</v>
      </c>
      <c r="E996" s="7">
        <v>181591</v>
      </c>
      <c r="F996" s="120"/>
      <c r="G996" s="7">
        <v>57387</v>
      </c>
      <c r="H996" s="120"/>
      <c r="I996" s="7"/>
      <c r="J996" s="120"/>
      <c r="K996" s="7">
        <v>117080</v>
      </c>
      <c r="L996" s="119"/>
      <c r="M996" s="2"/>
    </row>
    <row r="997" spans="1:13" s="1" customFormat="1" ht="27.6">
      <c r="A997" s="1" t="s">
        <v>32</v>
      </c>
      <c r="B997" s="1" t="s">
        <v>309</v>
      </c>
      <c r="C997" s="2" t="s">
        <v>10</v>
      </c>
      <c r="D997" s="2" t="s">
        <v>110</v>
      </c>
      <c r="E997" s="7">
        <v>24249</v>
      </c>
      <c r="F997" s="120"/>
      <c r="G997" s="7">
        <v>13301</v>
      </c>
      <c r="H997" s="120"/>
      <c r="I997" s="7"/>
      <c r="J997" s="120"/>
      <c r="K997" s="7"/>
      <c r="L997" s="119"/>
      <c r="M997" s="2"/>
    </row>
    <row r="998" spans="1:13" s="1" customFormat="1" ht="27.6">
      <c r="A998" s="1" t="s">
        <v>32</v>
      </c>
      <c r="B998" s="1" t="s">
        <v>309</v>
      </c>
      <c r="C998" s="2" t="s">
        <v>10</v>
      </c>
      <c r="D998" s="2" t="s">
        <v>111</v>
      </c>
      <c r="E998" s="7">
        <v>69035</v>
      </c>
      <c r="F998" s="120"/>
      <c r="G998" s="7">
        <v>9223</v>
      </c>
      <c r="H998" s="120"/>
      <c r="I998" s="7">
        <v>323201</v>
      </c>
      <c r="J998" s="120"/>
      <c r="K998" s="7">
        <v>1230364</v>
      </c>
      <c r="L998" s="119"/>
      <c r="M998" s="2">
        <v>6682153</v>
      </c>
    </row>
    <row r="999" spans="1:13" s="1" customFormat="1" ht="27.6">
      <c r="A999" s="1" t="s">
        <v>32</v>
      </c>
      <c r="B999" s="1" t="s">
        <v>309</v>
      </c>
      <c r="C999" s="2" t="s">
        <v>10</v>
      </c>
      <c r="D999" s="2" t="s">
        <v>112</v>
      </c>
      <c r="E999" s="7"/>
      <c r="F999" s="120"/>
      <c r="G999" s="7"/>
      <c r="H999" s="120"/>
      <c r="I999" s="7"/>
      <c r="J999" s="120"/>
      <c r="K999" s="7"/>
      <c r="L999" s="119"/>
      <c r="M999" s="2"/>
    </row>
    <row r="1000" spans="1:13" s="1" customFormat="1">
      <c r="A1000" s="1" t="s">
        <v>32</v>
      </c>
      <c r="B1000" s="1" t="s">
        <v>309</v>
      </c>
      <c r="C1000" s="2" t="s">
        <v>11</v>
      </c>
      <c r="D1000" s="2" t="s">
        <v>113</v>
      </c>
      <c r="E1000" s="7"/>
      <c r="F1000" s="120"/>
      <c r="G1000" s="7">
        <v>11759566</v>
      </c>
      <c r="H1000" s="120"/>
      <c r="I1000" s="7"/>
      <c r="J1000" s="120"/>
      <c r="K1000" s="7"/>
      <c r="L1000" s="119"/>
      <c r="M1000" s="2"/>
    </row>
    <row r="1001" spans="1:13" s="1" customFormat="1" ht="41.4">
      <c r="A1001" s="1" t="s">
        <v>32</v>
      </c>
      <c r="B1001" s="1" t="s">
        <v>309</v>
      </c>
      <c r="C1001" s="2" t="s">
        <v>11</v>
      </c>
      <c r="D1001" s="2" t="s">
        <v>114</v>
      </c>
      <c r="E1001" s="7"/>
      <c r="F1001" s="120"/>
      <c r="G1001" s="7">
        <v>4741521</v>
      </c>
      <c r="H1001" s="120"/>
      <c r="I1001" s="7"/>
      <c r="J1001" s="120"/>
      <c r="K1001" s="7">
        <v>4270987</v>
      </c>
      <c r="L1001" s="119"/>
      <c r="M1001" s="2">
        <v>2252541</v>
      </c>
    </row>
    <row r="1002" spans="1:13" s="1" customFormat="1">
      <c r="A1002" s="1" t="s">
        <v>32</v>
      </c>
      <c r="B1002" s="1" t="s">
        <v>309</v>
      </c>
      <c r="C1002" s="2" t="s">
        <v>11</v>
      </c>
      <c r="D1002" s="2" t="s">
        <v>115</v>
      </c>
      <c r="E1002" s="7"/>
      <c r="F1002" s="120"/>
      <c r="G1002" s="7"/>
      <c r="H1002" s="120"/>
      <c r="I1002" s="7"/>
      <c r="J1002" s="120"/>
      <c r="K1002" s="7"/>
      <c r="L1002" s="119"/>
      <c r="M1002" s="2"/>
    </row>
    <row r="1003" spans="1:13" s="1" customFormat="1">
      <c r="A1003" s="1" t="s">
        <v>32</v>
      </c>
      <c r="B1003" s="1" t="s">
        <v>309</v>
      </c>
      <c r="C1003" s="2" t="s">
        <v>12</v>
      </c>
      <c r="D1003" s="2" t="s">
        <v>116</v>
      </c>
      <c r="E1003" s="7"/>
      <c r="F1003" s="120"/>
      <c r="G1003" s="7">
        <v>935623</v>
      </c>
      <c r="H1003" s="120"/>
      <c r="I1003" s="7">
        <v>326239</v>
      </c>
      <c r="J1003" s="120"/>
      <c r="K1003" s="7">
        <v>20247</v>
      </c>
      <c r="L1003" s="119"/>
      <c r="M1003" s="2">
        <v>912391</v>
      </c>
    </row>
    <row r="1004" spans="1:13" s="1" customFormat="1" ht="27.6">
      <c r="A1004" s="1" t="s">
        <v>32</v>
      </c>
      <c r="B1004" s="1" t="s">
        <v>309</v>
      </c>
      <c r="C1004" s="2" t="s">
        <v>13</v>
      </c>
      <c r="D1004" s="2" t="s">
        <v>117</v>
      </c>
      <c r="E1004" s="7"/>
      <c r="F1004" s="120"/>
      <c r="G1004" s="7"/>
      <c r="H1004" s="120"/>
      <c r="I1004" s="7"/>
      <c r="J1004" s="120"/>
      <c r="K1004" s="7"/>
      <c r="L1004" s="119"/>
      <c r="M1004" s="2"/>
    </row>
    <row r="1005" spans="1:13" s="1" customFormat="1">
      <c r="A1005" s="1" t="s">
        <v>32</v>
      </c>
      <c r="B1005" s="1" t="s">
        <v>309</v>
      </c>
      <c r="C1005" s="2" t="s">
        <v>14</v>
      </c>
      <c r="D1005" s="2" t="s">
        <v>118</v>
      </c>
      <c r="E1005" s="7">
        <v>698747</v>
      </c>
      <c r="F1005" s="120"/>
      <c r="G1005" s="7">
        <v>2978847</v>
      </c>
      <c r="H1005" s="120"/>
      <c r="I1005" s="7">
        <v>6476493</v>
      </c>
      <c r="J1005" s="120"/>
      <c r="K1005" s="7">
        <v>2801971</v>
      </c>
      <c r="L1005" s="119"/>
      <c r="M1005" s="2">
        <v>6304359</v>
      </c>
    </row>
    <row r="1006" spans="1:13" s="1" customFormat="1" ht="27.6">
      <c r="A1006" s="1" t="s">
        <v>32</v>
      </c>
      <c r="B1006" s="1" t="s">
        <v>309</v>
      </c>
      <c r="C1006" s="2" t="s">
        <v>15</v>
      </c>
      <c r="D1006" s="2" t="s">
        <v>119</v>
      </c>
      <c r="E1006" s="7"/>
      <c r="F1006" s="120"/>
      <c r="G1006" s="7">
        <v>2261704</v>
      </c>
      <c r="H1006" s="120">
        <v>1004</v>
      </c>
      <c r="I1006" s="7"/>
      <c r="J1006" s="120"/>
      <c r="K1006" s="7"/>
      <c r="L1006" s="119"/>
      <c r="M1006" s="2"/>
    </row>
    <row r="1007" spans="1:13" s="1" customFormat="1" ht="27.6">
      <c r="A1007" s="1" t="s">
        <v>32</v>
      </c>
      <c r="B1007" s="1" t="s">
        <v>309</v>
      </c>
      <c r="C1007" s="2" t="s">
        <v>15</v>
      </c>
      <c r="D1007" s="2" t="s">
        <v>120</v>
      </c>
      <c r="E1007" s="7"/>
      <c r="F1007" s="120"/>
      <c r="G1007" s="7">
        <v>2188124</v>
      </c>
      <c r="H1007" s="120">
        <v>2059</v>
      </c>
      <c r="I1007" s="7"/>
      <c r="J1007" s="120"/>
      <c r="K1007" s="7"/>
      <c r="L1007" s="119"/>
      <c r="M1007" s="2"/>
    </row>
    <row r="1008" spans="1:13" s="1" customFormat="1" ht="27.6">
      <c r="A1008" s="1" t="s">
        <v>32</v>
      </c>
      <c r="B1008" s="1" t="s">
        <v>309</v>
      </c>
      <c r="C1008" s="2" t="s">
        <v>15</v>
      </c>
      <c r="D1008" s="2" t="s">
        <v>121</v>
      </c>
      <c r="E1008" s="7"/>
      <c r="F1008" s="120"/>
      <c r="G1008" s="7">
        <v>222450</v>
      </c>
      <c r="H1008" s="120">
        <v>108</v>
      </c>
      <c r="I1008" s="7">
        <v>276709</v>
      </c>
      <c r="J1008" s="120">
        <v>216</v>
      </c>
      <c r="K1008" s="7"/>
      <c r="L1008" s="119"/>
      <c r="M1008" s="2"/>
    </row>
    <row r="1009" spans="1:14" s="1" customFormat="1" ht="27.6">
      <c r="A1009" s="1" t="s">
        <v>32</v>
      </c>
      <c r="B1009" s="1" t="s">
        <v>309</v>
      </c>
      <c r="C1009" s="2" t="s">
        <v>15</v>
      </c>
      <c r="D1009" s="2" t="s">
        <v>122</v>
      </c>
      <c r="E1009" s="7"/>
      <c r="F1009" s="120"/>
      <c r="G1009" s="7"/>
      <c r="H1009" s="120"/>
      <c r="I1009" s="7">
        <v>1240</v>
      </c>
      <c r="J1009" s="120">
        <v>2</v>
      </c>
      <c r="K1009" s="7"/>
      <c r="L1009" s="119"/>
      <c r="M1009" s="2"/>
    </row>
    <row r="1010" spans="1:14" s="1" customFormat="1">
      <c r="A1010" s="1" t="s">
        <v>32</v>
      </c>
      <c r="B1010" s="1" t="s">
        <v>309</v>
      </c>
      <c r="C1010" s="2" t="s">
        <v>15</v>
      </c>
      <c r="D1010" s="2" t="s">
        <v>123</v>
      </c>
      <c r="E1010" s="7"/>
      <c r="F1010" s="120"/>
      <c r="G1010" s="7"/>
      <c r="H1010" s="120"/>
      <c r="I1010" s="7">
        <v>180151</v>
      </c>
      <c r="J1010" s="120"/>
      <c r="K1010" s="7"/>
      <c r="L1010" s="119"/>
      <c r="M1010" s="2"/>
    </row>
    <row r="1011" spans="1:14" s="1" customFormat="1">
      <c r="A1011" s="1" t="s">
        <v>32</v>
      </c>
      <c r="B1011" s="1" t="s">
        <v>309</v>
      </c>
      <c r="C1011" s="2" t="s">
        <v>86</v>
      </c>
      <c r="D1011" s="2" t="s">
        <v>124</v>
      </c>
      <c r="E1011" s="7"/>
      <c r="F1011" s="120"/>
      <c r="G1011" s="7"/>
      <c r="H1011" s="120"/>
      <c r="I1011" s="7"/>
      <c r="J1011" s="120"/>
      <c r="K1011" s="7"/>
      <c r="L1011" s="119"/>
      <c r="M1011" s="2"/>
    </row>
    <row r="1012" spans="1:14" s="1" customFormat="1">
      <c r="A1012" s="1" t="s">
        <v>32</v>
      </c>
      <c r="B1012" s="1" t="s">
        <v>314</v>
      </c>
      <c r="C1012" s="2" t="s">
        <v>8</v>
      </c>
      <c r="D1012" s="2" t="s">
        <v>97</v>
      </c>
      <c r="E1012" s="7">
        <v>12609959</v>
      </c>
      <c r="F1012" s="120">
        <v>19745</v>
      </c>
      <c r="G1012" s="7">
        <v>42954209</v>
      </c>
      <c r="H1012" s="120">
        <v>32739</v>
      </c>
      <c r="I1012" s="7">
        <v>40355244</v>
      </c>
      <c r="J1012" s="120">
        <v>30869</v>
      </c>
      <c r="K1012" s="7"/>
      <c r="L1012" s="119"/>
      <c r="M1012" s="2"/>
      <c r="N1012" s="1" t="s">
        <v>315</v>
      </c>
    </row>
    <row r="1013" spans="1:14" s="1" customFormat="1">
      <c r="A1013" s="1" t="s">
        <v>32</v>
      </c>
      <c r="B1013" s="1" t="s">
        <v>314</v>
      </c>
      <c r="C1013" s="2" t="s">
        <v>8</v>
      </c>
      <c r="D1013" s="2" t="s">
        <v>98</v>
      </c>
      <c r="E1013" s="7">
        <v>1528242</v>
      </c>
      <c r="F1013" s="120">
        <v>15299</v>
      </c>
      <c r="G1013" s="7"/>
      <c r="H1013" s="120"/>
      <c r="I1013" s="7"/>
      <c r="J1013" s="120"/>
      <c r="K1013" s="7"/>
      <c r="L1013" s="119"/>
      <c r="M1013" s="2"/>
      <c r="N1013" s="1" t="s">
        <v>316</v>
      </c>
    </row>
    <row r="1014" spans="1:14" s="1" customFormat="1">
      <c r="A1014" s="1" t="s">
        <v>32</v>
      </c>
      <c r="B1014" s="1" t="s">
        <v>314</v>
      </c>
      <c r="C1014" s="2" t="s">
        <v>8</v>
      </c>
      <c r="D1014" s="2" t="s">
        <v>99</v>
      </c>
      <c r="E1014" s="7"/>
      <c r="F1014" s="120"/>
      <c r="G1014" s="7"/>
      <c r="H1014" s="120"/>
      <c r="I1014" s="7"/>
      <c r="J1014" s="120"/>
      <c r="K1014" s="7"/>
      <c r="L1014" s="119"/>
      <c r="M1014" s="2"/>
    </row>
    <row r="1015" spans="1:14" s="1" customFormat="1" ht="27.6">
      <c r="A1015" s="1" t="s">
        <v>32</v>
      </c>
      <c r="B1015" s="1" t="s">
        <v>314</v>
      </c>
      <c r="C1015" s="2" t="s">
        <v>8</v>
      </c>
      <c r="D1015" s="2" t="s">
        <v>100</v>
      </c>
      <c r="E1015" s="7"/>
      <c r="F1015" s="120"/>
      <c r="G1015" s="7"/>
      <c r="H1015" s="120"/>
      <c r="I1015" s="7"/>
      <c r="J1015" s="120"/>
      <c r="K1015" s="7"/>
      <c r="L1015" s="119"/>
      <c r="M1015" s="2"/>
    </row>
    <row r="1016" spans="1:14" s="1" customFormat="1">
      <c r="A1016" s="1" t="s">
        <v>32</v>
      </c>
      <c r="B1016" s="1" t="s">
        <v>314</v>
      </c>
      <c r="C1016" s="2" t="s">
        <v>8</v>
      </c>
      <c r="D1016" s="2" t="s">
        <v>101</v>
      </c>
      <c r="E1016" s="7"/>
      <c r="F1016" s="120"/>
      <c r="G1016" s="7"/>
      <c r="H1016" s="120"/>
      <c r="I1016" s="7"/>
      <c r="J1016" s="120"/>
      <c r="K1016" s="7"/>
      <c r="L1016" s="119"/>
      <c r="M1016" s="2"/>
    </row>
    <row r="1017" spans="1:14" s="1" customFormat="1" ht="55.2">
      <c r="A1017" s="1" t="s">
        <v>32</v>
      </c>
      <c r="B1017" s="1" t="s">
        <v>314</v>
      </c>
      <c r="C1017" s="2" t="s">
        <v>8</v>
      </c>
      <c r="D1017" s="2" t="s">
        <v>102</v>
      </c>
      <c r="E1017" s="7">
        <v>237969</v>
      </c>
      <c r="F1017" s="120">
        <v>489</v>
      </c>
      <c r="G1017" s="7"/>
      <c r="H1017" s="120"/>
      <c r="I1017" s="7"/>
      <c r="J1017" s="120"/>
      <c r="K1017" s="7"/>
      <c r="L1017" s="119"/>
      <c r="M1017" s="2"/>
      <c r="N1017" s="1" t="s">
        <v>317</v>
      </c>
    </row>
    <row r="1018" spans="1:14" s="1" customFormat="1">
      <c r="A1018" s="1" t="s">
        <v>32</v>
      </c>
      <c r="B1018" s="1" t="s">
        <v>314</v>
      </c>
      <c r="C1018" s="2" t="s">
        <v>8</v>
      </c>
      <c r="D1018" s="2" t="s">
        <v>103</v>
      </c>
      <c r="E1018" s="7"/>
      <c r="F1018" s="120"/>
      <c r="G1018" s="7">
        <v>9102406</v>
      </c>
      <c r="H1018" s="120">
        <v>8876</v>
      </c>
      <c r="I1018" s="7"/>
      <c r="J1018" s="120"/>
      <c r="K1018" s="7"/>
      <c r="L1018" s="119"/>
      <c r="M1018" s="2"/>
      <c r="N1018" s="1" t="s">
        <v>318</v>
      </c>
    </row>
    <row r="1019" spans="1:14" s="1" customFormat="1" ht="27.6">
      <c r="A1019" s="1" t="s">
        <v>32</v>
      </c>
      <c r="B1019" s="1" t="s">
        <v>314</v>
      </c>
      <c r="C1019" s="2" t="s">
        <v>9</v>
      </c>
      <c r="D1019" s="2" t="s">
        <v>104</v>
      </c>
      <c r="E1019" s="7"/>
      <c r="F1019" s="120"/>
      <c r="G1019" s="7"/>
      <c r="H1019" s="120"/>
      <c r="I1019" s="7"/>
      <c r="J1019" s="120"/>
      <c r="K1019" s="7"/>
      <c r="L1019" s="119"/>
      <c r="M1019" s="2"/>
    </row>
    <row r="1020" spans="1:14" s="1" customFormat="1" ht="27.6">
      <c r="A1020" s="1" t="s">
        <v>32</v>
      </c>
      <c r="B1020" s="1" t="s">
        <v>314</v>
      </c>
      <c r="C1020" s="2" t="s">
        <v>9</v>
      </c>
      <c r="D1020" s="2" t="s">
        <v>105</v>
      </c>
      <c r="E1020" s="7">
        <v>797287</v>
      </c>
      <c r="F1020" s="120"/>
      <c r="G1020" s="7">
        <v>1730978</v>
      </c>
      <c r="H1020" s="120"/>
      <c r="I1020" s="7">
        <v>494030</v>
      </c>
      <c r="J1020" s="120"/>
      <c r="K1020" s="7">
        <v>-15151</v>
      </c>
      <c r="L1020" s="119"/>
      <c r="M1020" s="2"/>
      <c r="N1020" s="1" t="s">
        <v>319</v>
      </c>
    </row>
    <row r="1021" spans="1:14" s="1" customFormat="1" ht="41.4">
      <c r="A1021" s="1" t="s">
        <v>32</v>
      </c>
      <c r="B1021" s="1" t="s">
        <v>314</v>
      </c>
      <c r="C1021" s="2" t="s">
        <v>9</v>
      </c>
      <c r="D1021" s="2" t="s">
        <v>106</v>
      </c>
      <c r="E1021" s="7"/>
      <c r="F1021" s="120"/>
      <c r="G1021" s="7"/>
      <c r="H1021" s="120"/>
      <c r="I1021" s="7"/>
      <c r="J1021" s="120"/>
      <c r="K1021" s="7"/>
      <c r="L1021" s="119"/>
      <c r="M1021" s="2"/>
    </row>
    <row r="1022" spans="1:14" s="1" customFormat="1" ht="27.6">
      <c r="A1022" s="1" t="s">
        <v>32</v>
      </c>
      <c r="B1022" s="1" t="s">
        <v>314</v>
      </c>
      <c r="C1022" s="2" t="s">
        <v>9</v>
      </c>
      <c r="D1022" s="2" t="s">
        <v>107</v>
      </c>
      <c r="E1022" s="7">
        <v>484126</v>
      </c>
      <c r="F1022" s="120"/>
      <c r="G1022" s="7">
        <v>469628</v>
      </c>
      <c r="H1022" s="120"/>
      <c r="I1022" s="7"/>
      <c r="J1022" s="120"/>
      <c r="K1022" s="7"/>
      <c r="L1022" s="119"/>
      <c r="M1022" s="2"/>
      <c r="N1022" s="1" t="s">
        <v>320</v>
      </c>
    </row>
    <row r="1023" spans="1:14" s="1" customFormat="1" ht="27.6">
      <c r="A1023" s="1" t="s">
        <v>32</v>
      </c>
      <c r="B1023" s="1" t="s">
        <v>314</v>
      </c>
      <c r="C1023" s="2" t="s">
        <v>9</v>
      </c>
      <c r="D1023" s="2" t="s">
        <v>108</v>
      </c>
      <c r="E1023" s="7">
        <v>1567913</v>
      </c>
      <c r="F1023" s="120"/>
      <c r="G1023" s="7">
        <v>1564974</v>
      </c>
      <c r="H1023" s="120"/>
      <c r="I1023" s="7">
        <v>4263503</v>
      </c>
      <c r="J1023" s="120"/>
      <c r="K1023" s="7"/>
      <c r="L1023" s="119"/>
      <c r="M1023" s="2"/>
      <c r="N1023" s="1" t="s">
        <v>321</v>
      </c>
    </row>
    <row r="1024" spans="1:14" s="1" customFormat="1" ht="27.6">
      <c r="A1024" s="1" t="s">
        <v>32</v>
      </c>
      <c r="B1024" s="1" t="s">
        <v>314</v>
      </c>
      <c r="C1024" s="2" t="s">
        <v>10</v>
      </c>
      <c r="D1024" s="2" t="s">
        <v>109</v>
      </c>
      <c r="E1024" s="7">
        <v>475220</v>
      </c>
      <c r="F1024" s="120"/>
      <c r="G1024" s="7">
        <v>-6173</v>
      </c>
      <c r="H1024" s="120"/>
      <c r="I1024" s="7">
        <v>247771</v>
      </c>
      <c r="J1024" s="120"/>
      <c r="K1024" s="7">
        <v>72210</v>
      </c>
      <c r="L1024" s="119"/>
      <c r="M1024" s="2"/>
      <c r="N1024" s="1" t="s">
        <v>322</v>
      </c>
    </row>
    <row r="1025" spans="1:14" s="1" customFormat="1" ht="27.6">
      <c r="A1025" s="1" t="s">
        <v>32</v>
      </c>
      <c r="B1025" s="1" t="s">
        <v>314</v>
      </c>
      <c r="C1025" s="2" t="s">
        <v>10</v>
      </c>
      <c r="D1025" s="2" t="s">
        <v>110</v>
      </c>
      <c r="E1025" s="7">
        <v>435720</v>
      </c>
      <c r="F1025" s="120"/>
      <c r="G1025" s="7">
        <v>3293002</v>
      </c>
      <c r="H1025" s="120"/>
      <c r="I1025" s="7">
        <v>1720528</v>
      </c>
      <c r="J1025" s="120"/>
      <c r="K1025" s="7"/>
      <c r="L1025" s="119"/>
      <c r="M1025" s="2"/>
      <c r="N1025" s="1" t="s">
        <v>323</v>
      </c>
    </row>
    <row r="1026" spans="1:14" s="1" customFormat="1" ht="27.6">
      <c r="A1026" s="1" t="s">
        <v>32</v>
      </c>
      <c r="B1026" s="1" t="s">
        <v>314</v>
      </c>
      <c r="C1026" s="2" t="s">
        <v>10</v>
      </c>
      <c r="D1026" s="2" t="s">
        <v>111</v>
      </c>
      <c r="E1026" s="7">
        <v>1967839</v>
      </c>
      <c r="F1026" s="120"/>
      <c r="G1026" s="7">
        <v>2952752</v>
      </c>
      <c r="H1026" s="120"/>
      <c r="I1026" s="7">
        <v>3038489</v>
      </c>
      <c r="J1026" s="120"/>
      <c r="K1026" s="7"/>
      <c r="L1026" s="119"/>
      <c r="M1026" s="2"/>
      <c r="N1026" s="1" t="s">
        <v>324</v>
      </c>
    </row>
    <row r="1027" spans="1:14" s="1" customFormat="1" ht="27.6">
      <c r="A1027" s="1" t="s">
        <v>32</v>
      </c>
      <c r="B1027" s="1" t="s">
        <v>314</v>
      </c>
      <c r="C1027" s="2" t="s">
        <v>10</v>
      </c>
      <c r="D1027" s="2" t="s">
        <v>112</v>
      </c>
      <c r="E1027" s="7"/>
      <c r="F1027" s="120"/>
      <c r="G1027" s="7"/>
      <c r="H1027" s="120"/>
      <c r="I1027" s="7"/>
      <c r="J1027" s="120"/>
      <c r="K1027" s="7"/>
      <c r="L1027" s="119"/>
      <c r="M1027" s="2"/>
    </row>
    <row r="1028" spans="1:14" s="1" customFormat="1">
      <c r="A1028" s="1" t="s">
        <v>32</v>
      </c>
      <c r="B1028" s="1" t="s">
        <v>314</v>
      </c>
      <c r="C1028" s="2" t="s">
        <v>11</v>
      </c>
      <c r="D1028" s="2" t="s">
        <v>113</v>
      </c>
      <c r="E1028" s="7"/>
      <c r="F1028" s="120"/>
      <c r="G1028" s="7">
        <v>7907998</v>
      </c>
      <c r="H1028" s="120"/>
      <c r="I1028" s="7">
        <v>4597589</v>
      </c>
      <c r="J1028" s="120"/>
      <c r="K1028" s="7"/>
      <c r="L1028" s="119"/>
      <c r="M1028" s="2"/>
      <c r="N1028" s="1" t="s">
        <v>325</v>
      </c>
    </row>
    <row r="1029" spans="1:14" s="1" customFormat="1" ht="41.4">
      <c r="A1029" s="1" t="s">
        <v>32</v>
      </c>
      <c r="B1029" s="1" t="s">
        <v>314</v>
      </c>
      <c r="C1029" s="2" t="s">
        <v>11</v>
      </c>
      <c r="D1029" s="2" t="s">
        <v>114</v>
      </c>
      <c r="E1029" s="7">
        <v>86559</v>
      </c>
      <c r="F1029" s="120"/>
      <c r="G1029" s="7">
        <v>8262491</v>
      </c>
      <c r="H1029" s="120"/>
      <c r="I1029" s="7">
        <v>1998664</v>
      </c>
      <c r="J1029" s="120"/>
      <c r="K1029" s="7"/>
      <c r="L1029" s="119"/>
      <c r="M1029" s="2"/>
      <c r="N1029" s="1" t="s">
        <v>326</v>
      </c>
    </row>
    <row r="1030" spans="1:14" s="1" customFormat="1">
      <c r="A1030" s="1" t="s">
        <v>32</v>
      </c>
      <c r="B1030" s="1" t="s">
        <v>314</v>
      </c>
      <c r="C1030" s="2" t="s">
        <v>11</v>
      </c>
      <c r="D1030" s="2" t="s">
        <v>115</v>
      </c>
      <c r="E1030" s="7"/>
      <c r="F1030" s="120"/>
      <c r="G1030" s="7"/>
      <c r="H1030" s="120"/>
      <c r="I1030" s="7"/>
      <c r="J1030" s="120"/>
      <c r="K1030" s="7"/>
      <c r="L1030" s="119"/>
      <c r="M1030" s="2"/>
    </row>
    <row r="1031" spans="1:14" s="1" customFormat="1">
      <c r="A1031" s="1" t="s">
        <v>32</v>
      </c>
      <c r="B1031" s="1" t="s">
        <v>314</v>
      </c>
      <c r="C1031" s="2" t="s">
        <v>12</v>
      </c>
      <c r="D1031" s="2" t="s">
        <v>116</v>
      </c>
      <c r="E1031" s="7"/>
      <c r="F1031" s="120"/>
      <c r="G1031" s="7"/>
      <c r="H1031" s="120"/>
      <c r="I1031" s="7"/>
      <c r="J1031" s="120"/>
      <c r="K1031" s="7"/>
      <c r="L1031" s="119"/>
      <c r="M1031" s="2"/>
    </row>
    <row r="1032" spans="1:14" s="1" customFormat="1" ht="27.6">
      <c r="A1032" s="1" t="s">
        <v>32</v>
      </c>
      <c r="B1032" s="1" t="s">
        <v>314</v>
      </c>
      <c r="C1032" s="2" t="s">
        <v>13</v>
      </c>
      <c r="D1032" s="2" t="s">
        <v>117</v>
      </c>
      <c r="E1032" s="7"/>
      <c r="F1032" s="120"/>
      <c r="G1032" s="7"/>
      <c r="H1032" s="120"/>
      <c r="I1032" s="7"/>
      <c r="J1032" s="120"/>
      <c r="K1032" s="7"/>
      <c r="L1032" s="119"/>
      <c r="M1032" s="2"/>
    </row>
    <row r="1033" spans="1:14" s="1" customFormat="1">
      <c r="A1033" s="1" t="s">
        <v>32</v>
      </c>
      <c r="B1033" s="1" t="s">
        <v>314</v>
      </c>
      <c r="C1033" s="2" t="s">
        <v>14</v>
      </c>
      <c r="D1033" s="2" t="s">
        <v>118</v>
      </c>
      <c r="E1033" s="7">
        <v>1684449</v>
      </c>
      <c r="F1033" s="120"/>
      <c r="G1033" s="7">
        <v>33414417</v>
      </c>
      <c r="H1033" s="120"/>
      <c r="I1033" s="7">
        <v>15009806</v>
      </c>
      <c r="J1033" s="120"/>
      <c r="K1033" s="7">
        <v>-5749</v>
      </c>
      <c r="L1033" s="119"/>
      <c r="M1033" s="2"/>
      <c r="N1033" s="1" t="s">
        <v>327</v>
      </c>
    </row>
    <row r="1034" spans="1:14" s="1" customFormat="1" ht="27.6">
      <c r="A1034" s="1" t="s">
        <v>32</v>
      </c>
      <c r="B1034" s="1" t="s">
        <v>314</v>
      </c>
      <c r="C1034" s="2" t="s">
        <v>15</v>
      </c>
      <c r="D1034" s="2" t="s">
        <v>119</v>
      </c>
      <c r="E1034" s="7"/>
      <c r="F1034" s="120"/>
      <c r="G1034" s="7">
        <v>3793245</v>
      </c>
      <c r="H1034" s="120">
        <v>951</v>
      </c>
      <c r="I1034" s="7"/>
      <c r="J1034" s="120"/>
      <c r="K1034" s="7">
        <v>4858212</v>
      </c>
      <c r="L1034" s="119">
        <v>1639</v>
      </c>
      <c r="M1034" s="2"/>
    </row>
    <row r="1035" spans="1:14" s="1" customFormat="1" ht="27.6">
      <c r="A1035" s="1" t="s">
        <v>32</v>
      </c>
      <c r="B1035" s="1" t="s">
        <v>314</v>
      </c>
      <c r="C1035" s="2" t="s">
        <v>15</v>
      </c>
      <c r="D1035" s="2" t="s">
        <v>120</v>
      </c>
      <c r="E1035" s="7"/>
      <c r="F1035" s="120"/>
      <c r="G1035" s="7">
        <v>3896371</v>
      </c>
      <c r="H1035" s="120">
        <v>2268</v>
      </c>
      <c r="I1035" s="7"/>
      <c r="J1035" s="120"/>
      <c r="K1035" s="7"/>
      <c r="L1035" s="119"/>
      <c r="M1035" s="2"/>
    </row>
    <row r="1036" spans="1:14" s="1" customFormat="1" ht="27.6">
      <c r="A1036" s="1" t="s">
        <v>32</v>
      </c>
      <c r="B1036" s="1" t="s">
        <v>314</v>
      </c>
      <c r="C1036" s="2" t="s">
        <v>15</v>
      </c>
      <c r="D1036" s="2" t="s">
        <v>121</v>
      </c>
      <c r="E1036" s="7"/>
      <c r="F1036" s="120"/>
      <c r="G1036" s="7">
        <v>8751</v>
      </c>
      <c r="H1036" s="120">
        <v>10</v>
      </c>
      <c r="I1036" s="7">
        <v>181499</v>
      </c>
      <c r="J1036" s="120">
        <v>190</v>
      </c>
      <c r="K1036" s="7">
        <v>222250</v>
      </c>
      <c r="L1036" s="119">
        <v>170</v>
      </c>
      <c r="M1036" s="2"/>
    </row>
    <row r="1037" spans="1:14" s="1" customFormat="1" ht="27.6">
      <c r="A1037" s="1" t="s">
        <v>32</v>
      </c>
      <c r="B1037" s="1" t="s">
        <v>314</v>
      </c>
      <c r="C1037" s="2" t="s">
        <v>15</v>
      </c>
      <c r="D1037" s="2" t="s">
        <v>122</v>
      </c>
      <c r="E1037" s="7"/>
      <c r="F1037" s="120"/>
      <c r="G1037" s="7"/>
      <c r="H1037" s="120"/>
      <c r="I1037" s="7">
        <v>103078</v>
      </c>
      <c r="J1037" s="120">
        <v>297</v>
      </c>
      <c r="K1037" s="7">
        <v>146922</v>
      </c>
      <c r="L1037" s="119">
        <v>164</v>
      </c>
      <c r="M1037" s="2"/>
    </row>
    <row r="1038" spans="1:14" s="1" customFormat="1">
      <c r="A1038" s="1" t="s">
        <v>32</v>
      </c>
      <c r="B1038" s="1" t="s">
        <v>314</v>
      </c>
      <c r="C1038" s="2" t="s">
        <v>15</v>
      </c>
      <c r="D1038" s="2" t="s">
        <v>123</v>
      </c>
      <c r="E1038" s="7"/>
      <c r="F1038" s="120"/>
      <c r="G1038" s="7"/>
      <c r="H1038" s="120"/>
      <c r="I1038" s="7">
        <v>729613</v>
      </c>
      <c r="J1038" s="120"/>
      <c r="K1038" s="7">
        <v>2286936</v>
      </c>
      <c r="L1038" s="119">
        <v>310</v>
      </c>
      <c r="M1038" s="134">
        <v>15840</v>
      </c>
      <c r="N1038" s="1" t="s">
        <v>328</v>
      </c>
    </row>
    <row r="1039" spans="1:14" s="1" customFormat="1">
      <c r="A1039" s="1" t="s">
        <v>32</v>
      </c>
      <c r="B1039" s="1" t="s">
        <v>314</v>
      </c>
      <c r="C1039" s="2" t="s">
        <v>86</v>
      </c>
      <c r="D1039" s="2" t="s">
        <v>124</v>
      </c>
      <c r="E1039" s="7"/>
      <c r="F1039" s="120"/>
      <c r="G1039" s="7"/>
      <c r="H1039" s="120"/>
      <c r="I1039" s="7">
        <v>2028592</v>
      </c>
      <c r="J1039" s="120">
        <v>1601</v>
      </c>
      <c r="K1039" s="7"/>
      <c r="L1039" s="119"/>
      <c r="M1039" s="2"/>
      <c r="N1039" s="1" t="s">
        <v>329</v>
      </c>
    </row>
    <row r="1040" spans="1:14" s="1" customFormat="1">
      <c r="A1040" s="1" t="s">
        <v>32</v>
      </c>
      <c r="B1040" s="1" t="s">
        <v>339</v>
      </c>
      <c r="C1040" s="2" t="s">
        <v>8</v>
      </c>
      <c r="D1040" s="2" t="s">
        <v>97</v>
      </c>
      <c r="E1040" s="7">
        <v>488900</v>
      </c>
      <c r="F1040" s="120">
        <v>524</v>
      </c>
      <c r="G1040" s="7">
        <v>959108</v>
      </c>
      <c r="H1040" s="120">
        <v>697</v>
      </c>
      <c r="I1040" s="7">
        <v>4429191</v>
      </c>
      <c r="J1040" s="120">
        <v>3691</v>
      </c>
      <c r="K1040" s="7">
        <v>-600</v>
      </c>
      <c r="L1040" s="119">
        <v>4388</v>
      </c>
      <c r="M1040" s="2">
        <v>5876599</v>
      </c>
    </row>
    <row r="1041" spans="1:13" s="1" customFormat="1">
      <c r="A1041" s="1" t="s">
        <v>32</v>
      </c>
      <c r="B1041" s="1" t="s">
        <v>339</v>
      </c>
      <c r="C1041" s="2" t="s">
        <v>8</v>
      </c>
      <c r="D1041" s="2" t="s">
        <v>98</v>
      </c>
      <c r="E1041" s="7"/>
      <c r="F1041" s="120"/>
      <c r="G1041" s="7"/>
      <c r="H1041" s="120"/>
      <c r="I1041" s="7"/>
      <c r="J1041" s="120"/>
      <c r="K1041" s="7"/>
      <c r="L1041" s="119"/>
      <c r="M1041" s="2"/>
    </row>
    <row r="1042" spans="1:13" s="1" customFormat="1">
      <c r="A1042" s="1" t="s">
        <v>32</v>
      </c>
      <c r="B1042" s="1" t="s">
        <v>339</v>
      </c>
      <c r="C1042" s="2" t="s">
        <v>8</v>
      </c>
      <c r="D1042" s="2" t="s">
        <v>99</v>
      </c>
      <c r="E1042" s="7"/>
      <c r="F1042" s="120"/>
      <c r="G1042" s="7"/>
      <c r="H1042" s="120"/>
      <c r="I1042" s="7"/>
      <c r="J1042" s="120"/>
      <c r="K1042" s="7"/>
      <c r="L1042" s="119"/>
      <c r="M1042" s="2"/>
    </row>
    <row r="1043" spans="1:13" s="1" customFormat="1" ht="27.6">
      <c r="A1043" s="1" t="s">
        <v>32</v>
      </c>
      <c r="B1043" s="1" t="s">
        <v>339</v>
      </c>
      <c r="C1043" s="2" t="s">
        <v>8</v>
      </c>
      <c r="D1043" s="2" t="s">
        <v>100</v>
      </c>
      <c r="E1043" s="7"/>
      <c r="F1043" s="120"/>
      <c r="G1043" s="7"/>
      <c r="H1043" s="120"/>
      <c r="I1043" s="7"/>
      <c r="J1043" s="120"/>
      <c r="K1043" s="7"/>
      <c r="L1043" s="119"/>
      <c r="M1043" s="2"/>
    </row>
    <row r="1044" spans="1:13" s="1" customFormat="1">
      <c r="A1044" s="1" t="s">
        <v>32</v>
      </c>
      <c r="B1044" s="1" t="s">
        <v>339</v>
      </c>
      <c r="C1044" s="2" t="s">
        <v>8</v>
      </c>
      <c r="D1044" s="2" t="s">
        <v>101</v>
      </c>
      <c r="E1044" s="7"/>
      <c r="F1044" s="120"/>
      <c r="G1044" s="7"/>
      <c r="H1044" s="120"/>
      <c r="I1044" s="7"/>
      <c r="J1044" s="120"/>
      <c r="K1044" s="7"/>
      <c r="L1044" s="119"/>
      <c r="M1044" s="2"/>
    </row>
    <row r="1045" spans="1:13" s="1" customFormat="1" ht="55.2">
      <c r="A1045" s="1" t="s">
        <v>32</v>
      </c>
      <c r="B1045" s="1" t="s">
        <v>339</v>
      </c>
      <c r="C1045" s="2" t="s">
        <v>8</v>
      </c>
      <c r="D1045" s="2" t="s">
        <v>102</v>
      </c>
      <c r="E1045" s="7"/>
      <c r="F1045" s="120"/>
      <c r="G1045" s="7"/>
      <c r="H1045" s="120"/>
      <c r="I1045" s="7"/>
      <c r="J1045" s="120"/>
      <c r="K1045" s="7"/>
      <c r="L1045" s="119"/>
      <c r="M1045" s="2"/>
    </row>
    <row r="1046" spans="1:13" s="1" customFormat="1">
      <c r="A1046" s="1" t="s">
        <v>32</v>
      </c>
      <c r="B1046" s="1" t="s">
        <v>339</v>
      </c>
      <c r="C1046" s="2" t="s">
        <v>8</v>
      </c>
      <c r="D1046" s="2" t="s">
        <v>103</v>
      </c>
      <c r="E1046" s="7"/>
      <c r="F1046" s="120"/>
      <c r="G1046" s="7"/>
      <c r="H1046" s="120"/>
      <c r="I1046" s="7"/>
      <c r="J1046" s="120"/>
      <c r="K1046" s="7"/>
      <c r="L1046" s="119"/>
      <c r="M1046" s="2"/>
    </row>
    <row r="1047" spans="1:13" s="1" customFormat="1" ht="27.6">
      <c r="A1047" s="1" t="s">
        <v>32</v>
      </c>
      <c r="B1047" s="1" t="s">
        <v>339</v>
      </c>
      <c r="C1047" s="2" t="s">
        <v>9</v>
      </c>
      <c r="D1047" s="2" t="s">
        <v>104</v>
      </c>
      <c r="E1047" s="7"/>
      <c r="F1047" s="120"/>
      <c r="G1047" s="7">
        <v>192068</v>
      </c>
      <c r="H1047" s="120"/>
      <c r="I1047" s="7">
        <v>63378</v>
      </c>
      <c r="J1047" s="120"/>
      <c r="K1047" s="7">
        <v>197</v>
      </c>
      <c r="L1047" s="119"/>
      <c r="M1047" s="2">
        <v>255643</v>
      </c>
    </row>
    <row r="1048" spans="1:13" s="1" customFormat="1" ht="27.6">
      <c r="A1048" s="1" t="s">
        <v>32</v>
      </c>
      <c r="B1048" s="1" t="s">
        <v>339</v>
      </c>
      <c r="C1048" s="2" t="s">
        <v>9</v>
      </c>
      <c r="D1048" s="2" t="s">
        <v>105</v>
      </c>
      <c r="E1048" s="7">
        <v>1368</v>
      </c>
      <c r="F1048" s="120"/>
      <c r="G1048" s="7">
        <v>188911</v>
      </c>
      <c r="H1048" s="120"/>
      <c r="I1048" s="7">
        <v>202022</v>
      </c>
      <c r="J1048" s="120"/>
      <c r="K1048" s="7">
        <v>96195</v>
      </c>
      <c r="L1048" s="119"/>
      <c r="M1048" s="2">
        <v>488496</v>
      </c>
    </row>
    <row r="1049" spans="1:13" s="1" customFormat="1" ht="41.4">
      <c r="A1049" s="1" t="s">
        <v>32</v>
      </c>
      <c r="B1049" s="1" t="s">
        <v>339</v>
      </c>
      <c r="C1049" s="2" t="s">
        <v>9</v>
      </c>
      <c r="D1049" s="2" t="s">
        <v>106</v>
      </c>
      <c r="E1049" s="7">
        <v>12596</v>
      </c>
      <c r="F1049" s="120"/>
      <c r="G1049" s="7">
        <v>802609</v>
      </c>
      <c r="H1049" s="120"/>
      <c r="I1049" s="7">
        <v>69532</v>
      </c>
      <c r="J1049" s="120"/>
      <c r="K1049" s="7">
        <v>20466</v>
      </c>
      <c r="L1049" s="119"/>
      <c r="M1049" s="2">
        <v>905203</v>
      </c>
    </row>
    <row r="1050" spans="1:13" s="1" customFormat="1" ht="27.6">
      <c r="A1050" s="1" t="s">
        <v>32</v>
      </c>
      <c r="B1050" s="1" t="s">
        <v>339</v>
      </c>
      <c r="C1050" s="2" t="s">
        <v>9</v>
      </c>
      <c r="D1050" s="2" t="s">
        <v>107</v>
      </c>
      <c r="E1050" s="7"/>
      <c r="F1050" s="120"/>
      <c r="G1050" s="7">
        <v>9250</v>
      </c>
      <c r="H1050" s="120"/>
      <c r="I1050" s="7">
        <v>6107</v>
      </c>
      <c r="J1050" s="120"/>
      <c r="K1050" s="7"/>
      <c r="L1050" s="119"/>
      <c r="M1050" s="2">
        <v>15357</v>
      </c>
    </row>
    <row r="1051" spans="1:13" s="1" customFormat="1" ht="27.6">
      <c r="A1051" s="1" t="s">
        <v>32</v>
      </c>
      <c r="B1051" s="1" t="s">
        <v>339</v>
      </c>
      <c r="C1051" s="2" t="s">
        <v>9</v>
      </c>
      <c r="D1051" s="2" t="s">
        <v>108</v>
      </c>
      <c r="E1051" s="7">
        <v>24250</v>
      </c>
      <c r="F1051" s="120"/>
      <c r="G1051" s="7">
        <v>37045</v>
      </c>
      <c r="H1051" s="120"/>
      <c r="I1051" s="7">
        <v>285762</v>
      </c>
      <c r="J1051" s="120"/>
      <c r="K1051" s="7"/>
      <c r="L1051" s="119"/>
      <c r="M1051" s="2">
        <v>347057</v>
      </c>
    </row>
    <row r="1052" spans="1:13" s="1" customFormat="1" ht="27.6">
      <c r="A1052" s="1" t="s">
        <v>32</v>
      </c>
      <c r="B1052" s="1" t="s">
        <v>339</v>
      </c>
      <c r="C1052" s="2" t="s">
        <v>10</v>
      </c>
      <c r="D1052" s="2" t="s">
        <v>109</v>
      </c>
      <c r="E1052" s="7">
        <v>3244</v>
      </c>
      <c r="F1052" s="120"/>
      <c r="G1052" s="7">
        <v>2844</v>
      </c>
      <c r="H1052" s="120"/>
      <c r="I1052" s="7">
        <v>3142</v>
      </c>
      <c r="J1052" s="120"/>
      <c r="K1052" s="7"/>
      <c r="L1052" s="119"/>
      <c r="M1052" s="2">
        <v>9230</v>
      </c>
    </row>
    <row r="1053" spans="1:13" s="1" customFormat="1" ht="27.6">
      <c r="A1053" s="1" t="s">
        <v>32</v>
      </c>
      <c r="B1053" s="1" t="s">
        <v>339</v>
      </c>
      <c r="C1053" s="2" t="s">
        <v>10</v>
      </c>
      <c r="D1053" s="2" t="s">
        <v>110</v>
      </c>
      <c r="E1053" s="7">
        <v>3424</v>
      </c>
      <c r="F1053" s="120"/>
      <c r="G1053" s="7">
        <v>1008</v>
      </c>
      <c r="H1053" s="120"/>
      <c r="I1053" s="7"/>
      <c r="J1053" s="120"/>
      <c r="K1053" s="7"/>
      <c r="L1053" s="119"/>
      <c r="M1053" s="2">
        <v>4432</v>
      </c>
    </row>
    <row r="1054" spans="1:13" s="1" customFormat="1" ht="27.6">
      <c r="A1054" s="1" t="s">
        <v>32</v>
      </c>
      <c r="B1054" s="1" t="s">
        <v>339</v>
      </c>
      <c r="C1054" s="2" t="s">
        <v>10</v>
      </c>
      <c r="D1054" s="2" t="s">
        <v>111</v>
      </c>
      <c r="E1054" s="7">
        <v>50074</v>
      </c>
      <c r="F1054" s="120"/>
      <c r="G1054" s="7">
        <v>23811</v>
      </c>
      <c r="H1054" s="120"/>
      <c r="I1054" s="7">
        <v>800524</v>
      </c>
      <c r="J1054" s="120"/>
      <c r="K1054" s="7">
        <v>73999</v>
      </c>
      <c r="L1054" s="119"/>
      <c r="M1054" s="2">
        <v>948408</v>
      </c>
    </row>
    <row r="1055" spans="1:13" s="1" customFormat="1" ht="27.6">
      <c r="A1055" s="1" t="s">
        <v>32</v>
      </c>
      <c r="B1055" s="1" t="s">
        <v>339</v>
      </c>
      <c r="C1055" s="2" t="s">
        <v>10</v>
      </c>
      <c r="D1055" s="2" t="s">
        <v>112</v>
      </c>
      <c r="E1055" s="7"/>
      <c r="F1055" s="120"/>
      <c r="G1055" s="7"/>
      <c r="H1055" s="120"/>
      <c r="I1055" s="7"/>
      <c r="J1055" s="120"/>
      <c r="K1055" s="7"/>
      <c r="L1055" s="119"/>
      <c r="M1055" s="2"/>
    </row>
    <row r="1056" spans="1:13" s="1" customFormat="1">
      <c r="A1056" s="1" t="s">
        <v>32</v>
      </c>
      <c r="B1056" s="1" t="s">
        <v>339</v>
      </c>
      <c r="C1056" s="2" t="s">
        <v>11</v>
      </c>
      <c r="D1056" s="2" t="s">
        <v>113</v>
      </c>
      <c r="E1056" s="7"/>
      <c r="F1056" s="120"/>
      <c r="G1056" s="7"/>
      <c r="H1056" s="120"/>
      <c r="I1056" s="7"/>
      <c r="J1056" s="120"/>
      <c r="K1056" s="7"/>
      <c r="L1056" s="119"/>
      <c r="M1056" s="2"/>
    </row>
    <row r="1057" spans="1:14" s="1" customFormat="1" ht="41.4">
      <c r="A1057" s="1" t="s">
        <v>32</v>
      </c>
      <c r="B1057" s="1" t="s">
        <v>339</v>
      </c>
      <c r="C1057" s="2" t="s">
        <v>11</v>
      </c>
      <c r="D1057" s="2" t="s">
        <v>114</v>
      </c>
      <c r="E1057" s="7"/>
      <c r="F1057" s="120"/>
      <c r="G1057" s="7"/>
      <c r="H1057" s="120"/>
      <c r="I1057" s="7"/>
      <c r="J1057" s="120"/>
      <c r="K1057" s="7"/>
      <c r="L1057" s="119"/>
      <c r="M1057" s="2"/>
    </row>
    <row r="1058" spans="1:14" s="1" customFormat="1">
      <c r="A1058" s="1" t="s">
        <v>32</v>
      </c>
      <c r="B1058" s="1" t="s">
        <v>339</v>
      </c>
      <c r="C1058" s="2" t="s">
        <v>11</v>
      </c>
      <c r="D1058" s="2" t="s">
        <v>115</v>
      </c>
      <c r="E1058" s="7"/>
      <c r="F1058" s="120"/>
      <c r="G1058" s="7">
        <v>1748388</v>
      </c>
      <c r="H1058" s="120"/>
      <c r="I1058" s="7">
        <v>694522</v>
      </c>
      <c r="J1058" s="120"/>
      <c r="K1058" s="7"/>
      <c r="L1058" s="119"/>
      <c r="M1058" s="2">
        <v>2442910</v>
      </c>
    </row>
    <row r="1059" spans="1:14" s="1" customFormat="1">
      <c r="A1059" s="1" t="s">
        <v>32</v>
      </c>
      <c r="B1059" s="1" t="s">
        <v>339</v>
      </c>
      <c r="C1059" s="2" t="s">
        <v>12</v>
      </c>
      <c r="D1059" s="2" t="s">
        <v>116</v>
      </c>
      <c r="E1059" s="7"/>
      <c r="F1059" s="120"/>
      <c r="G1059" s="7"/>
      <c r="H1059" s="120"/>
      <c r="I1059" s="7"/>
      <c r="J1059" s="120"/>
      <c r="K1059" s="7"/>
      <c r="L1059" s="119"/>
      <c r="M1059" s="2"/>
    </row>
    <row r="1060" spans="1:14" s="1" customFormat="1" ht="27.6">
      <c r="A1060" s="1" t="s">
        <v>32</v>
      </c>
      <c r="B1060" s="1" t="s">
        <v>339</v>
      </c>
      <c r="C1060" s="2" t="s">
        <v>13</v>
      </c>
      <c r="D1060" s="2" t="s">
        <v>117</v>
      </c>
      <c r="E1060" s="7"/>
      <c r="F1060" s="120"/>
      <c r="G1060" s="7"/>
      <c r="H1060" s="120"/>
      <c r="I1060" s="7"/>
      <c r="J1060" s="120"/>
      <c r="K1060" s="7"/>
      <c r="L1060" s="119"/>
      <c r="M1060" s="2"/>
    </row>
    <row r="1061" spans="1:14" s="1" customFormat="1">
      <c r="A1061" s="1" t="s">
        <v>32</v>
      </c>
      <c r="B1061" s="1" t="s">
        <v>339</v>
      </c>
      <c r="C1061" s="2" t="s">
        <v>14</v>
      </c>
      <c r="D1061" s="2" t="s">
        <v>118</v>
      </c>
      <c r="E1061" s="7"/>
      <c r="F1061" s="120"/>
      <c r="G1061" s="7">
        <v>1329020</v>
      </c>
      <c r="H1061" s="120"/>
      <c r="I1061" s="7">
        <v>331282</v>
      </c>
      <c r="J1061" s="120"/>
      <c r="K1061" s="7">
        <v>234232</v>
      </c>
      <c r="L1061" s="119"/>
      <c r="M1061" s="2">
        <v>1894534</v>
      </c>
    </row>
    <row r="1062" spans="1:14" s="1" customFormat="1" ht="27.6">
      <c r="A1062" s="1" t="s">
        <v>32</v>
      </c>
      <c r="B1062" s="1" t="s">
        <v>339</v>
      </c>
      <c r="C1062" s="2" t="s">
        <v>15</v>
      </c>
      <c r="D1062" s="2" t="s">
        <v>119</v>
      </c>
      <c r="E1062" s="7"/>
      <c r="F1062" s="120"/>
      <c r="G1062" s="7">
        <v>275293</v>
      </c>
      <c r="H1062" s="120">
        <v>45</v>
      </c>
      <c r="I1062" s="7"/>
      <c r="J1062" s="120"/>
      <c r="K1062" s="7"/>
      <c r="L1062" s="119"/>
      <c r="M1062" s="2">
        <v>275293</v>
      </c>
    </row>
    <row r="1063" spans="1:14" s="1" customFormat="1" ht="27.6">
      <c r="A1063" s="1" t="s">
        <v>32</v>
      </c>
      <c r="B1063" s="1" t="s">
        <v>339</v>
      </c>
      <c r="C1063" s="2" t="s">
        <v>15</v>
      </c>
      <c r="D1063" s="2" t="s">
        <v>120</v>
      </c>
      <c r="E1063" s="7"/>
      <c r="F1063" s="120"/>
      <c r="G1063" s="7">
        <v>269482</v>
      </c>
      <c r="H1063" s="120">
        <v>147</v>
      </c>
      <c r="I1063" s="7"/>
      <c r="J1063" s="120"/>
      <c r="K1063" s="7"/>
      <c r="L1063" s="119"/>
      <c r="M1063" s="2">
        <v>269482</v>
      </c>
    </row>
    <row r="1064" spans="1:14" s="1" customFormat="1" ht="27.6">
      <c r="A1064" s="1" t="s">
        <v>32</v>
      </c>
      <c r="B1064" s="1" t="s">
        <v>339</v>
      </c>
      <c r="C1064" s="2" t="s">
        <v>15</v>
      </c>
      <c r="D1064" s="2" t="s">
        <v>121</v>
      </c>
      <c r="E1064" s="7"/>
      <c r="F1064" s="120"/>
      <c r="G1064" s="7">
        <v>8229</v>
      </c>
      <c r="H1064" s="120">
        <v>4</v>
      </c>
      <c r="I1064" s="7"/>
      <c r="J1064" s="120"/>
      <c r="K1064" s="7"/>
      <c r="L1064" s="119"/>
      <c r="M1064" s="2">
        <v>8229</v>
      </c>
    </row>
    <row r="1065" spans="1:14" s="1" customFormat="1" ht="27.6">
      <c r="A1065" s="1" t="s">
        <v>32</v>
      </c>
      <c r="B1065" s="1" t="s">
        <v>339</v>
      </c>
      <c r="C1065" s="2" t="s">
        <v>15</v>
      </c>
      <c r="D1065" s="2" t="s">
        <v>122</v>
      </c>
      <c r="E1065" s="7"/>
      <c r="F1065" s="120"/>
      <c r="G1065" s="7"/>
      <c r="H1065" s="120"/>
      <c r="I1065" s="7"/>
      <c r="J1065" s="120"/>
      <c r="K1065" s="7"/>
      <c r="L1065" s="119"/>
      <c r="M1065" s="2"/>
    </row>
    <row r="1066" spans="1:14" s="1" customFormat="1">
      <c r="A1066" s="1" t="s">
        <v>32</v>
      </c>
      <c r="B1066" s="1" t="s">
        <v>339</v>
      </c>
      <c r="C1066" s="2" t="s">
        <v>15</v>
      </c>
      <c r="D1066" s="2" t="s">
        <v>123</v>
      </c>
      <c r="E1066" s="7"/>
      <c r="F1066" s="120"/>
      <c r="G1066" s="7"/>
      <c r="H1066" s="120"/>
      <c r="I1066" s="7"/>
      <c r="J1066" s="120"/>
      <c r="K1066" s="7"/>
      <c r="L1066" s="119"/>
      <c r="M1066" s="2"/>
    </row>
    <row r="1067" spans="1:14" s="1" customFormat="1">
      <c r="A1067" s="1" t="s">
        <v>32</v>
      </c>
      <c r="B1067" s="1" t="s">
        <v>339</v>
      </c>
      <c r="C1067" s="2" t="s">
        <v>86</v>
      </c>
      <c r="D1067" s="2" t="s">
        <v>124</v>
      </c>
      <c r="E1067" s="7"/>
      <c r="F1067" s="120"/>
      <c r="G1067" s="7"/>
      <c r="H1067" s="120"/>
      <c r="I1067" s="7"/>
      <c r="J1067" s="120"/>
      <c r="K1067" s="7"/>
      <c r="L1067" s="119"/>
      <c r="M1067" s="2"/>
    </row>
    <row r="1068" spans="1:14" s="1" customFormat="1">
      <c r="A1068" s="1" t="s">
        <v>32</v>
      </c>
      <c r="B1068" s="1" t="s">
        <v>340</v>
      </c>
      <c r="C1068" s="2" t="s">
        <v>8</v>
      </c>
      <c r="D1068" s="2" t="s">
        <v>97</v>
      </c>
      <c r="E1068" s="7">
        <v>5716296</v>
      </c>
      <c r="F1068" s="120">
        <v>5554</v>
      </c>
      <c r="G1068" s="7">
        <v>31878328</v>
      </c>
      <c r="H1068" s="120">
        <v>9129</v>
      </c>
      <c r="I1068" s="7">
        <v>26657748</v>
      </c>
      <c r="J1068" s="120">
        <v>8730</v>
      </c>
      <c r="K1068" s="7">
        <v>10241623</v>
      </c>
      <c r="L1068" s="119">
        <v>6570</v>
      </c>
      <c r="M1068" s="2"/>
      <c r="N1068" s="1" t="s">
        <v>341</v>
      </c>
    </row>
    <row r="1069" spans="1:14" s="1" customFormat="1">
      <c r="A1069" s="1" t="s">
        <v>32</v>
      </c>
      <c r="B1069" s="1" t="s">
        <v>340</v>
      </c>
      <c r="C1069" s="2" t="s">
        <v>8</v>
      </c>
      <c r="D1069" s="2" t="s">
        <v>98</v>
      </c>
      <c r="E1069" s="7">
        <v>1636959</v>
      </c>
      <c r="F1069" s="120">
        <v>4376</v>
      </c>
      <c r="G1069" s="7">
        <v>1461051</v>
      </c>
      <c r="H1069" s="120">
        <v>6940</v>
      </c>
      <c r="I1069" s="7">
        <v>713989</v>
      </c>
      <c r="J1069" s="120"/>
      <c r="K1069" s="7"/>
      <c r="L1069" s="119"/>
      <c r="M1069" s="2"/>
      <c r="N1069" s="1" t="s">
        <v>342</v>
      </c>
    </row>
    <row r="1070" spans="1:14" s="1" customFormat="1">
      <c r="A1070" s="1" t="s">
        <v>32</v>
      </c>
      <c r="B1070" s="1" t="s">
        <v>340</v>
      </c>
      <c r="C1070" s="2" t="s">
        <v>8</v>
      </c>
      <c r="D1070" s="2" t="s">
        <v>99</v>
      </c>
      <c r="E1070" s="7"/>
      <c r="F1070" s="120"/>
      <c r="G1070" s="7"/>
      <c r="H1070" s="120"/>
      <c r="I1070" s="7"/>
      <c r="J1070" s="120"/>
      <c r="K1070" s="7"/>
      <c r="L1070" s="119"/>
      <c r="M1070" s="2"/>
    </row>
    <row r="1071" spans="1:14" s="1" customFormat="1" ht="27.6">
      <c r="A1071" s="1" t="s">
        <v>32</v>
      </c>
      <c r="B1071" s="1" t="s">
        <v>340</v>
      </c>
      <c r="C1071" s="2" t="s">
        <v>8</v>
      </c>
      <c r="D1071" s="2" t="s">
        <v>100</v>
      </c>
      <c r="E1071" s="7">
        <v>533019</v>
      </c>
      <c r="F1071" s="120">
        <v>172</v>
      </c>
      <c r="G1071" s="7">
        <v>632017</v>
      </c>
      <c r="H1071" s="120">
        <v>184</v>
      </c>
      <c r="I1071" s="7">
        <v>76815</v>
      </c>
      <c r="J1071" s="120">
        <v>579</v>
      </c>
      <c r="K1071" s="7"/>
      <c r="L1071" s="119"/>
      <c r="M1071" s="2"/>
      <c r="N1071" s="1" t="s">
        <v>343</v>
      </c>
    </row>
    <row r="1072" spans="1:14" s="1" customFormat="1">
      <c r="A1072" s="1" t="s">
        <v>32</v>
      </c>
      <c r="B1072" s="1" t="s">
        <v>340</v>
      </c>
      <c r="C1072" s="2" t="s">
        <v>8</v>
      </c>
      <c r="D1072" s="2" t="s">
        <v>101</v>
      </c>
      <c r="E1072" s="7"/>
      <c r="F1072" s="120"/>
      <c r="G1072" s="7"/>
      <c r="H1072" s="120"/>
      <c r="I1072" s="7"/>
      <c r="J1072" s="120"/>
      <c r="K1072" s="7"/>
      <c r="L1072" s="119"/>
      <c r="M1072" s="2"/>
    </row>
    <row r="1073" spans="1:14" s="1" customFormat="1" ht="55.2">
      <c r="A1073" s="1" t="s">
        <v>32</v>
      </c>
      <c r="B1073" s="1" t="s">
        <v>340</v>
      </c>
      <c r="C1073" s="2" t="s">
        <v>8</v>
      </c>
      <c r="D1073" s="2" t="s">
        <v>102</v>
      </c>
      <c r="E1073" s="7"/>
      <c r="F1073" s="120"/>
      <c r="G1073" s="7"/>
      <c r="H1073" s="120"/>
      <c r="I1073" s="7"/>
      <c r="J1073" s="120"/>
      <c r="K1073" s="7"/>
      <c r="L1073" s="119"/>
      <c r="M1073" s="2"/>
    </row>
    <row r="1074" spans="1:14" s="1" customFormat="1">
      <c r="A1074" s="1" t="s">
        <v>32</v>
      </c>
      <c r="B1074" s="1" t="s">
        <v>340</v>
      </c>
      <c r="C1074" s="2" t="s">
        <v>8</v>
      </c>
      <c r="D1074" s="2" t="s">
        <v>103</v>
      </c>
      <c r="E1074" s="7"/>
      <c r="F1074" s="120"/>
      <c r="G1074" s="7">
        <v>4857542</v>
      </c>
      <c r="H1074" s="120">
        <v>2518</v>
      </c>
      <c r="I1074" s="7">
        <v>9171076</v>
      </c>
      <c r="J1074" s="120">
        <v>4445</v>
      </c>
      <c r="K1074" s="7">
        <v>3371204</v>
      </c>
      <c r="L1074" s="119">
        <v>2184</v>
      </c>
      <c r="M1074" s="2"/>
      <c r="N1074" s="1" t="s">
        <v>344</v>
      </c>
    </row>
    <row r="1075" spans="1:14" s="1" customFormat="1" ht="27.6">
      <c r="A1075" s="1" t="s">
        <v>32</v>
      </c>
      <c r="B1075" s="1" t="s">
        <v>340</v>
      </c>
      <c r="C1075" s="2" t="s">
        <v>9</v>
      </c>
      <c r="D1075" s="2" t="s">
        <v>104</v>
      </c>
      <c r="E1075" s="7"/>
      <c r="F1075" s="120"/>
      <c r="G1075" s="7"/>
      <c r="H1075" s="120"/>
      <c r="I1075" s="7"/>
      <c r="J1075" s="120"/>
      <c r="K1075" s="7"/>
      <c r="L1075" s="119"/>
      <c r="M1075" s="2"/>
    </row>
    <row r="1076" spans="1:14" s="1" customFormat="1" ht="27.6">
      <c r="A1076" s="1" t="s">
        <v>32</v>
      </c>
      <c r="B1076" s="1" t="s">
        <v>340</v>
      </c>
      <c r="C1076" s="2" t="s">
        <v>9</v>
      </c>
      <c r="D1076" s="2" t="s">
        <v>105</v>
      </c>
      <c r="E1076" s="7">
        <v>2919</v>
      </c>
      <c r="F1076" s="120"/>
      <c r="G1076" s="7">
        <v>2051795</v>
      </c>
      <c r="H1076" s="120"/>
      <c r="I1076" s="7">
        <v>2892958</v>
      </c>
      <c r="J1076" s="120"/>
      <c r="K1076" s="7">
        <v>1071958</v>
      </c>
      <c r="L1076" s="119"/>
      <c r="M1076" s="2">
        <v>629180</v>
      </c>
      <c r="N1076" s="1" t="s">
        <v>345</v>
      </c>
    </row>
    <row r="1077" spans="1:14" s="1" customFormat="1" ht="41.4">
      <c r="A1077" s="1" t="s">
        <v>32</v>
      </c>
      <c r="B1077" s="1" t="s">
        <v>340</v>
      </c>
      <c r="C1077" s="2" t="s">
        <v>9</v>
      </c>
      <c r="D1077" s="2" t="s">
        <v>106</v>
      </c>
      <c r="E1077" s="7">
        <v>55682</v>
      </c>
      <c r="F1077" s="120"/>
      <c r="G1077" s="7">
        <v>42538</v>
      </c>
      <c r="H1077" s="120"/>
      <c r="I1077" s="7"/>
      <c r="J1077" s="120"/>
      <c r="K1077" s="7"/>
      <c r="L1077" s="119"/>
      <c r="M1077" s="2">
        <v>261</v>
      </c>
      <c r="N1077" s="1" t="s">
        <v>346</v>
      </c>
    </row>
    <row r="1078" spans="1:14" s="1" customFormat="1" ht="27.6">
      <c r="A1078" s="1" t="s">
        <v>32</v>
      </c>
      <c r="B1078" s="1" t="s">
        <v>340</v>
      </c>
      <c r="C1078" s="2" t="s">
        <v>9</v>
      </c>
      <c r="D1078" s="2" t="s">
        <v>107</v>
      </c>
      <c r="E1078" s="7">
        <v>0</v>
      </c>
      <c r="F1078" s="120"/>
      <c r="G1078" s="7">
        <v>0</v>
      </c>
      <c r="H1078" s="120"/>
      <c r="I1078" s="7"/>
      <c r="J1078" s="120"/>
      <c r="K1078" s="7"/>
      <c r="L1078" s="119"/>
      <c r="M1078" s="2"/>
    </row>
    <row r="1079" spans="1:14" s="1" customFormat="1" ht="27.6">
      <c r="A1079" s="1" t="s">
        <v>32</v>
      </c>
      <c r="B1079" s="1" t="s">
        <v>340</v>
      </c>
      <c r="C1079" s="2" t="s">
        <v>9</v>
      </c>
      <c r="D1079" s="2" t="s">
        <v>108</v>
      </c>
      <c r="E1079" s="7">
        <v>1590943</v>
      </c>
      <c r="F1079" s="120"/>
      <c r="G1079" s="7">
        <v>587713</v>
      </c>
      <c r="H1079" s="120"/>
      <c r="I1079" s="7">
        <v>2298606</v>
      </c>
      <c r="J1079" s="120"/>
      <c r="K1079" s="7">
        <v>442932</v>
      </c>
      <c r="L1079" s="119"/>
      <c r="M1079" s="2">
        <v>4809363</v>
      </c>
      <c r="N1079" s="1" t="s">
        <v>347</v>
      </c>
    </row>
    <row r="1080" spans="1:14" s="1" customFormat="1" ht="27.6">
      <c r="A1080" s="1" t="s">
        <v>32</v>
      </c>
      <c r="B1080" s="1" t="s">
        <v>340</v>
      </c>
      <c r="C1080" s="2" t="s">
        <v>10</v>
      </c>
      <c r="D1080" s="2" t="s">
        <v>109</v>
      </c>
      <c r="E1080" s="7"/>
      <c r="F1080" s="120"/>
      <c r="G1080" s="7">
        <v>1812521</v>
      </c>
      <c r="H1080" s="120"/>
      <c r="I1080" s="7">
        <v>1567230</v>
      </c>
      <c r="J1080" s="120"/>
      <c r="K1080" s="7">
        <v>1114565</v>
      </c>
      <c r="L1080" s="119"/>
      <c r="M1080" s="2">
        <v>955385</v>
      </c>
      <c r="N1080" s="1" t="s">
        <v>348</v>
      </c>
    </row>
    <row r="1081" spans="1:14" s="1" customFormat="1" ht="27.6">
      <c r="A1081" s="1" t="s">
        <v>32</v>
      </c>
      <c r="B1081" s="1" t="s">
        <v>340</v>
      </c>
      <c r="C1081" s="2" t="s">
        <v>10</v>
      </c>
      <c r="D1081" s="2" t="s">
        <v>110</v>
      </c>
      <c r="E1081" s="7"/>
      <c r="F1081" s="120"/>
      <c r="G1081" s="7"/>
      <c r="H1081" s="120"/>
      <c r="I1081" s="7"/>
      <c r="J1081" s="120"/>
      <c r="K1081" s="7"/>
      <c r="L1081" s="119"/>
      <c r="M1081" s="2"/>
    </row>
    <row r="1082" spans="1:14" s="1" customFormat="1" ht="27.6">
      <c r="A1082" s="1" t="s">
        <v>32</v>
      </c>
      <c r="B1082" s="1" t="s">
        <v>340</v>
      </c>
      <c r="C1082" s="2" t="s">
        <v>10</v>
      </c>
      <c r="D1082" s="2" t="s">
        <v>111</v>
      </c>
      <c r="E1082" s="7"/>
      <c r="F1082" s="120"/>
      <c r="G1082" s="7"/>
      <c r="H1082" s="120"/>
      <c r="I1082" s="7"/>
      <c r="J1082" s="120"/>
      <c r="K1082" s="7"/>
      <c r="L1082" s="119"/>
      <c r="M1082" s="2">
        <v>6530097</v>
      </c>
    </row>
    <row r="1083" spans="1:14" s="1" customFormat="1" ht="27.6">
      <c r="A1083" s="1" t="s">
        <v>32</v>
      </c>
      <c r="B1083" s="1" t="s">
        <v>340</v>
      </c>
      <c r="C1083" s="2" t="s">
        <v>10</v>
      </c>
      <c r="D1083" s="2" t="s">
        <v>112</v>
      </c>
      <c r="E1083" s="7"/>
      <c r="F1083" s="120"/>
      <c r="G1083" s="7">
        <v>279992</v>
      </c>
      <c r="H1083" s="120"/>
      <c r="I1083" s="7"/>
      <c r="J1083" s="120"/>
      <c r="K1083" s="7"/>
      <c r="L1083" s="119"/>
      <c r="M1083" s="2"/>
      <c r="N1083" s="1" t="s">
        <v>349</v>
      </c>
    </row>
    <row r="1084" spans="1:14" s="1" customFormat="1">
      <c r="A1084" s="1" t="s">
        <v>32</v>
      </c>
      <c r="B1084" s="1" t="s">
        <v>340</v>
      </c>
      <c r="C1084" s="2" t="s">
        <v>11</v>
      </c>
      <c r="D1084" s="2" t="s">
        <v>113</v>
      </c>
      <c r="E1084" s="7">
        <v>772882</v>
      </c>
      <c r="F1084" s="120"/>
      <c r="G1084" s="7">
        <v>3084040</v>
      </c>
      <c r="H1084" s="120"/>
      <c r="I1084" s="7">
        <v>4154133</v>
      </c>
      <c r="J1084" s="120"/>
      <c r="K1084" s="7"/>
      <c r="L1084" s="119"/>
      <c r="M1084" s="2"/>
      <c r="N1084" s="1" t="s">
        <v>350</v>
      </c>
    </row>
    <row r="1085" spans="1:14" s="1" customFormat="1" ht="41.4">
      <c r="A1085" s="1" t="s">
        <v>32</v>
      </c>
      <c r="B1085" s="1" t="s">
        <v>340</v>
      </c>
      <c r="C1085" s="2" t="s">
        <v>11</v>
      </c>
      <c r="D1085" s="2" t="s">
        <v>114</v>
      </c>
      <c r="E1085" s="7"/>
      <c r="F1085" s="120"/>
      <c r="G1085" s="7"/>
      <c r="H1085" s="120"/>
      <c r="I1085" s="7"/>
      <c r="J1085" s="120"/>
      <c r="K1085" s="7"/>
      <c r="L1085" s="119"/>
      <c r="M1085" s="2"/>
    </row>
    <row r="1086" spans="1:14" s="1" customFormat="1">
      <c r="A1086" s="1" t="s">
        <v>32</v>
      </c>
      <c r="B1086" s="1" t="s">
        <v>340</v>
      </c>
      <c r="C1086" s="2" t="s">
        <v>11</v>
      </c>
      <c r="D1086" s="2" t="s">
        <v>115</v>
      </c>
      <c r="E1086" s="7"/>
      <c r="F1086" s="120"/>
      <c r="G1086" s="7"/>
      <c r="H1086" s="120"/>
      <c r="I1086" s="7"/>
      <c r="J1086" s="120"/>
      <c r="K1086" s="7"/>
      <c r="L1086" s="119"/>
      <c r="M1086" s="2"/>
    </row>
    <row r="1087" spans="1:14" s="1" customFormat="1">
      <c r="A1087" s="1" t="s">
        <v>32</v>
      </c>
      <c r="B1087" s="1" t="s">
        <v>340</v>
      </c>
      <c r="C1087" s="2" t="s">
        <v>12</v>
      </c>
      <c r="D1087" s="2" t="s">
        <v>116</v>
      </c>
      <c r="E1087" s="7"/>
      <c r="F1087" s="120"/>
      <c r="G1087" s="7"/>
      <c r="H1087" s="120"/>
      <c r="I1087" s="7"/>
      <c r="J1087" s="120"/>
      <c r="K1087" s="7"/>
      <c r="L1087" s="119"/>
      <c r="M1087" s="2"/>
    </row>
    <row r="1088" spans="1:14" s="1" customFormat="1" ht="27.6">
      <c r="A1088" s="1" t="s">
        <v>32</v>
      </c>
      <c r="B1088" s="1" t="s">
        <v>340</v>
      </c>
      <c r="C1088" s="2" t="s">
        <v>13</v>
      </c>
      <c r="D1088" s="2" t="s">
        <v>117</v>
      </c>
      <c r="E1088" s="7"/>
      <c r="F1088" s="120"/>
      <c r="G1088" s="7"/>
      <c r="H1088" s="120"/>
      <c r="I1088" s="7"/>
      <c r="J1088" s="120"/>
      <c r="K1088" s="7"/>
      <c r="L1088" s="119"/>
      <c r="M1088" s="2"/>
    </row>
    <row r="1089" spans="1:14" s="1" customFormat="1">
      <c r="A1089" s="1" t="s">
        <v>32</v>
      </c>
      <c r="B1089" s="1" t="s">
        <v>340</v>
      </c>
      <c r="C1089" s="2" t="s">
        <v>14</v>
      </c>
      <c r="D1089" s="2" t="s">
        <v>118</v>
      </c>
      <c r="E1089" s="7"/>
      <c r="F1089" s="120"/>
      <c r="G1089" s="7">
        <v>358026</v>
      </c>
      <c r="H1089" s="120"/>
      <c r="I1089" s="7">
        <v>469580</v>
      </c>
      <c r="J1089" s="120"/>
      <c r="K1089" s="7"/>
      <c r="L1089" s="119"/>
      <c r="M1089" s="2">
        <v>2968</v>
      </c>
      <c r="N1089" s="1" t="s">
        <v>351</v>
      </c>
    </row>
    <row r="1090" spans="1:14" s="1" customFormat="1" ht="27.6">
      <c r="A1090" s="1" t="s">
        <v>32</v>
      </c>
      <c r="B1090" s="1" t="s">
        <v>340</v>
      </c>
      <c r="C1090" s="2" t="s">
        <v>15</v>
      </c>
      <c r="D1090" s="2" t="s">
        <v>119</v>
      </c>
      <c r="E1090" s="7"/>
      <c r="F1090" s="120"/>
      <c r="G1090" s="7">
        <v>1388212</v>
      </c>
      <c r="H1090" s="120"/>
      <c r="I1090" s="7"/>
      <c r="J1090" s="120"/>
      <c r="K1090" s="7"/>
      <c r="L1090" s="119"/>
      <c r="M1090" s="2"/>
    </row>
    <row r="1091" spans="1:14" s="1" customFormat="1" ht="27.6">
      <c r="A1091" s="1" t="s">
        <v>32</v>
      </c>
      <c r="B1091" s="1" t="s">
        <v>340</v>
      </c>
      <c r="C1091" s="2" t="s">
        <v>15</v>
      </c>
      <c r="D1091" s="2" t="s">
        <v>120</v>
      </c>
      <c r="E1091" s="7"/>
      <c r="F1091" s="120"/>
      <c r="G1091" s="7">
        <v>697018</v>
      </c>
      <c r="H1091" s="120"/>
      <c r="I1091" s="7"/>
      <c r="J1091" s="120"/>
      <c r="K1091" s="7"/>
      <c r="L1091" s="119"/>
      <c r="M1091" s="2"/>
    </row>
    <row r="1092" spans="1:14" s="1" customFormat="1" ht="27.6">
      <c r="A1092" s="1" t="s">
        <v>32</v>
      </c>
      <c r="B1092" s="1" t="s">
        <v>340</v>
      </c>
      <c r="C1092" s="2" t="s">
        <v>15</v>
      </c>
      <c r="D1092" s="2" t="s">
        <v>121</v>
      </c>
      <c r="E1092" s="7"/>
      <c r="F1092" s="120"/>
      <c r="G1092" s="7">
        <v>10340</v>
      </c>
      <c r="H1092" s="120"/>
      <c r="I1092" s="7">
        <v>192328</v>
      </c>
      <c r="J1092" s="120"/>
      <c r="K1092" s="7"/>
      <c r="L1092" s="119"/>
      <c r="M1092" s="2">
        <v>195818</v>
      </c>
    </row>
    <row r="1093" spans="1:14" s="1" customFormat="1" ht="27.6">
      <c r="A1093" s="1" t="s">
        <v>32</v>
      </c>
      <c r="B1093" s="1" t="s">
        <v>340</v>
      </c>
      <c r="C1093" s="2" t="s">
        <v>15</v>
      </c>
      <c r="D1093" s="2" t="s">
        <v>122</v>
      </c>
      <c r="E1093" s="7"/>
      <c r="F1093" s="120"/>
      <c r="G1093" s="7"/>
      <c r="H1093" s="120"/>
      <c r="I1093" s="7"/>
      <c r="J1093" s="120"/>
      <c r="K1093" s="7">
        <v>322215</v>
      </c>
      <c r="L1093" s="119"/>
      <c r="M1093" s="2">
        <v>58714</v>
      </c>
    </row>
    <row r="1094" spans="1:14" s="1" customFormat="1">
      <c r="A1094" s="1" t="s">
        <v>32</v>
      </c>
      <c r="B1094" s="1" t="s">
        <v>340</v>
      </c>
      <c r="C1094" s="2" t="s">
        <v>15</v>
      </c>
      <c r="D1094" s="2" t="s">
        <v>123</v>
      </c>
      <c r="E1094" s="7"/>
      <c r="F1094" s="120"/>
      <c r="G1094" s="7">
        <v>15000</v>
      </c>
      <c r="H1094" s="120"/>
      <c r="I1094" s="7">
        <v>122096</v>
      </c>
      <c r="J1094" s="120"/>
      <c r="K1094" s="7"/>
      <c r="L1094" s="119"/>
      <c r="M1094" s="2"/>
    </row>
    <row r="1095" spans="1:14" s="1" customFormat="1">
      <c r="A1095" s="1" t="s">
        <v>32</v>
      </c>
      <c r="B1095" s="1" t="s">
        <v>340</v>
      </c>
      <c r="C1095" s="2" t="s">
        <v>86</v>
      </c>
      <c r="D1095" s="2" t="s">
        <v>124</v>
      </c>
      <c r="E1095" s="7"/>
      <c r="F1095" s="120"/>
      <c r="G1095" s="7"/>
      <c r="H1095" s="120"/>
      <c r="I1095" s="7"/>
      <c r="J1095" s="120"/>
      <c r="K1095" s="7"/>
      <c r="L1095" s="119"/>
      <c r="M1095" s="2"/>
    </row>
    <row r="1096" spans="1:14" s="1" customFormat="1">
      <c r="A1096" s="1" t="s">
        <v>32</v>
      </c>
      <c r="B1096" s="1" t="s">
        <v>352</v>
      </c>
      <c r="C1096" s="2" t="s">
        <v>8</v>
      </c>
      <c r="D1096" s="2" t="s">
        <v>97</v>
      </c>
      <c r="E1096" s="7">
        <v>2990925</v>
      </c>
      <c r="F1096" s="120">
        <v>2465</v>
      </c>
      <c r="G1096" s="7">
        <v>15440178</v>
      </c>
      <c r="H1096" s="120">
        <v>6277</v>
      </c>
      <c r="I1096" s="7">
        <v>12191999</v>
      </c>
      <c r="J1096" s="120">
        <v>7412</v>
      </c>
      <c r="K1096" s="7">
        <v>0</v>
      </c>
      <c r="L1096" s="119">
        <v>0</v>
      </c>
      <c r="M1096" s="2">
        <v>0</v>
      </c>
    </row>
    <row r="1097" spans="1:14" s="1" customFormat="1">
      <c r="A1097" s="1" t="s">
        <v>32</v>
      </c>
      <c r="B1097" s="1" t="s">
        <v>352</v>
      </c>
      <c r="C1097" s="2" t="s">
        <v>8</v>
      </c>
      <c r="D1097" s="2" t="s">
        <v>98</v>
      </c>
      <c r="E1097" s="7">
        <v>4873432</v>
      </c>
      <c r="F1097" s="120">
        <v>2839</v>
      </c>
      <c r="G1097" s="7">
        <v>2884</v>
      </c>
      <c r="H1097" s="120">
        <v>2</v>
      </c>
      <c r="I1097" s="7">
        <v>12900</v>
      </c>
      <c r="J1097" s="120">
        <v>0</v>
      </c>
      <c r="K1097" s="7"/>
      <c r="L1097" s="119"/>
      <c r="M1097" s="2"/>
    </row>
    <row r="1098" spans="1:14" s="1" customFormat="1">
      <c r="A1098" s="1" t="s">
        <v>32</v>
      </c>
      <c r="B1098" s="1" t="s">
        <v>352</v>
      </c>
      <c r="C1098" s="2" t="s">
        <v>8</v>
      </c>
      <c r="D1098" s="2" t="s">
        <v>99</v>
      </c>
      <c r="E1098" s="7">
        <v>0</v>
      </c>
      <c r="F1098" s="120">
        <v>0</v>
      </c>
      <c r="G1098" s="7">
        <v>0</v>
      </c>
      <c r="H1098" s="120">
        <v>0</v>
      </c>
      <c r="I1098" s="7">
        <v>0</v>
      </c>
      <c r="J1098" s="120">
        <v>0</v>
      </c>
      <c r="K1098" s="7"/>
      <c r="L1098" s="119"/>
      <c r="M1098" s="2"/>
    </row>
    <row r="1099" spans="1:14" s="1" customFormat="1" ht="27.6">
      <c r="A1099" s="1" t="s">
        <v>32</v>
      </c>
      <c r="B1099" s="1" t="s">
        <v>352</v>
      </c>
      <c r="C1099" s="2" t="s">
        <v>8</v>
      </c>
      <c r="D1099" s="2" t="s">
        <v>100</v>
      </c>
      <c r="E1099" s="7">
        <v>0</v>
      </c>
      <c r="F1099" s="120">
        <v>0</v>
      </c>
      <c r="G1099" s="7">
        <v>137874</v>
      </c>
      <c r="H1099" s="120">
        <v>0</v>
      </c>
      <c r="I1099" s="7">
        <v>0</v>
      </c>
      <c r="J1099" s="120">
        <v>0</v>
      </c>
      <c r="K1099" s="7"/>
      <c r="L1099" s="119"/>
      <c r="M1099" s="2"/>
    </row>
    <row r="1100" spans="1:14" s="1" customFormat="1">
      <c r="A1100" s="1" t="s">
        <v>32</v>
      </c>
      <c r="B1100" s="1" t="s">
        <v>352</v>
      </c>
      <c r="C1100" s="2" t="s">
        <v>8</v>
      </c>
      <c r="D1100" s="2" t="s">
        <v>101</v>
      </c>
      <c r="E1100" s="7">
        <v>0</v>
      </c>
      <c r="F1100" s="120">
        <v>0</v>
      </c>
      <c r="G1100" s="7">
        <v>0</v>
      </c>
      <c r="H1100" s="120">
        <v>0</v>
      </c>
      <c r="I1100" s="7">
        <v>0</v>
      </c>
      <c r="J1100" s="120">
        <v>0</v>
      </c>
      <c r="K1100" s="7"/>
      <c r="L1100" s="119"/>
      <c r="M1100" s="2"/>
    </row>
    <row r="1101" spans="1:14" s="1" customFormat="1" ht="55.2">
      <c r="A1101" s="1" t="s">
        <v>32</v>
      </c>
      <c r="B1101" s="1" t="s">
        <v>352</v>
      </c>
      <c r="C1101" s="2" t="s">
        <v>8</v>
      </c>
      <c r="D1101" s="2" t="s">
        <v>102</v>
      </c>
      <c r="E1101" s="7">
        <v>0</v>
      </c>
      <c r="F1101" s="120">
        <v>0</v>
      </c>
      <c r="G1101" s="7">
        <v>161981</v>
      </c>
      <c r="H1101" s="120">
        <v>0</v>
      </c>
      <c r="I1101" s="7">
        <v>281</v>
      </c>
      <c r="J1101" s="120">
        <v>0</v>
      </c>
      <c r="K1101" s="7"/>
      <c r="L1101" s="119"/>
      <c r="M1101" s="2"/>
    </row>
    <row r="1102" spans="1:14" s="1" customFormat="1">
      <c r="A1102" s="1" t="s">
        <v>32</v>
      </c>
      <c r="B1102" s="1" t="s">
        <v>352</v>
      </c>
      <c r="C1102" s="2" t="s">
        <v>8</v>
      </c>
      <c r="D1102" s="2" t="s">
        <v>103</v>
      </c>
      <c r="E1102" s="7">
        <v>0</v>
      </c>
      <c r="F1102" s="120">
        <v>0</v>
      </c>
      <c r="G1102" s="7">
        <v>0</v>
      </c>
      <c r="H1102" s="120">
        <v>0</v>
      </c>
      <c r="I1102" s="7">
        <v>0</v>
      </c>
      <c r="J1102" s="120">
        <v>0</v>
      </c>
      <c r="K1102" s="7"/>
      <c r="L1102" s="119"/>
      <c r="M1102" s="2"/>
    </row>
    <row r="1103" spans="1:14" s="1" customFormat="1" ht="27.6">
      <c r="A1103" s="1" t="s">
        <v>32</v>
      </c>
      <c r="B1103" s="1" t="s">
        <v>352</v>
      </c>
      <c r="C1103" s="2" t="s">
        <v>9</v>
      </c>
      <c r="D1103" s="2" t="s">
        <v>104</v>
      </c>
      <c r="E1103" s="7">
        <v>0</v>
      </c>
      <c r="F1103" s="120">
        <v>0</v>
      </c>
      <c r="G1103" s="7">
        <v>0</v>
      </c>
      <c r="H1103" s="120"/>
      <c r="I1103" s="7">
        <v>0</v>
      </c>
      <c r="J1103" s="120">
        <v>0</v>
      </c>
      <c r="K1103" s="7"/>
      <c r="L1103" s="119"/>
      <c r="M1103" s="2"/>
    </row>
    <row r="1104" spans="1:14" s="1" customFormat="1" ht="27.6">
      <c r="A1104" s="1" t="s">
        <v>32</v>
      </c>
      <c r="B1104" s="1" t="s">
        <v>352</v>
      </c>
      <c r="C1104" s="2" t="s">
        <v>9</v>
      </c>
      <c r="D1104" s="2" t="s">
        <v>105</v>
      </c>
      <c r="E1104" s="7">
        <v>0</v>
      </c>
      <c r="F1104" s="120"/>
      <c r="G1104" s="7">
        <v>0</v>
      </c>
      <c r="H1104" s="120"/>
      <c r="I1104" s="7">
        <v>0</v>
      </c>
      <c r="J1104" s="120"/>
      <c r="K1104" s="7"/>
      <c r="L1104" s="119"/>
      <c r="M1104" s="2"/>
    </row>
    <row r="1105" spans="1:14" s="1" customFormat="1" ht="41.4">
      <c r="A1105" s="1" t="s">
        <v>32</v>
      </c>
      <c r="B1105" s="1" t="s">
        <v>352</v>
      </c>
      <c r="C1105" s="2" t="s">
        <v>9</v>
      </c>
      <c r="D1105" s="2" t="s">
        <v>106</v>
      </c>
      <c r="E1105" s="7">
        <v>0</v>
      </c>
      <c r="F1105" s="120"/>
      <c r="G1105" s="7">
        <v>0</v>
      </c>
      <c r="H1105" s="120"/>
      <c r="I1105" s="7">
        <v>3695393</v>
      </c>
      <c r="J1105" s="120"/>
      <c r="K1105" s="7">
        <v>287027</v>
      </c>
      <c r="L1105" s="119"/>
      <c r="M1105" s="2">
        <v>79682</v>
      </c>
    </row>
    <row r="1106" spans="1:14" s="1" customFormat="1" ht="27.6">
      <c r="A1106" s="1" t="s">
        <v>32</v>
      </c>
      <c r="B1106" s="1" t="s">
        <v>352</v>
      </c>
      <c r="C1106" s="2" t="s">
        <v>9</v>
      </c>
      <c r="D1106" s="2" t="s">
        <v>107</v>
      </c>
      <c r="E1106" s="7">
        <v>0</v>
      </c>
      <c r="F1106" s="120"/>
      <c r="G1106" s="7">
        <v>18826</v>
      </c>
      <c r="H1106" s="120"/>
      <c r="I1106" s="7">
        <v>159783</v>
      </c>
      <c r="J1106" s="120"/>
      <c r="K1106" s="7">
        <v>15073</v>
      </c>
      <c r="L1106" s="119"/>
      <c r="M1106" s="2">
        <v>9353</v>
      </c>
    </row>
    <row r="1107" spans="1:14" s="1" customFormat="1" ht="27.6">
      <c r="A1107" s="1" t="s">
        <v>32</v>
      </c>
      <c r="B1107" s="1" t="s">
        <v>352</v>
      </c>
      <c r="C1107" s="2" t="s">
        <v>9</v>
      </c>
      <c r="D1107" s="2" t="s">
        <v>108</v>
      </c>
      <c r="E1107" s="7">
        <v>48917</v>
      </c>
      <c r="F1107" s="120"/>
      <c r="G1107" s="7">
        <v>272036</v>
      </c>
      <c r="H1107" s="120"/>
      <c r="I1107" s="7">
        <v>0</v>
      </c>
      <c r="J1107" s="120"/>
      <c r="K1107" s="7"/>
      <c r="L1107" s="119"/>
      <c r="M1107" s="2"/>
    </row>
    <row r="1108" spans="1:14" s="1" customFormat="1" ht="27.6">
      <c r="A1108" s="1" t="s">
        <v>32</v>
      </c>
      <c r="B1108" s="1" t="s">
        <v>352</v>
      </c>
      <c r="C1108" s="2" t="s">
        <v>10</v>
      </c>
      <c r="D1108" s="2" t="s">
        <v>109</v>
      </c>
      <c r="E1108" s="7">
        <v>0</v>
      </c>
      <c r="F1108" s="120"/>
      <c r="G1108" s="7">
        <v>151419</v>
      </c>
      <c r="H1108" s="120"/>
      <c r="I1108" s="7">
        <v>1942651</v>
      </c>
      <c r="J1108" s="120"/>
      <c r="K1108" s="7"/>
      <c r="L1108" s="119"/>
      <c r="M1108" s="2"/>
    </row>
    <row r="1109" spans="1:14" s="1" customFormat="1" ht="27.6">
      <c r="A1109" s="1" t="s">
        <v>32</v>
      </c>
      <c r="B1109" s="1" t="s">
        <v>352</v>
      </c>
      <c r="C1109" s="2" t="s">
        <v>10</v>
      </c>
      <c r="D1109" s="2" t="s">
        <v>110</v>
      </c>
      <c r="E1109" s="7">
        <v>66581</v>
      </c>
      <c r="F1109" s="120"/>
      <c r="G1109" s="7">
        <v>0</v>
      </c>
      <c r="H1109" s="120"/>
      <c r="I1109" s="7">
        <v>0</v>
      </c>
      <c r="J1109" s="120"/>
      <c r="K1109" s="7"/>
      <c r="L1109" s="119"/>
      <c r="M1109" s="2"/>
    </row>
    <row r="1110" spans="1:14" s="1" customFormat="1" ht="27.6">
      <c r="A1110" s="1" t="s">
        <v>32</v>
      </c>
      <c r="B1110" s="1" t="s">
        <v>352</v>
      </c>
      <c r="C1110" s="2" t="s">
        <v>10</v>
      </c>
      <c r="D1110" s="2" t="s">
        <v>111</v>
      </c>
      <c r="E1110" s="7">
        <v>0</v>
      </c>
      <c r="F1110" s="120"/>
      <c r="G1110" s="7">
        <v>0</v>
      </c>
      <c r="H1110" s="120"/>
      <c r="I1110" s="7">
        <v>0</v>
      </c>
      <c r="J1110" s="120"/>
      <c r="K1110" s="7"/>
      <c r="L1110" s="119"/>
      <c r="M1110" s="2"/>
    </row>
    <row r="1111" spans="1:14" s="1" customFormat="1" ht="27.6">
      <c r="A1111" s="1" t="s">
        <v>32</v>
      </c>
      <c r="B1111" s="1" t="s">
        <v>352</v>
      </c>
      <c r="C1111" s="2" t="s">
        <v>10</v>
      </c>
      <c r="D1111" s="2" t="s">
        <v>112</v>
      </c>
      <c r="E1111" s="7">
        <v>0</v>
      </c>
      <c r="F1111" s="120"/>
      <c r="G1111" s="7">
        <v>0</v>
      </c>
      <c r="H1111" s="120"/>
      <c r="I1111" s="7">
        <v>0</v>
      </c>
      <c r="J1111" s="120"/>
      <c r="K1111" s="7"/>
      <c r="L1111" s="119"/>
      <c r="M1111" s="2"/>
    </row>
    <row r="1112" spans="1:14" s="1" customFormat="1">
      <c r="A1112" s="1" t="s">
        <v>32</v>
      </c>
      <c r="B1112" s="1" t="s">
        <v>352</v>
      </c>
      <c r="C1112" s="2" t="s">
        <v>11</v>
      </c>
      <c r="D1112" s="2" t="s">
        <v>113</v>
      </c>
      <c r="E1112" s="7">
        <v>359600</v>
      </c>
      <c r="F1112" s="120"/>
      <c r="G1112" s="7">
        <v>248750</v>
      </c>
      <c r="H1112" s="120"/>
      <c r="I1112" s="7">
        <v>785111</v>
      </c>
      <c r="J1112" s="120"/>
      <c r="K1112" s="7">
        <v>2571</v>
      </c>
      <c r="L1112" s="119"/>
      <c r="M1112" s="2"/>
    </row>
    <row r="1113" spans="1:14" s="1" customFormat="1" ht="41.4">
      <c r="A1113" s="1" t="s">
        <v>32</v>
      </c>
      <c r="B1113" s="1" t="s">
        <v>352</v>
      </c>
      <c r="C1113" s="2" t="s">
        <v>11</v>
      </c>
      <c r="D1113" s="2" t="s">
        <v>114</v>
      </c>
      <c r="E1113" s="7">
        <v>0</v>
      </c>
      <c r="F1113" s="120"/>
      <c r="G1113" s="7">
        <v>109106</v>
      </c>
      <c r="H1113" s="120"/>
      <c r="I1113" s="7">
        <v>52720</v>
      </c>
      <c r="J1113" s="120"/>
      <c r="K1113" s="7"/>
      <c r="L1113" s="119"/>
      <c r="M1113" s="2"/>
    </row>
    <row r="1114" spans="1:14" s="1" customFormat="1">
      <c r="A1114" s="1" t="s">
        <v>32</v>
      </c>
      <c r="B1114" s="1" t="s">
        <v>352</v>
      </c>
      <c r="C1114" s="2" t="s">
        <v>11</v>
      </c>
      <c r="D1114" s="2" t="s">
        <v>115</v>
      </c>
      <c r="E1114" s="7">
        <v>0</v>
      </c>
      <c r="F1114" s="120"/>
      <c r="G1114" s="7">
        <v>0</v>
      </c>
      <c r="H1114" s="120"/>
      <c r="I1114" s="7">
        <v>0</v>
      </c>
      <c r="J1114" s="120"/>
      <c r="K1114" s="7"/>
      <c r="L1114" s="119"/>
      <c r="M1114" s="2"/>
    </row>
    <row r="1115" spans="1:14" s="1" customFormat="1">
      <c r="A1115" s="1" t="s">
        <v>32</v>
      </c>
      <c r="B1115" s="1" t="s">
        <v>352</v>
      </c>
      <c r="C1115" s="2" t="s">
        <v>12</v>
      </c>
      <c r="D1115" s="2" t="s">
        <v>116</v>
      </c>
      <c r="E1115" s="7">
        <v>0</v>
      </c>
      <c r="F1115" s="120"/>
      <c r="G1115" s="7">
        <v>0</v>
      </c>
      <c r="H1115" s="120"/>
      <c r="I1115" s="7">
        <v>0</v>
      </c>
      <c r="J1115" s="120"/>
      <c r="K1115" s="7"/>
      <c r="L1115" s="119"/>
      <c r="M1115" s="2"/>
    </row>
    <row r="1116" spans="1:14" s="1" customFormat="1" ht="27.6">
      <c r="A1116" s="1" t="s">
        <v>32</v>
      </c>
      <c r="B1116" s="1" t="s">
        <v>352</v>
      </c>
      <c r="C1116" s="2" t="s">
        <v>13</v>
      </c>
      <c r="D1116" s="2" t="s">
        <v>117</v>
      </c>
      <c r="E1116" s="7">
        <v>0</v>
      </c>
      <c r="F1116" s="120">
        <v>0</v>
      </c>
      <c r="G1116" s="7">
        <v>0</v>
      </c>
      <c r="H1116" s="120">
        <v>0</v>
      </c>
      <c r="I1116" s="7">
        <v>0</v>
      </c>
      <c r="J1116" s="120">
        <v>0</v>
      </c>
      <c r="K1116" s="7"/>
      <c r="L1116" s="119"/>
      <c r="M1116" s="2"/>
    </row>
    <row r="1117" spans="1:14" s="1" customFormat="1">
      <c r="A1117" s="1" t="s">
        <v>32</v>
      </c>
      <c r="B1117" s="1" t="s">
        <v>352</v>
      </c>
      <c r="C1117" s="2" t="s">
        <v>14</v>
      </c>
      <c r="D1117" s="2" t="s">
        <v>118</v>
      </c>
      <c r="E1117" s="7">
        <v>109673</v>
      </c>
      <c r="F1117" s="120">
        <v>0</v>
      </c>
      <c r="G1117" s="7">
        <v>4616846</v>
      </c>
      <c r="H1117" s="120">
        <v>0</v>
      </c>
      <c r="I1117" s="7">
        <v>7801369</v>
      </c>
      <c r="J1117" s="120">
        <v>0</v>
      </c>
      <c r="K1117" s="7">
        <v>1511890</v>
      </c>
      <c r="L1117" s="119"/>
      <c r="M1117" s="2">
        <v>1764550</v>
      </c>
      <c r="N1117" s="1" t="s">
        <v>353</v>
      </c>
    </row>
    <row r="1118" spans="1:14" s="1" customFormat="1" ht="27.6">
      <c r="A1118" s="1" t="s">
        <v>32</v>
      </c>
      <c r="B1118" s="1" t="s">
        <v>352</v>
      </c>
      <c r="C1118" s="2" t="s">
        <v>15</v>
      </c>
      <c r="D1118" s="2" t="s">
        <v>119</v>
      </c>
      <c r="E1118" s="7">
        <v>0</v>
      </c>
      <c r="F1118" s="120">
        <v>0</v>
      </c>
      <c r="G1118" s="7">
        <v>1097048</v>
      </c>
      <c r="H1118" s="120">
        <v>231</v>
      </c>
      <c r="I1118" s="7">
        <v>0</v>
      </c>
      <c r="J1118" s="120">
        <v>0</v>
      </c>
      <c r="K1118" s="7"/>
      <c r="L1118" s="119"/>
      <c r="M1118" s="2"/>
    </row>
    <row r="1119" spans="1:14" s="1" customFormat="1" ht="27.6">
      <c r="A1119" s="1" t="s">
        <v>32</v>
      </c>
      <c r="B1119" s="1" t="s">
        <v>352</v>
      </c>
      <c r="C1119" s="2" t="s">
        <v>15</v>
      </c>
      <c r="D1119" s="2" t="s">
        <v>120</v>
      </c>
      <c r="E1119" s="7">
        <v>0</v>
      </c>
      <c r="F1119" s="120">
        <v>0</v>
      </c>
      <c r="G1119" s="7">
        <v>1061357</v>
      </c>
      <c r="H1119" s="120">
        <v>1163</v>
      </c>
      <c r="I1119" s="7">
        <v>0</v>
      </c>
      <c r="J1119" s="120">
        <v>0</v>
      </c>
      <c r="K1119" s="7"/>
      <c r="L1119" s="119"/>
      <c r="M1119" s="2"/>
    </row>
    <row r="1120" spans="1:14" s="1" customFormat="1" ht="27.6">
      <c r="A1120" s="1" t="s">
        <v>32</v>
      </c>
      <c r="B1120" s="1" t="s">
        <v>352</v>
      </c>
      <c r="C1120" s="2" t="s">
        <v>15</v>
      </c>
      <c r="D1120" s="2" t="s">
        <v>121</v>
      </c>
      <c r="E1120" s="7">
        <v>0</v>
      </c>
      <c r="F1120" s="120">
        <v>0</v>
      </c>
      <c r="G1120" s="7">
        <v>337588</v>
      </c>
      <c r="H1120" s="120">
        <v>156</v>
      </c>
      <c r="I1120" s="7">
        <v>586796</v>
      </c>
      <c r="J1120" s="120">
        <v>321</v>
      </c>
      <c r="K1120" s="7">
        <v>1270547</v>
      </c>
      <c r="L1120" s="119">
        <v>609</v>
      </c>
      <c r="M1120" s="2"/>
    </row>
    <row r="1121" spans="1:13" s="1" customFormat="1" ht="27.6">
      <c r="A1121" s="1" t="s">
        <v>32</v>
      </c>
      <c r="B1121" s="1" t="s">
        <v>352</v>
      </c>
      <c r="C1121" s="2" t="s">
        <v>15</v>
      </c>
      <c r="D1121" s="2" t="s">
        <v>122</v>
      </c>
      <c r="E1121" s="7">
        <v>0</v>
      </c>
      <c r="F1121" s="120">
        <v>0</v>
      </c>
      <c r="G1121" s="7">
        <v>0</v>
      </c>
      <c r="H1121" s="120">
        <v>0</v>
      </c>
      <c r="I1121" s="7">
        <v>125000</v>
      </c>
      <c r="J1121" s="120">
        <v>178</v>
      </c>
      <c r="K1121" s="7">
        <v>14504</v>
      </c>
      <c r="L1121" s="119">
        <v>29</v>
      </c>
      <c r="M1121" s="2"/>
    </row>
    <row r="1122" spans="1:13" s="1" customFormat="1">
      <c r="A1122" s="1" t="s">
        <v>32</v>
      </c>
      <c r="B1122" s="1" t="s">
        <v>352</v>
      </c>
      <c r="C1122" s="2" t="s">
        <v>15</v>
      </c>
      <c r="D1122" s="2" t="s">
        <v>123</v>
      </c>
      <c r="E1122" s="7">
        <v>0</v>
      </c>
      <c r="F1122" s="120">
        <v>0</v>
      </c>
      <c r="G1122" s="7">
        <v>0</v>
      </c>
      <c r="H1122" s="120">
        <v>0</v>
      </c>
      <c r="I1122" s="7">
        <v>471423</v>
      </c>
      <c r="J1122" s="120">
        <v>33</v>
      </c>
      <c r="K1122" s="7">
        <v>1370081</v>
      </c>
      <c r="L1122" s="119">
        <v>1091</v>
      </c>
      <c r="M1122" s="2">
        <v>5783</v>
      </c>
    </row>
    <row r="1123" spans="1:13" s="1" customFormat="1">
      <c r="A1123" s="1" t="s">
        <v>32</v>
      </c>
      <c r="B1123" s="1" t="s">
        <v>352</v>
      </c>
      <c r="C1123" s="2" t="s">
        <v>86</v>
      </c>
      <c r="D1123" s="2" t="s">
        <v>124</v>
      </c>
      <c r="E1123" s="7"/>
      <c r="F1123" s="120"/>
      <c r="G1123" s="7"/>
      <c r="H1123" s="120"/>
      <c r="I1123" s="7"/>
      <c r="J1123" s="120">
        <v>0</v>
      </c>
      <c r="K1123" s="7"/>
      <c r="L1123" s="119"/>
      <c r="M1123" s="2"/>
    </row>
    <row r="1124" spans="1:13" s="1" customFormat="1">
      <c r="A1124" s="1" t="s">
        <v>32</v>
      </c>
      <c r="B1124" s="1" t="s">
        <v>354</v>
      </c>
      <c r="C1124" s="2" t="s">
        <v>8</v>
      </c>
      <c r="D1124" s="2" t="s">
        <v>97</v>
      </c>
      <c r="E1124" s="7">
        <v>2301850</v>
      </c>
      <c r="F1124" s="120">
        <v>660</v>
      </c>
      <c r="G1124" s="7">
        <v>4781389</v>
      </c>
      <c r="H1124" s="120">
        <v>4235</v>
      </c>
      <c r="I1124" s="7">
        <v>8867528</v>
      </c>
      <c r="J1124" s="120">
        <v>5229</v>
      </c>
      <c r="K1124" s="7">
        <v>4965915</v>
      </c>
      <c r="L1124" s="119">
        <v>4683</v>
      </c>
      <c r="M1124" s="2">
        <v>300000</v>
      </c>
    </row>
    <row r="1125" spans="1:13" s="1" customFormat="1">
      <c r="A1125" s="1" t="s">
        <v>32</v>
      </c>
      <c r="B1125" s="1" t="s">
        <v>354</v>
      </c>
      <c r="C1125" s="2" t="s">
        <v>8</v>
      </c>
      <c r="D1125" s="2" t="s">
        <v>98</v>
      </c>
      <c r="E1125" s="7">
        <v>1696099</v>
      </c>
      <c r="F1125" s="120">
        <v>1039</v>
      </c>
      <c r="G1125" s="7"/>
      <c r="H1125" s="120"/>
      <c r="I1125" s="7"/>
      <c r="J1125" s="120"/>
      <c r="K1125" s="7"/>
      <c r="L1125" s="119"/>
      <c r="M1125" s="2"/>
    </row>
    <row r="1126" spans="1:13" s="1" customFormat="1">
      <c r="A1126" s="1" t="s">
        <v>32</v>
      </c>
      <c r="B1126" s="1" t="s">
        <v>354</v>
      </c>
      <c r="C1126" s="2" t="s">
        <v>8</v>
      </c>
      <c r="D1126" s="2" t="s">
        <v>99</v>
      </c>
      <c r="E1126" s="7"/>
      <c r="F1126" s="120"/>
      <c r="G1126" s="7"/>
      <c r="H1126" s="120"/>
      <c r="I1126" s="7"/>
      <c r="J1126" s="120"/>
      <c r="K1126" s="7"/>
      <c r="L1126" s="119"/>
      <c r="M1126" s="2"/>
    </row>
    <row r="1127" spans="1:13" s="1" customFormat="1" ht="27.6">
      <c r="A1127" s="1" t="s">
        <v>32</v>
      </c>
      <c r="B1127" s="1" t="s">
        <v>354</v>
      </c>
      <c r="C1127" s="2" t="s">
        <v>8</v>
      </c>
      <c r="D1127" s="2" t="s">
        <v>100</v>
      </c>
      <c r="E1127" s="7"/>
      <c r="F1127" s="120"/>
      <c r="G1127" s="7"/>
      <c r="H1127" s="120"/>
      <c r="I1127" s="7"/>
      <c r="J1127" s="120"/>
      <c r="K1127" s="7"/>
      <c r="L1127" s="119"/>
      <c r="M1127" s="2"/>
    </row>
    <row r="1128" spans="1:13" s="1" customFormat="1">
      <c r="A1128" s="1" t="s">
        <v>32</v>
      </c>
      <c r="B1128" s="1" t="s">
        <v>354</v>
      </c>
      <c r="C1128" s="2" t="s">
        <v>8</v>
      </c>
      <c r="D1128" s="2" t="s">
        <v>101</v>
      </c>
      <c r="E1128" s="7"/>
      <c r="F1128" s="120"/>
      <c r="G1128" s="7"/>
      <c r="H1128" s="120"/>
      <c r="I1128" s="7"/>
      <c r="J1128" s="120"/>
      <c r="K1128" s="7"/>
      <c r="L1128" s="119"/>
      <c r="M1128" s="2"/>
    </row>
    <row r="1129" spans="1:13" s="1" customFormat="1" ht="55.2">
      <c r="A1129" s="1" t="s">
        <v>32</v>
      </c>
      <c r="B1129" s="1" t="s">
        <v>354</v>
      </c>
      <c r="C1129" s="2" t="s">
        <v>8</v>
      </c>
      <c r="D1129" s="2" t="s">
        <v>102</v>
      </c>
      <c r="E1129" s="7"/>
      <c r="F1129" s="120"/>
      <c r="G1129" s="7">
        <v>288017</v>
      </c>
      <c r="H1129" s="120"/>
      <c r="I1129" s="7">
        <v>5356</v>
      </c>
      <c r="J1129" s="120"/>
      <c r="K1129" s="7"/>
      <c r="L1129" s="119"/>
      <c r="M1129" s="2"/>
    </row>
    <row r="1130" spans="1:13" s="1" customFormat="1">
      <c r="A1130" s="1" t="s">
        <v>32</v>
      </c>
      <c r="B1130" s="1" t="s">
        <v>354</v>
      </c>
      <c r="C1130" s="2" t="s">
        <v>8</v>
      </c>
      <c r="D1130" s="2" t="s">
        <v>103</v>
      </c>
      <c r="E1130" s="7"/>
      <c r="F1130" s="120"/>
      <c r="G1130" s="7">
        <v>1278722</v>
      </c>
      <c r="H1130" s="120">
        <v>659</v>
      </c>
      <c r="I1130" s="7"/>
      <c r="J1130" s="120"/>
      <c r="K1130" s="7"/>
      <c r="L1130" s="119"/>
      <c r="M1130" s="2"/>
    </row>
    <row r="1131" spans="1:13" s="1" customFormat="1" ht="27.6">
      <c r="A1131" s="1" t="s">
        <v>32</v>
      </c>
      <c r="B1131" s="1" t="s">
        <v>354</v>
      </c>
      <c r="C1131" s="2" t="s">
        <v>9</v>
      </c>
      <c r="D1131" s="2" t="s">
        <v>104</v>
      </c>
      <c r="E1131" s="7"/>
      <c r="F1131" s="120"/>
      <c r="G1131" s="7"/>
      <c r="H1131" s="120"/>
      <c r="I1131" s="7"/>
      <c r="J1131" s="120"/>
      <c r="K1131" s="7"/>
      <c r="L1131" s="119"/>
      <c r="M1131" s="2"/>
    </row>
    <row r="1132" spans="1:13" s="1" customFormat="1" ht="27.6">
      <c r="A1132" s="1" t="s">
        <v>32</v>
      </c>
      <c r="B1132" s="1" t="s">
        <v>354</v>
      </c>
      <c r="C1132" s="2" t="s">
        <v>9</v>
      </c>
      <c r="D1132" s="2" t="s">
        <v>105</v>
      </c>
      <c r="E1132" s="7"/>
      <c r="F1132" s="120"/>
      <c r="G1132" s="7"/>
      <c r="H1132" s="120"/>
      <c r="I1132" s="7"/>
      <c r="J1132" s="120"/>
      <c r="K1132" s="7"/>
      <c r="L1132" s="119"/>
      <c r="M1132" s="2"/>
    </row>
    <row r="1133" spans="1:13" s="1" customFormat="1" ht="41.4">
      <c r="A1133" s="1" t="s">
        <v>32</v>
      </c>
      <c r="B1133" s="1" t="s">
        <v>354</v>
      </c>
      <c r="C1133" s="2" t="s">
        <v>9</v>
      </c>
      <c r="D1133" s="2" t="s">
        <v>106</v>
      </c>
      <c r="E1133" s="7"/>
      <c r="F1133" s="120"/>
      <c r="G1133" s="7"/>
      <c r="H1133" s="120"/>
      <c r="I1133" s="7"/>
      <c r="J1133" s="120"/>
      <c r="K1133" s="7"/>
      <c r="L1133" s="119"/>
      <c r="M1133" s="2"/>
    </row>
    <row r="1134" spans="1:13" s="1" customFormat="1" ht="27.6">
      <c r="A1134" s="1" t="s">
        <v>32</v>
      </c>
      <c r="B1134" s="1" t="s">
        <v>354</v>
      </c>
      <c r="C1134" s="2" t="s">
        <v>9</v>
      </c>
      <c r="D1134" s="2" t="s">
        <v>107</v>
      </c>
      <c r="E1134" s="7"/>
      <c r="F1134" s="120"/>
      <c r="G1134" s="7">
        <v>23366</v>
      </c>
      <c r="H1134" s="120"/>
      <c r="I1134" s="7"/>
      <c r="J1134" s="120"/>
      <c r="K1134" s="7"/>
      <c r="L1134" s="119"/>
      <c r="M1134" s="2"/>
    </row>
    <row r="1135" spans="1:13" s="1" customFormat="1" ht="27.6">
      <c r="A1135" s="1" t="s">
        <v>32</v>
      </c>
      <c r="B1135" s="1" t="s">
        <v>354</v>
      </c>
      <c r="C1135" s="2" t="s">
        <v>9</v>
      </c>
      <c r="D1135" s="2" t="s">
        <v>108</v>
      </c>
      <c r="E1135" s="7">
        <v>2996</v>
      </c>
      <c r="F1135" s="120"/>
      <c r="G1135" s="7">
        <v>947103</v>
      </c>
      <c r="H1135" s="120"/>
      <c r="I1135" s="7">
        <v>194049</v>
      </c>
      <c r="J1135" s="120"/>
      <c r="K1135" s="7"/>
      <c r="L1135" s="119"/>
      <c r="M1135" s="2"/>
    </row>
    <row r="1136" spans="1:13" s="1" customFormat="1" ht="27.6">
      <c r="A1136" s="1" t="s">
        <v>32</v>
      </c>
      <c r="B1136" s="1" t="s">
        <v>354</v>
      </c>
      <c r="C1136" s="2" t="s">
        <v>10</v>
      </c>
      <c r="D1136" s="2" t="s">
        <v>109</v>
      </c>
      <c r="E1136" s="7"/>
      <c r="F1136" s="120"/>
      <c r="G1136" s="7">
        <v>171605</v>
      </c>
      <c r="H1136" s="120"/>
      <c r="I1136" s="7">
        <v>106977</v>
      </c>
      <c r="J1136" s="120"/>
      <c r="K1136" s="7"/>
      <c r="L1136" s="119"/>
      <c r="M1136" s="2"/>
    </row>
    <row r="1137" spans="1:14" s="1" customFormat="1" ht="27.6">
      <c r="A1137" s="1" t="s">
        <v>32</v>
      </c>
      <c r="B1137" s="1" t="s">
        <v>354</v>
      </c>
      <c r="C1137" s="2" t="s">
        <v>10</v>
      </c>
      <c r="D1137" s="2" t="s">
        <v>110</v>
      </c>
      <c r="E1137" s="7"/>
      <c r="F1137" s="120"/>
      <c r="G1137" s="7"/>
      <c r="H1137" s="120"/>
      <c r="I1137" s="7">
        <v>33087</v>
      </c>
      <c r="J1137" s="120"/>
      <c r="K1137" s="7"/>
      <c r="L1137" s="119"/>
      <c r="M1137" s="2"/>
    </row>
    <row r="1138" spans="1:14" s="1" customFormat="1" ht="27.6">
      <c r="A1138" s="1" t="s">
        <v>32</v>
      </c>
      <c r="B1138" s="1" t="s">
        <v>354</v>
      </c>
      <c r="C1138" s="2" t="s">
        <v>10</v>
      </c>
      <c r="D1138" s="2" t="s">
        <v>111</v>
      </c>
      <c r="E1138" s="7"/>
      <c r="F1138" s="120"/>
      <c r="G1138" s="7">
        <v>177976</v>
      </c>
      <c r="H1138" s="120"/>
      <c r="I1138" s="7">
        <v>1083696</v>
      </c>
      <c r="J1138" s="120"/>
      <c r="K1138" s="7">
        <v>558614</v>
      </c>
      <c r="L1138" s="119"/>
      <c r="M1138" s="2">
        <v>2500000</v>
      </c>
    </row>
    <row r="1139" spans="1:14" s="1" customFormat="1" ht="27.6">
      <c r="A1139" s="1" t="s">
        <v>32</v>
      </c>
      <c r="B1139" s="1" t="s">
        <v>354</v>
      </c>
      <c r="C1139" s="2" t="s">
        <v>10</v>
      </c>
      <c r="D1139" s="2" t="s">
        <v>112</v>
      </c>
      <c r="E1139" s="7"/>
      <c r="F1139" s="120"/>
      <c r="G1139" s="7">
        <v>73550</v>
      </c>
      <c r="H1139" s="120"/>
      <c r="I1139" s="7">
        <v>15647</v>
      </c>
      <c r="J1139" s="120"/>
      <c r="K1139" s="7"/>
      <c r="L1139" s="119"/>
      <c r="M1139" s="2"/>
    </row>
    <row r="1140" spans="1:14" s="1" customFormat="1">
      <c r="A1140" s="1" t="s">
        <v>32</v>
      </c>
      <c r="B1140" s="1" t="s">
        <v>354</v>
      </c>
      <c r="C1140" s="2" t="s">
        <v>11</v>
      </c>
      <c r="D1140" s="2" t="s">
        <v>113</v>
      </c>
      <c r="E1140" s="7"/>
      <c r="F1140" s="120"/>
      <c r="G1140" s="7">
        <v>2307947</v>
      </c>
      <c r="H1140" s="120"/>
      <c r="I1140" s="7">
        <v>2451669</v>
      </c>
      <c r="J1140" s="120"/>
      <c r="K1140" s="7"/>
      <c r="L1140" s="119"/>
      <c r="M1140" s="2"/>
    </row>
    <row r="1141" spans="1:14" s="1" customFormat="1" ht="41.4">
      <c r="A1141" s="1" t="s">
        <v>32</v>
      </c>
      <c r="B1141" s="1" t="s">
        <v>354</v>
      </c>
      <c r="C1141" s="2" t="s">
        <v>11</v>
      </c>
      <c r="D1141" s="2" t="s">
        <v>114</v>
      </c>
      <c r="E1141" s="7"/>
      <c r="F1141" s="120"/>
      <c r="G1141" s="7">
        <v>2435787</v>
      </c>
      <c r="H1141" s="120"/>
      <c r="I1141" s="7">
        <v>1532957</v>
      </c>
      <c r="J1141" s="120"/>
      <c r="K1141" s="7"/>
      <c r="L1141" s="119"/>
      <c r="M1141" s="2"/>
    </row>
    <row r="1142" spans="1:14" s="1" customFormat="1">
      <c r="A1142" s="1" t="s">
        <v>32</v>
      </c>
      <c r="B1142" s="1" t="s">
        <v>354</v>
      </c>
      <c r="C1142" s="2" t="s">
        <v>11</v>
      </c>
      <c r="D1142" s="2" t="s">
        <v>115</v>
      </c>
      <c r="E1142" s="7"/>
      <c r="F1142" s="120"/>
      <c r="G1142" s="7"/>
      <c r="H1142" s="120"/>
      <c r="I1142" s="7"/>
      <c r="J1142" s="120"/>
      <c r="K1142" s="7"/>
      <c r="L1142" s="119"/>
      <c r="M1142" s="2"/>
    </row>
    <row r="1143" spans="1:14" s="1" customFormat="1">
      <c r="A1143" s="1" t="s">
        <v>32</v>
      </c>
      <c r="B1143" s="1" t="s">
        <v>354</v>
      </c>
      <c r="C1143" s="2" t="s">
        <v>12</v>
      </c>
      <c r="D1143" s="2" t="s">
        <v>116</v>
      </c>
      <c r="E1143" s="7"/>
      <c r="F1143" s="120"/>
      <c r="G1143" s="7"/>
      <c r="H1143" s="120"/>
      <c r="I1143" s="7"/>
      <c r="J1143" s="120"/>
      <c r="K1143" s="7"/>
      <c r="L1143" s="119"/>
      <c r="M1143" s="2"/>
    </row>
    <row r="1144" spans="1:14" s="1" customFormat="1" ht="27.6">
      <c r="A1144" s="1" t="s">
        <v>32</v>
      </c>
      <c r="B1144" s="1" t="s">
        <v>354</v>
      </c>
      <c r="C1144" s="2" t="s">
        <v>13</v>
      </c>
      <c r="D1144" s="2" t="s">
        <v>117</v>
      </c>
      <c r="E1144" s="7"/>
      <c r="F1144" s="120"/>
      <c r="G1144" s="7"/>
      <c r="H1144" s="120"/>
      <c r="I1144" s="7"/>
      <c r="J1144" s="120"/>
      <c r="K1144" s="7"/>
      <c r="L1144" s="119"/>
      <c r="M1144" s="2"/>
    </row>
    <row r="1145" spans="1:14" s="1" customFormat="1">
      <c r="A1145" s="1" t="s">
        <v>32</v>
      </c>
      <c r="B1145" s="1" t="s">
        <v>354</v>
      </c>
      <c r="C1145" s="2" t="s">
        <v>14</v>
      </c>
      <c r="D1145" s="2" t="s">
        <v>118</v>
      </c>
      <c r="E1145" s="7"/>
      <c r="F1145" s="120"/>
      <c r="G1145" s="7">
        <v>3737533</v>
      </c>
      <c r="H1145" s="120"/>
      <c r="I1145" s="7">
        <v>152712</v>
      </c>
      <c r="J1145" s="120"/>
      <c r="K1145" s="7">
        <v>5979</v>
      </c>
      <c r="L1145" s="119"/>
      <c r="M1145" s="2"/>
      <c r="N1145" s="1" t="s">
        <v>355</v>
      </c>
    </row>
    <row r="1146" spans="1:14" s="1" customFormat="1" ht="27.6">
      <c r="A1146" s="1" t="s">
        <v>32</v>
      </c>
      <c r="B1146" s="1" t="s">
        <v>354</v>
      </c>
      <c r="C1146" s="2" t="s">
        <v>15</v>
      </c>
      <c r="D1146" s="2" t="s">
        <v>119</v>
      </c>
      <c r="E1146" s="7"/>
      <c r="F1146" s="120"/>
      <c r="G1146" s="7">
        <v>826617</v>
      </c>
      <c r="H1146" s="120">
        <v>333</v>
      </c>
      <c r="I1146" s="7"/>
      <c r="J1146" s="120"/>
      <c r="K1146" s="7"/>
      <c r="L1146" s="119"/>
      <c r="M1146" s="2"/>
    </row>
    <row r="1147" spans="1:14" s="1" customFormat="1" ht="27.6">
      <c r="A1147" s="1" t="s">
        <v>32</v>
      </c>
      <c r="B1147" s="1" t="s">
        <v>354</v>
      </c>
      <c r="C1147" s="2" t="s">
        <v>15</v>
      </c>
      <c r="D1147" s="2" t="s">
        <v>120</v>
      </c>
      <c r="E1147" s="7"/>
      <c r="F1147" s="120"/>
      <c r="G1147" s="7">
        <v>799618</v>
      </c>
      <c r="H1147" s="120">
        <v>469</v>
      </c>
      <c r="I1147" s="7"/>
      <c r="J1147" s="120"/>
      <c r="K1147" s="7"/>
      <c r="L1147" s="119"/>
      <c r="M1147" s="2"/>
    </row>
    <row r="1148" spans="1:14" s="1" customFormat="1" ht="27.6">
      <c r="A1148" s="1" t="s">
        <v>32</v>
      </c>
      <c r="B1148" s="1" t="s">
        <v>354</v>
      </c>
      <c r="C1148" s="2" t="s">
        <v>15</v>
      </c>
      <c r="D1148" s="2" t="s">
        <v>121</v>
      </c>
      <c r="E1148" s="7"/>
      <c r="F1148" s="120"/>
      <c r="G1148" s="7">
        <v>9475</v>
      </c>
      <c r="H1148" s="120">
        <v>9</v>
      </c>
      <c r="I1148" s="7">
        <v>330209</v>
      </c>
      <c r="J1148" s="120">
        <v>151</v>
      </c>
      <c r="K1148" s="7">
        <v>185316</v>
      </c>
      <c r="L1148" s="119">
        <v>83</v>
      </c>
      <c r="M1148" s="2"/>
    </row>
    <row r="1149" spans="1:14" s="1" customFormat="1" ht="27.6">
      <c r="A1149" s="1" t="s">
        <v>32</v>
      </c>
      <c r="B1149" s="1" t="s">
        <v>354</v>
      </c>
      <c r="C1149" s="2" t="s">
        <v>15</v>
      </c>
      <c r="D1149" s="2" t="s">
        <v>122</v>
      </c>
      <c r="E1149" s="7"/>
      <c r="F1149" s="120"/>
      <c r="G1149" s="7"/>
      <c r="H1149" s="120"/>
      <c r="I1149" s="7">
        <v>52812</v>
      </c>
      <c r="J1149" s="120">
        <v>76</v>
      </c>
      <c r="K1149" s="7"/>
      <c r="L1149" s="119"/>
      <c r="M1149" s="2"/>
    </row>
    <row r="1150" spans="1:14" s="1" customFormat="1">
      <c r="A1150" s="1" t="s">
        <v>32</v>
      </c>
      <c r="B1150" s="1" t="s">
        <v>354</v>
      </c>
      <c r="C1150" s="2" t="s">
        <v>15</v>
      </c>
      <c r="D1150" s="2" t="s">
        <v>123</v>
      </c>
      <c r="E1150" s="7"/>
      <c r="F1150" s="120"/>
      <c r="G1150" s="7"/>
      <c r="H1150" s="120"/>
      <c r="I1150" s="7">
        <v>223748</v>
      </c>
      <c r="J1150" s="120"/>
      <c r="K1150" s="7">
        <v>211038</v>
      </c>
      <c r="L1150" s="119"/>
      <c r="M1150" s="2"/>
    </row>
    <row r="1151" spans="1:14" s="1" customFormat="1">
      <c r="A1151" s="1" t="s">
        <v>32</v>
      </c>
      <c r="B1151" s="1" t="s">
        <v>354</v>
      </c>
      <c r="C1151" s="2" t="s">
        <v>86</v>
      </c>
      <c r="D1151" s="2" t="s">
        <v>124</v>
      </c>
      <c r="E1151" s="7"/>
      <c r="F1151" s="120"/>
      <c r="G1151" s="7"/>
      <c r="H1151" s="120"/>
      <c r="I1151" s="7"/>
      <c r="J1151" s="120"/>
      <c r="K1151" s="7"/>
      <c r="L1151" s="119"/>
      <c r="M1151" s="2"/>
    </row>
    <row r="1152" spans="1:14" s="1" customFormat="1">
      <c r="A1152" s="1" t="s">
        <v>32</v>
      </c>
      <c r="B1152" s="1" t="s">
        <v>356</v>
      </c>
      <c r="C1152" s="2" t="s">
        <v>8</v>
      </c>
      <c r="D1152" s="2" t="s">
        <v>97</v>
      </c>
      <c r="E1152" s="7">
        <v>1246006</v>
      </c>
      <c r="F1152" s="120">
        <v>6739</v>
      </c>
      <c r="G1152" s="7">
        <v>6118668</v>
      </c>
      <c r="H1152" s="120">
        <v>7439</v>
      </c>
      <c r="I1152" s="7">
        <v>12390604</v>
      </c>
      <c r="J1152" s="120"/>
      <c r="K1152" s="7"/>
      <c r="L1152" s="119"/>
      <c r="M1152" s="2"/>
    </row>
    <row r="1153" spans="1:13" s="1" customFormat="1">
      <c r="A1153" s="1" t="s">
        <v>32</v>
      </c>
      <c r="B1153" s="1" t="s">
        <v>356</v>
      </c>
      <c r="C1153" s="2" t="s">
        <v>8</v>
      </c>
      <c r="D1153" s="2" t="s">
        <v>98</v>
      </c>
      <c r="E1153" s="7"/>
      <c r="F1153" s="120"/>
      <c r="G1153" s="7"/>
      <c r="H1153" s="120"/>
      <c r="I1153" s="7"/>
      <c r="J1153" s="120"/>
      <c r="K1153" s="7"/>
      <c r="L1153" s="119"/>
      <c r="M1153" s="2"/>
    </row>
    <row r="1154" spans="1:13" s="1" customFormat="1">
      <c r="A1154" s="1" t="s">
        <v>32</v>
      </c>
      <c r="B1154" s="1" t="s">
        <v>356</v>
      </c>
      <c r="C1154" s="2" t="s">
        <v>8</v>
      </c>
      <c r="D1154" s="2" t="s">
        <v>99</v>
      </c>
      <c r="E1154" s="7"/>
      <c r="F1154" s="120"/>
      <c r="G1154" s="7"/>
      <c r="H1154" s="120"/>
      <c r="I1154" s="7"/>
      <c r="J1154" s="120"/>
      <c r="K1154" s="7"/>
      <c r="L1154" s="119"/>
      <c r="M1154" s="2"/>
    </row>
    <row r="1155" spans="1:13" s="1" customFormat="1" ht="27.6">
      <c r="A1155" s="1" t="s">
        <v>32</v>
      </c>
      <c r="B1155" s="1" t="s">
        <v>356</v>
      </c>
      <c r="C1155" s="2" t="s">
        <v>8</v>
      </c>
      <c r="D1155" s="2" t="s">
        <v>100</v>
      </c>
      <c r="E1155" s="7"/>
      <c r="F1155" s="120"/>
      <c r="G1155" s="7"/>
      <c r="H1155" s="120"/>
      <c r="I1155" s="7"/>
      <c r="J1155" s="120"/>
      <c r="K1155" s="7"/>
      <c r="L1155" s="119"/>
      <c r="M1155" s="2"/>
    </row>
    <row r="1156" spans="1:13" s="1" customFormat="1">
      <c r="A1156" s="1" t="s">
        <v>32</v>
      </c>
      <c r="B1156" s="1" t="s">
        <v>356</v>
      </c>
      <c r="C1156" s="2" t="s">
        <v>8</v>
      </c>
      <c r="D1156" s="2" t="s">
        <v>101</v>
      </c>
      <c r="E1156" s="7"/>
      <c r="F1156" s="120"/>
      <c r="G1156" s="7"/>
      <c r="H1156" s="120"/>
      <c r="I1156" s="7"/>
      <c r="J1156" s="120"/>
      <c r="K1156" s="7"/>
      <c r="L1156" s="119"/>
      <c r="M1156" s="2"/>
    </row>
    <row r="1157" spans="1:13" s="1" customFormat="1" ht="55.2">
      <c r="A1157" s="1" t="s">
        <v>32</v>
      </c>
      <c r="B1157" s="1" t="s">
        <v>356</v>
      </c>
      <c r="C1157" s="2" t="s">
        <v>8</v>
      </c>
      <c r="D1157" s="2" t="s">
        <v>102</v>
      </c>
      <c r="E1157" s="7"/>
      <c r="F1157" s="120"/>
      <c r="G1157" s="7"/>
      <c r="H1157" s="120"/>
      <c r="I1157" s="7"/>
      <c r="J1157" s="120"/>
      <c r="K1157" s="7"/>
      <c r="L1157" s="119"/>
      <c r="M1157" s="2"/>
    </row>
    <row r="1158" spans="1:13" s="1" customFormat="1">
      <c r="A1158" s="1" t="s">
        <v>32</v>
      </c>
      <c r="B1158" s="1" t="s">
        <v>356</v>
      </c>
      <c r="C1158" s="2" t="s">
        <v>8</v>
      </c>
      <c r="D1158" s="2" t="s">
        <v>103</v>
      </c>
      <c r="E1158" s="7"/>
      <c r="F1158" s="120"/>
      <c r="G1158" s="7">
        <v>1924972</v>
      </c>
      <c r="H1158" s="120">
        <v>591</v>
      </c>
      <c r="I1158" s="7"/>
      <c r="J1158" s="120"/>
      <c r="K1158" s="7"/>
      <c r="L1158" s="119"/>
      <c r="M1158" s="2"/>
    </row>
    <row r="1159" spans="1:13" s="1" customFormat="1" ht="27.6">
      <c r="A1159" s="1" t="s">
        <v>32</v>
      </c>
      <c r="B1159" s="1" t="s">
        <v>356</v>
      </c>
      <c r="C1159" s="2" t="s">
        <v>9</v>
      </c>
      <c r="D1159" s="2" t="s">
        <v>104</v>
      </c>
      <c r="E1159" s="7"/>
      <c r="F1159" s="120"/>
      <c r="G1159" s="7"/>
      <c r="H1159" s="120"/>
      <c r="I1159" s="7"/>
      <c r="J1159" s="120"/>
      <c r="K1159" s="7"/>
      <c r="L1159" s="119"/>
      <c r="M1159" s="2"/>
    </row>
    <row r="1160" spans="1:13" s="1" customFormat="1" ht="27.6">
      <c r="A1160" s="1" t="s">
        <v>32</v>
      </c>
      <c r="B1160" s="1" t="s">
        <v>356</v>
      </c>
      <c r="C1160" s="2" t="s">
        <v>9</v>
      </c>
      <c r="D1160" s="2" t="s">
        <v>105</v>
      </c>
      <c r="E1160" s="7">
        <v>34328</v>
      </c>
      <c r="F1160" s="120"/>
      <c r="G1160" s="7">
        <v>207804</v>
      </c>
      <c r="H1160" s="120"/>
      <c r="I1160" s="7"/>
      <c r="J1160" s="120"/>
      <c r="K1160" s="7"/>
      <c r="L1160" s="119"/>
      <c r="M1160" s="2"/>
    </row>
    <row r="1161" spans="1:13" s="1" customFormat="1" ht="41.4">
      <c r="A1161" s="1" t="s">
        <v>32</v>
      </c>
      <c r="B1161" s="1" t="s">
        <v>356</v>
      </c>
      <c r="C1161" s="2" t="s">
        <v>9</v>
      </c>
      <c r="D1161" s="2" t="s">
        <v>106</v>
      </c>
      <c r="E1161" s="7"/>
      <c r="F1161" s="120"/>
      <c r="G1161" s="7">
        <v>359535</v>
      </c>
      <c r="H1161" s="120"/>
      <c r="I1161" s="7">
        <v>44146</v>
      </c>
      <c r="J1161" s="120"/>
      <c r="K1161" s="7"/>
      <c r="L1161" s="119"/>
      <c r="M1161" s="2"/>
    </row>
    <row r="1162" spans="1:13" s="1" customFormat="1" ht="27.6">
      <c r="A1162" s="1" t="s">
        <v>32</v>
      </c>
      <c r="B1162" s="1" t="s">
        <v>356</v>
      </c>
      <c r="C1162" s="2" t="s">
        <v>9</v>
      </c>
      <c r="D1162" s="2" t="s">
        <v>107</v>
      </c>
      <c r="E1162" s="7"/>
      <c r="F1162" s="120"/>
      <c r="G1162" s="7">
        <v>1848</v>
      </c>
      <c r="H1162" s="120"/>
      <c r="I1162" s="7">
        <v>7569</v>
      </c>
      <c r="J1162" s="120"/>
      <c r="K1162" s="7"/>
      <c r="L1162" s="119"/>
      <c r="M1162" s="2"/>
    </row>
    <row r="1163" spans="1:13" s="1" customFormat="1" ht="27.6">
      <c r="A1163" s="1" t="s">
        <v>32</v>
      </c>
      <c r="B1163" s="1" t="s">
        <v>356</v>
      </c>
      <c r="C1163" s="2" t="s">
        <v>9</v>
      </c>
      <c r="D1163" s="2" t="s">
        <v>108</v>
      </c>
      <c r="E1163" s="7">
        <v>84159</v>
      </c>
      <c r="F1163" s="120"/>
      <c r="G1163" s="7">
        <v>726001</v>
      </c>
      <c r="H1163" s="120"/>
      <c r="I1163" s="7">
        <v>3477173</v>
      </c>
      <c r="J1163" s="120"/>
      <c r="K1163" s="7">
        <v>10588</v>
      </c>
      <c r="L1163" s="119"/>
      <c r="M1163" s="2">
        <v>42667</v>
      </c>
    </row>
    <row r="1164" spans="1:13" s="1" customFormat="1" ht="27.6">
      <c r="A1164" s="1" t="s">
        <v>32</v>
      </c>
      <c r="B1164" s="1" t="s">
        <v>356</v>
      </c>
      <c r="C1164" s="2" t="s">
        <v>10</v>
      </c>
      <c r="D1164" s="2" t="s">
        <v>109</v>
      </c>
      <c r="E1164" s="7">
        <v>6272</v>
      </c>
      <c r="F1164" s="120"/>
      <c r="G1164" s="7">
        <v>371168</v>
      </c>
      <c r="H1164" s="120"/>
      <c r="I1164" s="7">
        <v>20798</v>
      </c>
      <c r="J1164" s="120"/>
      <c r="K1164" s="7"/>
      <c r="L1164" s="119"/>
      <c r="M1164" s="2"/>
    </row>
    <row r="1165" spans="1:13" s="1" customFormat="1" ht="27.6">
      <c r="A1165" s="1" t="s">
        <v>32</v>
      </c>
      <c r="B1165" s="1" t="s">
        <v>356</v>
      </c>
      <c r="C1165" s="2" t="s">
        <v>10</v>
      </c>
      <c r="D1165" s="2" t="s">
        <v>110</v>
      </c>
      <c r="E1165" s="7">
        <v>4618</v>
      </c>
      <c r="F1165" s="120"/>
      <c r="G1165" s="7">
        <v>247068</v>
      </c>
      <c r="H1165" s="120"/>
      <c r="I1165" s="7"/>
      <c r="J1165" s="120"/>
      <c r="K1165" s="7"/>
      <c r="L1165" s="119"/>
      <c r="M1165" s="2"/>
    </row>
    <row r="1166" spans="1:13" s="1" customFormat="1" ht="27.6">
      <c r="A1166" s="1" t="s">
        <v>32</v>
      </c>
      <c r="B1166" s="1" t="s">
        <v>356</v>
      </c>
      <c r="C1166" s="2" t="s">
        <v>10</v>
      </c>
      <c r="D1166" s="2" t="s">
        <v>111</v>
      </c>
      <c r="E1166" s="7"/>
      <c r="F1166" s="120"/>
      <c r="G1166" s="7">
        <v>482330</v>
      </c>
      <c r="H1166" s="120"/>
      <c r="I1166" s="7">
        <v>132635</v>
      </c>
      <c r="J1166" s="120"/>
      <c r="K1166" s="7">
        <v>12203</v>
      </c>
      <c r="L1166" s="119"/>
      <c r="M1166" s="2">
        <v>23</v>
      </c>
    </row>
    <row r="1167" spans="1:13" s="1" customFormat="1" ht="27.6">
      <c r="A1167" s="1" t="s">
        <v>32</v>
      </c>
      <c r="B1167" s="1" t="s">
        <v>356</v>
      </c>
      <c r="C1167" s="2" t="s">
        <v>10</v>
      </c>
      <c r="D1167" s="2" t="s">
        <v>112</v>
      </c>
      <c r="E1167" s="7"/>
      <c r="F1167" s="120"/>
      <c r="G1167" s="7">
        <v>44592</v>
      </c>
      <c r="H1167" s="120"/>
      <c r="I1167" s="7">
        <v>5625</v>
      </c>
      <c r="J1167" s="120"/>
      <c r="K1167" s="7"/>
      <c r="L1167" s="119"/>
      <c r="M1167" s="2"/>
    </row>
    <row r="1168" spans="1:13" s="1" customFormat="1">
      <c r="A1168" s="1" t="s">
        <v>32</v>
      </c>
      <c r="B1168" s="1" t="s">
        <v>356</v>
      </c>
      <c r="C1168" s="2" t="s">
        <v>11</v>
      </c>
      <c r="D1168" s="2" t="s">
        <v>113</v>
      </c>
      <c r="E1168" s="7"/>
      <c r="F1168" s="120"/>
      <c r="G1168" s="7">
        <v>6811961</v>
      </c>
      <c r="H1168" s="120"/>
      <c r="I1168" s="7">
        <v>152876</v>
      </c>
      <c r="J1168" s="120"/>
      <c r="K1168" s="7"/>
      <c r="L1168" s="119"/>
      <c r="M1168" s="2"/>
    </row>
    <row r="1169" spans="1:14" s="1" customFormat="1" ht="41.4">
      <c r="A1169" s="1" t="s">
        <v>32</v>
      </c>
      <c r="B1169" s="1" t="s">
        <v>356</v>
      </c>
      <c r="C1169" s="2" t="s">
        <v>11</v>
      </c>
      <c r="D1169" s="2" t="s">
        <v>114</v>
      </c>
      <c r="E1169" s="7">
        <v>793763</v>
      </c>
      <c r="F1169" s="120"/>
      <c r="G1169" s="7">
        <v>5631016</v>
      </c>
      <c r="H1169" s="120"/>
      <c r="I1169" s="7"/>
      <c r="J1169" s="120"/>
      <c r="K1169" s="7"/>
      <c r="L1169" s="119"/>
      <c r="M1169" s="2"/>
    </row>
    <row r="1170" spans="1:14" s="1" customFormat="1">
      <c r="A1170" s="1" t="s">
        <v>32</v>
      </c>
      <c r="B1170" s="1" t="s">
        <v>356</v>
      </c>
      <c r="C1170" s="2" t="s">
        <v>11</v>
      </c>
      <c r="D1170" s="2" t="s">
        <v>115</v>
      </c>
      <c r="E1170" s="7"/>
      <c r="F1170" s="120"/>
      <c r="G1170" s="7"/>
      <c r="H1170" s="120"/>
      <c r="I1170" s="7"/>
      <c r="J1170" s="120"/>
      <c r="K1170" s="7"/>
      <c r="L1170" s="119"/>
      <c r="M1170" s="2"/>
    </row>
    <row r="1171" spans="1:14" s="1" customFormat="1">
      <c r="A1171" s="1" t="s">
        <v>32</v>
      </c>
      <c r="B1171" s="1" t="s">
        <v>356</v>
      </c>
      <c r="C1171" s="2" t="s">
        <v>12</v>
      </c>
      <c r="D1171" s="2" t="s">
        <v>116</v>
      </c>
      <c r="E1171" s="7"/>
      <c r="F1171" s="120"/>
      <c r="G1171" s="7"/>
      <c r="H1171" s="120"/>
      <c r="I1171" s="7"/>
      <c r="J1171" s="120"/>
      <c r="K1171" s="7"/>
      <c r="L1171" s="119"/>
      <c r="M1171" s="2"/>
    </row>
    <row r="1172" spans="1:14" s="1" customFormat="1" ht="27.6">
      <c r="A1172" s="1" t="s">
        <v>32</v>
      </c>
      <c r="B1172" s="1" t="s">
        <v>356</v>
      </c>
      <c r="C1172" s="2" t="s">
        <v>13</v>
      </c>
      <c r="D1172" s="2" t="s">
        <v>117</v>
      </c>
      <c r="E1172" s="7"/>
      <c r="F1172" s="120"/>
      <c r="G1172" s="7"/>
      <c r="H1172" s="120"/>
      <c r="I1172" s="7"/>
      <c r="J1172" s="120"/>
      <c r="K1172" s="7"/>
      <c r="L1172" s="119"/>
      <c r="M1172" s="2"/>
    </row>
    <row r="1173" spans="1:14" s="1" customFormat="1">
      <c r="A1173" s="1" t="s">
        <v>32</v>
      </c>
      <c r="B1173" s="1" t="s">
        <v>356</v>
      </c>
      <c r="C1173" s="2" t="s">
        <v>14</v>
      </c>
      <c r="D1173" s="2" t="s">
        <v>118</v>
      </c>
      <c r="E1173" s="7">
        <v>47978</v>
      </c>
      <c r="F1173" s="120"/>
      <c r="G1173" s="7">
        <v>412987</v>
      </c>
      <c r="H1173" s="120"/>
      <c r="I1173" s="7">
        <v>1148540</v>
      </c>
      <c r="J1173" s="120"/>
      <c r="K1173" s="7">
        <v>3812</v>
      </c>
      <c r="L1173" s="119"/>
      <c r="M1173" s="2"/>
      <c r="N1173" s="1" t="s">
        <v>357</v>
      </c>
    </row>
    <row r="1174" spans="1:14" s="1" customFormat="1" ht="27.6">
      <c r="A1174" s="1" t="s">
        <v>32</v>
      </c>
      <c r="B1174" s="1" t="s">
        <v>356</v>
      </c>
      <c r="C1174" s="2" t="s">
        <v>15</v>
      </c>
      <c r="D1174" s="2" t="s">
        <v>119</v>
      </c>
      <c r="E1174" s="7"/>
      <c r="F1174" s="120"/>
      <c r="G1174" s="7">
        <v>829321</v>
      </c>
      <c r="H1174" s="120">
        <v>476</v>
      </c>
      <c r="I1174" s="7"/>
      <c r="J1174" s="120"/>
      <c r="K1174" s="7"/>
      <c r="L1174" s="119"/>
      <c r="M1174" s="2"/>
    </row>
    <row r="1175" spans="1:14" s="1" customFormat="1" ht="27.6">
      <c r="A1175" s="1" t="s">
        <v>32</v>
      </c>
      <c r="B1175" s="1" t="s">
        <v>356</v>
      </c>
      <c r="C1175" s="2" t="s">
        <v>15</v>
      </c>
      <c r="D1175" s="2" t="s">
        <v>120</v>
      </c>
      <c r="E1175" s="7"/>
      <c r="F1175" s="120"/>
      <c r="G1175" s="7">
        <v>802341</v>
      </c>
      <c r="H1175" s="120">
        <v>394</v>
      </c>
      <c r="I1175" s="7"/>
      <c r="J1175" s="120"/>
      <c r="K1175" s="7"/>
      <c r="L1175" s="119"/>
      <c r="M1175" s="2"/>
    </row>
    <row r="1176" spans="1:14" s="1" customFormat="1" ht="27.6">
      <c r="A1176" s="1" t="s">
        <v>32</v>
      </c>
      <c r="B1176" s="1" t="s">
        <v>356</v>
      </c>
      <c r="C1176" s="2" t="s">
        <v>15</v>
      </c>
      <c r="D1176" s="2" t="s">
        <v>121</v>
      </c>
      <c r="E1176" s="7"/>
      <c r="F1176" s="120"/>
      <c r="G1176" s="7"/>
      <c r="H1176" s="120"/>
      <c r="I1176" s="7"/>
      <c r="J1176" s="120"/>
      <c r="K1176" s="7"/>
      <c r="L1176" s="119"/>
      <c r="M1176" s="2"/>
    </row>
    <row r="1177" spans="1:14" s="1" customFormat="1" ht="27.6">
      <c r="A1177" s="1" t="s">
        <v>32</v>
      </c>
      <c r="B1177" s="1" t="s">
        <v>356</v>
      </c>
      <c r="C1177" s="2" t="s">
        <v>15</v>
      </c>
      <c r="D1177" s="2" t="s">
        <v>122</v>
      </c>
      <c r="E1177" s="7"/>
      <c r="F1177" s="120"/>
      <c r="G1177" s="7"/>
      <c r="H1177" s="120"/>
      <c r="I1177" s="7"/>
      <c r="J1177" s="120"/>
      <c r="K1177" s="7"/>
      <c r="L1177" s="119"/>
      <c r="M1177" s="2"/>
    </row>
    <row r="1178" spans="1:14" s="1" customFormat="1">
      <c r="A1178" s="1" t="s">
        <v>32</v>
      </c>
      <c r="B1178" s="1" t="s">
        <v>356</v>
      </c>
      <c r="C1178" s="2" t="s">
        <v>15</v>
      </c>
      <c r="D1178" s="2" t="s">
        <v>123</v>
      </c>
      <c r="E1178" s="7"/>
      <c r="F1178" s="120"/>
      <c r="G1178" s="7"/>
      <c r="H1178" s="120"/>
      <c r="I1178" s="7"/>
      <c r="J1178" s="120"/>
      <c r="K1178" s="7"/>
      <c r="L1178" s="119"/>
      <c r="M1178" s="2"/>
    </row>
    <row r="1179" spans="1:14" s="1" customFormat="1">
      <c r="A1179" s="1" t="s">
        <v>32</v>
      </c>
      <c r="B1179" s="1" t="s">
        <v>356</v>
      </c>
      <c r="C1179" s="2" t="s">
        <v>86</v>
      </c>
      <c r="D1179" s="2" t="s">
        <v>124</v>
      </c>
      <c r="E1179" s="7"/>
      <c r="F1179" s="120"/>
      <c r="G1179" s="7"/>
      <c r="H1179" s="120"/>
      <c r="I1179" s="7"/>
      <c r="J1179" s="120"/>
      <c r="K1179" s="7"/>
      <c r="L1179" s="119"/>
      <c r="M1179" s="2"/>
    </row>
    <row r="1180" spans="1:14" s="1" customFormat="1">
      <c r="A1180" s="1" t="s">
        <v>32</v>
      </c>
      <c r="B1180" s="1" t="s">
        <v>358</v>
      </c>
      <c r="C1180" s="2" t="s">
        <v>8</v>
      </c>
      <c r="D1180" s="2" t="s">
        <v>97</v>
      </c>
      <c r="E1180" s="7">
        <v>2062213</v>
      </c>
      <c r="F1180" s="120">
        <v>2407</v>
      </c>
      <c r="G1180" s="7">
        <v>7698750</v>
      </c>
      <c r="H1180" s="120">
        <v>3866</v>
      </c>
      <c r="I1180" s="7">
        <v>4970301</v>
      </c>
      <c r="J1180" s="120">
        <v>2511</v>
      </c>
      <c r="K1180" s="7">
        <v>50334</v>
      </c>
      <c r="L1180" s="119"/>
      <c r="M1180" s="134">
        <v>6998</v>
      </c>
    </row>
    <row r="1181" spans="1:14" s="1" customFormat="1">
      <c r="A1181" s="1" t="s">
        <v>32</v>
      </c>
      <c r="B1181" s="1" t="s">
        <v>358</v>
      </c>
      <c r="C1181" s="2" t="s">
        <v>8</v>
      </c>
      <c r="D1181" s="2" t="s">
        <v>98</v>
      </c>
      <c r="E1181" s="7">
        <v>290683</v>
      </c>
      <c r="F1181" s="120">
        <v>370</v>
      </c>
      <c r="G1181" s="7">
        <v>383684</v>
      </c>
      <c r="H1181" s="120">
        <v>54</v>
      </c>
      <c r="I1181" s="7"/>
      <c r="J1181" s="120"/>
      <c r="K1181" s="7"/>
      <c r="L1181" s="119"/>
      <c r="M1181" s="2"/>
    </row>
    <row r="1182" spans="1:14" s="1" customFormat="1">
      <c r="A1182" s="1" t="s">
        <v>32</v>
      </c>
      <c r="B1182" s="1" t="s">
        <v>358</v>
      </c>
      <c r="C1182" s="2" t="s">
        <v>8</v>
      </c>
      <c r="D1182" s="2" t="s">
        <v>99</v>
      </c>
      <c r="E1182" s="7"/>
      <c r="F1182" s="120"/>
      <c r="G1182" s="7"/>
      <c r="H1182" s="120"/>
      <c r="I1182" s="7"/>
      <c r="J1182" s="120"/>
      <c r="K1182" s="7"/>
      <c r="L1182" s="119"/>
      <c r="M1182" s="2"/>
    </row>
    <row r="1183" spans="1:14" s="1" customFormat="1" ht="27.6">
      <c r="A1183" s="1" t="s">
        <v>32</v>
      </c>
      <c r="B1183" s="1" t="s">
        <v>358</v>
      </c>
      <c r="C1183" s="2" t="s">
        <v>8</v>
      </c>
      <c r="D1183" s="2" t="s">
        <v>100</v>
      </c>
      <c r="E1183" s="7"/>
      <c r="F1183" s="120"/>
      <c r="G1183" s="7">
        <v>1232791</v>
      </c>
      <c r="H1183" s="120">
        <v>1703</v>
      </c>
      <c r="I1183" s="7">
        <v>52668</v>
      </c>
      <c r="J1183" s="120">
        <v>65</v>
      </c>
      <c r="K1183" s="7"/>
      <c r="L1183" s="119"/>
      <c r="M1183" s="2"/>
    </row>
    <row r="1184" spans="1:14" s="1" customFormat="1">
      <c r="A1184" s="1" t="s">
        <v>32</v>
      </c>
      <c r="B1184" s="1" t="s">
        <v>358</v>
      </c>
      <c r="C1184" s="2" t="s">
        <v>8</v>
      </c>
      <c r="D1184" s="2" t="s">
        <v>101</v>
      </c>
      <c r="E1184" s="7">
        <v>147864</v>
      </c>
      <c r="F1184" s="120">
        <v>172</v>
      </c>
      <c r="G1184" s="7">
        <v>334696</v>
      </c>
      <c r="H1184" s="120">
        <v>172</v>
      </c>
      <c r="I1184" s="7">
        <v>69209</v>
      </c>
      <c r="J1184" s="120">
        <v>10</v>
      </c>
      <c r="K1184" s="7"/>
      <c r="L1184" s="119"/>
      <c r="M1184" s="2"/>
    </row>
    <row r="1185" spans="1:14" s="1" customFormat="1" ht="55.2">
      <c r="A1185" s="1" t="s">
        <v>32</v>
      </c>
      <c r="B1185" s="1" t="s">
        <v>358</v>
      </c>
      <c r="C1185" s="2" t="s">
        <v>8</v>
      </c>
      <c r="D1185" s="2" t="s">
        <v>102</v>
      </c>
      <c r="E1185" s="7"/>
      <c r="F1185" s="120"/>
      <c r="G1185" s="7"/>
      <c r="H1185" s="120"/>
      <c r="I1185" s="7">
        <v>161705</v>
      </c>
      <c r="J1185" s="120">
        <v>12</v>
      </c>
      <c r="K1185" s="7"/>
      <c r="L1185" s="119"/>
      <c r="M1185" s="2"/>
    </row>
    <row r="1186" spans="1:14" s="1" customFormat="1">
      <c r="A1186" s="1" t="s">
        <v>32</v>
      </c>
      <c r="B1186" s="1" t="s">
        <v>358</v>
      </c>
      <c r="C1186" s="2" t="s">
        <v>8</v>
      </c>
      <c r="D1186" s="2" t="s">
        <v>103</v>
      </c>
      <c r="E1186" s="7"/>
      <c r="F1186" s="120"/>
      <c r="G1186" s="7"/>
      <c r="H1186" s="120"/>
      <c r="I1186" s="7"/>
      <c r="J1186" s="120"/>
      <c r="K1186" s="7"/>
      <c r="L1186" s="119"/>
      <c r="M1186" s="2"/>
    </row>
    <row r="1187" spans="1:14" s="1" customFormat="1" ht="27.6">
      <c r="A1187" s="1" t="s">
        <v>32</v>
      </c>
      <c r="B1187" s="1" t="s">
        <v>358</v>
      </c>
      <c r="C1187" s="2" t="s">
        <v>9</v>
      </c>
      <c r="D1187" s="2" t="s">
        <v>104</v>
      </c>
      <c r="E1187" s="7"/>
      <c r="F1187" s="120"/>
      <c r="G1187" s="7"/>
      <c r="H1187" s="120"/>
      <c r="I1187" s="7"/>
      <c r="J1187" s="120"/>
      <c r="K1187" s="7"/>
      <c r="L1187" s="119"/>
      <c r="M1187" s="2"/>
    </row>
    <row r="1188" spans="1:14" s="1" customFormat="1" ht="27.6">
      <c r="A1188" s="1" t="s">
        <v>32</v>
      </c>
      <c r="B1188" s="1" t="s">
        <v>358</v>
      </c>
      <c r="C1188" s="2" t="s">
        <v>9</v>
      </c>
      <c r="D1188" s="2" t="s">
        <v>105</v>
      </c>
      <c r="E1188" s="7">
        <v>6086</v>
      </c>
      <c r="F1188" s="120"/>
      <c r="G1188" s="7">
        <v>21559</v>
      </c>
      <c r="H1188" s="120"/>
      <c r="I1188" s="7">
        <v>1899585</v>
      </c>
      <c r="J1188" s="120"/>
      <c r="K1188" s="7">
        <v>23006</v>
      </c>
      <c r="L1188" s="119"/>
      <c r="M1188" s="2"/>
    </row>
    <row r="1189" spans="1:14" s="1" customFormat="1" ht="41.4">
      <c r="A1189" s="1" t="s">
        <v>32</v>
      </c>
      <c r="B1189" s="1" t="s">
        <v>358</v>
      </c>
      <c r="C1189" s="2" t="s">
        <v>9</v>
      </c>
      <c r="D1189" s="2" t="s">
        <v>106</v>
      </c>
      <c r="E1189" s="7">
        <v>10077</v>
      </c>
      <c r="F1189" s="120"/>
      <c r="G1189" s="7">
        <v>46912</v>
      </c>
      <c r="H1189" s="120"/>
      <c r="I1189" s="7"/>
      <c r="J1189" s="120"/>
      <c r="K1189" s="7"/>
      <c r="L1189" s="119"/>
      <c r="M1189" s="2"/>
    </row>
    <row r="1190" spans="1:14" s="1" customFormat="1" ht="27.6">
      <c r="A1190" s="1" t="s">
        <v>32</v>
      </c>
      <c r="B1190" s="1" t="s">
        <v>358</v>
      </c>
      <c r="C1190" s="2" t="s">
        <v>9</v>
      </c>
      <c r="D1190" s="2" t="s">
        <v>107</v>
      </c>
      <c r="E1190" s="7">
        <v>62699</v>
      </c>
      <c r="F1190" s="120"/>
      <c r="G1190" s="7">
        <v>57509</v>
      </c>
      <c r="H1190" s="120"/>
      <c r="I1190" s="7">
        <v>34089</v>
      </c>
      <c r="J1190" s="120"/>
      <c r="K1190" s="7"/>
      <c r="L1190" s="119"/>
      <c r="M1190" s="2"/>
    </row>
    <row r="1191" spans="1:14" s="1" customFormat="1" ht="27.6">
      <c r="A1191" s="1" t="s">
        <v>32</v>
      </c>
      <c r="B1191" s="1" t="s">
        <v>358</v>
      </c>
      <c r="C1191" s="2" t="s">
        <v>9</v>
      </c>
      <c r="D1191" s="2" t="s">
        <v>108</v>
      </c>
      <c r="E1191" s="7">
        <v>820488</v>
      </c>
      <c r="F1191" s="120"/>
      <c r="G1191" s="7">
        <v>986500</v>
      </c>
      <c r="H1191" s="120"/>
      <c r="I1191" s="7">
        <v>2073091</v>
      </c>
      <c r="J1191" s="120"/>
      <c r="K1191" s="7">
        <v>233593</v>
      </c>
      <c r="L1191" s="119"/>
      <c r="M1191" s="2">
        <v>418468</v>
      </c>
    </row>
    <row r="1192" spans="1:14" s="1" customFormat="1" ht="27.6">
      <c r="A1192" s="1" t="s">
        <v>32</v>
      </c>
      <c r="B1192" s="1" t="s">
        <v>358</v>
      </c>
      <c r="C1192" s="2" t="s">
        <v>10</v>
      </c>
      <c r="D1192" s="2" t="s">
        <v>109</v>
      </c>
      <c r="E1192" s="7">
        <v>306245</v>
      </c>
      <c r="F1192" s="120"/>
      <c r="G1192" s="7">
        <v>1210093</v>
      </c>
      <c r="H1192" s="120"/>
      <c r="I1192" s="7">
        <v>-373484</v>
      </c>
      <c r="J1192" s="120"/>
      <c r="K1192" s="7">
        <v>102023</v>
      </c>
      <c r="L1192" s="119"/>
      <c r="M1192" s="2"/>
      <c r="N1192" s="1" t="s">
        <v>359</v>
      </c>
    </row>
    <row r="1193" spans="1:14" s="1" customFormat="1" ht="27.6">
      <c r="A1193" s="1" t="s">
        <v>32</v>
      </c>
      <c r="B1193" s="1" t="s">
        <v>358</v>
      </c>
      <c r="C1193" s="2" t="s">
        <v>10</v>
      </c>
      <c r="D1193" s="2" t="s">
        <v>110</v>
      </c>
      <c r="E1193" s="7">
        <v>17231</v>
      </c>
      <c r="F1193" s="120"/>
      <c r="G1193" s="7">
        <v>47070</v>
      </c>
      <c r="H1193" s="120"/>
      <c r="I1193" s="7">
        <v>28051</v>
      </c>
      <c r="J1193" s="120"/>
      <c r="K1193" s="7"/>
      <c r="L1193" s="119"/>
      <c r="M1193" s="2"/>
    </row>
    <row r="1194" spans="1:14" s="1" customFormat="1" ht="27.6">
      <c r="A1194" s="1" t="s">
        <v>32</v>
      </c>
      <c r="B1194" s="1" t="s">
        <v>358</v>
      </c>
      <c r="C1194" s="2" t="s">
        <v>10</v>
      </c>
      <c r="D1194" s="2" t="s">
        <v>111</v>
      </c>
      <c r="E1194" s="7">
        <v>94157</v>
      </c>
      <c r="F1194" s="120"/>
      <c r="G1194" s="7">
        <v>99252</v>
      </c>
      <c r="H1194" s="120"/>
      <c r="I1194" s="7">
        <v>438098</v>
      </c>
      <c r="J1194" s="120"/>
      <c r="K1194" s="7"/>
      <c r="L1194" s="119"/>
      <c r="M1194" s="2"/>
    </row>
    <row r="1195" spans="1:14" s="1" customFormat="1" ht="27.6">
      <c r="A1195" s="1" t="s">
        <v>32</v>
      </c>
      <c r="B1195" s="1" t="s">
        <v>358</v>
      </c>
      <c r="C1195" s="2" t="s">
        <v>10</v>
      </c>
      <c r="D1195" s="2" t="s">
        <v>112</v>
      </c>
      <c r="E1195" s="7">
        <v>252</v>
      </c>
      <c r="F1195" s="120"/>
      <c r="G1195" s="7">
        <v>347</v>
      </c>
      <c r="H1195" s="120"/>
      <c r="I1195" s="7"/>
      <c r="J1195" s="120"/>
      <c r="K1195" s="7"/>
      <c r="L1195" s="119"/>
      <c r="M1195" s="2"/>
    </row>
    <row r="1196" spans="1:14" s="1" customFormat="1">
      <c r="A1196" s="1" t="s">
        <v>32</v>
      </c>
      <c r="B1196" s="1" t="s">
        <v>358</v>
      </c>
      <c r="C1196" s="2" t="s">
        <v>11</v>
      </c>
      <c r="D1196" s="2" t="s">
        <v>113</v>
      </c>
      <c r="E1196" s="7">
        <v>130000</v>
      </c>
      <c r="F1196" s="120"/>
      <c r="G1196" s="7">
        <v>3182441</v>
      </c>
      <c r="H1196" s="120"/>
      <c r="I1196" s="7"/>
      <c r="J1196" s="120"/>
      <c r="K1196" s="7">
        <v>512958</v>
      </c>
      <c r="L1196" s="119"/>
      <c r="M1196" s="2"/>
    </row>
    <row r="1197" spans="1:14" s="1" customFormat="1" ht="41.4">
      <c r="A1197" s="1" t="s">
        <v>32</v>
      </c>
      <c r="B1197" s="1" t="s">
        <v>358</v>
      </c>
      <c r="C1197" s="2" t="s">
        <v>11</v>
      </c>
      <c r="D1197" s="2" t="s">
        <v>114</v>
      </c>
      <c r="E1197" s="7">
        <v>35000</v>
      </c>
      <c r="F1197" s="120"/>
      <c r="G1197" s="7">
        <v>389499</v>
      </c>
      <c r="H1197" s="120"/>
      <c r="I1197" s="7">
        <v>171591</v>
      </c>
      <c r="J1197" s="120"/>
      <c r="K1197" s="7">
        <v>35617</v>
      </c>
      <c r="L1197" s="119"/>
      <c r="M1197" s="2"/>
    </row>
    <row r="1198" spans="1:14" s="1" customFormat="1">
      <c r="A1198" s="1" t="s">
        <v>32</v>
      </c>
      <c r="B1198" s="1" t="s">
        <v>358</v>
      </c>
      <c r="C1198" s="2" t="s">
        <v>11</v>
      </c>
      <c r="D1198" s="2" t="s">
        <v>115</v>
      </c>
      <c r="E1198" s="7"/>
      <c r="F1198" s="120"/>
      <c r="G1198" s="7"/>
      <c r="H1198" s="120"/>
      <c r="I1198" s="7"/>
      <c r="J1198" s="120"/>
      <c r="K1198" s="7"/>
      <c r="L1198" s="119"/>
      <c r="M1198" s="2"/>
    </row>
    <row r="1199" spans="1:14" s="1" customFormat="1">
      <c r="A1199" s="1" t="s">
        <v>32</v>
      </c>
      <c r="B1199" s="1" t="s">
        <v>358</v>
      </c>
      <c r="C1199" s="2" t="s">
        <v>12</v>
      </c>
      <c r="D1199" s="2" t="s">
        <v>116</v>
      </c>
      <c r="E1199" s="7"/>
      <c r="F1199" s="120"/>
      <c r="G1199" s="7"/>
      <c r="H1199" s="120"/>
      <c r="I1199" s="7"/>
      <c r="J1199" s="120"/>
      <c r="K1199" s="7"/>
      <c r="L1199" s="119"/>
      <c r="M1199" s="2"/>
    </row>
    <row r="1200" spans="1:14" s="1" customFormat="1" ht="27.6">
      <c r="A1200" s="1" t="s">
        <v>32</v>
      </c>
      <c r="B1200" s="1" t="s">
        <v>358</v>
      </c>
      <c r="C1200" s="2" t="s">
        <v>13</v>
      </c>
      <c r="D1200" s="2" t="s">
        <v>117</v>
      </c>
      <c r="E1200" s="7"/>
      <c r="F1200" s="120"/>
      <c r="G1200" s="7"/>
      <c r="H1200" s="120"/>
      <c r="I1200" s="7"/>
      <c r="J1200" s="120"/>
      <c r="K1200" s="7"/>
      <c r="L1200" s="119"/>
      <c r="M1200" s="2"/>
    </row>
    <row r="1201" spans="1:14" s="1" customFormat="1">
      <c r="A1201" s="1" t="s">
        <v>32</v>
      </c>
      <c r="B1201" s="1" t="s">
        <v>358</v>
      </c>
      <c r="C1201" s="2" t="s">
        <v>14</v>
      </c>
      <c r="D1201" s="2" t="s">
        <v>118</v>
      </c>
      <c r="E1201" s="7">
        <v>3642</v>
      </c>
      <c r="F1201" s="120"/>
      <c r="G1201" s="7">
        <v>1778217</v>
      </c>
      <c r="H1201" s="120"/>
      <c r="I1201" s="7">
        <v>3836707</v>
      </c>
      <c r="J1201" s="120"/>
      <c r="K1201" s="7">
        <v>653885</v>
      </c>
      <c r="L1201" s="119"/>
      <c r="M1201" s="2"/>
      <c r="N1201" s="1" t="s">
        <v>360</v>
      </c>
    </row>
    <row r="1202" spans="1:14" s="1" customFormat="1" ht="27.6">
      <c r="A1202" s="1" t="s">
        <v>32</v>
      </c>
      <c r="B1202" s="1" t="s">
        <v>358</v>
      </c>
      <c r="C1202" s="2" t="s">
        <v>15</v>
      </c>
      <c r="D1202" s="2" t="s">
        <v>119</v>
      </c>
      <c r="E1202" s="7"/>
      <c r="F1202" s="120"/>
      <c r="G1202" s="7"/>
      <c r="H1202" s="120"/>
      <c r="I1202" s="7"/>
      <c r="J1202" s="120"/>
      <c r="K1202" s="7"/>
      <c r="L1202" s="119"/>
      <c r="M1202" s="2"/>
    </row>
    <row r="1203" spans="1:14" s="1" customFormat="1" ht="27.6">
      <c r="A1203" s="1" t="s">
        <v>32</v>
      </c>
      <c r="B1203" s="1" t="s">
        <v>358</v>
      </c>
      <c r="C1203" s="2" t="s">
        <v>15</v>
      </c>
      <c r="D1203" s="2" t="s">
        <v>120</v>
      </c>
      <c r="E1203" s="7"/>
      <c r="F1203" s="120"/>
      <c r="G1203" s="7"/>
      <c r="H1203" s="120"/>
      <c r="I1203" s="7"/>
      <c r="J1203" s="120"/>
      <c r="K1203" s="7"/>
      <c r="L1203" s="119"/>
      <c r="M1203" s="2"/>
    </row>
    <row r="1204" spans="1:14" s="1" customFormat="1" ht="27.6">
      <c r="A1204" s="1" t="s">
        <v>32</v>
      </c>
      <c r="B1204" s="1" t="s">
        <v>358</v>
      </c>
      <c r="C1204" s="2" t="s">
        <v>15</v>
      </c>
      <c r="D1204" s="2" t="s">
        <v>121</v>
      </c>
      <c r="E1204" s="7"/>
      <c r="F1204" s="120"/>
      <c r="G1204" s="7"/>
      <c r="H1204" s="120"/>
      <c r="I1204" s="7"/>
      <c r="J1204" s="120"/>
      <c r="K1204" s="7"/>
      <c r="L1204" s="119"/>
      <c r="M1204" s="2"/>
    </row>
    <row r="1205" spans="1:14" s="1" customFormat="1" ht="27.6">
      <c r="A1205" s="1" t="s">
        <v>32</v>
      </c>
      <c r="B1205" s="1" t="s">
        <v>358</v>
      </c>
      <c r="C1205" s="2" t="s">
        <v>15</v>
      </c>
      <c r="D1205" s="2" t="s">
        <v>122</v>
      </c>
      <c r="E1205" s="7"/>
      <c r="F1205" s="120"/>
      <c r="G1205" s="7"/>
      <c r="H1205" s="120"/>
      <c r="I1205" s="7"/>
      <c r="J1205" s="120"/>
      <c r="K1205" s="7"/>
      <c r="L1205" s="119"/>
      <c r="M1205" s="2"/>
    </row>
    <row r="1206" spans="1:14" s="1" customFormat="1">
      <c r="A1206" s="1" t="s">
        <v>32</v>
      </c>
      <c r="B1206" s="1" t="s">
        <v>358</v>
      </c>
      <c r="C1206" s="2" t="s">
        <v>15</v>
      </c>
      <c r="D1206" s="2" t="s">
        <v>123</v>
      </c>
      <c r="E1206" s="7"/>
      <c r="F1206" s="120"/>
      <c r="G1206" s="7"/>
      <c r="H1206" s="120"/>
      <c r="I1206" s="7"/>
      <c r="J1206" s="120"/>
      <c r="K1206" s="7"/>
      <c r="L1206" s="119"/>
      <c r="M1206" s="2"/>
    </row>
    <row r="1207" spans="1:14" s="1" customFormat="1">
      <c r="A1207" s="1" t="s">
        <v>32</v>
      </c>
      <c r="B1207" s="1" t="s">
        <v>358</v>
      </c>
      <c r="C1207" s="2" t="s">
        <v>86</v>
      </c>
      <c r="D1207" s="2" t="s">
        <v>124</v>
      </c>
      <c r="E1207" s="7"/>
      <c r="F1207" s="120"/>
      <c r="G1207" s="7"/>
      <c r="H1207" s="120"/>
      <c r="I1207" s="7"/>
      <c r="J1207" s="120"/>
      <c r="K1207" s="7"/>
      <c r="L1207" s="119"/>
      <c r="M1207" s="2"/>
    </row>
    <row r="1208" spans="1:14" s="1" customFormat="1">
      <c r="A1208" s="1" t="s">
        <v>32</v>
      </c>
      <c r="B1208" s="1" t="s">
        <v>361</v>
      </c>
      <c r="C1208" s="2" t="s">
        <v>8</v>
      </c>
      <c r="D1208" s="2" t="s">
        <v>97</v>
      </c>
      <c r="E1208" s="7">
        <v>1750425</v>
      </c>
      <c r="F1208" s="120">
        <v>3570</v>
      </c>
      <c r="G1208" s="7">
        <v>8277241</v>
      </c>
      <c r="H1208" s="120">
        <v>3719</v>
      </c>
      <c r="I1208" s="7">
        <v>6732344</v>
      </c>
      <c r="J1208" s="120">
        <v>8908</v>
      </c>
      <c r="K1208" s="7"/>
      <c r="L1208" s="119"/>
      <c r="M1208" s="2"/>
      <c r="N1208" s="1" t="s">
        <v>362</v>
      </c>
    </row>
    <row r="1209" spans="1:14" s="1" customFormat="1">
      <c r="A1209" s="1" t="s">
        <v>32</v>
      </c>
      <c r="B1209" s="1" t="s">
        <v>361</v>
      </c>
      <c r="C1209" s="2" t="s">
        <v>8</v>
      </c>
      <c r="D1209" s="2" t="s">
        <v>98</v>
      </c>
      <c r="E1209" s="7">
        <v>1101093</v>
      </c>
      <c r="F1209" s="120">
        <v>19215</v>
      </c>
      <c r="G1209" s="7">
        <v>183375</v>
      </c>
      <c r="H1209" s="120">
        <v>9003</v>
      </c>
      <c r="I1209" s="7">
        <v>0</v>
      </c>
      <c r="J1209" s="120">
        <v>0</v>
      </c>
      <c r="K1209" s="7"/>
      <c r="L1209" s="119"/>
      <c r="M1209" s="2"/>
      <c r="N1209" s="1" t="s">
        <v>363</v>
      </c>
    </row>
    <row r="1210" spans="1:14" s="1" customFormat="1">
      <c r="A1210" s="1" t="s">
        <v>32</v>
      </c>
      <c r="B1210" s="1" t="s">
        <v>361</v>
      </c>
      <c r="C1210" s="2" t="s">
        <v>8</v>
      </c>
      <c r="D1210" s="2" t="s">
        <v>99</v>
      </c>
      <c r="E1210" s="7"/>
      <c r="F1210" s="120"/>
      <c r="G1210" s="7"/>
      <c r="H1210" s="120"/>
      <c r="I1210" s="7"/>
      <c r="J1210" s="120"/>
      <c r="K1210" s="7"/>
      <c r="L1210" s="119"/>
      <c r="M1210" s="2"/>
    </row>
    <row r="1211" spans="1:14" s="1" customFormat="1" ht="27.6">
      <c r="A1211" s="1" t="s">
        <v>32</v>
      </c>
      <c r="B1211" s="1" t="s">
        <v>361</v>
      </c>
      <c r="C1211" s="2" t="s">
        <v>8</v>
      </c>
      <c r="D1211" s="2" t="s">
        <v>100</v>
      </c>
      <c r="E1211" s="7">
        <v>902</v>
      </c>
      <c r="F1211" s="120">
        <v>23</v>
      </c>
      <c r="G1211" s="7"/>
      <c r="H1211" s="120"/>
      <c r="I1211" s="7"/>
      <c r="J1211" s="120"/>
      <c r="K1211" s="7"/>
      <c r="L1211" s="119"/>
      <c r="M1211" s="2"/>
      <c r="N1211" s="1" t="s">
        <v>364</v>
      </c>
    </row>
    <row r="1212" spans="1:14" s="1" customFormat="1">
      <c r="A1212" s="1" t="s">
        <v>32</v>
      </c>
      <c r="B1212" s="1" t="s">
        <v>361</v>
      </c>
      <c r="C1212" s="2" t="s">
        <v>8</v>
      </c>
      <c r="D1212" s="2" t="s">
        <v>101</v>
      </c>
      <c r="E1212" s="7"/>
      <c r="F1212" s="120"/>
      <c r="G1212" s="7"/>
      <c r="H1212" s="120"/>
      <c r="I1212" s="7"/>
      <c r="J1212" s="120"/>
      <c r="K1212" s="7"/>
      <c r="L1212" s="119"/>
      <c r="M1212" s="2"/>
    </row>
    <row r="1213" spans="1:14" s="1" customFormat="1" ht="55.2">
      <c r="A1213" s="1" t="s">
        <v>32</v>
      </c>
      <c r="B1213" s="1" t="s">
        <v>361</v>
      </c>
      <c r="C1213" s="2" t="s">
        <v>8</v>
      </c>
      <c r="D1213" s="2" t="s">
        <v>102</v>
      </c>
      <c r="E1213" s="7"/>
      <c r="F1213" s="120"/>
      <c r="G1213" s="7"/>
      <c r="H1213" s="120"/>
      <c r="I1213" s="7"/>
      <c r="J1213" s="120"/>
      <c r="K1213" s="7"/>
      <c r="L1213" s="119"/>
      <c r="M1213" s="2"/>
    </row>
    <row r="1214" spans="1:14" s="1" customFormat="1">
      <c r="A1214" s="1" t="s">
        <v>32</v>
      </c>
      <c r="B1214" s="1" t="s">
        <v>361</v>
      </c>
      <c r="C1214" s="2" t="s">
        <v>8</v>
      </c>
      <c r="D1214" s="2" t="s">
        <v>103</v>
      </c>
      <c r="E1214" s="7"/>
      <c r="F1214" s="120"/>
      <c r="G1214" s="7"/>
      <c r="H1214" s="120"/>
      <c r="I1214" s="7"/>
      <c r="J1214" s="120"/>
      <c r="K1214" s="7"/>
      <c r="L1214" s="119"/>
      <c r="M1214" s="2"/>
    </row>
    <row r="1215" spans="1:14" s="1" customFormat="1" ht="27.6">
      <c r="A1215" s="1" t="s">
        <v>32</v>
      </c>
      <c r="B1215" s="1" t="s">
        <v>361</v>
      </c>
      <c r="C1215" s="2" t="s">
        <v>9</v>
      </c>
      <c r="D1215" s="2" t="s">
        <v>104</v>
      </c>
      <c r="E1215" s="7"/>
      <c r="F1215" s="120"/>
      <c r="G1215" s="7"/>
      <c r="H1215" s="120"/>
      <c r="I1215" s="7"/>
      <c r="J1215" s="120"/>
      <c r="K1215" s="7"/>
      <c r="L1215" s="119"/>
      <c r="M1215" s="2"/>
    </row>
    <row r="1216" spans="1:14" s="1" customFormat="1" ht="27.6">
      <c r="A1216" s="1" t="s">
        <v>32</v>
      </c>
      <c r="B1216" s="1" t="s">
        <v>361</v>
      </c>
      <c r="C1216" s="2" t="s">
        <v>9</v>
      </c>
      <c r="D1216" s="2" t="s">
        <v>105</v>
      </c>
      <c r="E1216" s="7"/>
      <c r="F1216" s="120"/>
      <c r="G1216" s="7"/>
      <c r="H1216" s="120"/>
      <c r="I1216" s="7"/>
      <c r="J1216" s="120"/>
      <c r="K1216" s="7"/>
      <c r="L1216" s="119"/>
      <c r="M1216" s="2"/>
    </row>
    <row r="1217" spans="1:14" s="1" customFormat="1" ht="41.4">
      <c r="A1217" s="1" t="s">
        <v>32</v>
      </c>
      <c r="B1217" s="1" t="s">
        <v>361</v>
      </c>
      <c r="C1217" s="2" t="s">
        <v>9</v>
      </c>
      <c r="D1217" s="2" t="s">
        <v>106</v>
      </c>
      <c r="E1217" s="7"/>
      <c r="F1217" s="120"/>
      <c r="G1217" s="7">
        <v>705670</v>
      </c>
      <c r="H1217" s="120"/>
      <c r="I1217" s="7">
        <v>3171898</v>
      </c>
      <c r="J1217" s="120"/>
      <c r="K1217" s="7">
        <v>336287</v>
      </c>
      <c r="L1217" s="119"/>
      <c r="M1217" s="2">
        <v>3409</v>
      </c>
    </row>
    <row r="1218" spans="1:14" s="1" customFormat="1" ht="27.6">
      <c r="A1218" s="1" t="s">
        <v>32</v>
      </c>
      <c r="B1218" s="1" t="s">
        <v>361</v>
      </c>
      <c r="C1218" s="2" t="s">
        <v>9</v>
      </c>
      <c r="D1218" s="2" t="s">
        <v>107</v>
      </c>
      <c r="E1218" s="7"/>
      <c r="F1218" s="120"/>
      <c r="G1218" s="7">
        <v>40665</v>
      </c>
      <c r="H1218" s="120"/>
      <c r="I1218" s="7">
        <v>268569</v>
      </c>
      <c r="J1218" s="120"/>
      <c r="K1218" s="7"/>
      <c r="L1218" s="119"/>
      <c r="M1218" s="2">
        <v>2656</v>
      </c>
    </row>
    <row r="1219" spans="1:14" s="1" customFormat="1" ht="27.6">
      <c r="A1219" s="1" t="s">
        <v>32</v>
      </c>
      <c r="B1219" s="1" t="s">
        <v>361</v>
      </c>
      <c r="C1219" s="2" t="s">
        <v>9</v>
      </c>
      <c r="D1219" s="2" t="s">
        <v>108</v>
      </c>
      <c r="E1219" s="7">
        <v>550413</v>
      </c>
      <c r="F1219" s="120"/>
      <c r="G1219" s="7">
        <v>348762</v>
      </c>
      <c r="H1219" s="120"/>
      <c r="I1219" s="7">
        <v>474407</v>
      </c>
      <c r="J1219" s="120"/>
      <c r="K1219" s="7">
        <v>55374</v>
      </c>
      <c r="L1219" s="119"/>
      <c r="M1219" s="2">
        <v>6437</v>
      </c>
    </row>
    <row r="1220" spans="1:14" s="1" customFormat="1" ht="27.6">
      <c r="A1220" s="1" t="s">
        <v>32</v>
      </c>
      <c r="B1220" s="1" t="s">
        <v>361</v>
      </c>
      <c r="C1220" s="2" t="s">
        <v>10</v>
      </c>
      <c r="D1220" s="2" t="s">
        <v>109</v>
      </c>
      <c r="E1220" s="7"/>
      <c r="F1220" s="120"/>
      <c r="G1220" s="7">
        <v>334552</v>
      </c>
      <c r="H1220" s="120"/>
      <c r="I1220" s="7">
        <v>166789</v>
      </c>
      <c r="J1220" s="120"/>
      <c r="K1220" s="7"/>
      <c r="L1220" s="119"/>
      <c r="M1220" s="2">
        <v>209</v>
      </c>
    </row>
    <row r="1221" spans="1:14" s="1" customFormat="1" ht="27.6">
      <c r="A1221" s="1" t="s">
        <v>32</v>
      </c>
      <c r="B1221" s="1" t="s">
        <v>361</v>
      </c>
      <c r="C1221" s="2" t="s">
        <v>10</v>
      </c>
      <c r="D1221" s="2" t="s">
        <v>110</v>
      </c>
      <c r="E1221" s="7"/>
      <c r="F1221" s="120"/>
      <c r="G1221" s="7">
        <v>250936</v>
      </c>
      <c r="H1221" s="120"/>
      <c r="I1221" s="7">
        <v>3331</v>
      </c>
      <c r="J1221" s="120"/>
      <c r="K1221" s="7"/>
      <c r="L1221" s="119"/>
      <c r="M1221" s="2"/>
    </row>
    <row r="1222" spans="1:14" s="1" customFormat="1" ht="27.6">
      <c r="A1222" s="1" t="s">
        <v>32</v>
      </c>
      <c r="B1222" s="1" t="s">
        <v>361</v>
      </c>
      <c r="C1222" s="2" t="s">
        <v>10</v>
      </c>
      <c r="D1222" s="2" t="s">
        <v>111</v>
      </c>
      <c r="E1222" s="7"/>
      <c r="F1222" s="120"/>
      <c r="G1222" s="7">
        <v>94443</v>
      </c>
      <c r="H1222" s="120"/>
      <c r="I1222" s="7">
        <v>1040177</v>
      </c>
      <c r="J1222" s="120"/>
      <c r="K1222" s="7">
        <v>63806</v>
      </c>
      <c r="L1222" s="119"/>
      <c r="M1222" s="2">
        <v>9634</v>
      </c>
    </row>
    <row r="1223" spans="1:14" s="1" customFormat="1" ht="27.6">
      <c r="A1223" s="1" t="s">
        <v>32</v>
      </c>
      <c r="B1223" s="1" t="s">
        <v>361</v>
      </c>
      <c r="C1223" s="2" t="s">
        <v>10</v>
      </c>
      <c r="D1223" s="2" t="s">
        <v>112</v>
      </c>
      <c r="E1223" s="7"/>
      <c r="F1223" s="120"/>
      <c r="G1223" s="7"/>
      <c r="H1223" s="120"/>
      <c r="I1223" s="7"/>
      <c r="J1223" s="120"/>
      <c r="K1223" s="7"/>
      <c r="L1223" s="119"/>
      <c r="M1223" s="2"/>
    </row>
    <row r="1224" spans="1:14" s="1" customFormat="1">
      <c r="A1224" s="1" t="s">
        <v>32</v>
      </c>
      <c r="B1224" s="1" t="s">
        <v>361</v>
      </c>
      <c r="C1224" s="2" t="s">
        <v>11</v>
      </c>
      <c r="D1224" s="2" t="s">
        <v>113</v>
      </c>
      <c r="E1224" s="7"/>
      <c r="F1224" s="120"/>
      <c r="G1224" s="7">
        <v>2971871</v>
      </c>
      <c r="H1224" s="120"/>
      <c r="I1224" s="7"/>
      <c r="J1224" s="120"/>
      <c r="K1224" s="7"/>
      <c r="L1224" s="119"/>
      <c r="M1224" s="2">
        <v>3221709</v>
      </c>
    </row>
    <row r="1225" spans="1:14" s="1" customFormat="1" ht="41.4">
      <c r="A1225" s="1" t="s">
        <v>32</v>
      </c>
      <c r="B1225" s="1" t="s">
        <v>361</v>
      </c>
      <c r="C1225" s="2" t="s">
        <v>11</v>
      </c>
      <c r="D1225" s="2" t="s">
        <v>114</v>
      </c>
      <c r="E1225" s="7"/>
      <c r="F1225" s="120"/>
      <c r="G1225" s="7">
        <v>3442798</v>
      </c>
      <c r="H1225" s="120"/>
      <c r="I1225" s="7"/>
      <c r="J1225" s="120"/>
      <c r="K1225" s="7"/>
      <c r="L1225" s="119"/>
      <c r="M1225" s="2"/>
    </row>
    <row r="1226" spans="1:14" s="1" customFormat="1">
      <c r="A1226" s="1" t="s">
        <v>32</v>
      </c>
      <c r="B1226" s="1" t="s">
        <v>361</v>
      </c>
      <c r="C1226" s="2" t="s">
        <v>11</v>
      </c>
      <c r="D1226" s="2" t="s">
        <v>115</v>
      </c>
      <c r="E1226" s="7"/>
      <c r="F1226" s="120"/>
      <c r="G1226" s="7"/>
      <c r="H1226" s="120"/>
      <c r="I1226" s="7"/>
      <c r="J1226" s="120"/>
      <c r="K1226" s="7"/>
      <c r="L1226" s="119"/>
      <c r="M1226" s="2"/>
    </row>
    <row r="1227" spans="1:14" s="1" customFormat="1">
      <c r="A1227" s="1" t="s">
        <v>32</v>
      </c>
      <c r="B1227" s="1" t="s">
        <v>361</v>
      </c>
      <c r="C1227" s="2" t="s">
        <v>12</v>
      </c>
      <c r="D1227" s="2" t="s">
        <v>116</v>
      </c>
      <c r="E1227" s="7"/>
      <c r="F1227" s="120"/>
      <c r="G1227" s="7"/>
      <c r="H1227" s="120"/>
      <c r="I1227" s="7"/>
      <c r="J1227" s="120"/>
      <c r="K1227" s="7"/>
      <c r="L1227" s="119"/>
      <c r="M1227" s="2"/>
    </row>
    <row r="1228" spans="1:14" s="1" customFormat="1" ht="27.6">
      <c r="A1228" s="1" t="s">
        <v>32</v>
      </c>
      <c r="B1228" s="1" t="s">
        <v>361</v>
      </c>
      <c r="C1228" s="2" t="s">
        <v>13</v>
      </c>
      <c r="D1228" s="2" t="s">
        <v>117</v>
      </c>
      <c r="E1228" s="7"/>
      <c r="F1228" s="120"/>
      <c r="G1228" s="7"/>
      <c r="H1228" s="120"/>
      <c r="I1228" s="7"/>
      <c r="J1228" s="120"/>
      <c r="K1228" s="7"/>
      <c r="L1228" s="119"/>
      <c r="M1228" s="2"/>
    </row>
    <row r="1229" spans="1:14" s="1" customFormat="1">
      <c r="A1229" s="1" t="s">
        <v>32</v>
      </c>
      <c r="B1229" s="1" t="s">
        <v>361</v>
      </c>
      <c r="C1229" s="2" t="s">
        <v>14</v>
      </c>
      <c r="D1229" s="2" t="s">
        <v>118</v>
      </c>
      <c r="E1229" s="7"/>
      <c r="F1229" s="120"/>
      <c r="G1229" s="7"/>
      <c r="H1229" s="120"/>
      <c r="I1229" s="7">
        <v>190834</v>
      </c>
      <c r="J1229" s="120">
        <v>2039</v>
      </c>
      <c r="K1229" s="7"/>
      <c r="L1229" s="119"/>
      <c r="M1229" s="2">
        <v>4675</v>
      </c>
      <c r="N1229" s="1" t="s">
        <v>365</v>
      </c>
    </row>
    <row r="1230" spans="1:14" s="1" customFormat="1" ht="27.6">
      <c r="A1230" s="1" t="s">
        <v>32</v>
      </c>
      <c r="B1230" s="1" t="s">
        <v>361</v>
      </c>
      <c r="C1230" s="2" t="s">
        <v>15</v>
      </c>
      <c r="D1230" s="2" t="s">
        <v>119</v>
      </c>
      <c r="E1230" s="7"/>
      <c r="F1230" s="120"/>
      <c r="G1230" s="7">
        <v>645428</v>
      </c>
      <c r="H1230" s="120">
        <v>122</v>
      </c>
      <c r="I1230" s="7"/>
      <c r="J1230" s="120"/>
      <c r="K1230" s="7"/>
      <c r="L1230" s="119"/>
      <c r="M1230" s="2"/>
    </row>
    <row r="1231" spans="1:14" s="1" customFormat="1" ht="27.6">
      <c r="A1231" s="1" t="s">
        <v>32</v>
      </c>
      <c r="B1231" s="1" t="s">
        <v>361</v>
      </c>
      <c r="C1231" s="2" t="s">
        <v>15</v>
      </c>
      <c r="D1231" s="2" t="s">
        <v>120</v>
      </c>
      <c r="E1231" s="7"/>
      <c r="F1231" s="120"/>
      <c r="G1231" s="7">
        <v>624431</v>
      </c>
      <c r="H1231" s="120">
        <v>918</v>
      </c>
      <c r="I1231" s="7"/>
      <c r="J1231" s="120"/>
      <c r="K1231" s="7"/>
      <c r="L1231" s="119"/>
      <c r="M1231" s="2"/>
    </row>
    <row r="1232" spans="1:14" s="1" customFormat="1" ht="27.6">
      <c r="A1232" s="1" t="s">
        <v>32</v>
      </c>
      <c r="B1232" s="1" t="s">
        <v>361</v>
      </c>
      <c r="C1232" s="2" t="s">
        <v>15</v>
      </c>
      <c r="D1232" s="2" t="s">
        <v>121</v>
      </c>
      <c r="E1232" s="7"/>
      <c r="F1232" s="120"/>
      <c r="G1232" s="7"/>
      <c r="H1232" s="120"/>
      <c r="I1232" s="7">
        <v>225000</v>
      </c>
      <c r="J1232" s="120">
        <v>89</v>
      </c>
      <c r="K1232" s="7">
        <v>186043</v>
      </c>
      <c r="L1232" s="119">
        <v>74</v>
      </c>
      <c r="M1232" s="2">
        <v>13957</v>
      </c>
    </row>
    <row r="1233" spans="1:13" s="1" customFormat="1" ht="27.6">
      <c r="A1233" s="1" t="s">
        <v>32</v>
      </c>
      <c r="B1233" s="1" t="s">
        <v>361</v>
      </c>
      <c r="C1233" s="2" t="s">
        <v>15</v>
      </c>
      <c r="D1233" s="2" t="s">
        <v>122</v>
      </c>
      <c r="E1233" s="7"/>
      <c r="F1233" s="120"/>
      <c r="G1233" s="7"/>
      <c r="H1233" s="120"/>
      <c r="I1233" s="7"/>
      <c r="J1233" s="120"/>
      <c r="K1233" s="7"/>
      <c r="L1233" s="119"/>
      <c r="M1233" s="2">
        <v>176940</v>
      </c>
    </row>
    <row r="1234" spans="1:13" s="1" customFormat="1">
      <c r="A1234" s="1" t="s">
        <v>32</v>
      </c>
      <c r="B1234" s="1" t="s">
        <v>361</v>
      </c>
      <c r="C1234" s="2" t="s">
        <v>15</v>
      </c>
      <c r="D1234" s="2" t="s">
        <v>123</v>
      </c>
      <c r="E1234" s="7"/>
      <c r="F1234" s="120"/>
      <c r="G1234" s="7"/>
      <c r="H1234" s="120"/>
      <c r="I1234" s="7">
        <v>472136</v>
      </c>
      <c r="J1234" s="120">
        <v>98</v>
      </c>
      <c r="K1234" s="7">
        <v>247251</v>
      </c>
      <c r="L1234" s="119">
        <v>166</v>
      </c>
      <c r="M1234" s="2"/>
    </row>
    <row r="1235" spans="1:13" s="1" customFormat="1">
      <c r="A1235" s="1" t="s">
        <v>32</v>
      </c>
      <c r="B1235" s="1" t="s">
        <v>361</v>
      </c>
      <c r="C1235" s="2" t="s">
        <v>86</v>
      </c>
      <c r="D1235" s="2" t="s">
        <v>124</v>
      </c>
      <c r="E1235" s="7"/>
      <c r="F1235" s="120"/>
      <c r="G1235" s="7"/>
      <c r="H1235" s="120"/>
      <c r="I1235" s="7"/>
      <c r="J1235" s="120"/>
      <c r="K1235" s="7"/>
      <c r="L1235" s="119"/>
      <c r="M1235" s="2"/>
    </row>
    <row r="1236" spans="1:13" s="1" customFormat="1">
      <c r="A1236" s="1" t="s">
        <v>32</v>
      </c>
      <c r="B1236" s="1" t="s">
        <v>370</v>
      </c>
      <c r="C1236" s="2" t="s">
        <v>8</v>
      </c>
      <c r="D1236" s="2" t="s">
        <v>97</v>
      </c>
      <c r="E1236" s="7">
        <v>808173</v>
      </c>
      <c r="F1236" s="120">
        <v>748</v>
      </c>
      <c r="G1236" s="7">
        <v>1881758</v>
      </c>
      <c r="H1236" s="120">
        <v>1459</v>
      </c>
      <c r="I1236" s="7">
        <v>3211510</v>
      </c>
      <c r="J1236" s="120">
        <v>1522</v>
      </c>
      <c r="K1236" s="7">
        <v>0</v>
      </c>
      <c r="L1236" s="119">
        <v>0</v>
      </c>
      <c r="M1236" s="2">
        <v>0</v>
      </c>
    </row>
    <row r="1237" spans="1:13" s="1" customFormat="1">
      <c r="A1237" s="1" t="s">
        <v>32</v>
      </c>
      <c r="B1237" s="1" t="s">
        <v>370</v>
      </c>
      <c r="C1237" s="2" t="s">
        <v>8</v>
      </c>
      <c r="D1237" s="2" t="s">
        <v>98</v>
      </c>
      <c r="E1237" s="7">
        <v>442909</v>
      </c>
      <c r="F1237" s="120">
        <v>380</v>
      </c>
      <c r="G1237" s="7">
        <v>0</v>
      </c>
      <c r="H1237" s="120">
        <v>0</v>
      </c>
      <c r="I1237" s="7">
        <v>0</v>
      </c>
      <c r="J1237" s="120">
        <v>0</v>
      </c>
      <c r="K1237" s="7">
        <v>0</v>
      </c>
      <c r="L1237" s="119">
        <v>0</v>
      </c>
      <c r="M1237" s="2">
        <v>0</v>
      </c>
    </row>
    <row r="1238" spans="1:13" s="1" customFormat="1">
      <c r="A1238" s="1" t="s">
        <v>32</v>
      </c>
      <c r="B1238" s="1" t="s">
        <v>370</v>
      </c>
      <c r="C1238" s="2" t="s">
        <v>8</v>
      </c>
      <c r="D1238" s="2" t="s">
        <v>99</v>
      </c>
      <c r="E1238" s="7">
        <v>0</v>
      </c>
      <c r="F1238" s="120">
        <v>0</v>
      </c>
      <c r="G1238" s="7">
        <v>0</v>
      </c>
      <c r="H1238" s="120">
        <v>0</v>
      </c>
      <c r="I1238" s="7">
        <v>0</v>
      </c>
      <c r="J1238" s="120">
        <v>0</v>
      </c>
      <c r="K1238" s="7">
        <v>0</v>
      </c>
      <c r="L1238" s="119">
        <v>0</v>
      </c>
      <c r="M1238" s="2">
        <v>0</v>
      </c>
    </row>
    <row r="1239" spans="1:13" s="1" customFormat="1" ht="27.6">
      <c r="A1239" s="1" t="s">
        <v>32</v>
      </c>
      <c r="B1239" s="1" t="s">
        <v>370</v>
      </c>
      <c r="C1239" s="2" t="s">
        <v>8</v>
      </c>
      <c r="D1239" s="2" t="s">
        <v>100</v>
      </c>
      <c r="E1239" s="7">
        <v>0</v>
      </c>
      <c r="F1239" s="120">
        <v>0</v>
      </c>
      <c r="G1239" s="7">
        <v>0</v>
      </c>
      <c r="H1239" s="120">
        <v>0</v>
      </c>
      <c r="I1239" s="7">
        <v>0</v>
      </c>
      <c r="J1239" s="120">
        <v>0</v>
      </c>
      <c r="K1239" s="7">
        <v>0</v>
      </c>
      <c r="L1239" s="119">
        <v>0</v>
      </c>
      <c r="M1239" s="2">
        <v>0</v>
      </c>
    </row>
    <row r="1240" spans="1:13" s="1" customFormat="1">
      <c r="A1240" s="1" t="s">
        <v>32</v>
      </c>
      <c r="B1240" s="1" t="s">
        <v>370</v>
      </c>
      <c r="C1240" s="2" t="s">
        <v>8</v>
      </c>
      <c r="D1240" s="2" t="s">
        <v>101</v>
      </c>
      <c r="E1240" s="7">
        <v>0</v>
      </c>
      <c r="F1240" s="120">
        <v>0</v>
      </c>
      <c r="G1240" s="7">
        <v>0</v>
      </c>
      <c r="H1240" s="120">
        <v>0</v>
      </c>
      <c r="I1240" s="7">
        <v>0</v>
      </c>
      <c r="J1240" s="120">
        <v>0</v>
      </c>
      <c r="K1240" s="7">
        <v>0</v>
      </c>
      <c r="L1240" s="119">
        <v>0</v>
      </c>
      <c r="M1240" s="2">
        <v>0</v>
      </c>
    </row>
    <row r="1241" spans="1:13" s="1" customFormat="1" ht="55.2">
      <c r="A1241" s="1" t="s">
        <v>32</v>
      </c>
      <c r="B1241" s="1" t="s">
        <v>370</v>
      </c>
      <c r="C1241" s="2" t="s">
        <v>8</v>
      </c>
      <c r="D1241" s="2" t="s">
        <v>102</v>
      </c>
      <c r="E1241" s="7">
        <v>0</v>
      </c>
      <c r="F1241" s="120">
        <v>0</v>
      </c>
      <c r="G1241" s="7">
        <v>0</v>
      </c>
      <c r="H1241" s="120">
        <v>0</v>
      </c>
      <c r="I1241" s="7">
        <v>0</v>
      </c>
      <c r="J1241" s="120">
        <v>0</v>
      </c>
      <c r="K1241" s="7">
        <v>0</v>
      </c>
      <c r="L1241" s="119">
        <v>0</v>
      </c>
      <c r="M1241" s="2">
        <v>0</v>
      </c>
    </row>
    <row r="1242" spans="1:13" s="1" customFormat="1">
      <c r="A1242" s="1" t="s">
        <v>32</v>
      </c>
      <c r="B1242" s="1" t="s">
        <v>370</v>
      </c>
      <c r="C1242" s="2" t="s">
        <v>8</v>
      </c>
      <c r="D1242" s="2" t="s">
        <v>103</v>
      </c>
      <c r="E1242" s="7">
        <v>0</v>
      </c>
      <c r="F1242" s="120">
        <v>0</v>
      </c>
      <c r="G1242" s="7">
        <v>0</v>
      </c>
      <c r="H1242" s="120">
        <v>0</v>
      </c>
      <c r="I1242" s="7">
        <v>121543</v>
      </c>
      <c r="J1242" s="120">
        <v>85</v>
      </c>
      <c r="K1242" s="7">
        <v>0</v>
      </c>
      <c r="L1242" s="119">
        <v>0</v>
      </c>
      <c r="M1242" s="2">
        <v>0</v>
      </c>
    </row>
    <row r="1243" spans="1:13" s="1" customFormat="1" ht="27.6">
      <c r="A1243" s="1" t="s">
        <v>32</v>
      </c>
      <c r="B1243" s="1" t="s">
        <v>370</v>
      </c>
      <c r="C1243" s="2" t="s">
        <v>9</v>
      </c>
      <c r="D1243" s="2" t="s">
        <v>104</v>
      </c>
      <c r="E1243" s="7">
        <v>0</v>
      </c>
      <c r="F1243" s="120"/>
      <c r="G1243" s="7">
        <v>0</v>
      </c>
      <c r="H1243" s="120"/>
      <c r="I1243" s="7">
        <v>0</v>
      </c>
      <c r="J1243" s="120"/>
      <c r="K1243" s="7">
        <v>0</v>
      </c>
      <c r="L1243" s="119">
        <v>0</v>
      </c>
      <c r="M1243" s="2">
        <v>0</v>
      </c>
    </row>
    <row r="1244" spans="1:13" s="1" customFormat="1" ht="27.6">
      <c r="A1244" s="1" t="s">
        <v>32</v>
      </c>
      <c r="B1244" s="1" t="s">
        <v>370</v>
      </c>
      <c r="C1244" s="2" t="s">
        <v>9</v>
      </c>
      <c r="D1244" s="2" t="s">
        <v>105</v>
      </c>
      <c r="E1244" s="7">
        <v>641</v>
      </c>
      <c r="F1244" s="120"/>
      <c r="G1244" s="7">
        <v>0</v>
      </c>
      <c r="H1244" s="120"/>
      <c r="I1244" s="7">
        <v>0</v>
      </c>
      <c r="J1244" s="120"/>
      <c r="K1244" s="7">
        <v>0</v>
      </c>
      <c r="L1244" s="119">
        <v>0</v>
      </c>
      <c r="M1244" s="2">
        <v>0</v>
      </c>
    </row>
    <row r="1245" spans="1:13" s="1" customFormat="1" ht="41.4">
      <c r="A1245" s="1" t="s">
        <v>32</v>
      </c>
      <c r="B1245" s="1" t="s">
        <v>370</v>
      </c>
      <c r="C1245" s="2" t="s">
        <v>9</v>
      </c>
      <c r="D1245" s="2" t="s">
        <v>106</v>
      </c>
      <c r="E1245" s="7">
        <v>76864</v>
      </c>
      <c r="F1245" s="120"/>
      <c r="G1245" s="7">
        <v>27786</v>
      </c>
      <c r="H1245" s="120"/>
      <c r="I1245" s="7">
        <v>0</v>
      </c>
      <c r="J1245" s="120"/>
      <c r="K1245" s="7">
        <v>0</v>
      </c>
      <c r="L1245" s="119">
        <v>0</v>
      </c>
      <c r="M1245" s="2">
        <v>0</v>
      </c>
    </row>
    <row r="1246" spans="1:13" s="1" customFormat="1" ht="27.6">
      <c r="A1246" s="1" t="s">
        <v>32</v>
      </c>
      <c r="B1246" s="1" t="s">
        <v>370</v>
      </c>
      <c r="C1246" s="2" t="s">
        <v>9</v>
      </c>
      <c r="D1246" s="2" t="s">
        <v>107</v>
      </c>
      <c r="E1246" s="7">
        <v>0</v>
      </c>
      <c r="F1246" s="120"/>
      <c r="G1246" s="7">
        <v>0</v>
      </c>
      <c r="H1246" s="120"/>
      <c r="I1246" s="7">
        <v>0</v>
      </c>
      <c r="J1246" s="120"/>
      <c r="K1246" s="7">
        <v>0</v>
      </c>
      <c r="L1246" s="119">
        <v>0</v>
      </c>
      <c r="M1246" s="2">
        <v>0</v>
      </c>
    </row>
    <row r="1247" spans="1:13" s="1" customFormat="1" ht="27.6">
      <c r="A1247" s="1" t="s">
        <v>32</v>
      </c>
      <c r="B1247" s="1" t="s">
        <v>370</v>
      </c>
      <c r="C1247" s="2" t="s">
        <v>9</v>
      </c>
      <c r="D1247" s="2" t="s">
        <v>108</v>
      </c>
      <c r="E1247" s="7">
        <v>0</v>
      </c>
      <c r="F1247" s="120"/>
      <c r="G1247" s="7">
        <v>0</v>
      </c>
      <c r="H1247" s="120"/>
      <c r="I1247" s="7">
        <v>0</v>
      </c>
      <c r="J1247" s="120"/>
      <c r="K1247" s="7">
        <v>0</v>
      </c>
      <c r="L1247" s="119">
        <v>0</v>
      </c>
      <c r="M1247" s="2">
        <v>0</v>
      </c>
    </row>
    <row r="1248" spans="1:13" s="1" customFormat="1" ht="27.6">
      <c r="A1248" s="1" t="s">
        <v>32</v>
      </c>
      <c r="B1248" s="1" t="s">
        <v>370</v>
      </c>
      <c r="C1248" s="2" t="s">
        <v>10</v>
      </c>
      <c r="D1248" s="2" t="s">
        <v>109</v>
      </c>
      <c r="E1248" s="7">
        <v>23919</v>
      </c>
      <c r="F1248" s="120"/>
      <c r="G1248" s="7">
        <v>-4042</v>
      </c>
      <c r="H1248" s="120"/>
      <c r="I1248" s="7">
        <v>-8922</v>
      </c>
      <c r="J1248" s="120"/>
      <c r="K1248" s="7">
        <v>0</v>
      </c>
      <c r="L1248" s="119">
        <v>0</v>
      </c>
      <c r="M1248" s="2">
        <v>0</v>
      </c>
    </row>
    <row r="1249" spans="1:14" s="1" customFormat="1" ht="27.6">
      <c r="A1249" s="1" t="s">
        <v>32</v>
      </c>
      <c r="B1249" s="1" t="s">
        <v>370</v>
      </c>
      <c r="C1249" s="2" t="s">
        <v>10</v>
      </c>
      <c r="D1249" s="2" t="s">
        <v>110</v>
      </c>
      <c r="E1249" s="7">
        <v>26380</v>
      </c>
      <c r="F1249" s="120"/>
      <c r="G1249" s="7">
        <v>-33625</v>
      </c>
      <c r="H1249" s="120"/>
      <c r="I1249" s="7">
        <v>0</v>
      </c>
      <c r="J1249" s="120"/>
      <c r="K1249" s="7">
        <v>0</v>
      </c>
      <c r="L1249" s="119">
        <v>0</v>
      </c>
      <c r="M1249" s="2">
        <v>0</v>
      </c>
    </row>
    <row r="1250" spans="1:14" s="1" customFormat="1" ht="27.6">
      <c r="A1250" s="1" t="s">
        <v>32</v>
      </c>
      <c r="B1250" s="1" t="s">
        <v>370</v>
      </c>
      <c r="C1250" s="2" t="s">
        <v>10</v>
      </c>
      <c r="D1250" s="2" t="s">
        <v>111</v>
      </c>
      <c r="E1250" s="7">
        <v>0</v>
      </c>
      <c r="F1250" s="120"/>
      <c r="G1250" s="7">
        <v>0</v>
      </c>
      <c r="H1250" s="120"/>
      <c r="I1250" s="7">
        <v>0</v>
      </c>
      <c r="J1250" s="120"/>
      <c r="K1250" s="7">
        <v>0</v>
      </c>
      <c r="L1250" s="119">
        <v>0</v>
      </c>
      <c r="M1250" s="2">
        <v>0</v>
      </c>
    </row>
    <row r="1251" spans="1:14" s="1" customFormat="1" ht="27.6">
      <c r="A1251" s="1" t="s">
        <v>32</v>
      </c>
      <c r="B1251" s="1" t="s">
        <v>370</v>
      </c>
      <c r="C1251" s="2" t="s">
        <v>10</v>
      </c>
      <c r="D1251" s="2" t="s">
        <v>112</v>
      </c>
      <c r="E1251" s="7">
        <v>0</v>
      </c>
      <c r="F1251" s="120"/>
      <c r="G1251" s="7">
        <v>0</v>
      </c>
      <c r="H1251" s="120"/>
      <c r="I1251" s="7">
        <v>0</v>
      </c>
      <c r="J1251" s="120"/>
      <c r="K1251" s="7">
        <v>0</v>
      </c>
      <c r="L1251" s="119">
        <v>0</v>
      </c>
      <c r="M1251" s="2">
        <v>0</v>
      </c>
    </row>
    <row r="1252" spans="1:14" s="1" customFormat="1">
      <c r="A1252" s="1" t="s">
        <v>32</v>
      </c>
      <c r="B1252" s="1" t="s">
        <v>370</v>
      </c>
      <c r="C1252" s="2" t="s">
        <v>11</v>
      </c>
      <c r="D1252" s="2" t="s">
        <v>113</v>
      </c>
      <c r="E1252" s="7">
        <v>0</v>
      </c>
      <c r="F1252" s="120"/>
      <c r="G1252" s="7">
        <v>0</v>
      </c>
      <c r="H1252" s="120"/>
      <c r="I1252" s="7">
        <v>304299</v>
      </c>
      <c r="J1252" s="120"/>
      <c r="K1252" s="7">
        <v>0</v>
      </c>
      <c r="L1252" s="119">
        <v>0</v>
      </c>
      <c r="M1252" s="2">
        <v>0</v>
      </c>
    </row>
    <row r="1253" spans="1:14" s="1" customFormat="1" ht="41.4">
      <c r="A1253" s="1" t="s">
        <v>32</v>
      </c>
      <c r="B1253" s="1" t="s">
        <v>370</v>
      </c>
      <c r="C1253" s="2" t="s">
        <v>11</v>
      </c>
      <c r="D1253" s="2" t="s">
        <v>114</v>
      </c>
      <c r="E1253" s="7">
        <v>0</v>
      </c>
      <c r="F1253" s="120"/>
      <c r="G1253" s="7">
        <v>3550306</v>
      </c>
      <c r="H1253" s="120"/>
      <c r="I1253" s="7">
        <v>1151951</v>
      </c>
      <c r="J1253" s="120"/>
      <c r="K1253" s="7">
        <v>0</v>
      </c>
      <c r="L1253" s="119">
        <v>0</v>
      </c>
      <c r="M1253" s="2">
        <v>0</v>
      </c>
    </row>
    <row r="1254" spans="1:14" s="1" customFormat="1">
      <c r="A1254" s="1" t="s">
        <v>32</v>
      </c>
      <c r="B1254" s="1" t="s">
        <v>370</v>
      </c>
      <c r="C1254" s="2" t="s">
        <v>11</v>
      </c>
      <c r="D1254" s="2" t="s">
        <v>115</v>
      </c>
      <c r="E1254" s="7">
        <v>0</v>
      </c>
      <c r="F1254" s="120"/>
      <c r="G1254" s="7">
        <v>0</v>
      </c>
      <c r="H1254" s="120"/>
      <c r="I1254" s="7">
        <v>0</v>
      </c>
      <c r="J1254" s="120"/>
      <c r="K1254" s="7">
        <v>0</v>
      </c>
      <c r="L1254" s="119">
        <v>0</v>
      </c>
      <c r="M1254" s="2">
        <v>0</v>
      </c>
    </row>
    <row r="1255" spans="1:14" s="1" customFormat="1">
      <c r="A1255" s="1" t="s">
        <v>32</v>
      </c>
      <c r="B1255" s="1" t="s">
        <v>370</v>
      </c>
      <c r="C1255" s="2" t="s">
        <v>12</v>
      </c>
      <c r="D1255" s="2" t="s">
        <v>116</v>
      </c>
      <c r="E1255" s="7">
        <v>0</v>
      </c>
      <c r="F1255" s="120"/>
      <c r="G1255" s="7">
        <v>0</v>
      </c>
      <c r="H1255" s="120"/>
      <c r="I1255" s="7">
        <v>0</v>
      </c>
      <c r="J1255" s="120"/>
      <c r="K1255" s="7">
        <v>0</v>
      </c>
      <c r="L1255" s="119">
        <v>0</v>
      </c>
      <c r="M1255" s="2">
        <v>0</v>
      </c>
    </row>
    <row r="1256" spans="1:14" s="1" customFormat="1" ht="27.6">
      <c r="A1256" s="1" t="s">
        <v>32</v>
      </c>
      <c r="B1256" s="1" t="s">
        <v>370</v>
      </c>
      <c r="C1256" s="2" t="s">
        <v>13</v>
      </c>
      <c r="D1256" s="2" t="s">
        <v>117</v>
      </c>
      <c r="E1256" s="7">
        <v>0</v>
      </c>
      <c r="F1256" s="120">
        <v>0</v>
      </c>
      <c r="G1256" s="7">
        <v>0</v>
      </c>
      <c r="H1256" s="120">
        <v>0</v>
      </c>
      <c r="I1256" s="7">
        <v>0</v>
      </c>
      <c r="J1256" s="120">
        <v>0</v>
      </c>
      <c r="K1256" s="7">
        <v>0</v>
      </c>
      <c r="L1256" s="119">
        <v>0</v>
      </c>
      <c r="M1256" s="2">
        <v>0</v>
      </c>
    </row>
    <row r="1257" spans="1:14" s="1" customFormat="1">
      <c r="A1257" s="1" t="s">
        <v>32</v>
      </c>
      <c r="B1257" s="1" t="s">
        <v>370</v>
      </c>
      <c r="C1257" s="2" t="s">
        <v>14</v>
      </c>
      <c r="D1257" s="2" t="s">
        <v>118</v>
      </c>
      <c r="E1257" s="7">
        <v>657690</v>
      </c>
      <c r="F1257" s="120">
        <v>0</v>
      </c>
      <c r="G1257" s="7">
        <v>836147</v>
      </c>
      <c r="H1257" s="120">
        <v>0</v>
      </c>
      <c r="I1257" s="7">
        <v>754779</v>
      </c>
      <c r="J1257" s="120">
        <v>0</v>
      </c>
      <c r="K1257" s="7">
        <v>0</v>
      </c>
      <c r="L1257" s="119">
        <v>0</v>
      </c>
      <c r="M1257" s="2">
        <v>0</v>
      </c>
    </row>
    <row r="1258" spans="1:14" s="1" customFormat="1" ht="27.6">
      <c r="A1258" s="1" t="s">
        <v>32</v>
      </c>
      <c r="B1258" s="1" t="s">
        <v>370</v>
      </c>
      <c r="C1258" s="2" t="s">
        <v>15</v>
      </c>
      <c r="D1258" s="2" t="s">
        <v>119</v>
      </c>
      <c r="E1258" s="7">
        <v>0</v>
      </c>
      <c r="F1258" s="120">
        <v>0</v>
      </c>
      <c r="G1258" s="7">
        <v>590591</v>
      </c>
      <c r="H1258" s="120">
        <v>417</v>
      </c>
      <c r="I1258" s="7">
        <v>0</v>
      </c>
      <c r="J1258" s="120">
        <v>0</v>
      </c>
      <c r="K1258" s="7">
        <v>0</v>
      </c>
      <c r="L1258" s="119">
        <v>0</v>
      </c>
      <c r="M1258" s="2">
        <v>0</v>
      </c>
    </row>
    <row r="1259" spans="1:14" s="1" customFormat="1" ht="27.6">
      <c r="A1259" s="1" t="s">
        <v>32</v>
      </c>
      <c r="B1259" s="1" t="s">
        <v>370</v>
      </c>
      <c r="C1259" s="2" t="s">
        <v>15</v>
      </c>
      <c r="D1259" s="2" t="s">
        <v>120</v>
      </c>
      <c r="E1259" s="7">
        <v>0</v>
      </c>
      <c r="F1259" s="120">
        <v>0</v>
      </c>
      <c r="G1259" s="7">
        <v>0</v>
      </c>
      <c r="H1259" s="120">
        <v>0</v>
      </c>
      <c r="I1259" s="7">
        <v>0</v>
      </c>
      <c r="J1259" s="120">
        <v>0</v>
      </c>
      <c r="K1259" s="7">
        <v>0</v>
      </c>
      <c r="L1259" s="119">
        <v>0</v>
      </c>
      <c r="M1259" s="2">
        <v>0</v>
      </c>
    </row>
    <row r="1260" spans="1:14" s="1" customFormat="1" ht="27.6">
      <c r="A1260" s="1" t="s">
        <v>32</v>
      </c>
      <c r="B1260" s="1" t="s">
        <v>370</v>
      </c>
      <c r="C1260" s="2" t="s">
        <v>15</v>
      </c>
      <c r="D1260" s="2" t="s">
        <v>121</v>
      </c>
      <c r="E1260" s="7">
        <v>0</v>
      </c>
      <c r="F1260" s="120">
        <v>0</v>
      </c>
      <c r="G1260" s="7">
        <v>0</v>
      </c>
      <c r="H1260" s="120">
        <v>0</v>
      </c>
      <c r="I1260" s="7">
        <v>0</v>
      </c>
      <c r="J1260" s="120">
        <v>0</v>
      </c>
      <c r="K1260" s="7">
        <v>0</v>
      </c>
      <c r="L1260" s="119">
        <v>0</v>
      </c>
      <c r="M1260" s="2">
        <v>0</v>
      </c>
    </row>
    <row r="1261" spans="1:14" s="1" customFormat="1" ht="27.6">
      <c r="A1261" s="1" t="s">
        <v>32</v>
      </c>
      <c r="B1261" s="1" t="s">
        <v>370</v>
      </c>
      <c r="C1261" s="2" t="s">
        <v>15</v>
      </c>
      <c r="D1261" s="2" t="s">
        <v>122</v>
      </c>
      <c r="E1261" s="7">
        <v>0</v>
      </c>
      <c r="F1261" s="120">
        <v>0</v>
      </c>
      <c r="G1261" s="7">
        <v>0</v>
      </c>
      <c r="H1261" s="120">
        <v>0</v>
      </c>
      <c r="I1261" s="7">
        <v>0</v>
      </c>
      <c r="J1261" s="120">
        <v>0</v>
      </c>
      <c r="K1261" s="7">
        <v>0</v>
      </c>
      <c r="L1261" s="119">
        <v>0</v>
      </c>
      <c r="M1261" s="2">
        <v>0</v>
      </c>
    </row>
    <row r="1262" spans="1:14" s="1" customFormat="1">
      <c r="A1262" s="1" t="s">
        <v>32</v>
      </c>
      <c r="B1262" s="1" t="s">
        <v>370</v>
      </c>
      <c r="C1262" s="2" t="s">
        <v>15</v>
      </c>
      <c r="D1262" s="2" t="s">
        <v>123</v>
      </c>
      <c r="E1262" s="7">
        <v>0</v>
      </c>
      <c r="F1262" s="120">
        <v>0</v>
      </c>
      <c r="G1262" s="7">
        <v>0</v>
      </c>
      <c r="H1262" s="120">
        <v>0</v>
      </c>
      <c r="I1262" s="7">
        <v>118532</v>
      </c>
      <c r="J1262" s="120">
        <v>26</v>
      </c>
      <c r="K1262" s="7">
        <v>85490</v>
      </c>
      <c r="L1262" s="119">
        <v>13</v>
      </c>
      <c r="M1262" s="2">
        <v>0</v>
      </c>
    </row>
    <row r="1263" spans="1:14" s="1" customFormat="1">
      <c r="A1263" s="1" t="s">
        <v>32</v>
      </c>
      <c r="B1263" s="1" t="s">
        <v>370</v>
      </c>
      <c r="C1263" s="2" t="s">
        <v>86</v>
      </c>
      <c r="D1263" s="2" t="s">
        <v>124</v>
      </c>
      <c r="E1263" s="7">
        <v>0</v>
      </c>
      <c r="F1263" s="120">
        <v>0</v>
      </c>
      <c r="G1263" s="7">
        <v>0</v>
      </c>
      <c r="H1263" s="120">
        <v>0</v>
      </c>
      <c r="I1263" s="7">
        <v>0</v>
      </c>
      <c r="J1263" s="120">
        <v>0</v>
      </c>
      <c r="K1263" s="7">
        <v>0</v>
      </c>
      <c r="L1263" s="119">
        <v>0</v>
      </c>
      <c r="M1263" s="2">
        <v>0</v>
      </c>
    </row>
    <row r="1264" spans="1:14" s="1" customFormat="1">
      <c r="A1264" s="1" t="s">
        <v>32</v>
      </c>
      <c r="B1264" s="1" t="s">
        <v>371</v>
      </c>
      <c r="C1264" s="2" t="s">
        <v>8</v>
      </c>
      <c r="D1264" s="2" t="s">
        <v>97</v>
      </c>
      <c r="E1264" s="7">
        <v>13331049</v>
      </c>
      <c r="F1264" s="120">
        <v>14716</v>
      </c>
      <c r="G1264" s="7">
        <v>12284716</v>
      </c>
      <c r="H1264" s="120">
        <v>18166</v>
      </c>
      <c r="I1264" s="7">
        <v>42116200</v>
      </c>
      <c r="J1264" s="120"/>
      <c r="K1264" s="7">
        <v>1500</v>
      </c>
      <c r="L1264" s="119">
        <v>1</v>
      </c>
      <c r="M1264" s="2"/>
      <c r="N1264" s="1" t="s">
        <v>372</v>
      </c>
    </row>
    <row r="1265" spans="1:14" s="1" customFormat="1">
      <c r="A1265" s="1" t="s">
        <v>32</v>
      </c>
      <c r="B1265" s="1" t="s">
        <v>371</v>
      </c>
      <c r="C1265" s="2" t="s">
        <v>8</v>
      </c>
      <c r="D1265" s="2" t="s">
        <v>98</v>
      </c>
      <c r="E1265" s="7">
        <v>12109149</v>
      </c>
      <c r="F1265" s="120">
        <v>20940</v>
      </c>
      <c r="G1265" s="7">
        <v>2421202</v>
      </c>
      <c r="H1265" s="120">
        <v>36953</v>
      </c>
      <c r="I1265" s="7">
        <v>1789</v>
      </c>
      <c r="J1265" s="120"/>
      <c r="K1265" s="7"/>
      <c r="L1265" s="119"/>
      <c r="M1265" s="2"/>
      <c r="N1265" s="1" t="s">
        <v>373</v>
      </c>
    </row>
    <row r="1266" spans="1:14" s="1" customFormat="1">
      <c r="A1266" s="1" t="s">
        <v>32</v>
      </c>
      <c r="B1266" s="1" t="s">
        <v>371</v>
      </c>
      <c r="C1266" s="2" t="s">
        <v>8</v>
      </c>
      <c r="D1266" s="2" t="s">
        <v>99</v>
      </c>
      <c r="E1266" s="7"/>
      <c r="F1266" s="120"/>
      <c r="G1266" s="7"/>
      <c r="H1266" s="120"/>
      <c r="I1266" s="7"/>
      <c r="J1266" s="120"/>
      <c r="K1266" s="7"/>
      <c r="L1266" s="119"/>
      <c r="M1266" s="2"/>
    </row>
    <row r="1267" spans="1:14" s="1" customFormat="1" ht="27.6">
      <c r="A1267" s="1" t="s">
        <v>32</v>
      </c>
      <c r="B1267" s="1" t="s">
        <v>371</v>
      </c>
      <c r="C1267" s="2" t="s">
        <v>8</v>
      </c>
      <c r="D1267" s="2" t="s">
        <v>100</v>
      </c>
      <c r="E1267" s="7">
        <v>149100</v>
      </c>
      <c r="F1267" s="120">
        <v>375</v>
      </c>
      <c r="G1267" s="7" t="s">
        <v>203</v>
      </c>
      <c r="H1267" s="120"/>
      <c r="I1267" s="7"/>
      <c r="J1267" s="120"/>
      <c r="K1267" s="7"/>
      <c r="L1267" s="119"/>
      <c r="M1267" s="2"/>
    </row>
    <row r="1268" spans="1:14" s="1" customFormat="1">
      <c r="A1268" s="1" t="s">
        <v>32</v>
      </c>
      <c r="B1268" s="1" t="s">
        <v>371</v>
      </c>
      <c r="C1268" s="2" t="s">
        <v>8</v>
      </c>
      <c r="D1268" s="2" t="s">
        <v>101</v>
      </c>
      <c r="E1268" s="7"/>
      <c r="F1268" s="120"/>
      <c r="G1268" s="7"/>
      <c r="H1268" s="120"/>
      <c r="I1268" s="7">
        <v>67462</v>
      </c>
      <c r="J1268" s="120"/>
      <c r="K1268" s="7"/>
      <c r="L1268" s="119"/>
      <c r="M1268" s="2"/>
    </row>
    <row r="1269" spans="1:14" s="1" customFormat="1" ht="55.2">
      <c r="A1269" s="1" t="s">
        <v>32</v>
      </c>
      <c r="B1269" s="1" t="s">
        <v>371</v>
      </c>
      <c r="C1269" s="2" t="s">
        <v>8</v>
      </c>
      <c r="D1269" s="2" t="s">
        <v>102</v>
      </c>
      <c r="E1269" s="7">
        <v>238146</v>
      </c>
      <c r="F1269" s="120" t="s">
        <v>168</v>
      </c>
      <c r="G1269" s="7">
        <v>3625432</v>
      </c>
      <c r="H1269" s="120">
        <v>996</v>
      </c>
      <c r="I1269" s="7">
        <v>274979</v>
      </c>
      <c r="J1269" s="120">
        <v>123</v>
      </c>
      <c r="K1269" s="7"/>
      <c r="L1269" s="119"/>
      <c r="M1269" s="2"/>
    </row>
    <row r="1270" spans="1:14" s="1" customFormat="1">
      <c r="A1270" s="1" t="s">
        <v>32</v>
      </c>
      <c r="B1270" s="1" t="s">
        <v>371</v>
      </c>
      <c r="C1270" s="2" t="s">
        <v>8</v>
      </c>
      <c r="D1270" s="2" t="s">
        <v>103</v>
      </c>
      <c r="E1270" s="7" t="s">
        <v>157</v>
      </c>
      <c r="F1270" s="120" t="s">
        <v>168</v>
      </c>
      <c r="G1270" s="7"/>
      <c r="H1270" s="120"/>
      <c r="I1270" s="7"/>
      <c r="J1270" s="120"/>
      <c r="K1270" s="7"/>
      <c r="L1270" s="119"/>
      <c r="M1270" s="2"/>
    </row>
    <row r="1271" spans="1:14" s="1" customFormat="1" ht="27.6">
      <c r="A1271" s="1" t="s">
        <v>32</v>
      </c>
      <c r="B1271" s="1" t="s">
        <v>371</v>
      </c>
      <c r="C1271" s="2" t="s">
        <v>9</v>
      </c>
      <c r="D1271" s="2" t="s">
        <v>104</v>
      </c>
      <c r="E1271" s="7"/>
      <c r="F1271" s="120"/>
      <c r="G1271" s="7"/>
      <c r="H1271" s="120"/>
      <c r="I1271" s="7"/>
      <c r="J1271" s="120"/>
      <c r="K1271" s="7">
        <v>235818</v>
      </c>
      <c r="L1271" s="119"/>
      <c r="M1271" s="135">
        <v>3565973</v>
      </c>
      <c r="N1271" s="1" t="s">
        <v>374</v>
      </c>
    </row>
    <row r="1272" spans="1:14" s="1" customFormat="1" ht="27.6">
      <c r="A1272" s="1" t="s">
        <v>32</v>
      </c>
      <c r="B1272" s="1" t="s">
        <v>371</v>
      </c>
      <c r="C1272" s="2" t="s">
        <v>9</v>
      </c>
      <c r="D1272" s="2" t="s">
        <v>105</v>
      </c>
      <c r="E1272" s="7"/>
      <c r="F1272" s="120"/>
      <c r="G1272" s="7"/>
      <c r="H1272" s="120"/>
      <c r="I1272" s="7"/>
      <c r="J1272" s="120"/>
      <c r="K1272" s="7"/>
      <c r="L1272" s="119"/>
      <c r="M1272" s="2"/>
    </row>
    <row r="1273" spans="1:14" s="1" customFormat="1" ht="41.4">
      <c r="A1273" s="1" t="s">
        <v>32</v>
      </c>
      <c r="B1273" s="1" t="s">
        <v>371</v>
      </c>
      <c r="C1273" s="2" t="s">
        <v>9</v>
      </c>
      <c r="D1273" s="2" t="s">
        <v>106</v>
      </c>
      <c r="E1273" s="7"/>
      <c r="F1273" s="120"/>
      <c r="G1273" s="7"/>
      <c r="H1273" s="120"/>
      <c r="I1273" s="7">
        <v>409222</v>
      </c>
      <c r="J1273" s="120"/>
      <c r="K1273" s="7">
        <v>392</v>
      </c>
      <c r="L1273" s="119"/>
      <c r="M1273" s="2"/>
      <c r="N1273" s="1" t="s">
        <v>375</v>
      </c>
    </row>
    <row r="1274" spans="1:14" s="1" customFormat="1" ht="27.6">
      <c r="A1274" s="1" t="s">
        <v>32</v>
      </c>
      <c r="B1274" s="1" t="s">
        <v>371</v>
      </c>
      <c r="C1274" s="2" t="s">
        <v>9</v>
      </c>
      <c r="D1274" s="2" t="s">
        <v>107</v>
      </c>
      <c r="E1274" s="7"/>
      <c r="F1274" s="120"/>
      <c r="G1274" s="7"/>
      <c r="H1274" s="120"/>
      <c r="I1274" s="7">
        <v>2914</v>
      </c>
      <c r="J1274" s="120"/>
      <c r="K1274" s="7"/>
      <c r="L1274" s="119"/>
      <c r="M1274" s="2"/>
    </row>
    <row r="1275" spans="1:14" s="1" customFormat="1" ht="27.6">
      <c r="A1275" s="1" t="s">
        <v>32</v>
      </c>
      <c r="B1275" s="1" t="s">
        <v>371</v>
      </c>
      <c r="C1275" s="2" t="s">
        <v>9</v>
      </c>
      <c r="D1275" s="2" t="s">
        <v>108</v>
      </c>
      <c r="E1275" s="7">
        <v>238485</v>
      </c>
      <c r="F1275" s="120"/>
      <c r="G1275" s="7">
        <v>409978</v>
      </c>
      <c r="H1275" s="120"/>
      <c r="I1275" s="7">
        <v>4666343</v>
      </c>
      <c r="J1275" s="120"/>
      <c r="K1275" s="7">
        <v>255097</v>
      </c>
      <c r="L1275" s="119"/>
      <c r="M1275" s="2"/>
    </row>
    <row r="1276" spans="1:14" s="1" customFormat="1" ht="27.6">
      <c r="A1276" s="1" t="s">
        <v>32</v>
      </c>
      <c r="B1276" s="1" t="s">
        <v>371</v>
      </c>
      <c r="C1276" s="2" t="s">
        <v>10</v>
      </c>
      <c r="D1276" s="2" t="s">
        <v>109</v>
      </c>
      <c r="E1276" s="7"/>
      <c r="F1276" s="120"/>
      <c r="G1276" s="7">
        <v>83227</v>
      </c>
      <c r="H1276" s="120"/>
      <c r="I1276" s="7"/>
      <c r="J1276" s="120"/>
      <c r="K1276" s="7">
        <v>13958</v>
      </c>
      <c r="L1276" s="119"/>
      <c r="M1276" s="2"/>
    </row>
    <row r="1277" spans="1:14" s="1" customFormat="1" ht="27.6">
      <c r="A1277" s="1" t="s">
        <v>32</v>
      </c>
      <c r="B1277" s="1" t="s">
        <v>371</v>
      </c>
      <c r="C1277" s="2" t="s">
        <v>10</v>
      </c>
      <c r="D1277" s="2" t="s">
        <v>110</v>
      </c>
      <c r="E1277" s="7"/>
      <c r="F1277" s="120"/>
      <c r="G1277" s="7">
        <v>1598816</v>
      </c>
      <c r="H1277" s="120"/>
      <c r="I1277" s="7"/>
      <c r="J1277" s="120"/>
      <c r="K1277" s="7"/>
      <c r="L1277" s="119"/>
      <c r="M1277" s="2"/>
    </row>
    <row r="1278" spans="1:14" s="1" customFormat="1" ht="27.6">
      <c r="A1278" s="1" t="s">
        <v>32</v>
      </c>
      <c r="B1278" s="1" t="s">
        <v>371</v>
      </c>
      <c r="C1278" s="2" t="s">
        <v>10</v>
      </c>
      <c r="D1278" s="2" t="s">
        <v>111</v>
      </c>
      <c r="E1278" s="7"/>
      <c r="F1278" s="120"/>
      <c r="G1278" s="7">
        <v>271530</v>
      </c>
      <c r="H1278" s="120"/>
      <c r="I1278" s="7">
        <v>1700339</v>
      </c>
      <c r="J1278" s="120"/>
      <c r="K1278" s="7">
        <v>2420532</v>
      </c>
      <c r="L1278" s="119"/>
      <c r="M1278" s="135">
        <v>693346</v>
      </c>
      <c r="N1278" s="1" t="s">
        <v>376</v>
      </c>
    </row>
    <row r="1279" spans="1:14" s="1" customFormat="1" ht="27.6">
      <c r="A1279" s="1" t="s">
        <v>32</v>
      </c>
      <c r="B1279" s="1" t="s">
        <v>371</v>
      </c>
      <c r="C1279" s="2" t="s">
        <v>10</v>
      </c>
      <c r="D1279" s="2" t="s">
        <v>112</v>
      </c>
      <c r="E1279" s="7"/>
      <c r="F1279" s="120"/>
      <c r="G1279" s="7">
        <v>160561</v>
      </c>
      <c r="H1279" s="120"/>
      <c r="I1279" s="7">
        <v>301</v>
      </c>
      <c r="J1279" s="120"/>
      <c r="K1279" s="7"/>
      <c r="L1279" s="119"/>
      <c r="M1279" s="2"/>
    </row>
    <row r="1280" spans="1:14" s="1" customFormat="1">
      <c r="A1280" s="1" t="s">
        <v>32</v>
      </c>
      <c r="B1280" s="1" t="s">
        <v>371</v>
      </c>
      <c r="C1280" s="2" t="s">
        <v>11</v>
      </c>
      <c r="D1280" s="2" t="s">
        <v>113</v>
      </c>
      <c r="E1280" s="7">
        <v>956224</v>
      </c>
      <c r="F1280" s="120"/>
      <c r="G1280" s="7">
        <v>2854506</v>
      </c>
      <c r="H1280" s="120"/>
      <c r="I1280" s="7"/>
      <c r="J1280" s="120"/>
      <c r="K1280" s="7"/>
      <c r="L1280" s="119"/>
      <c r="M1280" s="2"/>
    </row>
    <row r="1281" spans="1:14" s="1" customFormat="1" ht="41.4">
      <c r="A1281" s="1" t="s">
        <v>32</v>
      </c>
      <c r="B1281" s="1" t="s">
        <v>371</v>
      </c>
      <c r="C1281" s="2" t="s">
        <v>11</v>
      </c>
      <c r="D1281" s="2" t="s">
        <v>114</v>
      </c>
      <c r="E1281" s="7"/>
      <c r="F1281" s="120"/>
      <c r="G1281" s="7">
        <v>11181079</v>
      </c>
      <c r="H1281" s="120"/>
      <c r="I1281" s="7"/>
      <c r="J1281" s="120"/>
      <c r="K1281" s="7"/>
      <c r="L1281" s="119"/>
      <c r="M1281" s="2"/>
    </row>
    <row r="1282" spans="1:14" s="1" customFormat="1">
      <c r="A1282" s="1" t="s">
        <v>32</v>
      </c>
      <c r="B1282" s="1" t="s">
        <v>371</v>
      </c>
      <c r="C1282" s="2" t="s">
        <v>11</v>
      </c>
      <c r="D1282" s="2" t="s">
        <v>115</v>
      </c>
      <c r="E1282" s="7"/>
      <c r="F1282" s="120"/>
      <c r="G1282" s="7"/>
      <c r="H1282" s="120"/>
      <c r="I1282" s="7"/>
      <c r="J1282" s="120"/>
      <c r="K1282" s="7"/>
      <c r="L1282" s="119"/>
      <c r="M1282" s="2"/>
    </row>
    <row r="1283" spans="1:14" s="1" customFormat="1">
      <c r="A1283" s="1" t="s">
        <v>32</v>
      </c>
      <c r="B1283" s="1" t="s">
        <v>371</v>
      </c>
      <c r="C1283" s="2" t="s">
        <v>12</v>
      </c>
      <c r="D1283" s="2" t="s">
        <v>116</v>
      </c>
      <c r="E1283" s="7">
        <v>22632</v>
      </c>
      <c r="F1283" s="120"/>
      <c r="G1283" s="7">
        <v>2229873</v>
      </c>
      <c r="H1283" s="120"/>
      <c r="I1283" s="7">
        <v>99902</v>
      </c>
      <c r="J1283" s="120"/>
      <c r="K1283" s="7">
        <v>8888</v>
      </c>
      <c r="L1283" s="119"/>
      <c r="M1283" s="135">
        <v>24042</v>
      </c>
      <c r="N1283" s="1" t="s">
        <v>377</v>
      </c>
    </row>
    <row r="1284" spans="1:14" s="1" customFormat="1" ht="27.6">
      <c r="A1284" s="1" t="s">
        <v>32</v>
      </c>
      <c r="B1284" s="1" t="s">
        <v>371</v>
      </c>
      <c r="C1284" s="2" t="s">
        <v>13</v>
      </c>
      <c r="D1284" s="2" t="s">
        <v>117</v>
      </c>
      <c r="E1284" s="7"/>
      <c r="F1284" s="120"/>
      <c r="G1284" s="7"/>
      <c r="H1284" s="120"/>
      <c r="I1284" s="7"/>
      <c r="J1284" s="120"/>
      <c r="K1284" s="7"/>
      <c r="L1284" s="119"/>
      <c r="M1284" s="2"/>
    </row>
    <row r="1285" spans="1:14" s="1" customFormat="1">
      <c r="A1285" s="1" t="s">
        <v>32</v>
      </c>
      <c r="B1285" s="1" t="s">
        <v>371</v>
      </c>
      <c r="C1285" s="2" t="s">
        <v>14</v>
      </c>
      <c r="D1285" s="2" t="s">
        <v>118</v>
      </c>
      <c r="E1285" s="7">
        <v>173139</v>
      </c>
      <c r="F1285" s="120"/>
      <c r="G1285" s="7">
        <v>20875072</v>
      </c>
      <c r="H1285" s="120"/>
      <c r="I1285" s="7">
        <v>2638169</v>
      </c>
      <c r="J1285" s="120"/>
      <c r="K1285" s="7">
        <v>380427</v>
      </c>
      <c r="L1285" s="119"/>
      <c r="M1285" s="135">
        <v>155908</v>
      </c>
      <c r="N1285" s="1" t="s">
        <v>378</v>
      </c>
    </row>
    <row r="1286" spans="1:14" s="1" customFormat="1" ht="27.6">
      <c r="A1286" s="1" t="s">
        <v>32</v>
      </c>
      <c r="B1286" s="1" t="s">
        <v>371</v>
      </c>
      <c r="C1286" s="2" t="s">
        <v>15</v>
      </c>
      <c r="D1286" s="2" t="s">
        <v>119</v>
      </c>
      <c r="E1286" s="7"/>
      <c r="F1286" s="120"/>
      <c r="G1286" s="7">
        <v>1571204</v>
      </c>
      <c r="H1286" s="120">
        <v>315</v>
      </c>
      <c r="I1286" s="7"/>
      <c r="J1286" s="120"/>
      <c r="K1286" s="7"/>
      <c r="L1286" s="119"/>
      <c r="M1286" s="2"/>
    </row>
    <row r="1287" spans="1:14" s="1" customFormat="1" ht="27.6">
      <c r="A1287" s="1" t="s">
        <v>32</v>
      </c>
      <c r="B1287" s="1" t="s">
        <v>371</v>
      </c>
      <c r="C1287" s="2" t="s">
        <v>15</v>
      </c>
      <c r="D1287" s="2" t="s">
        <v>120</v>
      </c>
      <c r="E1287" s="7"/>
      <c r="F1287" s="120"/>
      <c r="G1287" s="7">
        <v>1457588</v>
      </c>
      <c r="H1287" s="120">
        <v>584</v>
      </c>
      <c r="I1287" s="7"/>
      <c r="J1287" s="120"/>
      <c r="K1287" s="7"/>
      <c r="L1287" s="119"/>
      <c r="M1287" s="2"/>
    </row>
    <row r="1288" spans="1:14" s="1" customFormat="1" ht="27.6">
      <c r="A1288" s="1" t="s">
        <v>32</v>
      </c>
      <c r="B1288" s="1" t="s">
        <v>371</v>
      </c>
      <c r="C1288" s="2" t="s">
        <v>15</v>
      </c>
      <c r="D1288" s="2" t="s">
        <v>121</v>
      </c>
      <c r="E1288" s="7"/>
      <c r="F1288" s="120"/>
      <c r="G1288" s="7">
        <v>3400</v>
      </c>
      <c r="H1288" s="120">
        <v>2</v>
      </c>
      <c r="I1288" s="7">
        <v>389567</v>
      </c>
      <c r="J1288" s="120">
        <v>164</v>
      </c>
      <c r="K1288" s="7">
        <v>171952</v>
      </c>
      <c r="L1288" s="119">
        <v>87</v>
      </c>
      <c r="M1288" s="2"/>
      <c r="N1288" s="1" t="s">
        <v>379</v>
      </c>
    </row>
    <row r="1289" spans="1:14" s="1" customFormat="1" ht="27.6">
      <c r="A1289" s="1" t="s">
        <v>32</v>
      </c>
      <c r="B1289" s="1" t="s">
        <v>371</v>
      </c>
      <c r="C1289" s="2" t="s">
        <v>15</v>
      </c>
      <c r="D1289" s="2" t="s">
        <v>122</v>
      </c>
      <c r="E1289" s="7"/>
      <c r="F1289" s="120"/>
      <c r="G1289" s="7"/>
      <c r="H1289" s="120"/>
      <c r="I1289" s="7"/>
      <c r="J1289" s="120">
        <v>1</v>
      </c>
      <c r="K1289" s="7"/>
      <c r="L1289" s="119"/>
      <c r="M1289" s="2"/>
    </row>
    <row r="1290" spans="1:14" s="1" customFormat="1">
      <c r="A1290" s="1" t="s">
        <v>32</v>
      </c>
      <c r="B1290" s="1" t="s">
        <v>371</v>
      </c>
      <c r="C1290" s="2" t="s">
        <v>15</v>
      </c>
      <c r="D1290" s="2" t="s">
        <v>123</v>
      </c>
      <c r="E1290" s="7"/>
      <c r="F1290" s="120"/>
      <c r="G1290" s="7"/>
      <c r="H1290" s="120"/>
      <c r="I1290" s="7">
        <v>55284</v>
      </c>
      <c r="J1290" s="120"/>
      <c r="K1290" s="7">
        <v>325256</v>
      </c>
      <c r="L1290" s="119">
        <v>69</v>
      </c>
      <c r="M1290" s="2"/>
      <c r="N1290" s="1" t="s">
        <v>380</v>
      </c>
    </row>
    <row r="1291" spans="1:14" s="1" customFormat="1">
      <c r="A1291" s="1" t="s">
        <v>32</v>
      </c>
      <c r="B1291" s="1" t="s">
        <v>371</v>
      </c>
      <c r="C1291" s="2" t="s">
        <v>86</v>
      </c>
      <c r="D1291" s="2" t="s">
        <v>124</v>
      </c>
      <c r="E1291" s="7"/>
      <c r="F1291" s="120"/>
      <c r="G1291" s="7"/>
      <c r="H1291" s="120"/>
      <c r="I1291" s="7">
        <v>6841119</v>
      </c>
      <c r="J1291" s="120"/>
      <c r="K1291" s="7">
        <v>14313412</v>
      </c>
      <c r="L1291" s="119">
        <v>1533</v>
      </c>
      <c r="M1291" s="135">
        <v>6733882</v>
      </c>
      <c r="N1291" s="1" t="s">
        <v>381</v>
      </c>
    </row>
    <row r="1292" spans="1:14" s="1" customFormat="1">
      <c r="A1292" s="1" t="s">
        <v>32</v>
      </c>
      <c r="B1292" s="1" t="s">
        <v>393</v>
      </c>
      <c r="C1292" s="2" t="s">
        <v>8</v>
      </c>
      <c r="D1292" s="2" t="s">
        <v>97</v>
      </c>
      <c r="E1292" s="130">
        <v>11716309</v>
      </c>
      <c r="F1292" s="120">
        <v>11618</v>
      </c>
      <c r="G1292" s="130">
        <v>36095945</v>
      </c>
      <c r="H1292" s="120">
        <v>35099</v>
      </c>
      <c r="I1292" s="130">
        <v>25816336</v>
      </c>
      <c r="J1292" s="120">
        <v>37516</v>
      </c>
      <c r="K1292" s="130">
        <v>124059</v>
      </c>
      <c r="L1292" s="119">
        <v>221</v>
      </c>
      <c r="M1292" s="133">
        <v>3834</v>
      </c>
      <c r="N1292" s="1" t="s">
        <v>394</v>
      </c>
    </row>
    <row r="1293" spans="1:14" s="1" customFormat="1">
      <c r="A1293" s="1" t="s">
        <v>32</v>
      </c>
      <c r="B1293" s="1" t="s">
        <v>393</v>
      </c>
      <c r="C1293" s="2" t="s">
        <v>8</v>
      </c>
      <c r="D1293" s="2" t="s">
        <v>98</v>
      </c>
      <c r="E1293" s="130">
        <v>9126937</v>
      </c>
      <c r="F1293" s="120">
        <v>5633</v>
      </c>
      <c r="G1293" s="130">
        <v>-4305</v>
      </c>
      <c r="H1293" s="120">
        <v>0</v>
      </c>
      <c r="I1293" s="130">
        <v>0</v>
      </c>
      <c r="J1293" s="120">
        <v>0</v>
      </c>
      <c r="K1293" s="130">
        <v>0</v>
      </c>
      <c r="L1293" s="119">
        <v>0</v>
      </c>
      <c r="M1293" s="133">
        <v>0</v>
      </c>
      <c r="N1293" s="1" t="s">
        <v>395</v>
      </c>
    </row>
    <row r="1294" spans="1:14" s="1" customFormat="1">
      <c r="A1294" s="1" t="s">
        <v>32</v>
      </c>
      <c r="B1294" s="1" t="s">
        <v>393</v>
      </c>
      <c r="C1294" s="2" t="s">
        <v>8</v>
      </c>
      <c r="D1294" s="2" t="s">
        <v>99</v>
      </c>
      <c r="E1294" s="130">
        <v>0</v>
      </c>
      <c r="F1294" s="120">
        <v>0</v>
      </c>
      <c r="G1294" s="130">
        <v>0</v>
      </c>
      <c r="H1294" s="120">
        <v>0</v>
      </c>
      <c r="I1294" s="130">
        <v>0</v>
      </c>
      <c r="J1294" s="120">
        <v>0</v>
      </c>
      <c r="K1294" s="130">
        <v>0</v>
      </c>
      <c r="L1294" s="119">
        <v>0</v>
      </c>
      <c r="M1294" s="133">
        <v>0</v>
      </c>
    </row>
    <row r="1295" spans="1:14" s="1" customFormat="1" ht="27.6">
      <c r="A1295" s="1" t="s">
        <v>32</v>
      </c>
      <c r="B1295" s="1" t="s">
        <v>393</v>
      </c>
      <c r="C1295" s="2" t="s">
        <v>8</v>
      </c>
      <c r="D1295" s="2" t="s">
        <v>100</v>
      </c>
      <c r="E1295" s="130">
        <v>0</v>
      </c>
      <c r="F1295" s="120">
        <v>0</v>
      </c>
      <c r="G1295" s="130">
        <v>0</v>
      </c>
      <c r="H1295" s="120">
        <v>0</v>
      </c>
      <c r="I1295" s="130">
        <v>0</v>
      </c>
      <c r="J1295" s="120">
        <v>0</v>
      </c>
      <c r="K1295" s="130">
        <v>0</v>
      </c>
      <c r="L1295" s="119">
        <v>0</v>
      </c>
      <c r="M1295" s="133">
        <v>0</v>
      </c>
    </row>
    <row r="1296" spans="1:14" s="1" customFormat="1">
      <c r="A1296" s="1" t="s">
        <v>32</v>
      </c>
      <c r="B1296" s="1" t="s">
        <v>393</v>
      </c>
      <c r="C1296" s="2" t="s">
        <v>8</v>
      </c>
      <c r="D1296" s="2" t="s">
        <v>101</v>
      </c>
      <c r="E1296" s="130">
        <v>0</v>
      </c>
      <c r="F1296" s="120">
        <v>0</v>
      </c>
      <c r="G1296" s="130">
        <v>0</v>
      </c>
      <c r="H1296" s="120">
        <v>0</v>
      </c>
      <c r="I1296" s="130">
        <v>0</v>
      </c>
      <c r="J1296" s="120">
        <v>0</v>
      </c>
      <c r="K1296" s="130">
        <v>0</v>
      </c>
      <c r="L1296" s="119">
        <v>0</v>
      </c>
      <c r="M1296" s="133">
        <v>0</v>
      </c>
    </row>
    <row r="1297" spans="1:14" s="1" customFormat="1" ht="55.2">
      <c r="A1297" s="1" t="s">
        <v>32</v>
      </c>
      <c r="B1297" s="1" t="s">
        <v>393</v>
      </c>
      <c r="C1297" s="2" t="s">
        <v>8</v>
      </c>
      <c r="D1297" s="2" t="s">
        <v>102</v>
      </c>
      <c r="E1297" s="130">
        <v>0</v>
      </c>
      <c r="F1297" s="120">
        <v>0</v>
      </c>
      <c r="G1297" s="130">
        <v>80622</v>
      </c>
      <c r="H1297" s="120">
        <v>87</v>
      </c>
      <c r="I1297" s="130">
        <v>111085</v>
      </c>
      <c r="J1297" s="120">
        <v>73</v>
      </c>
      <c r="K1297" s="130">
        <v>0</v>
      </c>
      <c r="L1297" s="119">
        <v>0</v>
      </c>
      <c r="M1297" s="133">
        <v>0</v>
      </c>
      <c r="N1297" s="1" t="s">
        <v>396</v>
      </c>
    </row>
    <row r="1298" spans="1:14" s="1" customFormat="1">
      <c r="A1298" s="1" t="s">
        <v>32</v>
      </c>
      <c r="B1298" s="1" t="s">
        <v>393</v>
      </c>
      <c r="C1298" s="2" t="s">
        <v>8</v>
      </c>
      <c r="D1298" s="2" t="s">
        <v>103</v>
      </c>
      <c r="E1298" s="130">
        <v>0</v>
      </c>
      <c r="F1298" s="120">
        <v>0</v>
      </c>
      <c r="G1298" s="130">
        <v>8237302</v>
      </c>
      <c r="H1298" s="120">
        <v>4370</v>
      </c>
      <c r="I1298" s="130">
        <v>-7478</v>
      </c>
      <c r="J1298" s="120"/>
      <c r="K1298" s="130">
        <v>0</v>
      </c>
      <c r="L1298" s="119">
        <v>0</v>
      </c>
      <c r="M1298" s="133">
        <v>0</v>
      </c>
      <c r="N1298" s="1" t="s">
        <v>397</v>
      </c>
    </row>
    <row r="1299" spans="1:14" s="1" customFormat="1" ht="27.6">
      <c r="A1299" s="1" t="s">
        <v>32</v>
      </c>
      <c r="B1299" s="1" t="s">
        <v>393</v>
      </c>
      <c r="C1299" s="2" t="s">
        <v>9</v>
      </c>
      <c r="D1299" s="2" t="s">
        <v>104</v>
      </c>
      <c r="E1299" s="130">
        <v>0</v>
      </c>
      <c r="F1299" s="120"/>
      <c r="G1299" s="130">
        <v>0</v>
      </c>
      <c r="H1299" s="120"/>
      <c r="I1299" s="130">
        <v>0</v>
      </c>
      <c r="J1299" s="120"/>
      <c r="K1299" s="130">
        <v>0</v>
      </c>
      <c r="L1299" s="119"/>
      <c r="M1299" s="133">
        <v>0</v>
      </c>
    </row>
    <row r="1300" spans="1:14" s="1" customFormat="1" ht="27.6">
      <c r="A1300" s="1" t="s">
        <v>32</v>
      </c>
      <c r="B1300" s="1" t="s">
        <v>393</v>
      </c>
      <c r="C1300" s="2" t="s">
        <v>9</v>
      </c>
      <c r="D1300" s="2" t="s">
        <v>105</v>
      </c>
      <c r="E1300" s="130">
        <v>0</v>
      </c>
      <c r="F1300" s="120"/>
      <c r="G1300" s="130">
        <v>3615663</v>
      </c>
      <c r="H1300" s="120"/>
      <c r="I1300" s="130">
        <v>0</v>
      </c>
      <c r="J1300" s="120"/>
      <c r="K1300" s="130">
        <v>0</v>
      </c>
      <c r="L1300" s="119"/>
      <c r="M1300" s="133">
        <v>0</v>
      </c>
      <c r="N1300" s="1" t="s">
        <v>398</v>
      </c>
    </row>
    <row r="1301" spans="1:14" s="1" customFormat="1" ht="41.4">
      <c r="A1301" s="1" t="s">
        <v>32</v>
      </c>
      <c r="B1301" s="1" t="s">
        <v>393</v>
      </c>
      <c r="C1301" s="2" t="s">
        <v>9</v>
      </c>
      <c r="D1301" s="2" t="s">
        <v>106</v>
      </c>
      <c r="E1301" s="130">
        <v>0</v>
      </c>
      <c r="F1301" s="120"/>
      <c r="G1301" s="130">
        <v>486760</v>
      </c>
      <c r="H1301" s="120"/>
      <c r="I1301" s="130">
        <v>3259306</v>
      </c>
      <c r="J1301" s="120"/>
      <c r="K1301" s="130">
        <v>123858</v>
      </c>
      <c r="L1301" s="119"/>
      <c r="M1301" s="2"/>
      <c r="N1301" s="1" t="s">
        <v>399</v>
      </c>
    </row>
    <row r="1302" spans="1:14" s="1" customFormat="1" ht="27.6">
      <c r="A1302" s="1" t="s">
        <v>32</v>
      </c>
      <c r="B1302" s="1" t="s">
        <v>393</v>
      </c>
      <c r="C1302" s="2" t="s">
        <v>9</v>
      </c>
      <c r="D1302" s="2" t="s">
        <v>107</v>
      </c>
      <c r="E1302" s="130">
        <v>0</v>
      </c>
      <c r="F1302" s="120"/>
      <c r="G1302" s="130">
        <v>0</v>
      </c>
      <c r="H1302" s="120"/>
      <c r="I1302" s="130">
        <v>42475</v>
      </c>
      <c r="J1302" s="120"/>
      <c r="K1302" s="130">
        <v>0</v>
      </c>
      <c r="L1302" s="119"/>
      <c r="M1302" s="133">
        <v>0</v>
      </c>
      <c r="N1302" s="1" t="s">
        <v>400</v>
      </c>
    </row>
    <row r="1303" spans="1:14" s="1" customFormat="1" ht="27.6">
      <c r="A1303" s="1" t="s">
        <v>32</v>
      </c>
      <c r="B1303" s="1" t="s">
        <v>393</v>
      </c>
      <c r="C1303" s="2" t="s">
        <v>9</v>
      </c>
      <c r="D1303" s="2" t="s">
        <v>108</v>
      </c>
      <c r="E1303" s="130">
        <v>150089</v>
      </c>
      <c r="F1303" s="120"/>
      <c r="G1303" s="130">
        <v>1410413</v>
      </c>
      <c r="H1303" s="120"/>
      <c r="I1303" s="130">
        <v>6113818</v>
      </c>
      <c r="J1303" s="120"/>
      <c r="K1303" s="130">
        <v>1917322</v>
      </c>
      <c r="L1303" s="119"/>
      <c r="M1303" s="133">
        <v>1918743</v>
      </c>
      <c r="N1303" s="1" t="s">
        <v>401</v>
      </c>
    </row>
    <row r="1304" spans="1:14" s="1" customFormat="1" ht="27.6">
      <c r="A1304" s="1" t="s">
        <v>32</v>
      </c>
      <c r="B1304" s="1" t="s">
        <v>393</v>
      </c>
      <c r="C1304" s="2" t="s">
        <v>10</v>
      </c>
      <c r="D1304" s="2" t="s">
        <v>109</v>
      </c>
      <c r="E1304" s="130">
        <v>0</v>
      </c>
      <c r="F1304" s="120"/>
      <c r="G1304" s="130">
        <v>19961</v>
      </c>
      <c r="H1304" s="120"/>
      <c r="I1304" s="130">
        <v>3560</v>
      </c>
      <c r="J1304" s="120"/>
      <c r="K1304" s="130">
        <v>0</v>
      </c>
      <c r="L1304" s="119"/>
      <c r="M1304" s="133">
        <v>0</v>
      </c>
      <c r="N1304" s="1" t="s">
        <v>402</v>
      </c>
    </row>
    <row r="1305" spans="1:14" s="1" customFormat="1" ht="27.6">
      <c r="A1305" s="1" t="s">
        <v>32</v>
      </c>
      <c r="B1305" s="1" t="s">
        <v>393</v>
      </c>
      <c r="C1305" s="2" t="s">
        <v>10</v>
      </c>
      <c r="D1305" s="2" t="s">
        <v>110</v>
      </c>
      <c r="E1305" s="130">
        <v>1073829</v>
      </c>
      <c r="F1305" s="120"/>
      <c r="G1305" s="130">
        <v>4394907</v>
      </c>
      <c r="H1305" s="120"/>
      <c r="I1305" s="130">
        <v>241640</v>
      </c>
      <c r="J1305" s="120"/>
      <c r="K1305" s="130">
        <v>0</v>
      </c>
      <c r="L1305" s="119"/>
      <c r="M1305" s="133">
        <v>0</v>
      </c>
      <c r="N1305" s="1" t="s">
        <v>403</v>
      </c>
    </row>
    <row r="1306" spans="1:14" s="1" customFormat="1" ht="27.6">
      <c r="A1306" s="1" t="s">
        <v>32</v>
      </c>
      <c r="B1306" s="1" t="s">
        <v>393</v>
      </c>
      <c r="C1306" s="2" t="s">
        <v>10</v>
      </c>
      <c r="D1306" s="2" t="s">
        <v>111</v>
      </c>
      <c r="E1306" s="130">
        <v>0</v>
      </c>
      <c r="F1306" s="120"/>
      <c r="G1306" s="130">
        <v>0</v>
      </c>
      <c r="H1306" s="120"/>
      <c r="I1306" s="130">
        <v>0</v>
      </c>
      <c r="J1306" s="120"/>
      <c r="K1306" s="130">
        <v>0</v>
      </c>
      <c r="L1306" s="119"/>
      <c r="M1306" s="133">
        <v>0</v>
      </c>
    </row>
    <row r="1307" spans="1:14" s="1" customFormat="1" ht="27.6">
      <c r="A1307" s="1" t="s">
        <v>32</v>
      </c>
      <c r="B1307" s="1" t="s">
        <v>393</v>
      </c>
      <c r="C1307" s="2" t="s">
        <v>10</v>
      </c>
      <c r="D1307" s="2" t="s">
        <v>112</v>
      </c>
      <c r="E1307" s="130">
        <v>0</v>
      </c>
      <c r="F1307" s="120"/>
      <c r="G1307" s="130">
        <v>0</v>
      </c>
      <c r="H1307" s="120"/>
      <c r="I1307" s="130">
        <v>0</v>
      </c>
      <c r="J1307" s="120"/>
      <c r="K1307" s="130">
        <v>0</v>
      </c>
      <c r="L1307" s="119"/>
      <c r="M1307" s="133">
        <v>0</v>
      </c>
    </row>
    <row r="1308" spans="1:14" s="1" customFormat="1">
      <c r="A1308" s="1" t="s">
        <v>32</v>
      </c>
      <c r="B1308" s="1" t="s">
        <v>393</v>
      </c>
      <c r="C1308" s="2" t="s">
        <v>11</v>
      </c>
      <c r="D1308" s="2" t="s">
        <v>113</v>
      </c>
      <c r="E1308" s="130">
        <v>0</v>
      </c>
      <c r="F1308" s="120"/>
      <c r="G1308" s="130">
        <v>11215608</v>
      </c>
      <c r="H1308" s="120"/>
      <c r="I1308" s="130">
        <v>23304841</v>
      </c>
      <c r="J1308" s="120"/>
      <c r="K1308" s="130">
        <v>0</v>
      </c>
      <c r="L1308" s="119"/>
      <c r="M1308" s="133">
        <v>0</v>
      </c>
      <c r="N1308" s="1" t="s">
        <v>404</v>
      </c>
    </row>
    <row r="1309" spans="1:14" s="1" customFormat="1" ht="41.4">
      <c r="A1309" s="1" t="s">
        <v>32</v>
      </c>
      <c r="B1309" s="1" t="s">
        <v>393</v>
      </c>
      <c r="C1309" s="2" t="s">
        <v>11</v>
      </c>
      <c r="D1309" s="2" t="s">
        <v>114</v>
      </c>
      <c r="E1309" s="130">
        <v>0</v>
      </c>
      <c r="F1309" s="120"/>
      <c r="G1309" s="130">
        <v>9694216</v>
      </c>
      <c r="H1309" s="120"/>
      <c r="I1309" s="130">
        <v>3613818</v>
      </c>
      <c r="J1309" s="120"/>
      <c r="K1309" s="130">
        <v>0</v>
      </c>
      <c r="L1309" s="119"/>
      <c r="M1309" s="133">
        <v>0</v>
      </c>
      <c r="N1309" s="1" t="s">
        <v>405</v>
      </c>
    </row>
    <row r="1310" spans="1:14" s="1" customFormat="1">
      <c r="A1310" s="1" t="s">
        <v>32</v>
      </c>
      <c r="B1310" s="1" t="s">
        <v>393</v>
      </c>
      <c r="C1310" s="2" t="s">
        <v>11</v>
      </c>
      <c r="D1310" s="2" t="s">
        <v>115</v>
      </c>
      <c r="E1310" s="130">
        <v>0</v>
      </c>
      <c r="F1310" s="120"/>
      <c r="G1310" s="130">
        <v>0</v>
      </c>
      <c r="H1310" s="120"/>
      <c r="I1310" s="130">
        <v>0</v>
      </c>
      <c r="J1310" s="120"/>
      <c r="K1310" s="130">
        <v>0</v>
      </c>
      <c r="L1310" s="119"/>
      <c r="M1310" s="133">
        <v>0</v>
      </c>
    </row>
    <row r="1311" spans="1:14" s="1" customFormat="1">
      <c r="A1311" s="1" t="s">
        <v>32</v>
      </c>
      <c r="B1311" s="1" t="s">
        <v>393</v>
      </c>
      <c r="C1311" s="2" t="s">
        <v>12</v>
      </c>
      <c r="D1311" s="2" t="s">
        <v>116</v>
      </c>
      <c r="E1311" s="130">
        <v>0</v>
      </c>
      <c r="F1311" s="120"/>
      <c r="G1311" s="130">
        <v>0</v>
      </c>
      <c r="H1311" s="120"/>
      <c r="I1311" s="130">
        <v>0</v>
      </c>
      <c r="J1311" s="120"/>
      <c r="K1311" s="130">
        <v>0</v>
      </c>
      <c r="L1311" s="119"/>
      <c r="M1311" s="133">
        <v>0</v>
      </c>
    </row>
    <row r="1312" spans="1:14" s="1" customFormat="1" ht="27.6">
      <c r="A1312" s="1" t="s">
        <v>32</v>
      </c>
      <c r="B1312" s="1" t="s">
        <v>393</v>
      </c>
      <c r="C1312" s="2" t="s">
        <v>13</v>
      </c>
      <c r="D1312" s="2" t="s">
        <v>117</v>
      </c>
      <c r="E1312" s="130">
        <v>0</v>
      </c>
      <c r="F1312" s="120"/>
      <c r="G1312" s="130">
        <v>0</v>
      </c>
      <c r="H1312" s="120">
        <v>0</v>
      </c>
      <c r="I1312" s="130">
        <v>0</v>
      </c>
      <c r="J1312" s="120">
        <v>0</v>
      </c>
      <c r="K1312" s="130">
        <v>0</v>
      </c>
      <c r="L1312" s="119">
        <v>0</v>
      </c>
      <c r="M1312" s="133">
        <v>0</v>
      </c>
    </row>
    <row r="1313" spans="1:14" s="1" customFormat="1">
      <c r="A1313" s="1" t="s">
        <v>32</v>
      </c>
      <c r="B1313" s="1" t="s">
        <v>393</v>
      </c>
      <c r="C1313" s="2" t="s">
        <v>14</v>
      </c>
      <c r="D1313" s="2" t="s">
        <v>118</v>
      </c>
      <c r="E1313" s="130">
        <v>19767</v>
      </c>
      <c r="F1313" s="120"/>
      <c r="G1313" s="130">
        <v>581558</v>
      </c>
      <c r="H1313" s="120">
        <v>0</v>
      </c>
      <c r="I1313" s="130">
        <v>4131354</v>
      </c>
      <c r="J1313" s="120">
        <v>0</v>
      </c>
      <c r="K1313" s="130">
        <v>415132</v>
      </c>
      <c r="L1313" s="119">
        <v>0</v>
      </c>
      <c r="M1313" s="133">
        <v>2637755</v>
      </c>
      <c r="N1313" s="1" t="s">
        <v>406</v>
      </c>
    </row>
    <row r="1314" spans="1:14" s="1" customFormat="1" ht="27.6">
      <c r="A1314" s="1" t="s">
        <v>32</v>
      </c>
      <c r="B1314" s="1" t="s">
        <v>393</v>
      </c>
      <c r="C1314" s="2" t="s">
        <v>15</v>
      </c>
      <c r="D1314" s="2" t="s">
        <v>119</v>
      </c>
      <c r="E1314" s="130">
        <v>0</v>
      </c>
      <c r="F1314" s="120"/>
      <c r="G1314" s="130">
        <v>2343725</v>
      </c>
      <c r="H1314" s="120">
        <v>884</v>
      </c>
      <c r="I1314" s="130">
        <v>0</v>
      </c>
      <c r="J1314" s="120">
        <v>0</v>
      </c>
      <c r="K1314" s="130">
        <v>0</v>
      </c>
      <c r="L1314" s="119">
        <v>0</v>
      </c>
      <c r="M1314" s="133">
        <v>0</v>
      </c>
    </row>
    <row r="1315" spans="1:14" s="1" customFormat="1" ht="27.6">
      <c r="A1315" s="1" t="s">
        <v>32</v>
      </c>
      <c r="B1315" s="1" t="s">
        <v>393</v>
      </c>
      <c r="C1315" s="2" t="s">
        <v>15</v>
      </c>
      <c r="D1315" s="2" t="s">
        <v>120</v>
      </c>
      <c r="E1315" s="130">
        <v>0</v>
      </c>
      <c r="F1315" s="120"/>
      <c r="G1315" s="130">
        <v>2407463</v>
      </c>
      <c r="H1315" s="120">
        <v>1243</v>
      </c>
      <c r="I1315" s="130">
        <v>0</v>
      </c>
      <c r="J1315" s="120">
        <v>0</v>
      </c>
      <c r="K1315" s="130">
        <v>0</v>
      </c>
      <c r="L1315" s="119">
        <v>0</v>
      </c>
      <c r="M1315" s="133">
        <v>0</v>
      </c>
    </row>
    <row r="1316" spans="1:14" s="1" customFormat="1" ht="27.6">
      <c r="A1316" s="1" t="s">
        <v>32</v>
      </c>
      <c r="B1316" s="1" t="s">
        <v>393</v>
      </c>
      <c r="C1316" s="2" t="s">
        <v>15</v>
      </c>
      <c r="D1316" s="2" t="s">
        <v>121</v>
      </c>
      <c r="E1316" s="130">
        <v>0</v>
      </c>
      <c r="F1316" s="120"/>
      <c r="G1316" s="130">
        <v>23632</v>
      </c>
      <c r="H1316" s="120">
        <v>27</v>
      </c>
      <c r="I1316" s="130">
        <v>556550</v>
      </c>
      <c r="J1316" s="120">
        <v>631</v>
      </c>
      <c r="K1316" s="130">
        <v>278829</v>
      </c>
      <c r="L1316" s="119">
        <v>294</v>
      </c>
      <c r="M1316" s="133">
        <v>0</v>
      </c>
      <c r="N1316" s="1" t="s">
        <v>407</v>
      </c>
    </row>
    <row r="1317" spans="1:14" s="1" customFormat="1" ht="27.6">
      <c r="A1317" s="1" t="s">
        <v>32</v>
      </c>
      <c r="B1317" s="1" t="s">
        <v>393</v>
      </c>
      <c r="C1317" s="2" t="s">
        <v>15</v>
      </c>
      <c r="D1317" s="2" t="s">
        <v>122</v>
      </c>
      <c r="E1317" s="130">
        <v>0</v>
      </c>
      <c r="F1317" s="120"/>
      <c r="G1317" s="130">
        <v>0</v>
      </c>
      <c r="H1317" s="120">
        <v>0</v>
      </c>
      <c r="I1317" s="130">
        <v>0</v>
      </c>
      <c r="J1317" s="120">
        <v>0</v>
      </c>
      <c r="K1317" s="130">
        <v>0</v>
      </c>
      <c r="L1317" s="119">
        <v>0</v>
      </c>
      <c r="M1317" s="133">
        <v>0</v>
      </c>
    </row>
    <row r="1318" spans="1:14" s="1" customFormat="1">
      <c r="A1318" s="1" t="s">
        <v>32</v>
      </c>
      <c r="B1318" s="1" t="s">
        <v>393</v>
      </c>
      <c r="C1318" s="2" t="s">
        <v>15</v>
      </c>
      <c r="D1318" s="2" t="s">
        <v>123</v>
      </c>
      <c r="E1318" s="7" t="s">
        <v>408</v>
      </c>
      <c r="F1318" s="120"/>
      <c r="G1318" s="130">
        <v>0</v>
      </c>
      <c r="H1318" s="120">
        <v>0</v>
      </c>
      <c r="I1318" s="130">
        <v>781551</v>
      </c>
      <c r="J1318" s="120">
        <v>122</v>
      </c>
      <c r="K1318" s="130">
        <v>2244882</v>
      </c>
      <c r="L1318" s="119">
        <v>329</v>
      </c>
      <c r="M1318" s="133">
        <v>0</v>
      </c>
      <c r="N1318" s="1" t="s">
        <v>409</v>
      </c>
    </row>
    <row r="1319" spans="1:14" s="1" customFormat="1">
      <c r="A1319" s="1" t="s">
        <v>32</v>
      </c>
      <c r="B1319" s="1" t="s">
        <v>393</v>
      </c>
      <c r="C1319" s="2" t="s">
        <v>86</v>
      </c>
      <c r="D1319" s="2" t="s">
        <v>124</v>
      </c>
      <c r="E1319" s="7"/>
      <c r="F1319" s="120"/>
      <c r="G1319" s="7"/>
      <c r="H1319" s="120"/>
      <c r="I1319" s="7"/>
      <c r="J1319" s="120"/>
      <c r="K1319" s="7"/>
      <c r="L1319" s="119"/>
      <c r="M1319" s="2"/>
    </row>
    <row r="1320" spans="1:14" s="1" customFormat="1">
      <c r="A1320" s="1" t="s">
        <v>32</v>
      </c>
      <c r="B1320" s="1" t="s">
        <v>415</v>
      </c>
      <c r="C1320" s="2" t="s">
        <v>8</v>
      </c>
      <c r="D1320" s="2" t="s">
        <v>97</v>
      </c>
      <c r="E1320" s="7">
        <v>627621</v>
      </c>
      <c r="F1320" s="120">
        <v>883</v>
      </c>
      <c r="G1320" s="7">
        <v>2139216</v>
      </c>
      <c r="H1320" s="120">
        <v>4541</v>
      </c>
      <c r="I1320" s="7">
        <v>5256914</v>
      </c>
      <c r="J1320" s="120">
        <v>4127</v>
      </c>
      <c r="K1320" s="7">
        <v>3848</v>
      </c>
      <c r="L1320" s="119">
        <v>4</v>
      </c>
      <c r="M1320" s="2"/>
    </row>
    <row r="1321" spans="1:14" s="1" customFormat="1">
      <c r="A1321" s="1" t="s">
        <v>32</v>
      </c>
      <c r="B1321" s="1" t="s">
        <v>415</v>
      </c>
      <c r="C1321" s="2" t="s">
        <v>8</v>
      </c>
      <c r="D1321" s="2" t="s">
        <v>98</v>
      </c>
      <c r="E1321" s="7"/>
      <c r="F1321" s="120"/>
      <c r="G1321" s="7"/>
      <c r="H1321" s="120"/>
      <c r="I1321" s="7"/>
      <c r="J1321" s="120"/>
      <c r="K1321" s="7"/>
      <c r="L1321" s="119"/>
      <c r="M1321" s="2"/>
    </row>
    <row r="1322" spans="1:14" s="1" customFormat="1">
      <c r="A1322" s="1" t="s">
        <v>32</v>
      </c>
      <c r="B1322" s="1" t="s">
        <v>415</v>
      </c>
      <c r="C1322" s="2" t="s">
        <v>8</v>
      </c>
      <c r="D1322" s="2" t="s">
        <v>99</v>
      </c>
      <c r="E1322" s="7"/>
      <c r="F1322" s="120"/>
      <c r="G1322" s="7"/>
      <c r="H1322" s="120"/>
      <c r="I1322" s="7"/>
      <c r="J1322" s="120"/>
      <c r="K1322" s="7"/>
      <c r="L1322" s="119"/>
      <c r="M1322" s="2"/>
    </row>
    <row r="1323" spans="1:14" s="1" customFormat="1" ht="27.6">
      <c r="A1323" s="1" t="s">
        <v>32</v>
      </c>
      <c r="B1323" s="1" t="s">
        <v>415</v>
      </c>
      <c r="C1323" s="2" t="s">
        <v>8</v>
      </c>
      <c r="D1323" s="2" t="s">
        <v>100</v>
      </c>
      <c r="E1323" s="7"/>
      <c r="F1323" s="120"/>
      <c r="G1323" s="7">
        <v>206600</v>
      </c>
      <c r="H1323" s="120">
        <v>81</v>
      </c>
      <c r="I1323" s="7">
        <v>62857</v>
      </c>
      <c r="J1323" s="120">
        <v>26</v>
      </c>
      <c r="K1323" s="7"/>
      <c r="L1323" s="119"/>
      <c r="M1323" s="2"/>
    </row>
    <row r="1324" spans="1:14" s="1" customFormat="1">
      <c r="A1324" s="1" t="s">
        <v>32</v>
      </c>
      <c r="B1324" s="1" t="s">
        <v>415</v>
      </c>
      <c r="C1324" s="2" t="s">
        <v>8</v>
      </c>
      <c r="D1324" s="2" t="s">
        <v>101</v>
      </c>
      <c r="E1324" s="7"/>
      <c r="F1324" s="120"/>
      <c r="G1324" s="7">
        <v>8752</v>
      </c>
      <c r="H1324" s="120">
        <v>48</v>
      </c>
      <c r="I1324" s="7">
        <v>48780</v>
      </c>
      <c r="J1324" s="120">
        <v>33</v>
      </c>
      <c r="K1324" s="7">
        <v>10882</v>
      </c>
      <c r="L1324" s="119">
        <v>7</v>
      </c>
      <c r="M1324" s="2"/>
    </row>
    <row r="1325" spans="1:14" s="1" customFormat="1" ht="55.2">
      <c r="A1325" s="1" t="s">
        <v>32</v>
      </c>
      <c r="B1325" s="1" t="s">
        <v>415</v>
      </c>
      <c r="C1325" s="2" t="s">
        <v>8</v>
      </c>
      <c r="D1325" s="2" t="s">
        <v>102</v>
      </c>
      <c r="E1325" s="7"/>
      <c r="F1325" s="120"/>
      <c r="G1325" s="7">
        <v>16483</v>
      </c>
      <c r="H1325" s="120">
        <v>12</v>
      </c>
      <c r="I1325" s="7"/>
      <c r="J1325" s="120"/>
      <c r="K1325" s="7"/>
      <c r="L1325" s="119"/>
      <c r="M1325" s="2"/>
    </row>
    <row r="1326" spans="1:14" s="1" customFormat="1">
      <c r="A1326" s="1" t="s">
        <v>32</v>
      </c>
      <c r="B1326" s="1" t="s">
        <v>415</v>
      </c>
      <c r="C1326" s="2" t="s">
        <v>8</v>
      </c>
      <c r="D1326" s="2" t="s">
        <v>103</v>
      </c>
      <c r="E1326" s="7"/>
      <c r="F1326" s="120"/>
      <c r="G1326" s="7">
        <v>1984496</v>
      </c>
      <c r="H1326" s="120">
        <v>747</v>
      </c>
      <c r="I1326" s="7">
        <v>141370</v>
      </c>
      <c r="J1326" s="120">
        <v>116</v>
      </c>
      <c r="K1326" s="7"/>
      <c r="L1326" s="119"/>
      <c r="M1326" s="2"/>
    </row>
    <row r="1327" spans="1:14" s="1" customFormat="1" ht="27.6">
      <c r="A1327" s="1" t="s">
        <v>32</v>
      </c>
      <c r="B1327" s="1" t="s">
        <v>415</v>
      </c>
      <c r="C1327" s="2" t="s">
        <v>9</v>
      </c>
      <c r="D1327" s="2" t="s">
        <v>104</v>
      </c>
      <c r="E1327" s="7"/>
      <c r="F1327" s="120"/>
      <c r="G1327" s="7">
        <v>912</v>
      </c>
      <c r="H1327" s="120"/>
      <c r="I1327" s="7"/>
      <c r="J1327" s="120"/>
      <c r="K1327" s="7"/>
      <c r="L1327" s="119"/>
      <c r="M1327" s="2"/>
    </row>
    <row r="1328" spans="1:14" s="1" customFormat="1" ht="27.6">
      <c r="A1328" s="1" t="s">
        <v>32</v>
      </c>
      <c r="B1328" s="1" t="s">
        <v>415</v>
      </c>
      <c r="C1328" s="2" t="s">
        <v>9</v>
      </c>
      <c r="D1328" s="2" t="s">
        <v>105</v>
      </c>
      <c r="E1328" s="7"/>
      <c r="F1328" s="120"/>
      <c r="G1328" s="7"/>
      <c r="H1328" s="120"/>
      <c r="I1328" s="7">
        <v>468</v>
      </c>
      <c r="J1328" s="120"/>
      <c r="K1328" s="7"/>
      <c r="L1328" s="119"/>
      <c r="M1328" s="2"/>
    </row>
    <row r="1329" spans="1:13" s="1" customFormat="1" ht="41.4">
      <c r="A1329" s="1" t="s">
        <v>32</v>
      </c>
      <c r="B1329" s="1" t="s">
        <v>415</v>
      </c>
      <c r="C1329" s="2" t="s">
        <v>9</v>
      </c>
      <c r="D1329" s="2" t="s">
        <v>106</v>
      </c>
      <c r="E1329" s="7"/>
      <c r="F1329" s="120"/>
      <c r="G1329" s="7">
        <v>420</v>
      </c>
      <c r="H1329" s="120"/>
      <c r="I1329" s="7">
        <v>270267</v>
      </c>
      <c r="J1329" s="120"/>
      <c r="K1329" s="7">
        <v>3445</v>
      </c>
      <c r="L1329" s="119"/>
      <c r="M1329" s="2"/>
    </row>
    <row r="1330" spans="1:13" s="1" customFormat="1" ht="27.6">
      <c r="A1330" s="1" t="s">
        <v>32</v>
      </c>
      <c r="B1330" s="1" t="s">
        <v>415</v>
      </c>
      <c r="C1330" s="2" t="s">
        <v>9</v>
      </c>
      <c r="D1330" s="2" t="s">
        <v>107</v>
      </c>
      <c r="E1330" s="7"/>
      <c r="F1330" s="120"/>
      <c r="G1330" s="7"/>
      <c r="H1330" s="120"/>
      <c r="I1330" s="7"/>
      <c r="J1330" s="120"/>
      <c r="K1330" s="7"/>
      <c r="L1330" s="119"/>
      <c r="M1330" s="2"/>
    </row>
    <row r="1331" spans="1:13" s="1" customFormat="1" ht="27.6">
      <c r="A1331" s="1" t="s">
        <v>32</v>
      </c>
      <c r="B1331" s="1" t="s">
        <v>415</v>
      </c>
      <c r="C1331" s="2" t="s">
        <v>9</v>
      </c>
      <c r="D1331" s="2" t="s">
        <v>108</v>
      </c>
      <c r="E1331" s="7"/>
      <c r="F1331" s="120"/>
      <c r="G1331" s="7">
        <v>659444</v>
      </c>
      <c r="H1331" s="120"/>
      <c r="I1331" s="7">
        <v>8873</v>
      </c>
      <c r="J1331" s="120"/>
      <c r="K1331" s="7"/>
      <c r="L1331" s="119"/>
      <c r="M1331" s="2"/>
    </row>
    <row r="1332" spans="1:13" s="1" customFormat="1" ht="27.6">
      <c r="A1332" s="1" t="s">
        <v>32</v>
      </c>
      <c r="B1332" s="1" t="s">
        <v>415</v>
      </c>
      <c r="C1332" s="2" t="s">
        <v>10</v>
      </c>
      <c r="D1332" s="2" t="s">
        <v>109</v>
      </c>
      <c r="E1332" s="7"/>
      <c r="F1332" s="120"/>
      <c r="G1332" s="7">
        <v>186577</v>
      </c>
      <c r="H1332" s="120"/>
      <c r="I1332" s="7">
        <v>158066</v>
      </c>
      <c r="J1332" s="120"/>
      <c r="K1332" s="7"/>
      <c r="L1332" s="119"/>
      <c r="M1332" s="2"/>
    </row>
    <row r="1333" spans="1:13" s="1" customFormat="1" ht="27.6">
      <c r="A1333" s="1" t="s">
        <v>32</v>
      </c>
      <c r="B1333" s="1" t="s">
        <v>415</v>
      </c>
      <c r="C1333" s="2" t="s">
        <v>10</v>
      </c>
      <c r="D1333" s="2" t="s">
        <v>110</v>
      </c>
      <c r="E1333" s="7"/>
      <c r="F1333" s="120"/>
      <c r="G1333" s="7">
        <v>183188</v>
      </c>
      <c r="H1333" s="120"/>
      <c r="I1333" s="7">
        <v>26762</v>
      </c>
      <c r="J1333" s="120"/>
      <c r="K1333" s="7"/>
      <c r="L1333" s="119"/>
      <c r="M1333" s="2"/>
    </row>
    <row r="1334" spans="1:13" s="1" customFormat="1" ht="27.6">
      <c r="A1334" s="1" t="s">
        <v>32</v>
      </c>
      <c r="B1334" s="1" t="s">
        <v>415</v>
      </c>
      <c r="C1334" s="2" t="s">
        <v>10</v>
      </c>
      <c r="D1334" s="2" t="s">
        <v>111</v>
      </c>
      <c r="E1334" s="7"/>
      <c r="F1334" s="120"/>
      <c r="G1334" s="7">
        <v>243922</v>
      </c>
      <c r="H1334" s="120"/>
      <c r="I1334" s="7">
        <v>489287</v>
      </c>
      <c r="J1334" s="120"/>
      <c r="K1334" s="7"/>
      <c r="L1334" s="119"/>
      <c r="M1334" s="2"/>
    </row>
    <row r="1335" spans="1:13" s="1" customFormat="1" ht="27.6">
      <c r="A1335" s="1" t="s">
        <v>32</v>
      </c>
      <c r="B1335" s="1" t="s">
        <v>415</v>
      </c>
      <c r="C1335" s="2" t="s">
        <v>10</v>
      </c>
      <c r="D1335" s="2" t="s">
        <v>112</v>
      </c>
      <c r="E1335" s="7"/>
      <c r="F1335" s="120"/>
      <c r="G1335" s="7"/>
      <c r="H1335" s="120"/>
      <c r="I1335" s="7"/>
      <c r="J1335" s="120"/>
      <c r="K1335" s="7"/>
      <c r="L1335" s="119"/>
      <c r="M1335" s="2"/>
    </row>
    <row r="1336" spans="1:13" s="1" customFormat="1">
      <c r="A1336" s="1" t="s">
        <v>32</v>
      </c>
      <c r="B1336" s="1" t="s">
        <v>415</v>
      </c>
      <c r="C1336" s="2" t="s">
        <v>11</v>
      </c>
      <c r="D1336" s="2" t="s">
        <v>113</v>
      </c>
      <c r="E1336" s="7"/>
      <c r="F1336" s="120"/>
      <c r="G1336" s="7">
        <v>4310026</v>
      </c>
      <c r="H1336" s="120"/>
      <c r="I1336" s="7">
        <v>500000</v>
      </c>
      <c r="J1336" s="120"/>
      <c r="K1336" s="7"/>
      <c r="L1336" s="119"/>
      <c r="M1336" s="2"/>
    </row>
    <row r="1337" spans="1:13" s="1" customFormat="1" ht="41.4">
      <c r="A1337" s="1" t="s">
        <v>32</v>
      </c>
      <c r="B1337" s="1" t="s">
        <v>415</v>
      </c>
      <c r="C1337" s="2" t="s">
        <v>11</v>
      </c>
      <c r="D1337" s="2" t="s">
        <v>114</v>
      </c>
      <c r="E1337" s="7"/>
      <c r="F1337" s="120"/>
      <c r="G1337" s="7">
        <v>745024</v>
      </c>
      <c r="H1337" s="120"/>
      <c r="I1337" s="7">
        <v>70944</v>
      </c>
      <c r="J1337" s="120"/>
      <c r="K1337" s="7"/>
      <c r="L1337" s="119"/>
      <c r="M1337" s="2"/>
    </row>
    <row r="1338" spans="1:13" s="1" customFormat="1">
      <c r="A1338" s="1" t="s">
        <v>32</v>
      </c>
      <c r="B1338" s="1" t="s">
        <v>415</v>
      </c>
      <c r="C1338" s="2" t="s">
        <v>11</v>
      </c>
      <c r="D1338" s="2" t="s">
        <v>115</v>
      </c>
      <c r="E1338" s="7"/>
      <c r="F1338" s="120"/>
      <c r="G1338" s="7"/>
      <c r="H1338" s="120"/>
      <c r="I1338" s="7"/>
      <c r="J1338" s="120"/>
      <c r="K1338" s="7"/>
      <c r="L1338" s="119"/>
      <c r="M1338" s="2"/>
    </row>
    <row r="1339" spans="1:13" s="1" customFormat="1">
      <c r="A1339" s="1" t="s">
        <v>32</v>
      </c>
      <c r="B1339" s="1" t="s">
        <v>415</v>
      </c>
      <c r="C1339" s="2" t="s">
        <v>12</v>
      </c>
      <c r="D1339" s="2" t="s">
        <v>116</v>
      </c>
      <c r="E1339" s="7"/>
      <c r="F1339" s="120"/>
      <c r="G1339" s="7"/>
      <c r="H1339" s="120"/>
      <c r="I1339" s="7"/>
      <c r="J1339" s="120"/>
      <c r="K1339" s="7"/>
      <c r="L1339" s="119"/>
      <c r="M1339" s="2"/>
    </row>
    <row r="1340" spans="1:13" s="1" customFormat="1" ht="27.6">
      <c r="A1340" s="1" t="s">
        <v>32</v>
      </c>
      <c r="B1340" s="1" t="s">
        <v>415</v>
      </c>
      <c r="C1340" s="2" t="s">
        <v>13</v>
      </c>
      <c r="D1340" s="2" t="s">
        <v>117</v>
      </c>
      <c r="E1340" s="7"/>
      <c r="F1340" s="120"/>
      <c r="G1340" s="7"/>
      <c r="H1340" s="120"/>
      <c r="I1340" s="7"/>
      <c r="J1340" s="120"/>
      <c r="K1340" s="7"/>
      <c r="L1340" s="119"/>
      <c r="M1340" s="2"/>
    </row>
    <row r="1341" spans="1:13" s="1" customFormat="1">
      <c r="A1341" s="1" t="s">
        <v>32</v>
      </c>
      <c r="B1341" s="1" t="s">
        <v>415</v>
      </c>
      <c r="C1341" s="2" t="s">
        <v>14</v>
      </c>
      <c r="D1341" s="2" t="s">
        <v>118</v>
      </c>
      <c r="E1341" s="7"/>
      <c r="F1341" s="120"/>
      <c r="G1341" s="7">
        <v>609165</v>
      </c>
      <c r="H1341" s="120"/>
      <c r="I1341" s="7">
        <v>274585</v>
      </c>
      <c r="J1341" s="120"/>
      <c r="K1341" s="7"/>
      <c r="L1341" s="119"/>
      <c r="M1341" s="2"/>
    </row>
    <row r="1342" spans="1:13" s="1" customFormat="1" ht="27.6">
      <c r="A1342" s="1" t="s">
        <v>32</v>
      </c>
      <c r="B1342" s="1" t="s">
        <v>415</v>
      </c>
      <c r="C1342" s="2" t="s">
        <v>15</v>
      </c>
      <c r="D1342" s="2" t="s">
        <v>119</v>
      </c>
      <c r="E1342" s="7"/>
      <c r="F1342" s="120"/>
      <c r="G1342" s="7">
        <v>450718</v>
      </c>
      <c r="H1342" s="120">
        <v>91</v>
      </c>
      <c r="I1342" s="7"/>
      <c r="J1342" s="120"/>
      <c r="K1342" s="7"/>
      <c r="L1342" s="119"/>
      <c r="M1342" s="2"/>
    </row>
    <row r="1343" spans="1:13" s="1" customFormat="1" ht="27.6">
      <c r="A1343" s="1" t="s">
        <v>32</v>
      </c>
      <c r="B1343" s="1" t="s">
        <v>415</v>
      </c>
      <c r="C1343" s="2" t="s">
        <v>15</v>
      </c>
      <c r="D1343" s="2" t="s">
        <v>120</v>
      </c>
      <c r="E1343" s="7"/>
      <c r="F1343" s="120"/>
      <c r="G1343" s="7">
        <v>436055</v>
      </c>
      <c r="H1343" s="120">
        <v>256</v>
      </c>
      <c r="I1343" s="7"/>
      <c r="J1343" s="120"/>
      <c r="K1343" s="7"/>
      <c r="L1343" s="119"/>
      <c r="M1343" s="2"/>
    </row>
    <row r="1344" spans="1:13" s="1" customFormat="1" ht="27.6">
      <c r="A1344" s="1" t="s">
        <v>32</v>
      </c>
      <c r="B1344" s="1" t="s">
        <v>415</v>
      </c>
      <c r="C1344" s="2" t="s">
        <v>15</v>
      </c>
      <c r="D1344" s="2" t="s">
        <v>121</v>
      </c>
      <c r="E1344" s="7"/>
      <c r="F1344" s="120"/>
      <c r="G1344" s="7">
        <v>14113</v>
      </c>
      <c r="H1344" s="120">
        <v>5</v>
      </c>
      <c r="I1344" s="7">
        <v>163514</v>
      </c>
      <c r="J1344" s="120">
        <v>68</v>
      </c>
      <c r="K1344" s="7">
        <v>136487</v>
      </c>
      <c r="L1344" s="119">
        <v>80</v>
      </c>
      <c r="M1344" s="2"/>
    </row>
    <row r="1345" spans="1:13" s="1" customFormat="1" ht="27.6">
      <c r="A1345" s="1" t="s">
        <v>32</v>
      </c>
      <c r="B1345" s="1" t="s">
        <v>415</v>
      </c>
      <c r="C1345" s="2" t="s">
        <v>15</v>
      </c>
      <c r="D1345" s="2" t="s">
        <v>122</v>
      </c>
      <c r="E1345" s="7"/>
      <c r="F1345" s="120"/>
      <c r="G1345" s="7"/>
      <c r="H1345" s="120"/>
      <c r="I1345" s="7"/>
      <c r="J1345" s="120"/>
      <c r="K1345" s="7"/>
      <c r="L1345" s="119"/>
      <c r="M1345" s="2"/>
    </row>
    <row r="1346" spans="1:13" s="1" customFormat="1">
      <c r="A1346" s="1" t="s">
        <v>32</v>
      </c>
      <c r="B1346" s="1" t="s">
        <v>415</v>
      </c>
      <c r="C1346" s="2" t="s">
        <v>15</v>
      </c>
      <c r="D1346" s="2" t="s">
        <v>123</v>
      </c>
      <c r="E1346" s="7"/>
      <c r="F1346" s="120"/>
      <c r="G1346" s="7"/>
      <c r="H1346" s="120"/>
      <c r="I1346" s="7"/>
      <c r="J1346" s="120"/>
      <c r="K1346" s="7"/>
      <c r="L1346" s="119"/>
      <c r="M1346" s="2"/>
    </row>
    <row r="1347" spans="1:13" s="1" customFormat="1">
      <c r="A1347" s="1" t="s">
        <v>32</v>
      </c>
      <c r="B1347" s="1" t="s">
        <v>415</v>
      </c>
      <c r="C1347" s="2" t="s">
        <v>86</v>
      </c>
      <c r="D1347" s="2" t="s">
        <v>124</v>
      </c>
      <c r="E1347" s="7"/>
      <c r="F1347" s="120"/>
      <c r="G1347" s="7"/>
      <c r="H1347" s="120"/>
      <c r="I1347" s="7"/>
      <c r="J1347" s="120"/>
      <c r="K1347" s="7"/>
      <c r="L1347" s="119"/>
      <c r="M1347" s="2"/>
    </row>
    <row r="1348" spans="1:13" s="1" customFormat="1">
      <c r="A1348" s="1" t="s">
        <v>32</v>
      </c>
      <c r="B1348" s="1" t="s">
        <v>416</v>
      </c>
      <c r="C1348" s="2" t="s">
        <v>8</v>
      </c>
      <c r="D1348" s="2" t="s">
        <v>97</v>
      </c>
      <c r="E1348" s="7">
        <v>2203658</v>
      </c>
      <c r="F1348" s="120">
        <v>3382</v>
      </c>
      <c r="G1348" s="7">
        <v>3531725</v>
      </c>
      <c r="H1348" s="120">
        <v>7165</v>
      </c>
      <c r="I1348" s="7">
        <v>6973975</v>
      </c>
      <c r="J1348" s="120">
        <v>12689</v>
      </c>
      <c r="K1348" s="7"/>
      <c r="L1348" s="119"/>
      <c r="M1348" s="2"/>
    </row>
    <row r="1349" spans="1:13" s="1" customFormat="1">
      <c r="A1349" s="1" t="s">
        <v>32</v>
      </c>
      <c r="B1349" s="1" t="s">
        <v>416</v>
      </c>
      <c r="C1349" s="2" t="s">
        <v>8</v>
      </c>
      <c r="D1349" s="2" t="s">
        <v>98</v>
      </c>
      <c r="E1349" s="7">
        <v>1727099</v>
      </c>
      <c r="F1349" s="120">
        <v>1306</v>
      </c>
      <c r="G1349" s="7"/>
      <c r="H1349" s="120"/>
      <c r="I1349" s="7"/>
      <c r="J1349" s="120"/>
      <c r="K1349" s="7"/>
      <c r="L1349" s="119"/>
      <c r="M1349" s="2"/>
    </row>
    <row r="1350" spans="1:13" s="1" customFormat="1">
      <c r="A1350" s="1" t="s">
        <v>32</v>
      </c>
      <c r="B1350" s="1" t="s">
        <v>416</v>
      </c>
      <c r="C1350" s="2" t="s">
        <v>8</v>
      </c>
      <c r="D1350" s="2" t="s">
        <v>99</v>
      </c>
      <c r="E1350" s="7"/>
      <c r="F1350" s="120"/>
      <c r="G1350" s="7"/>
      <c r="H1350" s="120"/>
      <c r="I1350" s="7"/>
      <c r="J1350" s="120"/>
      <c r="K1350" s="7"/>
      <c r="L1350" s="119"/>
      <c r="M1350" s="2"/>
    </row>
    <row r="1351" spans="1:13" s="1" customFormat="1" ht="27.6">
      <c r="A1351" s="1" t="s">
        <v>32</v>
      </c>
      <c r="B1351" s="1" t="s">
        <v>416</v>
      </c>
      <c r="C1351" s="2" t="s">
        <v>8</v>
      </c>
      <c r="D1351" s="2" t="s">
        <v>100</v>
      </c>
      <c r="E1351" s="7"/>
      <c r="F1351" s="120"/>
      <c r="G1351" s="7">
        <v>9150</v>
      </c>
      <c r="H1351" s="120"/>
      <c r="I1351" s="7"/>
      <c r="J1351" s="120"/>
      <c r="K1351" s="7"/>
      <c r="L1351" s="119"/>
      <c r="M1351" s="2"/>
    </row>
    <row r="1352" spans="1:13" s="1" customFormat="1">
      <c r="A1352" s="1" t="s">
        <v>32</v>
      </c>
      <c r="B1352" s="1" t="s">
        <v>416</v>
      </c>
      <c r="C1352" s="2" t="s">
        <v>8</v>
      </c>
      <c r="D1352" s="2" t="s">
        <v>101</v>
      </c>
      <c r="E1352" s="7"/>
      <c r="F1352" s="120"/>
      <c r="G1352" s="7"/>
      <c r="H1352" s="120"/>
      <c r="I1352" s="7"/>
      <c r="J1352" s="120"/>
      <c r="K1352" s="7"/>
      <c r="L1352" s="119"/>
      <c r="M1352" s="2"/>
    </row>
    <row r="1353" spans="1:13" s="1" customFormat="1" ht="55.2">
      <c r="A1353" s="1" t="s">
        <v>32</v>
      </c>
      <c r="B1353" s="1" t="s">
        <v>416</v>
      </c>
      <c r="C1353" s="2" t="s">
        <v>8</v>
      </c>
      <c r="D1353" s="2" t="s">
        <v>102</v>
      </c>
      <c r="E1353" s="7"/>
      <c r="F1353" s="120"/>
      <c r="G1353" s="7"/>
      <c r="H1353" s="120"/>
      <c r="I1353" s="7"/>
      <c r="J1353" s="120"/>
      <c r="K1353" s="7"/>
      <c r="L1353" s="119"/>
      <c r="M1353" s="2"/>
    </row>
    <row r="1354" spans="1:13" s="1" customFormat="1">
      <c r="A1354" s="1" t="s">
        <v>32</v>
      </c>
      <c r="B1354" s="1" t="s">
        <v>416</v>
      </c>
      <c r="C1354" s="2" t="s">
        <v>8</v>
      </c>
      <c r="D1354" s="2" t="s">
        <v>103</v>
      </c>
      <c r="E1354" s="7"/>
      <c r="F1354" s="120"/>
      <c r="G1354" s="7">
        <v>1220137</v>
      </c>
      <c r="H1354" s="120">
        <v>661</v>
      </c>
      <c r="I1354" s="7"/>
      <c r="J1354" s="120"/>
      <c r="K1354" s="7"/>
      <c r="L1354" s="119"/>
      <c r="M1354" s="2"/>
    </row>
    <row r="1355" spans="1:13" s="1" customFormat="1" ht="27.6">
      <c r="A1355" s="1" t="s">
        <v>32</v>
      </c>
      <c r="B1355" s="1" t="s">
        <v>416</v>
      </c>
      <c r="C1355" s="2" t="s">
        <v>9</v>
      </c>
      <c r="D1355" s="2" t="s">
        <v>104</v>
      </c>
      <c r="E1355" s="7"/>
      <c r="F1355" s="120"/>
      <c r="G1355" s="7"/>
      <c r="H1355" s="120"/>
      <c r="I1355" s="7"/>
      <c r="J1355" s="120"/>
      <c r="K1355" s="7"/>
      <c r="L1355" s="119"/>
      <c r="M1355" s="2"/>
    </row>
    <row r="1356" spans="1:13" s="1" customFormat="1" ht="27.6">
      <c r="A1356" s="1" t="s">
        <v>32</v>
      </c>
      <c r="B1356" s="1" t="s">
        <v>416</v>
      </c>
      <c r="C1356" s="2" t="s">
        <v>9</v>
      </c>
      <c r="D1356" s="2" t="s">
        <v>105</v>
      </c>
      <c r="E1356" s="7">
        <v>12125</v>
      </c>
      <c r="F1356" s="120"/>
      <c r="G1356" s="7">
        <v>53442</v>
      </c>
      <c r="H1356" s="120"/>
      <c r="I1356" s="7">
        <v>54768</v>
      </c>
      <c r="J1356" s="120"/>
      <c r="K1356" s="7">
        <v>22901</v>
      </c>
      <c r="L1356" s="119"/>
      <c r="M1356" s="2"/>
    </row>
    <row r="1357" spans="1:13" s="1" customFormat="1" ht="41.4">
      <c r="A1357" s="1" t="s">
        <v>32</v>
      </c>
      <c r="B1357" s="1" t="s">
        <v>416</v>
      </c>
      <c r="C1357" s="2" t="s">
        <v>9</v>
      </c>
      <c r="D1357" s="2" t="s">
        <v>106</v>
      </c>
      <c r="E1357" s="7"/>
      <c r="F1357" s="120"/>
      <c r="G1357" s="7">
        <v>277976</v>
      </c>
      <c r="H1357" s="120"/>
      <c r="I1357" s="7"/>
      <c r="J1357" s="120"/>
      <c r="K1357" s="7"/>
      <c r="L1357" s="119"/>
      <c r="M1357" s="2"/>
    </row>
    <row r="1358" spans="1:13" s="1" customFormat="1" ht="27.6">
      <c r="A1358" s="1" t="s">
        <v>32</v>
      </c>
      <c r="B1358" s="1" t="s">
        <v>416</v>
      </c>
      <c r="C1358" s="2" t="s">
        <v>9</v>
      </c>
      <c r="D1358" s="2" t="s">
        <v>107</v>
      </c>
      <c r="E1358" s="7"/>
      <c r="F1358" s="120"/>
      <c r="G1358" s="7">
        <v>1167</v>
      </c>
      <c r="H1358" s="120"/>
      <c r="I1358" s="7"/>
      <c r="J1358" s="120"/>
      <c r="K1358" s="7"/>
      <c r="L1358" s="119"/>
      <c r="M1358" s="2"/>
    </row>
    <row r="1359" spans="1:13" s="1" customFormat="1" ht="27.6">
      <c r="A1359" s="1" t="s">
        <v>32</v>
      </c>
      <c r="B1359" s="1" t="s">
        <v>416</v>
      </c>
      <c r="C1359" s="2" t="s">
        <v>9</v>
      </c>
      <c r="D1359" s="2" t="s">
        <v>108</v>
      </c>
      <c r="E1359" s="7">
        <v>82144</v>
      </c>
      <c r="F1359" s="120"/>
      <c r="G1359" s="7">
        <v>419275</v>
      </c>
      <c r="H1359" s="120"/>
      <c r="I1359" s="7">
        <v>939626</v>
      </c>
      <c r="J1359" s="120"/>
      <c r="K1359" s="7">
        <v>130716</v>
      </c>
      <c r="L1359" s="119"/>
      <c r="M1359" s="2">
        <v>13444</v>
      </c>
    </row>
    <row r="1360" spans="1:13" s="1" customFormat="1" ht="27.6">
      <c r="A1360" s="1" t="s">
        <v>32</v>
      </c>
      <c r="B1360" s="1" t="s">
        <v>416</v>
      </c>
      <c r="C1360" s="2" t="s">
        <v>10</v>
      </c>
      <c r="D1360" s="2" t="s">
        <v>109</v>
      </c>
      <c r="E1360" s="7">
        <v>4814</v>
      </c>
      <c r="F1360" s="120"/>
      <c r="G1360" s="7">
        <v>96910</v>
      </c>
      <c r="H1360" s="120"/>
      <c r="I1360" s="7">
        <v>67186</v>
      </c>
      <c r="J1360" s="120"/>
      <c r="K1360" s="7">
        <v>11000</v>
      </c>
      <c r="L1360" s="119"/>
      <c r="M1360" s="2"/>
    </row>
    <row r="1361" spans="1:14" s="1" customFormat="1" ht="27.6">
      <c r="A1361" s="1" t="s">
        <v>32</v>
      </c>
      <c r="B1361" s="1" t="s">
        <v>416</v>
      </c>
      <c r="C1361" s="2" t="s">
        <v>10</v>
      </c>
      <c r="D1361" s="2" t="s">
        <v>110</v>
      </c>
      <c r="E1361" s="7">
        <v>4103</v>
      </c>
      <c r="F1361" s="120"/>
      <c r="G1361" s="7">
        <v>94559</v>
      </c>
      <c r="H1361" s="120"/>
      <c r="I1361" s="7">
        <v>6142</v>
      </c>
      <c r="J1361" s="120"/>
      <c r="K1361" s="7"/>
      <c r="L1361" s="119"/>
      <c r="M1361" s="2"/>
    </row>
    <row r="1362" spans="1:14" s="1" customFormat="1" ht="27.6">
      <c r="A1362" s="1" t="s">
        <v>32</v>
      </c>
      <c r="B1362" s="1" t="s">
        <v>416</v>
      </c>
      <c r="C1362" s="2" t="s">
        <v>10</v>
      </c>
      <c r="D1362" s="2" t="s">
        <v>111</v>
      </c>
      <c r="E1362" s="7">
        <v>9650</v>
      </c>
      <c r="F1362" s="120"/>
      <c r="G1362" s="7">
        <v>44412</v>
      </c>
      <c r="H1362" s="120"/>
      <c r="I1362" s="7">
        <v>33765</v>
      </c>
      <c r="J1362" s="120"/>
      <c r="K1362" s="7">
        <v>1545</v>
      </c>
      <c r="L1362" s="119"/>
      <c r="M1362" s="2"/>
    </row>
    <row r="1363" spans="1:14" s="1" customFormat="1" ht="27.6">
      <c r="A1363" s="1" t="s">
        <v>32</v>
      </c>
      <c r="B1363" s="1" t="s">
        <v>416</v>
      </c>
      <c r="C1363" s="2" t="s">
        <v>10</v>
      </c>
      <c r="D1363" s="2" t="s">
        <v>112</v>
      </c>
      <c r="E1363" s="7"/>
      <c r="F1363" s="120"/>
      <c r="G1363" s="7"/>
      <c r="H1363" s="120"/>
      <c r="I1363" s="7"/>
      <c r="J1363" s="120"/>
      <c r="K1363" s="7"/>
      <c r="L1363" s="119"/>
      <c r="M1363" s="2"/>
    </row>
    <row r="1364" spans="1:14" s="1" customFormat="1">
      <c r="A1364" s="1" t="s">
        <v>32</v>
      </c>
      <c r="B1364" s="1" t="s">
        <v>416</v>
      </c>
      <c r="C1364" s="2" t="s">
        <v>11</v>
      </c>
      <c r="D1364" s="2" t="s">
        <v>113</v>
      </c>
      <c r="E1364" s="7">
        <v>124752</v>
      </c>
      <c r="F1364" s="120"/>
      <c r="G1364" s="7">
        <v>1612483</v>
      </c>
      <c r="H1364" s="120"/>
      <c r="I1364" s="7">
        <v>2586592</v>
      </c>
      <c r="J1364" s="120"/>
      <c r="K1364" s="7">
        <v>688241</v>
      </c>
      <c r="L1364" s="119"/>
      <c r="M1364" s="2">
        <v>47426</v>
      </c>
    </row>
    <row r="1365" spans="1:14" s="1" customFormat="1" ht="41.4">
      <c r="A1365" s="1" t="s">
        <v>32</v>
      </c>
      <c r="B1365" s="1" t="s">
        <v>416</v>
      </c>
      <c r="C1365" s="2" t="s">
        <v>11</v>
      </c>
      <c r="D1365" s="2" t="s">
        <v>114</v>
      </c>
      <c r="E1365" s="7">
        <v>82195</v>
      </c>
      <c r="F1365" s="120"/>
      <c r="G1365" s="7">
        <v>2147545</v>
      </c>
      <c r="H1365" s="120"/>
      <c r="I1365" s="7">
        <v>1084459</v>
      </c>
      <c r="J1365" s="120"/>
      <c r="K1365" s="7"/>
      <c r="L1365" s="119"/>
      <c r="M1365" s="2"/>
    </row>
    <row r="1366" spans="1:14" s="1" customFormat="1">
      <c r="A1366" s="1" t="s">
        <v>32</v>
      </c>
      <c r="B1366" s="1" t="s">
        <v>416</v>
      </c>
      <c r="C1366" s="2" t="s">
        <v>11</v>
      </c>
      <c r="D1366" s="2" t="s">
        <v>115</v>
      </c>
      <c r="E1366" s="7"/>
      <c r="F1366" s="120"/>
      <c r="G1366" s="7"/>
      <c r="H1366" s="120"/>
      <c r="I1366" s="7"/>
      <c r="J1366" s="120"/>
      <c r="K1366" s="7"/>
      <c r="L1366" s="119"/>
      <c r="M1366" s="2"/>
    </row>
    <row r="1367" spans="1:14" s="1" customFormat="1">
      <c r="A1367" s="1" t="s">
        <v>32</v>
      </c>
      <c r="B1367" s="1" t="s">
        <v>416</v>
      </c>
      <c r="C1367" s="2" t="s">
        <v>12</v>
      </c>
      <c r="D1367" s="2" t="s">
        <v>116</v>
      </c>
      <c r="E1367" s="7"/>
      <c r="F1367" s="120"/>
      <c r="G1367" s="7"/>
      <c r="H1367" s="120"/>
      <c r="I1367" s="7"/>
      <c r="J1367" s="120"/>
      <c r="K1367" s="7"/>
      <c r="L1367" s="119"/>
      <c r="M1367" s="2"/>
    </row>
    <row r="1368" spans="1:14" s="1" customFormat="1" ht="27.6">
      <c r="A1368" s="1" t="s">
        <v>32</v>
      </c>
      <c r="B1368" s="1" t="s">
        <v>416</v>
      </c>
      <c r="C1368" s="2" t="s">
        <v>13</v>
      </c>
      <c r="D1368" s="2" t="s">
        <v>117</v>
      </c>
      <c r="E1368" s="7"/>
      <c r="F1368" s="120"/>
      <c r="G1368" s="7"/>
      <c r="H1368" s="120"/>
      <c r="I1368" s="7"/>
      <c r="J1368" s="120"/>
      <c r="K1368" s="7"/>
      <c r="L1368" s="119"/>
      <c r="M1368" s="2"/>
    </row>
    <row r="1369" spans="1:14" s="1" customFormat="1">
      <c r="A1369" s="1" t="s">
        <v>32</v>
      </c>
      <c r="B1369" s="1" t="s">
        <v>416</v>
      </c>
      <c r="C1369" s="2" t="s">
        <v>14</v>
      </c>
      <c r="D1369" s="2" t="s">
        <v>118</v>
      </c>
      <c r="E1369" s="7"/>
      <c r="F1369" s="120"/>
      <c r="G1369" s="7">
        <v>33869</v>
      </c>
      <c r="H1369" s="120"/>
      <c r="I1369" s="7">
        <v>141025</v>
      </c>
      <c r="J1369" s="120"/>
      <c r="K1369" s="7">
        <v>80650</v>
      </c>
      <c r="L1369" s="119"/>
      <c r="M1369" s="2">
        <v>45969</v>
      </c>
    </row>
    <row r="1370" spans="1:14" s="1" customFormat="1" ht="27.6">
      <c r="A1370" s="1" t="s">
        <v>32</v>
      </c>
      <c r="B1370" s="1" t="s">
        <v>416</v>
      </c>
      <c r="C1370" s="2" t="s">
        <v>15</v>
      </c>
      <c r="D1370" s="2" t="s">
        <v>119</v>
      </c>
      <c r="E1370" s="7"/>
      <c r="F1370" s="120"/>
      <c r="G1370" s="7">
        <v>520128</v>
      </c>
      <c r="H1370" s="120">
        <v>116</v>
      </c>
      <c r="I1370" s="7"/>
      <c r="J1370" s="120"/>
      <c r="K1370" s="7">
        <v>25000</v>
      </c>
      <c r="L1370" s="119">
        <v>5</v>
      </c>
      <c r="M1370" s="2"/>
    </row>
    <row r="1371" spans="1:14" s="1" customFormat="1" ht="27.6">
      <c r="A1371" s="1" t="s">
        <v>32</v>
      </c>
      <c r="B1371" s="1" t="s">
        <v>416</v>
      </c>
      <c r="C1371" s="2" t="s">
        <v>15</v>
      </c>
      <c r="D1371" s="2" t="s">
        <v>120</v>
      </c>
      <c r="E1371" s="7"/>
      <c r="F1371" s="120"/>
      <c r="G1371" s="7">
        <v>503207</v>
      </c>
      <c r="H1371" s="120">
        <v>1088</v>
      </c>
      <c r="I1371" s="7"/>
      <c r="J1371" s="120"/>
      <c r="K1371" s="7"/>
      <c r="L1371" s="119"/>
      <c r="M1371" s="2"/>
    </row>
    <row r="1372" spans="1:14" s="1" customFormat="1" ht="27.6">
      <c r="A1372" s="1" t="s">
        <v>32</v>
      </c>
      <c r="B1372" s="1" t="s">
        <v>416</v>
      </c>
      <c r="C1372" s="2" t="s">
        <v>15</v>
      </c>
      <c r="D1372" s="2" t="s">
        <v>121</v>
      </c>
      <c r="E1372" s="7"/>
      <c r="F1372" s="120"/>
      <c r="G1372" s="7">
        <v>17250</v>
      </c>
      <c r="H1372" s="120">
        <v>12</v>
      </c>
      <c r="I1372" s="7">
        <v>364750</v>
      </c>
      <c r="J1372" s="120">
        <v>288</v>
      </c>
      <c r="K1372" s="7"/>
      <c r="L1372" s="119"/>
      <c r="M1372" s="2"/>
    </row>
    <row r="1373" spans="1:14" s="1" customFormat="1" ht="27.6">
      <c r="A1373" s="1" t="s">
        <v>32</v>
      </c>
      <c r="B1373" s="1" t="s">
        <v>416</v>
      </c>
      <c r="C1373" s="2" t="s">
        <v>15</v>
      </c>
      <c r="D1373" s="2" t="s">
        <v>122</v>
      </c>
      <c r="E1373" s="7"/>
      <c r="F1373" s="120"/>
      <c r="G1373" s="7"/>
      <c r="H1373" s="120"/>
      <c r="I1373" s="7"/>
      <c r="J1373" s="120"/>
      <c r="K1373" s="7"/>
      <c r="L1373" s="119"/>
      <c r="M1373" s="2"/>
    </row>
    <row r="1374" spans="1:14" s="1" customFormat="1">
      <c r="A1374" s="1" t="s">
        <v>32</v>
      </c>
      <c r="B1374" s="1" t="s">
        <v>416</v>
      </c>
      <c r="C1374" s="2" t="s">
        <v>15</v>
      </c>
      <c r="D1374" s="2" t="s">
        <v>123</v>
      </c>
      <c r="E1374" s="7"/>
      <c r="F1374" s="120"/>
      <c r="G1374" s="7"/>
      <c r="H1374" s="120"/>
      <c r="I1374" s="7">
        <v>4495</v>
      </c>
      <c r="J1374" s="120"/>
      <c r="K1374" s="7"/>
      <c r="L1374" s="119"/>
      <c r="M1374" s="2"/>
    </row>
    <row r="1375" spans="1:14" s="1" customFormat="1">
      <c r="A1375" s="1" t="s">
        <v>32</v>
      </c>
      <c r="B1375" s="1" t="s">
        <v>416</v>
      </c>
      <c r="C1375" s="2" t="s">
        <v>86</v>
      </c>
      <c r="D1375" s="2" t="s">
        <v>124</v>
      </c>
      <c r="E1375" s="7"/>
      <c r="F1375" s="120"/>
      <c r="G1375" s="7"/>
      <c r="H1375" s="120"/>
      <c r="I1375" s="7"/>
      <c r="J1375" s="120"/>
      <c r="K1375" s="7"/>
      <c r="L1375" s="119"/>
      <c r="M1375" s="2"/>
    </row>
    <row r="1376" spans="1:14" s="1" customFormat="1">
      <c r="A1376" s="1" t="s">
        <v>33</v>
      </c>
      <c r="B1376" s="1" t="s">
        <v>417</v>
      </c>
      <c r="C1376" s="2" t="s">
        <v>8</v>
      </c>
      <c r="D1376" s="2" t="s">
        <v>97</v>
      </c>
      <c r="E1376" s="7">
        <v>970736</v>
      </c>
      <c r="F1376" s="120">
        <v>1156</v>
      </c>
      <c r="G1376" s="7">
        <v>1026191</v>
      </c>
      <c r="H1376" s="120">
        <v>1265</v>
      </c>
      <c r="I1376" s="7">
        <v>2529086</v>
      </c>
      <c r="J1376" s="120">
        <v>3658</v>
      </c>
      <c r="K1376" s="7"/>
      <c r="L1376" s="119"/>
      <c r="M1376" s="2"/>
      <c r="N1376" s="1" t="s">
        <v>418</v>
      </c>
    </row>
    <row r="1377" spans="1:14" s="1" customFormat="1">
      <c r="A1377" s="1" t="s">
        <v>33</v>
      </c>
      <c r="B1377" s="1" t="s">
        <v>417</v>
      </c>
      <c r="C1377" s="2" t="s">
        <v>8</v>
      </c>
      <c r="D1377" s="2" t="s">
        <v>98</v>
      </c>
      <c r="E1377" s="7"/>
      <c r="F1377" s="120"/>
      <c r="G1377" s="7"/>
      <c r="H1377" s="120"/>
      <c r="I1377" s="7"/>
      <c r="J1377" s="120"/>
      <c r="K1377" s="7"/>
      <c r="L1377" s="119"/>
      <c r="M1377" s="2"/>
    </row>
    <row r="1378" spans="1:14" s="1" customFormat="1">
      <c r="A1378" s="1" t="s">
        <v>33</v>
      </c>
      <c r="B1378" s="1" t="s">
        <v>417</v>
      </c>
      <c r="C1378" s="2" t="s">
        <v>8</v>
      </c>
      <c r="D1378" s="2" t="s">
        <v>99</v>
      </c>
      <c r="E1378" s="7"/>
      <c r="F1378" s="120"/>
      <c r="G1378" s="7"/>
      <c r="H1378" s="120"/>
      <c r="I1378" s="7"/>
      <c r="J1378" s="120"/>
      <c r="K1378" s="7"/>
      <c r="L1378" s="119"/>
      <c r="M1378" s="2"/>
    </row>
    <row r="1379" spans="1:14" s="1" customFormat="1" ht="27.6">
      <c r="A1379" s="1" t="s">
        <v>33</v>
      </c>
      <c r="B1379" s="1" t="s">
        <v>417</v>
      </c>
      <c r="C1379" s="2" t="s">
        <v>8</v>
      </c>
      <c r="D1379" s="2" t="s">
        <v>100</v>
      </c>
      <c r="E1379" s="7"/>
      <c r="F1379" s="120"/>
      <c r="G1379" s="7"/>
      <c r="H1379" s="120"/>
      <c r="I1379" s="7"/>
      <c r="J1379" s="120"/>
      <c r="K1379" s="7"/>
      <c r="L1379" s="119"/>
      <c r="M1379" s="2"/>
    </row>
    <row r="1380" spans="1:14" s="1" customFormat="1">
      <c r="A1380" s="1" t="s">
        <v>33</v>
      </c>
      <c r="B1380" s="1" t="s">
        <v>417</v>
      </c>
      <c r="C1380" s="2" t="s">
        <v>8</v>
      </c>
      <c r="D1380" s="2" t="s">
        <v>101</v>
      </c>
      <c r="E1380" s="7"/>
      <c r="F1380" s="120"/>
      <c r="G1380" s="7"/>
      <c r="H1380" s="120"/>
      <c r="I1380" s="7"/>
      <c r="J1380" s="120"/>
      <c r="K1380" s="7"/>
      <c r="L1380" s="119"/>
      <c r="M1380" s="2"/>
    </row>
    <row r="1381" spans="1:14" s="1" customFormat="1" ht="55.2">
      <c r="A1381" s="1" t="s">
        <v>33</v>
      </c>
      <c r="B1381" s="1" t="s">
        <v>417</v>
      </c>
      <c r="C1381" s="2" t="s">
        <v>8</v>
      </c>
      <c r="D1381" s="2" t="s">
        <v>102</v>
      </c>
      <c r="E1381" s="7"/>
      <c r="F1381" s="120"/>
      <c r="G1381" s="7"/>
      <c r="H1381" s="120"/>
      <c r="I1381" s="7"/>
      <c r="J1381" s="120"/>
      <c r="K1381" s="7"/>
      <c r="L1381" s="119"/>
      <c r="M1381" s="2"/>
    </row>
    <row r="1382" spans="1:14" s="1" customFormat="1">
      <c r="A1382" s="1" t="s">
        <v>33</v>
      </c>
      <c r="B1382" s="1" t="s">
        <v>417</v>
      </c>
      <c r="C1382" s="2" t="s">
        <v>8</v>
      </c>
      <c r="D1382" s="2" t="s">
        <v>103</v>
      </c>
      <c r="E1382" s="7"/>
      <c r="F1382" s="120"/>
      <c r="G1382" s="7"/>
      <c r="H1382" s="120"/>
      <c r="I1382" s="7"/>
      <c r="J1382" s="120"/>
      <c r="K1382" s="7"/>
      <c r="L1382" s="119"/>
      <c r="M1382" s="2"/>
    </row>
    <row r="1383" spans="1:14" s="1" customFormat="1" ht="27.6">
      <c r="A1383" s="1" t="s">
        <v>33</v>
      </c>
      <c r="B1383" s="1" t="s">
        <v>417</v>
      </c>
      <c r="C1383" s="2" t="s">
        <v>9</v>
      </c>
      <c r="D1383" s="2" t="s">
        <v>104</v>
      </c>
      <c r="E1383" s="7"/>
      <c r="F1383" s="120"/>
      <c r="G1383" s="7"/>
      <c r="H1383" s="120"/>
      <c r="I1383" s="7"/>
      <c r="J1383" s="120"/>
      <c r="K1383" s="7"/>
      <c r="L1383" s="119"/>
      <c r="M1383" s="2"/>
    </row>
    <row r="1384" spans="1:14" s="1" customFormat="1" ht="27.6">
      <c r="A1384" s="1" t="s">
        <v>33</v>
      </c>
      <c r="B1384" s="1" t="s">
        <v>417</v>
      </c>
      <c r="C1384" s="2" t="s">
        <v>9</v>
      </c>
      <c r="D1384" s="2" t="s">
        <v>105</v>
      </c>
      <c r="E1384" s="7"/>
      <c r="F1384" s="120"/>
      <c r="G1384" s="7"/>
      <c r="H1384" s="120"/>
      <c r="I1384" s="7"/>
      <c r="J1384" s="120"/>
      <c r="K1384" s="7"/>
      <c r="L1384" s="119"/>
      <c r="M1384" s="2"/>
    </row>
    <row r="1385" spans="1:14" s="1" customFormat="1" ht="41.4">
      <c r="A1385" s="1" t="s">
        <v>33</v>
      </c>
      <c r="B1385" s="1" t="s">
        <v>417</v>
      </c>
      <c r="C1385" s="2" t="s">
        <v>9</v>
      </c>
      <c r="D1385" s="2" t="s">
        <v>106</v>
      </c>
      <c r="E1385" s="7"/>
      <c r="F1385" s="120"/>
      <c r="G1385" s="7"/>
      <c r="H1385" s="120"/>
      <c r="I1385" s="7"/>
      <c r="J1385" s="120"/>
      <c r="K1385" s="7"/>
      <c r="L1385" s="119"/>
      <c r="M1385" s="2"/>
    </row>
    <row r="1386" spans="1:14" s="1" customFormat="1" ht="27.6">
      <c r="A1386" s="1" t="s">
        <v>33</v>
      </c>
      <c r="B1386" s="1" t="s">
        <v>417</v>
      </c>
      <c r="C1386" s="2" t="s">
        <v>9</v>
      </c>
      <c r="D1386" s="2" t="s">
        <v>107</v>
      </c>
      <c r="E1386" s="7"/>
      <c r="F1386" s="120"/>
      <c r="G1386" s="7"/>
      <c r="H1386" s="120"/>
      <c r="I1386" s="7"/>
      <c r="J1386" s="120"/>
      <c r="K1386" s="7"/>
      <c r="L1386" s="119"/>
      <c r="M1386" s="2"/>
    </row>
    <row r="1387" spans="1:14" s="1" customFormat="1" ht="27.6">
      <c r="A1387" s="1" t="s">
        <v>33</v>
      </c>
      <c r="B1387" s="1" t="s">
        <v>417</v>
      </c>
      <c r="C1387" s="2" t="s">
        <v>9</v>
      </c>
      <c r="D1387" s="2" t="s">
        <v>108</v>
      </c>
      <c r="E1387" s="7">
        <v>977271</v>
      </c>
      <c r="F1387" s="120"/>
      <c r="G1387" s="7">
        <v>1563464</v>
      </c>
      <c r="H1387" s="120"/>
      <c r="I1387" s="7"/>
      <c r="J1387" s="120"/>
      <c r="K1387" s="7"/>
      <c r="L1387" s="119"/>
      <c r="M1387" s="2"/>
      <c r="N1387" s="2" t="s">
        <v>419</v>
      </c>
    </row>
    <row r="1388" spans="1:14" s="1" customFormat="1" ht="27.6">
      <c r="A1388" s="1" t="s">
        <v>33</v>
      </c>
      <c r="B1388" s="1" t="s">
        <v>417</v>
      </c>
      <c r="C1388" s="2" t="s">
        <v>10</v>
      </c>
      <c r="D1388" s="2" t="s">
        <v>109</v>
      </c>
      <c r="E1388" s="7">
        <v>69296</v>
      </c>
      <c r="F1388" s="120"/>
      <c r="G1388" s="7">
        <v>152010</v>
      </c>
      <c r="H1388" s="120"/>
      <c r="I1388" s="7"/>
      <c r="J1388" s="120"/>
      <c r="K1388" s="7"/>
      <c r="L1388" s="119"/>
      <c r="M1388" s="2"/>
      <c r="N1388" s="2" t="s">
        <v>420</v>
      </c>
    </row>
    <row r="1389" spans="1:14" s="1" customFormat="1" ht="41.4">
      <c r="A1389" s="1" t="s">
        <v>33</v>
      </c>
      <c r="B1389" s="1" t="s">
        <v>417</v>
      </c>
      <c r="C1389" s="2" t="s">
        <v>10</v>
      </c>
      <c r="D1389" s="2" t="s">
        <v>110</v>
      </c>
      <c r="E1389" s="7">
        <v>3439873</v>
      </c>
      <c r="F1389" s="120"/>
      <c r="G1389" s="7">
        <v>845240</v>
      </c>
      <c r="H1389" s="120"/>
      <c r="I1389" s="7">
        <v>1403645</v>
      </c>
      <c r="J1389" s="120"/>
      <c r="K1389" s="7"/>
      <c r="L1389" s="119"/>
      <c r="M1389" s="2"/>
      <c r="N1389" s="2" t="s">
        <v>421</v>
      </c>
    </row>
    <row r="1390" spans="1:14" s="1" customFormat="1" ht="27.6">
      <c r="A1390" s="1" t="s">
        <v>33</v>
      </c>
      <c r="B1390" s="1" t="s">
        <v>417</v>
      </c>
      <c r="C1390" s="2" t="s">
        <v>10</v>
      </c>
      <c r="D1390" s="2" t="s">
        <v>111</v>
      </c>
      <c r="E1390" s="7">
        <v>39620</v>
      </c>
      <c r="F1390" s="120"/>
      <c r="G1390" s="7"/>
      <c r="H1390" s="120"/>
      <c r="I1390" s="7"/>
      <c r="J1390" s="120"/>
      <c r="K1390" s="7"/>
      <c r="L1390" s="119"/>
      <c r="M1390" s="2"/>
      <c r="N1390" s="2" t="s">
        <v>422</v>
      </c>
    </row>
    <row r="1391" spans="1:14" s="1" customFormat="1" ht="27.6">
      <c r="A1391" s="1" t="s">
        <v>33</v>
      </c>
      <c r="B1391" s="1" t="s">
        <v>417</v>
      </c>
      <c r="C1391" s="2" t="s">
        <v>10</v>
      </c>
      <c r="D1391" s="2" t="s">
        <v>112</v>
      </c>
      <c r="E1391" s="7"/>
      <c r="F1391" s="120"/>
      <c r="G1391" s="7"/>
      <c r="H1391" s="120"/>
      <c r="I1391" s="7"/>
      <c r="J1391" s="120"/>
      <c r="K1391" s="7"/>
      <c r="L1391" s="119"/>
      <c r="M1391" s="2"/>
    </row>
    <row r="1392" spans="1:14" s="1" customFormat="1">
      <c r="A1392" s="1" t="s">
        <v>33</v>
      </c>
      <c r="B1392" s="1" t="s">
        <v>417</v>
      </c>
      <c r="C1392" s="2" t="s">
        <v>11</v>
      </c>
      <c r="D1392" s="2" t="s">
        <v>113</v>
      </c>
      <c r="E1392" s="7"/>
      <c r="F1392" s="120"/>
      <c r="G1392" s="7"/>
      <c r="H1392" s="120"/>
      <c r="I1392" s="7"/>
      <c r="J1392" s="120"/>
      <c r="K1392" s="7"/>
      <c r="L1392" s="119"/>
      <c r="M1392" s="2"/>
    </row>
    <row r="1393" spans="1:14" s="1" customFormat="1" ht="41.4">
      <c r="A1393" s="1" t="s">
        <v>33</v>
      </c>
      <c r="B1393" s="1" t="s">
        <v>417</v>
      </c>
      <c r="C1393" s="2" t="s">
        <v>11</v>
      </c>
      <c r="D1393" s="2" t="s">
        <v>114</v>
      </c>
      <c r="E1393" s="7"/>
      <c r="F1393" s="120"/>
      <c r="G1393" s="7"/>
      <c r="H1393" s="120"/>
      <c r="I1393" s="7"/>
      <c r="J1393" s="120"/>
      <c r="K1393" s="7"/>
      <c r="L1393" s="119"/>
      <c r="M1393" s="2"/>
    </row>
    <row r="1394" spans="1:14" s="1" customFormat="1">
      <c r="A1394" s="1" t="s">
        <v>33</v>
      </c>
      <c r="B1394" s="1" t="s">
        <v>417</v>
      </c>
      <c r="C1394" s="2" t="s">
        <v>11</v>
      </c>
      <c r="D1394" s="2" t="s">
        <v>115</v>
      </c>
      <c r="E1394" s="7"/>
      <c r="F1394" s="120"/>
      <c r="G1394" s="7"/>
      <c r="H1394" s="120"/>
      <c r="I1394" s="7"/>
      <c r="J1394" s="120"/>
      <c r="K1394" s="7"/>
      <c r="L1394" s="119"/>
      <c r="M1394" s="2"/>
    </row>
    <row r="1395" spans="1:14" s="1" customFormat="1">
      <c r="A1395" s="1" t="s">
        <v>33</v>
      </c>
      <c r="B1395" s="1" t="s">
        <v>417</v>
      </c>
      <c r="C1395" s="2" t="s">
        <v>12</v>
      </c>
      <c r="D1395" s="2" t="s">
        <v>116</v>
      </c>
      <c r="E1395" s="7">
        <v>337997</v>
      </c>
      <c r="F1395" s="120"/>
      <c r="G1395" s="7">
        <v>3328201</v>
      </c>
      <c r="H1395" s="120"/>
      <c r="I1395" s="7">
        <v>864307</v>
      </c>
      <c r="J1395" s="120"/>
      <c r="K1395" s="7">
        <v>2421536</v>
      </c>
      <c r="L1395" s="119"/>
      <c r="M1395" s="2"/>
      <c r="N1395" s="1" t="s">
        <v>423</v>
      </c>
    </row>
    <row r="1396" spans="1:14" s="1" customFormat="1" ht="27.6">
      <c r="A1396" s="1" t="s">
        <v>33</v>
      </c>
      <c r="B1396" s="1" t="s">
        <v>417</v>
      </c>
      <c r="C1396" s="2" t="s">
        <v>13</v>
      </c>
      <c r="D1396" s="2" t="s">
        <v>117</v>
      </c>
      <c r="E1396" s="7"/>
      <c r="F1396" s="120"/>
      <c r="G1396" s="7"/>
      <c r="H1396" s="120"/>
      <c r="I1396" s="7"/>
      <c r="J1396" s="120"/>
      <c r="K1396" s="7"/>
      <c r="L1396" s="119"/>
      <c r="M1396" s="2"/>
    </row>
    <row r="1397" spans="1:14" s="1" customFormat="1" ht="27.6">
      <c r="A1397" s="1" t="s">
        <v>33</v>
      </c>
      <c r="B1397" s="1" t="s">
        <v>417</v>
      </c>
      <c r="C1397" s="2" t="s">
        <v>14</v>
      </c>
      <c r="D1397" s="2" t="s">
        <v>118</v>
      </c>
      <c r="E1397" s="7">
        <v>4504032</v>
      </c>
      <c r="F1397" s="120"/>
      <c r="G1397" s="7">
        <v>109508</v>
      </c>
      <c r="H1397" s="120"/>
      <c r="I1397" s="7">
        <v>1316399</v>
      </c>
      <c r="J1397" s="120"/>
      <c r="K1397" s="7"/>
      <c r="L1397" s="119"/>
      <c r="M1397" s="2"/>
      <c r="N1397" s="2" t="s">
        <v>424</v>
      </c>
    </row>
    <row r="1398" spans="1:14" s="1" customFormat="1" ht="27.6">
      <c r="A1398" s="1" t="s">
        <v>33</v>
      </c>
      <c r="B1398" s="1" t="s">
        <v>417</v>
      </c>
      <c r="C1398" s="2" t="s">
        <v>15</v>
      </c>
      <c r="D1398" s="2" t="s">
        <v>119</v>
      </c>
      <c r="E1398" s="7"/>
      <c r="F1398" s="120"/>
      <c r="G1398" s="7"/>
      <c r="H1398" s="120"/>
      <c r="I1398" s="7"/>
      <c r="J1398" s="120"/>
      <c r="K1398" s="7"/>
      <c r="L1398" s="119"/>
      <c r="M1398" s="2"/>
    </row>
    <row r="1399" spans="1:14" s="1" customFormat="1" ht="27.6">
      <c r="A1399" s="1" t="s">
        <v>33</v>
      </c>
      <c r="B1399" s="1" t="s">
        <v>417</v>
      </c>
      <c r="C1399" s="2" t="s">
        <v>15</v>
      </c>
      <c r="D1399" s="2" t="s">
        <v>120</v>
      </c>
      <c r="E1399" s="7"/>
      <c r="F1399" s="120"/>
      <c r="G1399" s="7"/>
      <c r="H1399" s="120"/>
      <c r="I1399" s="7"/>
      <c r="J1399" s="120"/>
      <c r="K1399" s="7"/>
      <c r="L1399" s="119"/>
      <c r="M1399" s="2"/>
    </row>
    <row r="1400" spans="1:14" s="1" customFormat="1" ht="27.6">
      <c r="A1400" s="1" t="s">
        <v>33</v>
      </c>
      <c r="B1400" s="1" t="s">
        <v>417</v>
      </c>
      <c r="C1400" s="2" t="s">
        <v>15</v>
      </c>
      <c r="D1400" s="2" t="s">
        <v>121</v>
      </c>
      <c r="E1400" s="7"/>
      <c r="F1400" s="120"/>
      <c r="G1400" s="7"/>
      <c r="H1400" s="120"/>
      <c r="I1400" s="7"/>
      <c r="J1400" s="120"/>
      <c r="K1400" s="7"/>
      <c r="L1400" s="119"/>
      <c r="M1400" s="2"/>
    </row>
    <row r="1401" spans="1:14" s="1" customFormat="1" ht="27.6">
      <c r="A1401" s="1" t="s">
        <v>33</v>
      </c>
      <c r="B1401" s="1" t="s">
        <v>417</v>
      </c>
      <c r="C1401" s="2" t="s">
        <v>15</v>
      </c>
      <c r="D1401" s="2" t="s">
        <v>122</v>
      </c>
      <c r="E1401" s="7"/>
      <c r="F1401" s="120"/>
      <c r="G1401" s="7"/>
      <c r="H1401" s="120"/>
      <c r="I1401" s="7"/>
      <c r="J1401" s="120"/>
      <c r="K1401" s="7"/>
      <c r="L1401" s="119"/>
      <c r="M1401" s="2"/>
    </row>
    <row r="1402" spans="1:14" s="1" customFormat="1">
      <c r="A1402" s="1" t="s">
        <v>33</v>
      </c>
      <c r="B1402" s="1" t="s">
        <v>417</v>
      </c>
      <c r="C1402" s="2" t="s">
        <v>15</v>
      </c>
      <c r="D1402" s="2" t="s">
        <v>123</v>
      </c>
      <c r="E1402" s="7"/>
      <c r="F1402" s="120"/>
      <c r="G1402" s="7"/>
      <c r="H1402" s="120"/>
      <c r="I1402" s="7"/>
      <c r="J1402" s="120"/>
      <c r="K1402" s="7"/>
      <c r="L1402" s="119"/>
      <c r="M1402" s="2"/>
    </row>
    <row r="1403" spans="1:14" s="1" customFormat="1">
      <c r="A1403" s="1" t="s">
        <v>33</v>
      </c>
      <c r="B1403" s="1" t="s">
        <v>417</v>
      </c>
      <c r="C1403" s="2" t="s">
        <v>86</v>
      </c>
      <c r="D1403" s="2" t="s">
        <v>124</v>
      </c>
      <c r="E1403" s="7"/>
      <c r="F1403" s="120"/>
      <c r="G1403" s="7"/>
      <c r="H1403" s="120"/>
      <c r="I1403" s="7">
        <v>938922</v>
      </c>
      <c r="J1403" s="120"/>
      <c r="K1403" s="7">
        <v>2525319</v>
      </c>
      <c r="L1403" s="119"/>
      <c r="M1403" s="2"/>
      <c r="N1403" s="1" t="s">
        <v>425</v>
      </c>
    </row>
    <row r="1404" spans="1:14" s="1" customFormat="1">
      <c r="A1404" s="1" t="s">
        <v>33</v>
      </c>
      <c r="B1404" s="1" t="s">
        <v>436</v>
      </c>
      <c r="C1404" s="2" t="s">
        <v>8</v>
      </c>
      <c r="D1404" s="2" t="s">
        <v>97</v>
      </c>
      <c r="E1404" s="7">
        <v>4656</v>
      </c>
      <c r="F1404" s="120">
        <v>10</v>
      </c>
      <c r="G1404" s="7">
        <v>5553</v>
      </c>
      <c r="H1404" s="120">
        <v>11</v>
      </c>
      <c r="I1404" s="7"/>
      <c r="J1404" s="120"/>
      <c r="K1404" s="7"/>
      <c r="L1404" s="119"/>
      <c r="M1404" s="2"/>
      <c r="N1404" s="1" t="s">
        <v>437</v>
      </c>
    </row>
    <row r="1405" spans="1:14" s="1" customFormat="1">
      <c r="A1405" s="1" t="s">
        <v>33</v>
      </c>
      <c r="B1405" s="1" t="s">
        <v>436</v>
      </c>
      <c r="C1405" s="2" t="s">
        <v>8</v>
      </c>
      <c r="D1405" s="2" t="s">
        <v>98</v>
      </c>
      <c r="E1405" s="7"/>
      <c r="F1405" s="120"/>
      <c r="G1405" s="7"/>
      <c r="H1405" s="120"/>
      <c r="I1405" s="7"/>
      <c r="J1405" s="120"/>
      <c r="K1405" s="7"/>
      <c r="L1405" s="119"/>
      <c r="M1405" s="2"/>
    </row>
    <row r="1406" spans="1:14" s="1" customFormat="1">
      <c r="A1406" s="1" t="s">
        <v>33</v>
      </c>
      <c r="B1406" s="1" t="s">
        <v>436</v>
      </c>
      <c r="C1406" s="2" t="s">
        <v>8</v>
      </c>
      <c r="D1406" s="2" t="s">
        <v>99</v>
      </c>
      <c r="E1406" s="7"/>
      <c r="F1406" s="120"/>
      <c r="G1406" s="7"/>
      <c r="H1406" s="120"/>
      <c r="I1406" s="7"/>
      <c r="J1406" s="120"/>
      <c r="K1406" s="7"/>
      <c r="L1406" s="119"/>
      <c r="M1406" s="2"/>
    </row>
    <row r="1407" spans="1:14" s="1" customFormat="1" ht="27.6">
      <c r="A1407" s="1" t="s">
        <v>33</v>
      </c>
      <c r="B1407" s="1" t="s">
        <v>436</v>
      </c>
      <c r="C1407" s="2" t="s">
        <v>8</v>
      </c>
      <c r="D1407" s="2" t="s">
        <v>100</v>
      </c>
      <c r="E1407" s="7"/>
      <c r="F1407" s="120"/>
      <c r="G1407" s="7"/>
      <c r="H1407" s="120"/>
      <c r="I1407" s="7"/>
      <c r="J1407" s="120"/>
      <c r="K1407" s="7"/>
      <c r="L1407" s="119"/>
      <c r="M1407" s="2"/>
    </row>
    <row r="1408" spans="1:14" s="1" customFormat="1">
      <c r="A1408" s="1" t="s">
        <v>33</v>
      </c>
      <c r="B1408" s="1" t="s">
        <v>436</v>
      </c>
      <c r="C1408" s="2" t="s">
        <v>8</v>
      </c>
      <c r="D1408" s="2" t="s">
        <v>101</v>
      </c>
      <c r="E1408" s="7"/>
      <c r="F1408" s="120"/>
      <c r="G1408" s="7"/>
      <c r="H1408" s="120"/>
      <c r="I1408" s="7"/>
      <c r="J1408" s="120"/>
      <c r="K1408" s="7"/>
      <c r="L1408" s="119"/>
      <c r="M1408" s="2"/>
    </row>
    <row r="1409" spans="1:13" s="1" customFormat="1" ht="55.2">
      <c r="A1409" s="1" t="s">
        <v>33</v>
      </c>
      <c r="B1409" s="1" t="s">
        <v>436</v>
      </c>
      <c r="C1409" s="2" t="s">
        <v>8</v>
      </c>
      <c r="D1409" s="2" t="s">
        <v>102</v>
      </c>
      <c r="E1409" s="7"/>
      <c r="F1409" s="120"/>
      <c r="G1409" s="7"/>
      <c r="H1409" s="120"/>
      <c r="I1409" s="7"/>
      <c r="J1409" s="120"/>
      <c r="K1409" s="7"/>
      <c r="L1409" s="119"/>
      <c r="M1409" s="2"/>
    </row>
    <row r="1410" spans="1:13" s="1" customFormat="1">
      <c r="A1410" s="1" t="s">
        <v>33</v>
      </c>
      <c r="B1410" s="1" t="s">
        <v>436</v>
      </c>
      <c r="C1410" s="2" t="s">
        <v>8</v>
      </c>
      <c r="D1410" s="2" t="s">
        <v>103</v>
      </c>
      <c r="E1410" s="7"/>
      <c r="F1410" s="120"/>
      <c r="G1410" s="7"/>
      <c r="H1410" s="120"/>
      <c r="I1410" s="7"/>
      <c r="J1410" s="120"/>
      <c r="K1410" s="7"/>
      <c r="L1410" s="119"/>
      <c r="M1410" s="2"/>
    </row>
    <row r="1411" spans="1:13" s="1" customFormat="1" ht="27.6">
      <c r="A1411" s="1" t="s">
        <v>33</v>
      </c>
      <c r="B1411" s="1" t="s">
        <v>436</v>
      </c>
      <c r="C1411" s="2" t="s">
        <v>9</v>
      </c>
      <c r="D1411" s="2" t="s">
        <v>104</v>
      </c>
      <c r="E1411" s="7"/>
      <c r="F1411" s="120"/>
      <c r="G1411" s="7"/>
      <c r="H1411" s="120"/>
      <c r="I1411" s="7"/>
      <c r="J1411" s="120"/>
      <c r="K1411" s="7"/>
      <c r="L1411" s="119"/>
      <c r="M1411" s="2"/>
    </row>
    <row r="1412" spans="1:13" s="1" customFormat="1" ht="27.6">
      <c r="A1412" s="1" t="s">
        <v>33</v>
      </c>
      <c r="B1412" s="1" t="s">
        <v>436</v>
      </c>
      <c r="C1412" s="2" t="s">
        <v>9</v>
      </c>
      <c r="D1412" s="2" t="s">
        <v>105</v>
      </c>
      <c r="E1412" s="7"/>
      <c r="F1412" s="120"/>
      <c r="G1412" s="7"/>
      <c r="H1412" s="120"/>
      <c r="I1412" s="7"/>
      <c r="J1412" s="120"/>
      <c r="K1412" s="7"/>
      <c r="L1412" s="119"/>
      <c r="M1412" s="2"/>
    </row>
    <row r="1413" spans="1:13" s="1" customFormat="1" ht="41.4">
      <c r="A1413" s="1" t="s">
        <v>33</v>
      </c>
      <c r="B1413" s="1" t="s">
        <v>436</v>
      </c>
      <c r="C1413" s="2" t="s">
        <v>9</v>
      </c>
      <c r="D1413" s="2" t="s">
        <v>106</v>
      </c>
      <c r="E1413" s="7"/>
      <c r="F1413" s="120"/>
      <c r="G1413" s="7"/>
      <c r="H1413" s="120"/>
      <c r="I1413" s="7"/>
      <c r="J1413" s="120"/>
      <c r="K1413" s="7"/>
      <c r="L1413" s="119"/>
      <c r="M1413" s="2"/>
    </row>
    <row r="1414" spans="1:13" s="1" customFormat="1" ht="27.6">
      <c r="A1414" s="1" t="s">
        <v>33</v>
      </c>
      <c r="B1414" s="1" t="s">
        <v>436</v>
      </c>
      <c r="C1414" s="2" t="s">
        <v>9</v>
      </c>
      <c r="D1414" s="2" t="s">
        <v>107</v>
      </c>
      <c r="E1414" s="7"/>
      <c r="F1414" s="120"/>
      <c r="G1414" s="7"/>
      <c r="H1414" s="120"/>
      <c r="I1414" s="7"/>
      <c r="J1414" s="120"/>
      <c r="K1414" s="7"/>
      <c r="L1414" s="119"/>
      <c r="M1414" s="2"/>
    </row>
    <row r="1415" spans="1:13" s="1" customFormat="1" ht="27.6">
      <c r="A1415" s="1" t="s">
        <v>33</v>
      </c>
      <c r="B1415" s="1" t="s">
        <v>436</v>
      </c>
      <c r="C1415" s="2" t="s">
        <v>9</v>
      </c>
      <c r="D1415" s="2" t="s">
        <v>108</v>
      </c>
      <c r="E1415" s="7"/>
      <c r="F1415" s="120"/>
      <c r="G1415" s="7"/>
      <c r="H1415" s="120"/>
      <c r="I1415" s="7"/>
      <c r="J1415" s="120"/>
      <c r="K1415" s="7"/>
      <c r="L1415" s="119"/>
      <c r="M1415" s="2"/>
    </row>
    <row r="1416" spans="1:13" s="1" customFormat="1" ht="27.6">
      <c r="A1416" s="1" t="s">
        <v>33</v>
      </c>
      <c r="B1416" s="1" t="s">
        <v>436</v>
      </c>
      <c r="C1416" s="2" t="s">
        <v>10</v>
      </c>
      <c r="D1416" s="2" t="s">
        <v>109</v>
      </c>
      <c r="E1416" s="7">
        <v>28537</v>
      </c>
      <c r="F1416" s="120"/>
      <c r="G1416" s="7">
        <v>55405</v>
      </c>
      <c r="H1416" s="120"/>
      <c r="I1416" s="7"/>
      <c r="J1416" s="120"/>
      <c r="K1416" s="7"/>
      <c r="L1416" s="119"/>
      <c r="M1416" s="2"/>
    </row>
    <row r="1417" spans="1:13" s="1" customFormat="1" ht="27.6">
      <c r="A1417" s="1" t="s">
        <v>33</v>
      </c>
      <c r="B1417" s="1" t="s">
        <v>436</v>
      </c>
      <c r="C1417" s="2" t="s">
        <v>10</v>
      </c>
      <c r="D1417" s="2" t="s">
        <v>110</v>
      </c>
      <c r="E1417" s="7">
        <v>42906</v>
      </c>
      <c r="F1417" s="120"/>
      <c r="G1417" s="7">
        <v>313573</v>
      </c>
      <c r="H1417" s="120"/>
      <c r="I1417" s="7"/>
      <c r="J1417" s="120"/>
      <c r="K1417" s="7"/>
      <c r="L1417" s="119"/>
      <c r="M1417" s="2"/>
    </row>
    <row r="1418" spans="1:13" s="1" customFormat="1" ht="27.6">
      <c r="A1418" s="1" t="s">
        <v>33</v>
      </c>
      <c r="B1418" s="1" t="s">
        <v>436</v>
      </c>
      <c r="C1418" s="2" t="s">
        <v>10</v>
      </c>
      <c r="D1418" s="2" t="s">
        <v>111</v>
      </c>
      <c r="E1418" s="7">
        <v>209417</v>
      </c>
      <c r="F1418" s="120"/>
      <c r="G1418" s="7">
        <v>650564</v>
      </c>
      <c r="H1418" s="120"/>
      <c r="I1418" s="7"/>
      <c r="J1418" s="120"/>
      <c r="K1418" s="7"/>
      <c r="L1418" s="119"/>
      <c r="M1418" s="2"/>
    </row>
    <row r="1419" spans="1:13" s="1" customFormat="1" ht="27.6">
      <c r="A1419" s="1" t="s">
        <v>33</v>
      </c>
      <c r="B1419" s="1" t="s">
        <v>436</v>
      </c>
      <c r="C1419" s="2" t="s">
        <v>10</v>
      </c>
      <c r="D1419" s="2" t="s">
        <v>112</v>
      </c>
      <c r="E1419" s="7"/>
      <c r="F1419" s="120"/>
      <c r="G1419" s="7"/>
      <c r="H1419" s="120"/>
      <c r="I1419" s="7"/>
      <c r="J1419" s="120"/>
      <c r="K1419" s="7"/>
      <c r="L1419" s="119"/>
      <c r="M1419" s="2"/>
    </row>
    <row r="1420" spans="1:13" s="1" customFormat="1">
      <c r="A1420" s="1" t="s">
        <v>33</v>
      </c>
      <c r="B1420" s="1" t="s">
        <v>436</v>
      </c>
      <c r="C1420" s="2" t="s">
        <v>11</v>
      </c>
      <c r="D1420" s="2" t="s">
        <v>113</v>
      </c>
      <c r="E1420" s="7"/>
      <c r="F1420" s="120"/>
      <c r="G1420" s="7"/>
      <c r="H1420" s="120"/>
      <c r="I1420" s="7"/>
      <c r="J1420" s="120"/>
      <c r="K1420" s="7"/>
      <c r="L1420" s="119"/>
      <c r="M1420" s="2"/>
    </row>
    <row r="1421" spans="1:13" s="1" customFormat="1" ht="41.4">
      <c r="A1421" s="1" t="s">
        <v>33</v>
      </c>
      <c r="B1421" s="1" t="s">
        <v>436</v>
      </c>
      <c r="C1421" s="2" t="s">
        <v>11</v>
      </c>
      <c r="D1421" s="2" t="s">
        <v>114</v>
      </c>
      <c r="E1421" s="7"/>
      <c r="F1421" s="120"/>
      <c r="G1421" s="7"/>
      <c r="H1421" s="120"/>
      <c r="I1421" s="7"/>
      <c r="J1421" s="120"/>
      <c r="K1421" s="7"/>
      <c r="L1421" s="119"/>
      <c r="M1421" s="2"/>
    </row>
    <row r="1422" spans="1:13" s="1" customFormat="1">
      <c r="A1422" s="1" t="s">
        <v>33</v>
      </c>
      <c r="B1422" s="1" t="s">
        <v>436</v>
      </c>
      <c r="C1422" s="2" t="s">
        <v>11</v>
      </c>
      <c r="D1422" s="2" t="s">
        <v>115</v>
      </c>
      <c r="E1422" s="7"/>
      <c r="F1422" s="120"/>
      <c r="G1422" s="7"/>
      <c r="H1422" s="120"/>
      <c r="I1422" s="7"/>
      <c r="J1422" s="120"/>
      <c r="K1422" s="7"/>
      <c r="L1422" s="119"/>
      <c r="M1422" s="2"/>
    </row>
    <row r="1423" spans="1:13" s="1" customFormat="1">
      <c r="A1423" s="1" t="s">
        <v>33</v>
      </c>
      <c r="B1423" s="1" t="s">
        <v>436</v>
      </c>
      <c r="C1423" s="2" t="s">
        <v>12</v>
      </c>
      <c r="D1423" s="2" t="s">
        <v>116</v>
      </c>
      <c r="E1423" s="7"/>
      <c r="F1423" s="120"/>
      <c r="G1423" s="7"/>
      <c r="H1423" s="120"/>
      <c r="I1423" s="7"/>
      <c r="J1423" s="120"/>
      <c r="K1423" s="7"/>
      <c r="L1423" s="119"/>
      <c r="M1423" s="2"/>
    </row>
    <row r="1424" spans="1:13" s="1" customFormat="1" ht="27.6">
      <c r="A1424" s="1" t="s">
        <v>33</v>
      </c>
      <c r="B1424" s="1" t="s">
        <v>436</v>
      </c>
      <c r="C1424" s="2" t="s">
        <v>13</v>
      </c>
      <c r="D1424" s="2" t="s">
        <v>117</v>
      </c>
      <c r="E1424" s="7"/>
      <c r="F1424" s="120"/>
      <c r="G1424" s="7"/>
      <c r="H1424" s="120"/>
      <c r="I1424" s="7"/>
      <c r="J1424" s="120"/>
      <c r="K1424" s="7"/>
      <c r="L1424" s="119"/>
      <c r="M1424" s="2"/>
    </row>
    <row r="1425" spans="1:14" s="1" customFormat="1">
      <c r="A1425" s="1" t="s">
        <v>33</v>
      </c>
      <c r="B1425" s="1" t="s">
        <v>436</v>
      </c>
      <c r="C1425" s="2" t="s">
        <v>14</v>
      </c>
      <c r="D1425" s="2" t="s">
        <v>118</v>
      </c>
      <c r="E1425" s="7">
        <v>2511434</v>
      </c>
      <c r="F1425" s="120"/>
      <c r="G1425" s="7">
        <v>2106228</v>
      </c>
      <c r="H1425" s="120"/>
      <c r="I1425" s="7">
        <v>4785551</v>
      </c>
      <c r="J1425" s="120"/>
      <c r="K1425" s="7">
        <v>227696</v>
      </c>
      <c r="L1425" s="119"/>
      <c r="M1425" s="2"/>
      <c r="N1425" s="1" t="s">
        <v>438</v>
      </c>
    </row>
    <row r="1426" spans="1:14" s="1" customFormat="1" ht="27.6">
      <c r="A1426" s="1" t="s">
        <v>33</v>
      </c>
      <c r="B1426" s="1" t="s">
        <v>436</v>
      </c>
      <c r="C1426" s="2" t="s">
        <v>15</v>
      </c>
      <c r="D1426" s="2" t="s">
        <v>119</v>
      </c>
      <c r="E1426" s="7"/>
      <c r="F1426" s="120"/>
      <c r="G1426" s="7"/>
      <c r="H1426" s="120"/>
      <c r="I1426" s="7"/>
      <c r="J1426" s="120"/>
      <c r="K1426" s="7"/>
      <c r="L1426" s="119"/>
      <c r="M1426" s="2"/>
    </row>
    <row r="1427" spans="1:14" s="1" customFormat="1" ht="27.6">
      <c r="A1427" s="1" t="s">
        <v>33</v>
      </c>
      <c r="B1427" s="1" t="s">
        <v>436</v>
      </c>
      <c r="C1427" s="2" t="s">
        <v>15</v>
      </c>
      <c r="D1427" s="2" t="s">
        <v>120</v>
      </c>
      <c r="E1427" s="7"/>
      <c r="F1427" s="120"/>
      <c r="G1427" s="7"/>
      <c r="H1427" s="120"/>
      <c r="I1427" s="7"/>
      <c r="J1427" s="120"/>
      <c r="K1427" s="7"/>
      <c r="L1427" s="119"/>
      <c r="M1427" s="2"/>
    </row>
    <row r="1428" spans="1:14" s="1" customFormat="1" ht="27.6">
      <c r="A1428" s="1" t="s">
        <v>33</v>
      </c>
      <c r="B1428" s="1" t="s">
        <v>436</v>
      </c>
      <c r="C1428" s="2" t="s">
        <v>15</v>
      </c>
      <c r="D1428" s="2" t="s">
        <v>121</v>
      </c>
      <c r="E1428" s="7"/>
      <c r="F1428" s="120"/>
      <c r="G1428" s="7"/>
      <c r="H1428" s="120"/>
      <c r="I1428" s="7"/>
      <c r="J1428" s="120"/>
      <c r="K1428" s="7"/>
      <c r="L1428" s="119"/>
      <c r="M1428" s="2"/>
    </row>
    <row r="1429" spans="1:14" s="1" customFormat="1" ht="27.6">
      <c r="A1429" s="1" t="s">
        <v>33</v>
      </c>
      <c r="B1429" s="1" t="s">
        <v>436</v>
      </c>
      <c r="C1429" s="2" t="s">
        <v>15</v>
      </c>
      <c r="D1429" s="2" t="s">
        <v>122</v>
      </c>
      <c r="E1429" s="7"/>
      <c r="F1429" s="120"/>
      <c r="G1429" s="7"/>
      <c r="H1429" s="120"/>
      <c r="I1429" s="7"/>
      <c r="J1429" s="120"/>
      <c r="K1429" s="7"/>
      <c r="L1429" s="119"/>
      <c r="M1429" s="2"/>
    </row>
    <row r="1430" spans="1:14" s="1" customFormat="1">
      <c r="A1430" s="1" t="s">
        <v>33</v>
      </c>
      <c r="B1430" s="1" t="s">
        <v>436</v>
      </c>
      <c r="C1430" s="2" t="s">
        <v>15</v>
      </c>
      <c r="D1430" s="2" t="s">
        <v>123</v>
      </c>
      <c r="E1430" s="7"/>
      <c r="F1430" s="120"/>
      <c r="G1430" s="7"/>
      <c r="H1430" s="120"/>
      <c r="I1430" s="7"/>
      <c r="J1430" s="120"/>
      <c r="K1430" s="7"/>
      <c r="L1430" s="119"/>
      <c r="M1430" s="2"/>
    </row>
    <row r="1431" spans="1:14" s="1" customFormat="1">
      <c r="A1431" s="1" t="s">
        <v>33</v>
      </c>
      <c r="B1431" s="1" t="s">
        <v>436</v>
      </c>
      <c r="C1431" s="2" t="s">
        <v>86</v>
      </c>
      <c r="D1431" s="2" t="s">
        <v>124</v>
      </c>
      <c r="E1431" s="7"/>
      <c r="F1431" s="120"/>
      <c r="G1431" s="7"/>
      <c r="H1431" s="120"/>
      <c r="I1431" s="7"/>
      <c r="J1431" s="120"/>
      <c r="K1431" s="7"/>
      <c r="L1431" s="119"/>
      <c r="M1431" s="2"/>
    </row>
    <row r="1432" spans="1:14" s="1" customFormat="1">
      <c r="A1432" s="1" t="s">
        <v>33</v>
      </c>
      <c r="B1432" s="1" t="s">
        <v>442</v>
      </c>
      <c r="C1432" s="2" t="s">
        <v>8</v>
      </c>
      <c r="D1432" s="2" t="s">
        <v>97</v>
      </c>
      <c r="E1432" s="7"/>
      <c r="F1432" s="120"/>
      <c r="G1432" s="7"/>
      <c r="H1432" s="120"/>
      <c r="I1432" s="7"/>
      <c r="J1432" s="120"/>
      <c r="K1432" s="7"/>
      <c r="L1432" s="119"/>
      <c r="M1432" s="2"/>
    </row>
    <row r="1433" spans="1:14" s="1" customFormat="1">
      <c r="A1433" s="1" t="s">
        <v>33</v>
      </c>
      <c r="B1433" s="1" t="s">
        <v>442</v>
      </c>
      <c r="C1433" s="2" t="s">
        <v>8</v>
      </c>
      <c r="D1433" s="2" t="s">
        <v>98</v>
      </c>
      <c r="E1433" s="7"/>
      <c r="F1433" s="120"/>
      <c r="G1433" s="7"/>
      <c r="H1433" s="120"/>
      <c r="I1433" s="7"/>
      <c r="J1433" s="120"/>
      <c r="K1433" s="7"/>
      <c r="L1433" s="119"/>
      <c r="M1433" s="2"/>
    </row>
    <row r="1434" spans="1:14" s="1" customFormat="1">
      <c r="A1434" s="1" t="s">
        <v>33</v>
      </c>
      <c r="B1434" s="1" t="s">
        <v>442</v>
      </c>
      <c r="C1434" s="2" t="s">
        <v>8</v>
      </c>
      <c r="D1434" s="2" t="s">
        <v>99</v>
      </c>
      <c r="E1434" s="7"/>
      <c r="F1434" s="120"/>
      <c r="G1434" s="7"/>
      <c r="H1434" s="120"/>
      <c r="I1434" s="7"/>
      <c r="J1434" s="120"/>
      <c r="K1434" s="7"/>
      <c r="L1434" s="119"/>
      <c r="M1434" s="2"/>
    </row>
    <row r="1435" spans="1:14" s="1" customFormat="1" ht="27.6">
      <c r="A1435" s="1" t="s">
        <v>33</v>
      </c>
      <c r="B1435" s="1" t="s">
        <v>442</v>
      </c>
      <c r="C1435" s="2" t="s">
        <v>8</v>
      </c>
      <c r="D1435" s="2" t="s">
        <v>100</v>
      </c>
      <c r="E1435" s="7"/>
      <c r="F1435" s="120"/>
      <c r="G1435" s="7"/>
      <c r="H1435" s="120"/>
      <c r="I1435" s="7"/>
      <c r="J1435" s="120"/>
      <c r="K1435" s="7"/>
      <c r="L1435" s="119"/>
      <c r="M1435" s="2"/>
    </row>
    <row r="1436" spans="1:14" s="1" customFormat="1">
      <c r="A1436" s="1" t="s">
        <v>33</v>
      </c>
      <c r="B1436" s="1" t="s">
        <v>442</v>
      </c>
      <c r="C1436" s="2" t="s">
        <v>8</v>
      </c>
      <c r="D1436" s="2" t="s">
        <v>101</v>
      </c>
      <c r="E1436" s="7"/>
      <c r="F1436" s="120"/>
      <c r="G1436" s="7"/>
      <c r="H1436" s="120"/>
      <c r="I1436" s="7"/>
      <c r="J1436" s="120"/>
      <c r="K1436" s="7"/>
      <c r="L1436" s="119"/>
      <c r="M1436" s="2"/>
    </row>
    <row r="1437" spans="1:14" s="1" customFormat="1" ht="55.2">
      <c r="A1437" s="1" t="s">
        <v>33</v>
      </c>
      <c r="B1437" s="1" t="s">
        <v>442</v>
      </c>
      <c r="C1437" s="2" t="s">
        <v>8</v>
      </c>
      <c r="D1437" s="2" t="s">
        <v>102</v>
      </c>
      <c r="E1437" s="7"/>
      <c r="F1437" s="120"/>
      <c r="G1437" s="7"/>
      <c r="H1437" s="120"/>
      <c r="I1437" s="7"/>
      <c r="J1437" s="120"/>
      <c r="K1437" s="7"/>
      <c r="L1437" s="119"/>
      <c r="M1437" s="2"/>
    </row>
    <row r="1438" spans="1:14" s="1" customFormat="1">
      <c r="A1438" s="1" t="s">
        <v>33</v>
      </c>
      <c r="B1438" s="1" t="s">
        <v>442</v>
      </c>
      <c r="C1438" s="2" t="s">
        <v>8</v>
      </c>
      <c r="D1438" s="2" t="s">
        <v>103</v>
      </c>
      <c r="E1438" s="7"/>
      <c r="F1438" s="120"/>
      <c r="G1438" s="7"/>
      <c r="H1438" s="120"/>
      <c r="I1438" s="7"/>
      <c r="J1438" s="120"/>
      <c r="K1438" s="7"/>
      <c r="L1438" s="119"/>
      <c r="M1438" s="2"/>
    </row>
    <row r="1439" spans="1:14" s="1" customFormat="1" ht="27.6">
      <c r="A1439" s="1" t="s">
        <v>33</v>
      </c>
      <c r="B1439" s="1" t="s">
        <v>442</v>
      </c>
      <c r="C1439" s="2" t="s">
        <v>9</v>
      </c>
      <c r="D1439" s="2" t="s">
        <v>104</v>
      </c>
      <c r="E1439" s="7"/>
      <c r="F1439" s="120"/>
      <c r="G1439" s="7"/>
      <c r="H1439" s="120"/>
      <c r="I1439" s="7"/>
      <c r="J1439" s="120"/>
      <c r="K1439" s="7"/>
      <c r="L1439" s="119"/>
      <c r="M1439" s="2"/>
    </row>
    <row r="1440" spans="1:14" s="1" customFormat="1" ht="27.6">
      <c r="A1440" s="1" t="s">
        <v>33</v>
      </c>
      <c r="B1440" s="1" t="s">
        <v>442</v>
      </c>
      <c r="C1440" s="2" t="s">
        <v>9</v>
      </c>
      <c r="D1440" s="2" t="s">
        <v>105</v>
      </c>
      <c r="E1440" s="7"/>
      <c r="F1440" s="120"/>
      <c r="G1440" s="7"/>
      <c r="H1440" s="120"/>
      <c r="I1440" s="7"/>
      <c r="J1440" s="120"/>
      <c r="K1440" s="7"/>
      <c r="L1440" s="119"/>
      <c r="M1440" s="2"/>
    </row>
    <row r="1441" spans="1:14" s="1" customFormat="1" ht="41.4">
      <c r="A1441" s="1" t="s">
        <v>33</v>
      </c>
      <c r="B1441" s="1" t="s">
        <v>442</v>
      </c>
      <c r="C1441" s="2" t="s">
        <v>9</v>
      </c>
      <c r="D1441" s="2" t="s">
        <v>106</v>
      </c>
      <c r="E1441" s="7"/>
      <c r="F1441" s="120"/>
      <c r="G1441" s="7"/>
      <c r="H1441" s="120"/>
      <c r="I1441" s="7"/>
      <c r="J1441" s="120"/>
      <c r="K1441" s="7"/>
      <c r="L1441" s="119"/>
      <c r="M1441" s="2"/>
    </row>
    <row r="1442" spans="1:14" s="1" customFormat="1" ht="27.6">
      <c r="A1442" s="1" t="s">
        <v>33</v>
      </c>
      <c r="B1442" s="1" t="s">
        <v>442</v>
      </c>
      <c r="C1442" s="2" t="s">
        <v>9</v>
      </c>
      <c r="D1442" s="2" t="s">
        <v>107</v>
      </c>
      <c r="E1442" s="7">
        <v>33426</v>
      </c>
      <c r="F1442" s="120"/>
      <c r="G1442" s="7">
        <v>108139</v>
      </c>
      <c r="H1442" s="120"/>
      <c r="I1442" s="7">
        <v>0</v>
      </c>
      <c r="J1442" s="120"/>
      <c r="K1442" s="7"/>
      <c r="L1442" s="119"/>
      <c r="M1442" s="2"/>
    </row>
    <row r="1443" spans="1:14" s="1" customFormat="1" ht="27.6">
      <c r="A1443" s="1" t="s">
        <v>33</v>
      </c>
      <c r="B1443" s="1" t="s">
        <v>442</v>
      </c>
      <c r="C1443" s="2" t="s">
        <v>9</v>
      </c>
      <c r="D1443" s="2" t="s">
        <v>108</v>
      </c>
      <c r="E1443" s="7"/>
      <c r="F1443" s="120"/>
      <c r="G1443" s="7"/>
      <c r="H1443" s="120"/>
      <c r="I1443" s="7"/>
      <c r="J1443" s="120"/>
      <c r="K1443" s="7"/>
      <c r="L1443" s="119"/>
      <c r="M1443" s="2"/>
    </row>
    <row r="1444" spans="1:14" s="1" customFormat="1" ht="27.6">
      <c r="A1444" s="1" t="s">
        <v>33</v>
      </c>
      <c r="B1444" s="1" t="s">
        <v>442</v>
      </c>
      <c r="C1444" s="2" t="s">
        <v>10</v>
      </c>
      <c r="D1444" s="2" t="s">
        <v>109</v>
      </c>
      <c r="E1444" s="7"/>
      <c r="F1444" s="120"/>
      <c r="G1444" s="7">
        <v>12719</v>
      </c>
      <c r="H1444" s="120"/>
      <c r="I1444" s="7">
        <v>0</v>
      </c>
      <c r="J1444" s="120"/>
      <c r="K1444" s="7"/>
      <c r="L1444" s="119"/>
      <c r="M1444" s="2"/>
    </row>
    <row r="1445" spans="1:14" s="1" customFormat="1" ht="27.6">
      <c r="A1445" s="1" t="s">
        <v>33</v>
      </c>
      <c r="B1445" s="1" t="s">
        <v>442</v>
      </c>
      <c r="C1445" s="2" t="s">
        <v>10</v>
      </c>
      <c r="D1445" s="2" t="s">
        <v>110</v>
      </c>
      <c r="E1445" s="7"/>
      <c r="F1445" s="120"/>
      <c r="G1445" s="7"/>
      <c r="H1445" s="120"/>
      <c r="I1445" s="7"/>
      <c r="J1445" s="120"/>
      <c r="K1445" s="7"/>
      <c r="L1445" s="119"/>
      <c r="M1445" s="2"/>
    </row>
    <row r="1446" spans="1:14" s="1" customFormat="1" ht="27.6">
      <c r="A1446" s="1" t="s">
        <v>33</v>
      </c>
      <c r="B1446" s="1" t="s">
        <v>442</v>
      </c>
      <c r="C1446" s="2" t="s">
        <v>10</v>
      </c>
      <c r="D1446" s="2" t="s">
        <v>111</v>
      </c>
      <c r="E1446" s="7"/>
      <c r="F1446" s="120"/>
      <c r="G1446" s="7"/>
      <c r="H1446" s="120"/>
      <c r="I1446" s="7"/>
      <c r="J1446" s="120"/>
      <c r="K1446" s="7"/>
      <c r="L1446" s="119"/>
      <c r="M1446" s="2"/>
    </row>
    <row r="1447" spans="1:14" s="1" customFormat="1" ht="27.6">
      <c r="A1447" s="1" t="s">
        <v>33</v>
      </c>
      <c r="B1447" s="1" t="s">
        <v>442</v>
      </c>
      <c r="C1447" s="2" t="s">
        <v>10</v>
      </c>
      <c r="D1447" s="2" t="s">
        <v>112</v>
      </c>
      <c r="E1447" s="7"/>
      <c r="F1447" s="120"/>
      <c r="G1447" s="7"/>
      <c r="H1447" s="120"/>
      <c r="I1447" s="7"/>
      <c r="J1447" s="120"/>
      <c r="K1447" s="7"/>
      <c r="L1447" s="119"/>
      <c r="M1447" s="2"/>
    </row>
    <row r="1448" spans="1:14" s="1" customFormat="1">
      <c r="A1448" s="1" t="s">
        <v>33</v>
      </c>
      <c r="B1448" s="1" t="s">
        <v>442</v>
      </c>
      <c r="C1448" s="2" t="s">
        <v>11</v>
      </c>
      <c r="D1448" s="2" t="s">
        <v>113</v>
      </c>
      <c r="E1448" s="7"/>
      <c r="F1448" s="120"/>
      <c r="G1448" s="7"/>
      <c r="H1448" s="120"/>
      <c r="I1448" s="7"/>
      <c r="J1448" s="120"/>
      <c r="K1448" s="7"/>
      <c r="L1448" s="119"/>
      <c r="M1448" s="2"/>
    </row>
    <row r="1449" spans="1:14" s="1" customFormat="1" ht="41.4">
      <c r="A1449" s="1" t="s">
        <v>33</v>
      </c>
      <c r="B1449" s="1" t="s">
        <v>442</v>
      </c>
      <c r="C1449" s="2" t="s">
        <v>11</v>
      </c>
      <c r="D1449" s="2" t="s">
        <v>114</v>
      </c>
      <c r="E1449" s="7"/>
      <c r="F1449" s="120"/>
      <c r="G1449" s="7"/>
      <c r="H1449" s="120"/>
      <c r="I1449" s="7"/>
      <c r="J1449" s="120"/>
      <c r="K1449" s="7"/>
      <c r="L1449" s="119"/>
      <c r="M1449" s="2"/>
    </row>
    <row r="1450" spans="1:14" s="1" customFormat="1">
      <c r="A1450" s="1" t="s">
        <v>33</v>
      </c>
      <c r="B1450" s="1" t="s">
        <v>442</v>
      </c>
      <c r="C1450" s="2" t="s">
        <v>11</v>
      </c>
      <c r="D1450" s="2" t="s">
        <v>115</v>
      </c>
      <c r="E1450" s="7"/>
      <c r="F1450" s="120"/>
      <c r="G1450" s="7">
        <v>499499</v>
      </c>
      <c r="H1450" s="120"/>
      <c r="I1450" s="7"/>
      <c r="J1450" s="120"/>
      <c r="K1450" s="7"/>
      <c r="L1450" s="119"/>
      <c r="M1450" s="2"/>
    </row>
    <row r="1451" spans="1:14" s="1" customFormat="1">
      <c r="A1451" s="1" t="s">
        <v>33</v>
      </c>
      <c r="B1451" s="1" t="s">
        <v>442</v>
      </c>
      <c r="C1451" s="2" t="s">
        <v>12</v>
      </c>
      <c r="D1451" s="2" t="s">
        <v>116</v>
      </c>
      <c r="E1451" s="7"/>
      <c r="F1451" s="120"/>
      <c r="G1451" s="7"/>
      <c r="H1451" s="120"/>
      <c r="I1451" s="7"/>
      <c r="J1451" s="120"/>
      <c r="K1451" s="7"/>
      <c r="L1451" s="119"/>
      <c r="M1451" s="2"/>
    </row>
    <row r="1452" spans="1:14" s="1" customFormat="1" ht="27.6">
      <c r="A1452" s="1" t="s">
        <v>33</v>
      </c>
      <c r="B1452" s="1" t="s">
        <v>442</v>
      </c>
      <c r="C1452" s="2" t="s">
        <v>13</v>
      </c>
      <c r="D1452" s="2" t="s">
        <v>117</v>
      </c>
      <c r="E1452" s="7">
        <v>138678647</v>
      </c>
      <c r="F1452" s="120"/>
      <c r="G1452" s="7">
        <v>108547312</v>
      </c>
      <c r="H1452" s="120"/>
      <c r="I1452" s="7">
        <v>25210309</v>
      </c>
      <c r="J1452" s="120"/>
      <c r="K1452" s="7"/>
      <c r="L1452" s="119"/>
      <c r="M1452" s="2"/>
    </row>
    <row r="1453" spans="1:14" s="1" customFormat="1">
      <c r="A1453" s="1" t="s">
        <v>33</v>
      </c>
      <c r="B1453" s="1" t="s">
        <v>442</v>
      </c>
      <c r="C1453" s="2" t="s">
        <v>14</v>
      </c>
      <c r="D1453" s="2" t="s">
        <v>118</v>
      </c>
      <c r="E1453" s="7"/>
      <c r="F1453" s="120"/>
      <c r="G1453" s="7"/>
      <c r="H1453" s="120"/>
      <c r="I1453" s="7"/>
      <c r="J1453" s="120"/>
      <c r="K1453" s="7"/>
      <c r="L1453" s="119"/>
      <c r="M1453" s="2"/>
    </row>
    <row r="1454" spans="1:14" s="1" customFormat="1" ht="27.6">
      <c r="A1454" s="1" t="s">
        <v>33</v>
      </c>
      <c r="B1454" s="1" t="s">
        <v>442</v>
      </c>
      <c r="C1454" s="2" t="s">
        <v>15</v>
      </c>
      <c r="D1454" s="2" t="s">
        <v>119</v>
      </c>
      <c r="E1454" s="7"/>
      <c r="F1454" s="120"/>
      <c r="G1454" s="7">
        <v>27043</v>
      </c>
      <c r="H1454" s="120">
        <v>14</v>
      </c>
      <c r="I1454" s="7"/>
      <c r="J1454" s="120"/>
      <c r="K1454" s="7"/>
      <c r="L1454" s="119"/>
      <c r="M1454" s="2"/>
      <c r="N1454" s="1" t="s">
        <v>572</v>
      </c>
    </row>
    <row r="1455" spans="1:14" s="1" customFormat="1" ht="27.6">
      <c r="A1455" s="1" t="s">
        <v>33</v>
      </c>
      <c r="B1455" s="1" t="s">
        <v>442</v>
      </c>
      <c r="C1455" s="2" t="s">
        <v>15</v>
      </c>
      <c r="D1455" s="2" t="s">
        <v>120</v>
      </c>
      <c r="E1455" s="7"/>
      <c r="F1455" s="120"/>
      <c r="G1455" s="7">
        <v>27778</v>
      </c>
      <c r="H1455" s="120">
        <v>19</v>
      </c>
      <c r="I1455" s="7"/>
      <c r="J1455" s="120"/>
      <c r="K1455" s="7"/>
      <c r="L1455" s="119"/>
      <c r="M1455" s="2"/>
      <c r="N1455" s="1" t="s">
        <v>572</v>
      </c>
    </row>
    <row r="1456" spans="1:14" s="1" customFormat="1" ht="27.6">
      <c r="A1456" s="1" t="s">
        <v>33</v>
      </c>
      <c r="B1456" s="1" t="s">
        <v>442</v>
      </c>
      <c r="C1456" s="2" t="s">
        <v>15</v>
      </c>
      <c r="D1456" s="2" t="s">
        <v>121</v>
      </c>
      <c r="E1456" s="7"/>
      <c r="F1456" s="120"/>
      <c r="G1456" s="7"/>
      <c r="H1456" s="120"/>
      <c r="I1456" s="7"/>
      <c r="J1456" s="120"/>
      <c r="K1456" s="7"/>
      <c r="L1456" s="119"/>
      <c r="M1456" s="2"/>
    </row>
    <row r="1457" spans="1:14" s="1" customFormat="1" ht="27.6">
      <c r="A1457" s="1" t="s">
        <v>33</v>
      </c>
      <c r="B1457" s="1" t="s">
        <v>442</v>
      </c>
      <c r="C1457" s="2" t="s">
        <v>15</v>
      </c>
      <c r="D1457" s="2" t="s">
        <v>122</v>
      </c>
      <c r="E1457" s="7"/>
      <c r="F1457" s="120"/>
      <c r="G1457" s="7"/>
      <c r="H1457" s="120"/>
      <c r="I1457" s="7"/>
      <c r="J1457" s="120"/>
      <c r="K1457" s="7"/>
      <c r="L1457" s="119"/>
      <c r="M1457" s="2"/>
    </row>
    <row r="1458" spans="1:14" s="1" customFormat="1">
      <c r="A1458" s="1" t="s">
        <v>33</v>
      </c>
      <c r="B1458" s="1" t="s">
        <v>442</v>
      </c>
      <c r="C1458" s="2" t="s">
        <v>15</v>
      </c>
      <c r="D1458" s="2" t="s">
        <v>123</v>
      </c>
      <c r="E1458" s="7"/>
      <c r="F1458" s="120"/>
      <c r="G1458" s="7"/>
      <c r="H1458" s="120"/>
      <c r="I1458" s="7">
        <v>20000</v>
      </c>
      <c r="J1458" s="120">
        <v>4</v>
      </c>
      <c r="K1458" s="7">
        <v>151016</v>
      </c>
      <c r="L1458" s="119"/>
      <c r="M1458" s="2"/>
      <c r="N1458" s="1" t="s">
        <v>684</v>
      </c>
    </row>
    <row r="1459" spans="1:14" s="1" customFormat="1">
      <c r="A1459" s="1" t="s">
        <v>33</v>
      </c>
      <c r="B1459" s="1" t="s">
        <v>442</v>
      </c>
      <c r="C1459" s="2" t="s">
        <v>86</v>
      </c>
      <c r="D1459" s="2" t="s">
        <v>124</v>
      </c>
      <c r="E1459" s="7"/>
      <c r="F1459" s="120"/>
      <c r="G1459" s="7"/>
      <c r="H1459" s="120"/>
      <c r="I1459" s="7"/>
      <c r="J1459" s="120"/>
      <c r="K1459" s="7"/>
      <c r="L1459" s="119"/>
      <c r="M1459" s="2"/>
    </row>
    <row r="1460" spans="1:14" s="1" customFormat="1">
      <c r="A1460" s="1" t="s">
        <v>33</v>
      </c>
      <c r="B1460" s="1" t="s">
        <v>443</v>
      </c>
      <c r="C1460" s="2" t="s">
        <v>8</v>
      </c>
      <c r="D1460" s="2" t="s">
        <v>97</v>
      </c>
      <c r="E1460" s="7">
        <v>343849</v>
      </c>
      <c r="F1460" s="120">
        <v>267</v>
      </c>
      <c r="G1460" s="7">
        <v>431400</v>
      </c>
      <c r="H1460" s="120">
        <v>346</v>
      </c>
      <c r="I1460" s="7">
        <v>926410</v>
      </c>
      <c r="J1460" s="120">
        <v>555</v>
      </c>
      <c r="K1460" s="7" t="s">
        <v>155</v>
      </c>
      <c r="L1460" s="119">
        <v>0</v>
      </c>
      <c r="M1460" s="2" t="s">
        <v>155</v>
      </c>
      <c r="N1460" s="1" t="s">
        <v>444</v>
      </c>
    </row>
    <row r="1461" spans="1:14" s="1" customFormat="1">
      <c r="A1461" s="1" t="s">
        <v>33</v>
      </c>
      <c r="B1461" s="1" t="s">
        <v>443</v>
      </c>
      <c r="C1461" s="2" t="s">
        <v>8</v>
      </c>
      <c r="D1461" s="2" t="s">
        <v>98</v>
      </c>
      <c r="E1461" s="7"/>
      <c r="F1461" s="120"/>
      <c r="G1461" s="7"/>
      <c r="H1461" s="120"/>
      <c r="I1461" s="7"/>
      <c r="J1461" s="120"/>
      <c r="K1461" s="7"/>
      <c r="L1461" s="119"/>
      <c r="M1461" s="2"/>
    </row>
    <row r="1462" spans="1:14" s="1" customFormat="1">
      <c r="A1462" s="1" t="s">
        <v>33</v>
      </c>
      <c r="B1462" s="1" t="s">
        <v>443</v>
      </c>
      <c r="C1462" s="2" t="s">
        <v>8</v>
      </c>
      <c r="D1462" s="2" t="s">
        <v>99</v>
      </c>
      <c r="E1462" s="7"/>
      <c r="F1462" s="120"/>
      <c r="G1462" s="7"/>
      <c r="H1462" s="120"/>
      <c r="I1462" s="7"/>
      <c r="J1462" s="120"/>
      <c r="K1462" s="7"/>
      <c r="L1462" s="119"/>
      <c r="M1462" s="2"/>
    </row>
    <row r="1463" spans="1:14" s="1" customFormat="1" ht="27.6">
      <c r="A1463" s="1" t="s">
        <v>33</v>
      </c>
      <c r="B1463" s="1" t="s">
        <v>443</v>
      </c>
      <c r="C1463" s="2" t="s">
        <v>8</v>
      </c>
      <c r="D1463" s="2" t="s">
        <v>100</v>
      </c>
      <c r="E1463" s="7"/>
      <c r="F1463" s="120"/>
      <c r="G1463" s="7"/>
      <c r="H1463" s="120"/>
      <c r="I1463" s="7"/>
      <c r="J1463" s="120"/>
      <c r="K1463" s="7"/>
      <c r="L1463" s="119"/>
      <c r="M1463" s="2"/>
    </row>
    <row r="1464" spans="1:14" s="1" customFormat="1">
      <c r="A1464" s="1" t="s">
        <v>33</v>
      </c>
      <c r="B1464" s="1" t="s">
        <v>443</v>
      </c>
      <c r="C1464" s="2" t="s">
        <v>8</v>
      </c>
      <c r="D1464" s="2" t="s">
        <v>101</v>
      </c>
      <c r="E1464" s="7"/>
      <c r="F1464" s="120"/>
      <c r="G1464" s="7"/>
      <c r="H1464" s="120"/>
      <c r="I1464" s="7"/>
      <c r="J1464" s="120"/>
      <c r="K1464" s="7"/>
      <c r="L1464" s="119"/>
      <c r="M1464" s="2"/>
    </row>
    <row r="1465" spans="1:14" s="1" customFormat="1" ht="55.2">
      <c r="A1465" s="1" t="s">
        <v>33</v>
      </c>
      <c r="B1465" s="1" t="s">
        <v>443</v>
      </c>
      <c r="C1465" s="2" t="s">
        <v>8</v>
      </c>
      <c r="D1465" s="2" t="s">
        <v>102</v>
      </c>
      <c r="E1465" s="7"/>
      <c r="F1465" s="120"/>
      <c r="G1465" s="7"/>
      <c r="H1465" s="120"/>
      <c r="I1465" s="7"/>
      <c r="J1465" s="120"/>
      <c r="K1465" s="7"/>
      <c r="L1465" s="119"/>
      <c r="M1465" s="2"/>
    </row>
    <row r="1466" spans="1:14" s="1" customFormat="1">
      <c r="A1466" s="1" t="s">
        <v>33</v>
      </c>
      <c r="B1466" s="1" t="s">
        <v>443</v>
      </c>
      <c r="C1466" s="2" t="s">
        <v>8</v>
      </c>
      <c r="D1466" s="2" t="s">
        <v>103</v>
      </c>
      <c r="E1466" s="7"/>
      <c r="F1466" s="120"/>
      <c r="G1466" s="7">
        <v>1350</v>
      </c>
      <c r="H1466" s="120">
        <v>1</v>
      </c>
      <c r="I1466" s="7">
        <v>168500</v>
      </c>
      <c r="J1466" s="120">
        <v>87</v>
      </c>
      <c r="K1466" s="7"/>
      <c r="L1466" s="119"/>
      <c r="M1466" s="2"/>
    </row>
    <row r="1467" spans="1:14" s="1" customFormat="1" ht="27.6">
      <c r="A1467" s="1" t="s">
        <v>33</v>
      </c>
      <c r="B1467" s="1" t="s">
        <v>443</v>
      </c>
      <c r="C1467" s="2" t="s">
        <v>9</v>
      </c>
      <c r="D1467" s="2" t="s">
        <v>104</v>
      </c>
      <c r="E1467" s="7"/>
      <c r="F1467" s="120"/>
      <c r="G1467" s="7"/>
      <c r="H1467" s="120"/>
      <c r="I1467" s="7"/>
      <c r="J1467" s="120"/>
      <c r="K1467" s="7"/>
      <c r="L1467" s="119"/>
      <c r="M1467" s="2"/>
    </row>
    <row r="1468" spans="1:14" s="1" customFormat="1" ht="27.6">
      <c r="A1468" s="1" t="s">
        <v>33</v>
      </c>
      <c r="B1468" s="1" t="s">
        <v>443</v>
      </c>
      <c r="C1468" s="2" t="s">
        <v>9</v>
      </c>
      <c r="D1468" s="2" t="s">
        <v>105</v>
      </c>
      <c r="E1468" s="7"/>
      <c r="F1468" s="120"/>
      <c r="G1468" s="7"/>
      <c r="H1468" s="120"/>
      <c r="I1468" s="7"/>
      <c r="J1468" s="120"/>
      <c r="K1468" s="7"/>
      <c r="L1468" s="119"/>
      <c r="M1468" s="2"/>
    </row>
    <row r="1469" spans="1:14" s="1" customFormat="1" ht="41.4">
      <c r="A1469" s="1" t="s">
        <v>33</v>
      </c>
      <c r="B1469" s="1" t="s">
        <v>443</v>
      </c>
      <c r="C1469" s="2" t="s">
        <v>9</v>
      </c>
      <c r="D1469" s="2" t="s">
        <v>106</v>
      </c>
      <c r="E1469" s="7"/>
      <c r="F1469" s="120"/>
      <c r="G1469" s="7"/>
      <c r="H1469" s="120"/>
      <c r="I1469" s="7"/>
      <c r="J1469" s="120"/>
      <c r="K1469" s="7"/>
      <c r="L1469" s="119"/>
      <c r="M1469" s="2"/>
    </row>
    <row r="1470" spans="1:14" s="1" customFormat="1" ht="27.6">
      <c r="A1470" s="1" t="s">
        <v>33</v>
      </c>
      <c r="B1470" s="1" t="s">
        <v>443</v>
      </c>
      <c r="C1470" s="2" t="s">
        <v>9</v>
      </c>
      <c r="D1470" s="2" t="s">
        <v>107</v>
      </c>
      <c r="E1470" s="7"/>
      <c r="F1470" s="120"/>
      <c r="G1470" s="7">
        <v>100000</v>
      </c>
      <c r="H1470" s="120"/>
      <c r="I1470" s="7">
        <v>140818</v>
      </c>
      <c r="J1470" s="120"/>
      <c r="K1470" s="7"/>
      <c r="L1470" s="119"/>
      <c r="M1470" s="2"/>
      <c r="N1470" s="1" t="s">
        <v>445</v>
      </c>
    </row>
    <row r="1471" spans="1:14" s="1" customFormat="1" ht="27.6">
      <c r="A1471" s="1" t="s">
        <v>33</v>
      </c>
      <c r="B1471" s="1" t="s">
        <v>443</v>
      </c>
      <c r="C1471" s="2" t="s">
        <v>9</v>
      </c>
      <c r="D1471" s="2" t="s">
        <v>108</v>
      </c>
      <c r="E1471" s="7">
        <v>320849</v>
      </c>
      <c r="F1471" s="120"/>
      <c r="G1471" s="7">
        <v>150000</v>
      </c>
      <c r="H1471" s="120"/>
      <c r="I1471" s="7"/>
      <c r="J1471" s="120"/>
      <c r="K1471" s="7"/>
      <c r="L1471" s="119"/>
      <c r="M1471" s="2"/>
      <c r="N1471" s="1" t="s">
        <v>446</v>
      </c>
    </row>
    <row r="1472" spans="1:14" s="1" customFormat="1" ht="27.6">
      <c r="A1472" s="1" t="s">
        <v>33</v>
      </c>
      <c r="B1472" s="1" t="s">
        <v>443</v>
      </c>
      <c r="C1472" s="2" t="s">
        <v>10</v>
      </c>
      <c r="D1472" s="2" t="s">
        <v>109</v>
      </c>
      <c r="E1472" s="7"/>
      <c r="F1472" s="120"/>
      <c r="G1472" s="7"/>
      <c r="H1472" s="120"/>
      <c r="I1472" s="7"/>
      <c r="J1472" s="120"/>
      <c r="K1472" s="7"/>
      <c r="L1472" s="119"/>
      <c r="M1472" s="2"/>
    </row>
    <row r="1473" spans="1:14" s="1" customFormat="1" ht="27.6">
      <c r="A1473" s="1" t="s">
        <v>33</v>
      </c>
      <c r="B1473" s="1" t="s">
        <v>443</v>
      </c>
      <c r="C1473" s="2" t="s">
        <v>10</v>
      </c>
      <c r="D1473" s="2" t="s">
        <v>110</v>
      </c>
      <c r="E1473" s="7"/>
      <c r="F1473" s="120"/>
      <c r="G1473" s="7">
        <v>129346</v>
      </c>
      <c r="H1473" s="120"/>
      <c r="I1473" s="7"/>
      <c r="J1473" s="120"/>
      <c r="K1473" s="7"/>
      <c r="L1473" s="119"/>
      <c r="M1473" s="2"/>
      <c r="N1473" s="1" t="s">
        <v>232</v>
      </c>
    </row>
    <row r="1474" spans="1:14" s="1" customFormat="1" ht="27.6">
      <c r="A1474" s="1" t="s">
        <v>33</v>
      </c>
      <c r="B1474" s="1" t="s">
        <v>443</v>
      </c>
      <c r="C1474" s="2" t="s">
        <v>10</v>
      </c>
      <c r="D1474" s="2" t="s">
        <v>111</v>
      </c>
      <c r="E1474" s="7"/>
      <c r="F1474" s="120"/>
      <c r="G1474" s="7"/>
      <c r="H1474" s="120"/>
      <c r="I1474" s="7"/>
      <c r="J1474" s="120"/>
      <c r="K1474" s="7"/>
      <c r="L1474" s="119"/>
      <c r="M1474" s="2"/>
    </row>
    <row r="1475" spans="1:14" s="1" customFormat="1" ht="27.6">
      <c r="A1475" s="1" t="s">
        <v>33</v>
      </c>
      <c r="B1475" s="1" t="s">
        <v>443</v>
      </c>
      <c r="C1475" s="2" t="s">
        <v>10</v>
      </c>
      <c r="D1475" s="2" t="s">
        <v>112</v>
      </c>
      <c r="E1475" s="7"/>
      <c r="F1475" s="120"/>
      <c r="G1475" s="7"/>
      <c r="H1475" s="120"/>
      <c r="I1475" s="7"/>
      <c r="J1475" s="120"/>
      <c r="K1475" s="7"/>
      <c r="L1475" s="119"/>
      <c r="M1475" s="2"/>
    </row>
    <row r="1476" spans="1:14" s="1" customFormat="1">
      <c r="A1476" s="1" t="s">
        <v>33</v>
      </c>
      <c r="B1476" s="1" t="s">
        <v>443</v>
      </c>
      <c r="C1476" s="2" t="s">
        <v>11</v>
      </c>
      <c r="D1476" s="2" t="s">
        <v>113</v>
      </c>
      <c r="E1476" s="7"/>
      <c r="F1476" s="120"/>
      <c r="G1476" s="7"/>
      <c r="H1476" s="120"/>
      <c r="I1476" s="7"/>
      <c r="J1476" s="120"/>
      <c r="K1476" s="7"/>
      <c r="L1476" s="119"/>
      <c r="M1476" s="2"/>
    </row>
    <row r="1477" spans="1:14" s="1" customFormat="1" ht="41.4">
      <c r="A1477" s="1" t="s">
        <v>33</v>
      </c>
      <c r="B1477" s="1" t="s">
        <v>443</v>
      </c>
      <c r="C1477" s="2" t="s">
        <v>11</v>
      </c>
      <c r="D1477" s="2" t="s">
        <v>114</v>
      </c>
      <c r="E1477" s="7"/>
      <c r="F1477" s="120"/>
      <c r="G1477" s="7">
        <v>392000</v>
      </c>
      <c r="H1477" s="120"/>
      <c r="I1477" s="7"/>
      <c r="J1477" s="120"/>
      <c r="K1477" s="7"/>
      <c r="L1477" s="119"/>
      <c r="M1477" s="2"/>
      <c r="N1477" s="1" t="s">
        <v>447</v>
      </c>
    </row>
    <row r="1478" spans="1:14" s="1" customFormat="1">
      <c r="A1478" s="1" t="s">
        <v>33</v>
      </c>
      <c r="B1478" s="1" t="s">
        <v>443</v>
      </c>
      <c r="C1478" s="2" t="s">
        <v>11</v>
      </c>
      <c r="D1478" s="2" t="s">
        <v>115</v>
      </c>
      <c r="E1478" s="7"/>
      <c r="F1478" s="120"/>
      <c r="G1478" s="7">
        <v>410908</v>
      </c>
      <c r="H1478" s="120"/>
      <c r="I1478" s="7"/>
      <c r="J1478" s="120"/>
      <c r="K1478" s="7"/>
      <c r="L1478" s="119"/>
      <c r="M1478" s="2"/>
      <c r="N1478" s="1" t="s">
        <v>448</v>
      </c>
    </row>
    <row r="1479" spans="1:14" s="1" customFormat="1">
      <c r="A1479" s="1" t="s">
        <v>33</v>
      </c>
      <c r="B1479" s="1" t="s">
        <v>443</v>
      </c>
      <c r="C1479" s="2" t="s">
        <v>12</v>
      </c>
      <c r="D1479" s="2" t="s">
        <v>116</v>
      </c>
      <c r="E1479" s="7"/>
      <c r="F1479" s="120"/>
      <c r="G1479" s="7"/>
      <c r="H1479" s="120"/>
      <c r="I1479" s="7"/>
      <c r="J1479" s="120"/>
      <c r="K1479" s="7"/>
      <c r="L1479" s="119"/>
      <c r="M1479" s="2"/>
    </row>
    <row r="1480" spans="1:14" s="1" customFormat="1" ht="27.6">
      <c r="A1480" s="1" t="s">
        <v>33</v>
      </c>
      <c r="B1480" s="1" t="s">
        <v>443</v>
      </c>
      <c r="C1480" s="2" t="s">
        <v>13</v>
      </c>
      <c r="D1480" s="2" t="s">
        <v>117</v>
      </c>
      <c r="E1480" s="7"/>
      <c r="F1480" s="120"/>
      <c r="G1480" s="7"/>
      <c r="H1480" s="120"/>
      <c r="I1480" s="7">
        <v>1200000</v>
      </c>
      <c r="J1480" s="120"/>
      <c r="K1480" s="7">
        <v>1671369</v>
      </c>
      <c r="L1480" s="119"/>
      <c r="M1480" s="135">
        <v>3928631</v>
      </c>
      <c r="N1480" s="2" t="s">
        <v>449</v>
      </c>
    </row>
    <row r="1481" spans="1:14" s="1" customFormat="1">
      <c r="A1481" s="1" t="s">
        <v>33</v>
      </c>
      <c r="B1481" s="1" t="s">
        <v>443</v>
      </c>
      <c r="C1481" s="2" t="s">
        <v>14</v>
      </c>
      <c r="D1481" s="2" t="s">
        <v>118</v>
      </c>
      <c r="E1481" s="7">
        <v>198408</v>
      </c>
      <c r="F1481" s="120"/>
      <c r="G1481" s="7">
        <v>2273109</v>
      </c>
      <c r="H1481" s="120"/>
      <c r="I1481" s="7">
        <v>709952</v>
      </c>
      <c r="J1481" s="120"/>
      <c r="K1481" s="7"/>
      <c r="L1481" s="119"/>
      <c r="M1481" s="2"/>
      <c r="N1481" s="1" t="s">
        <v>450</v>
      </c>
    </row>
    <row r="1482" spans="1:14" s="1" customFormat="1" ht="27.6">
      <c r="A1482" s="1" t="s">
        <v>33</v>
      </c>
      <c r="B1482" s="1" t="s">
        <v>443</v>
      </c>
      <c r="C1482" s="2" t="s">
        <v>15</v>
      </c>
      <c r="D1482" s="2" t="s">
        <v>119</v>
      </c>
      <c r="E1482" s="7"/>
      <c r="F1482" s="120"/>
      <c r="G1482" s="7"/>
      <c r="H1482" s="120"/>
      <c r="I1482" s="7"/>
      <c r="J1482" s="120"/>
      <c r="K1482" s="7"/>
      <c r="L1482" s="119"/>
      <c r="M1482" s="2"/>
    </row>
    <row r="1483" spans="1:14" s="1" customFormat="1" ht="27.6">
      <c r="A1483" s="1" t="s">
        <v>33</v>
      </c>
      <c r="B1483" s="1" t="s">
        <v>443</v>
      </c>
      <c r="C1483" s="2" t="s">
        <v>15</v>
      </c>
      <c r="D1483" s="2" t="s">
        <v>120</v>
      </c>
      <c r="E1483" s="7"/>
      <c r="F1483" s="120"/>
      <c r="G1483" s="7"/>
      <c r="H1483" s="120"/>
      <c r="I1483" s="7"/>
      <c r="J1483" s="120"/>
      <c r="K1483" s="7"/>
      <c r="L1483" s="119"/>
      <c r="M1483" s="2"/>
    </row>
    <row r="1484" spans="1:14" s="1" customFormat="1" ht="27.6">
      <c r="A1484" s="1" t="s">
        <v>33</v>
      </c>
      <c r="B1484" s="1" t="s">
        <v>443</v>
      </c>
      <c r="C1484" s="2" t="s">
        <v>15</v>
      </c>
      <c r="D1484" s="2" t="s">
        <v>121</v>
      </c>
      <c r="E1484" s="7"/>
      <c r="F1484" s="120"/>
      <c r="G1484" s="7"/>
      <c r="H1484" s="120"/>
      <c r="I1484" s="7"/>
      <c r="J1484" s="120"/>
      <c r="K1484" s="7"/>
      <c r="L1484" s="119"/>
      <c r="M1484" s="2"/>
    </row>
    <row r="1485" spans="1:14" s="1" customFormat="1" ht="27.6">
      <c r="A1485" s="1" t="s">
        <v>33</v>
      </c>
      <c r="B1485" s="1" t="s">
        <v>443</v>
      </c>
      <c r="C1485" s="2" t="s">
        <v>15</v>
      </c>
      <c r="D1485" s="2" t="s">
        <v>122</v>
      </c>
      <c r="E1485" s="7"/>
      <c r="F1485" s="120"/>
      <c r="G1485" s="7"/>
      <c r="H1485" s="120"/>
      <c r="I1485" s="7"/>
      <c r="J1485" s="120"/>
      <c r="K1485" s="7"/>
      <c r="L1485" s="119"/>
      <c r="M1485" s="2"/>
    </row>
    <row r="1486" spans="1:14" s="1" customFormat="1">
      <c r="A1486" s="1" t="s">
        <v>33</v>
      </c>
      <c r="B1486" s="1" t="s">
        <v>443</v>
      </c>
      <c r="C1486" s="2" t="s">
        <v>15</v>
      </c>
      <c r="D1486" s="2" t="s">
        <v>123</v>
      </c>
      <c r="E1486" s="7"/>
      <c r="F1486" s="120"/>
      <c r="G1486" s="7"/>
      <c r="H1486" s="120"/>
      <c r="I1486" s="7">
        <v>146727</v>
      </c>
      <c r="J1486" s="120"/>
      <c r="K1486" s="7">
        <v>125543</v>
      </c>
      <c r="L1486" s="119"/>
      <c r="M1486" s="2" t="s">
        <v>155</v>
      </c>
    </row>
    <row r="1487" spans="1:14" s="1" customFormat="1">
      <c r="A1487" s="1" t="s">
        <v>33</v>
      </c>
      <c r="B1487" s="1" t="s">
        <v>443</v>
      </c>
      <c r="C1487" s="2" t="s">
        <v>86</v>
      </c>
      <c r="D1487" s="2" t="s">
        <v>124</v>
      </c>
      <c r="E1487" s="7"/>
      <c r="F1487" s="120"/>
      <c r="G1487" s="7"/>
      <c r="H1487" s="120"/>
      <c r="I1487" s="7"/>
      <c r="J1487" s="120"/>
      <c r="K1487" s="7"/>
      <c r="L1487" s="119"/>
      <c r="M1487" s="2"/>
    </row>
    <row r="1488" spans="1:14" s="1" customFormat="1">
      <c r="A1488" s="1" t="s">
        <v>33</v>
      </c>
      <c r="B1488" s="1" t="s">
        <v>461</v>
      </c>
      <c r="C1488" s="2" t="s">
        <v>8</v>
      </c>
      <c r="D1488" s="2" t="s">
        <v>97</v>
      </c>
      <c r="E1488" s="7">
        <v>918116</v>
      </c>
      <c r="F1488" s="120">
        <v>991</v>
      </c>
      <c r="G1488" s="7">
        <v>1574704</v>
      </c>
      <c r="H1488" s="120">
        <v>1566</v>
      </c>
      <c r="I1488" s="7">
        <v>2373543</v>
      </c>
      <c r="J1488" s="120">
        <v>1933</v>
      </c>
      <c r="K1488" s="7">
        <v>0</v>
      </c>
      <c r="L1488" s="119">
        <v>0</v>
      </c>
      <c r="M1488" s="2">
        <v>0</v>
      </c>
      <c r="N1488" s="1" t="s">
        <v>462</v>
      </c>
    </row>
    <row r="1489" spans="1:14" s="1" customFormat="1">
      <c r="A1489" s="1" t="s">
        <v>33</v>
      </c>
      <c r="B1489" s="1" t="s">
        <v>461</v>
      </c>
      <c r="C1489" s="2" t="s">
        <v>8</v>
      </c>
      <c r="D1489" s="2" t="s">
        <v>98</v>
      </c>
      <c r="E1489" s="7">
        <v>62550</v>
      </c>
      <c r="F1489" s="120">
        <v>135</v>
      </c>
      <c r="G1489" s="7">
        <v>138275</v>
      </c>
      <c r="H1489" s="120">
        <v>572</v>
      </c>
      <c r="I1489" s="7">
        <v>0</v>
      </c>
      <c r="J1489" s="120">
        <v>0</v>
      </c>
      <c r="K1489" s="7">
        <v>0</v>
      </c>
      <c r="L1489" s="119">
        <v>0</v>
      </c>
      <c r="M1489" s="2">
        <v>0</v>
      </c>
      <c r="N1489" s="1" t="s">
        <v>144</v>
      </c>
    </row>
    <row r="1490" spans="1:14" s="1" customFormat="1">
      <c r="A1490" s="1" t="s">
        <v>33</v>
      </c>
      <c r="B1490" s="1" t="s">
        <v>461</v>
      </c>
      <c r="C1490" s="2" t="s">
        <v>8</v>
      </c>
      <c r="D1490" s="2" t="s">
        <v>99</v>
      </c>
      <c r="E1490" s="7"/>
      <c r="F1490" s="120"/>
      <c r="G1490" s="7"/>
      <c r="H1490" s="120"/>
      <c r="I1490" s="7"/>
      <c r="J1490" s="120"/>
      <c r="K1490" s="7"/>
      <c r="L1490" s="119"/>
      <c r="M1490" s="2"/>
    </row>
    <row r="1491" spans="1:14" s="1" customFormat="1" ht="27.6">
      <c r="A1491" s="1" t="s">
        <v>33</v>
      </c>
      <c r="B1491" s="1" t="s">
        <v>461</v>
      </c>
      <c r="C1491" s="2" t="s">
        <v>8</v>
      </c>
      <c r="D1491" s="2" t="s">
        <v>100</v>
      </c>
      <c r="E1491" s="7"/>
      <c r="F1491" s="120"/>
      <c r="G1491" s="7"/>
      <c r="H1491" s="120"/>
      <c r="I1491" s="7"/>
      <c r="J1491" s="120"/>
      <c r="K1491" s="7"/>
      <c r="L1491" s="119"/>
      <c r="M1491" s="2"/>
    </row>
    <row r="1492" spans="1:14" s="1" customFormat="1">
      <c r="A1492" s="1" t="s">
        <v>33</v>
      </c>
      <c r="B1492" s="1" t="s">
        <v>461</v>
      </c>
      <c r="C1492" s="2" t="s">
        <v>8</v>
      </c>
      <c r="D1492" s="2" t="s">
        <v>101</v>
      </c>
      <c r="E1492" s="7"/>
      <c r="F1492" s="120"/>
      <c r="G1492" s="7"/>
      <c r="H1492" s="120"/>
      <c r="I1492" s="7"/>
      <c r="J1492" s="120"/>
      <c r="K1492" s="7"/>
      <c r="L1492" s="119"/>
      <c r="M1492" s="2"/>
    </row>
    <row r="1493" spans="1:14" s="1" customFormat="1" ht="55.2">
      <c r="A1493" s="1" t="s">
        <v>33</v>
      </c>
      <c r="B1493" s="1" t="s">
        <v>461</v>
      </c>
      <c r="C1493" s="2" t="s">
        <v>8</v>
      </c>
      <c r="D1493" s="2" t="s">
        <v>102</v>
      </c>
      <c r="E1493" s="7"/>
      <c r="F1493" s="120"/>
      <c r="G1493" s="7"/>
      <c r="H1493" s="120"/>
      <c r="I1493" s="7"/>
      <c r="J1493" s="120"/>
      <c r="K1493" s="7"/>
      <c r="L1493" s="119"/>
      <c r="M1493" s="2"/>
    </row>
    <row r="1494" spans="1:14" s="1" customFormat="1">
      <c r="A1494" s="1" t="s">
        <v>33</v>
      </c>
      <c r="B1494" s="1" t="s">
        <v>461</v>
      </c>
      <c r="C1494" s="2" t="s">
        <v>8</v>
      </c>
      <c r="D1494" s="2" t="s">
        <v>103</v>
      </c>
      <c r="E1494" s="7"/>
      <c r="F1494" s="120"/>
      <c r="G1494" s="7"/>
      <c r="H1494" s="120"/>
      <c r="I1494" s="7"/>
      <c r="J1494" s="120"/>
      <c r="K1494" s="7"/>
      <c r="L1494" s="119"/>
      <c r="M1494" s="2"/>
    </row>
    <row r="1495" spans="1:14" s="1" customFormat="1" ht="27.6">
      <c r="A1495" s="1" t="s">
        <v>33</v>
      </c>
      <c r="B1495" s="1" t="s">
        <v>461</v>
      </c>
      <c r="C1495" s="2" t="s">
        <v>9</v>
      </c>
      <c r="D1495" s="2" t="s">
        <v>104</v>
      </c>
      <c r="E1495" s="7"/>
      <c r="F1495" s="120"/>
      <c r="G1495" s="7"/>
      <c r="H1495" s="120"/>
      <c r="I1495" s="7"/>
      <c r="J1495" s="120"/>
      <c r="K1495" s="7"/>
      <c r="L1495" s="119"/>
      <c r="M1495" s="2"/>
    </row>
    <row r="1496" spans="1:14" s="1" customFormat="1" ht="27.6">
      <c r="A1496" s="1" t="s">
        <v>33</v>
      </c>
      <c r="B1496" s="1" t="s">
        <v>461</v>
      </c>
      <c r="C1496" s="2" t="s">
        <v>9</v>
      </c>
      <c r="D1496" s="2" t="s">
        <v>105</v>
      </c>
      <c r="E1496" s="7"/>
      <c r="F1496" s="120"/>
      <c r="G1496" s="7"/>
      <c r="H1496" s="120"/>
      <c r="I1496" s="7"/>
      <c r="J1496" s="120"/>
      <c r="K1496" s="7"/>
      <c r="L1496" s="119"/>
      <c r="M1496" s="2"/>
    </row>
    <row r="1497" spans="1:14" s="1" customFormat="1" ht="41.4">
      <c r="A1497" s="1" t="s">
        <v>33</v>
      </c>
      <c r="B1497" s="1" t="s">
        <v>461</v>
      </c>
      <c r="C1497" s="2" t="s">
        <v>9</v>
      </c>
      <c r="D1497" s="2" t="s">
        <v>106</v>
      </c>
      <c r="E1497" s="7"/>
      <c r="F1497" s="120"/>
      <c r="G1497" s="7">
        <v>492931</v>
      </c>
      <c r="H1497" s="120"/>
      <c r="I1497" s="7"/>
      <c r="J1497" s="120"/>
      <c r="K1497" s="7"/>
      <c r="L1497" s="119"/>
      <c r="M1497" s="2"/>
    </row>
    <row r="1498" spans="1:14" s="1" customFormat="1" ht="27.6">
      <c r="A1498" s="1" t="s">
        <v>33</v>
      </c>
      <c r="B1498" s="1" t="s">
        <v>461</v>
      </c>
      <c r="C1498" s="2" t="s">
        <v>9</v>
      </c>
      <c r="D1498" s="2" t="s">
        <v>107</v>
      </c>
      <c r="E1498" s="7"/>
      <c r="F1498" s="120"/>
      <c r="G1498" s="7"/>
      <c r="H1498" s="120"/>
      <c r="I1498" s="7"/>
      <c r="J1498" s="120"/>
      <c r="K1498" s="7"/>
      <c r="L1498" s="119"/>
      <c r="M1498" s="2"/>
    </row>
    <row r="1499" spans="1:14" s="1" customFormat="1" ht="27.6">
      <c r="A1499" s="1" t="s">
        <v>33</v>
      </c>
      <c r="B1499" s="1" t="s">
        <v>461</v>
      </c>
      <c r="C1499" s="2" t="s">
        <v>9</v>
      </c>
      <c r="D1499" s="2" t="s">
        <v>108</v>
      </c>
      <c r="E1499" s="7">
        <v>430153</v>
      </c>
      <c r="F1499" s="120"/>
      <c r="G1499" s="7">
        <v>498984</v>
      </c>
      <c r="H1499" s="120"/>
      <c r="I1499" s="7"/>
      <c r="J1499" s="120"/>
      <c r="K1499" s="7"/>
      <c r="L1499" s="119"/>
      <c r="M1499" s="2"/>
    </row>
    <row r="1500" spans="1:14" s="1" customFormat="1" ht="27.6">
      <c r="A1500" s="1" t="s">
        <v>33</v>
      </c>
      <c r="B1500" s="1" t="s">
        <v>461</v>
      </c>
      <c r="C1500" s="2" t="s">
        <v>10</v>
      </c>
      <c r="D1500" s="2" t="s">
        <v>109</v>
      </c>
      <c r="E1500" s="7">
        <v>18805</v>
      </c>
      <c r="F1500" s="120"/>
      <c r="G1500" s="7">
        <v>50682</v>
      </c>
      <c r="H1500" s="120"/>
      <c r="I1500" s="7"/>
      <c r="J1500" s="120"/>
      <c r="K1500" s="7"/>
      <c r="L1500" s="119"/>
      <c r="M1500" s="2"/>
    </row>
    <row r="1501" spans="1:14" s="1" customFormat="1" ht="27.6">
      <c r="A1501" s="1" t="s">
        <v>33</v>
      </c>
      <c r="B1501" s="1" t="s">
        <v>461</v>
      </c>
      <c r="C1501" s="2" t="s">
        <v>10</v>
      </c>
      <c r="D1501" s="2" t="s">
        <v>110</v>
      </c>
      <c r="E1501" s="7"/>
      <c r="F1501" s="120"/>
      <c r="G1501" s="7">
        <v>67177</v>
      </c>
      <c r="H1501" s="120"/>
      <c r="I1501" s="7"/>
      <c r="J1501" s="120"/>
      <c r="K1501" s="7"/>
      <c r="L1501" s="119"/>
      <c r="M1501" s="2"/>
    </row>
    <row r="1502" spans="1:14" s="1" customFormat="1" ht="27.6">
      <c r="A1502" s="1" t="s">
        <v>33</v>
      </c>
      <c r="B1502" s="1" t="s">
        <v>461</v>
      </c>
      <c r="C1502" s="2" t="s">
        <v>10</v>
      </c>
      <c r="D1502" s="2" t="s">
        <v>111</v>
      </c>
      <c r="E1502" s="7"/>
      <c r="F1502" s="120"/>
      <c r="G1502" s="7">
        <v>336215</v>
      </c>
      <c r="H1502" s="120"/>
      <c r="I1502" s="7">
        <v>120095</v>
      </c>
      <c r="J1502" s="120"/>
      <c r="K1502" s="7"/>
      <c r="L1502" s="119"/>
      <c r="M1502" s="2"/>
    </row>
    <row r="1503" spans="1:14" s="1" customFormat="1" ht="27.6">
      <c r="A1503" s="1" t="s">
        <v>33</v>
      </c>
      <c r="B1503" s="1" t="s">
        <v>461</v>
      </c>
      <c r="C1503" s="2" t="s">
        <v>10</v>
      </c>
      <c r="D1503" s="2" t="s">
        <v>112</v>
      </c>
      <c r="E1503" s="7"/>
      <c r="F1503" s="120"/>
      <c r="G1503" s="7"/>
      <c r="H1503" s="120"/>
      <c r="I1503" s="7"/>
      <c r="J1503" s="120"/>
      <c r="K1503" s="7"/>
      <c r="L1503" s="119"/>
      <c r="M1503" s="2"/>
    </row>
    <row r="1504" spans="1:14" s="1" customFormat="1">
      <c r="A1504" s="1" t="s">
        <v>33</v>
      </c>
      <c r="B1504" s="1" t="s">
        <v>461</v>
      </c>
      <c r="C1504" s="2" t="s">
        <v>11</v>
      </c>
      <c r="D1504" s="2" t="s">
        <v>113</v>
      </c>
      <c r="E1504" s="7"/>
      <c r="F1504" s="120"/>
      <c r="G1504" s="7"/>
      <c r="H1504" s="120"/>
      <c r="I1504" s="7">
        <v>3238714</v>
      </c>
      <c r="J1504" s="120"/>
      <c r="K1504" s="7"/>
      <c r="L1504" s="119"/>
      <c r="M1504" s="2"/>
    </row>
    <row r="1505" spans="1:14" s="1" customFormat="1" ht="41.4">
      <c r="A1505" s="1" t="s">
        <v>33</v>
      </c>
      <c r="B1505" s="1" t="s">
        <v>461</v>
      </c>
      <c r="C1505" s="2" t="s">
        <v>11</v>
      </c>
      <c r="D1505" s="2" t="s">
        <v>114</v>
      </c>
      <c r="E1505" s="7"/>
      <c r="F1505" s="120"/>
      <c r="G1505" s="7">
        <v>67500</v>
      </c>
      <c r="H1505" s="120"/>
      <c r="I1505" s="7"/>
      <c r="J1505" s="120"/>
      <c r="K1505" s="7"/>
      <c r="L1505" s="119"/>
      <c r="M1505" s="2"/>
    </row>
    <row r="1506" spans="1:14" s="1" customFormat="1">
      <c r="A1506" s="1" t="s">
        <v>33</v>
      </c>
      <c r="B1506" s="1" t="s">
        <v>461</v>
      </c>
      <c r="C1506" s="2" t="s">
        <v>11</v>
      </c>
      <c r="D1506" s="2" t="s">
        <v>115</v>
      </c>
      <c r="E1506" s="7"/>
      <c r="F1506" s="120"/>
      <c r="G1506" s="7"/>
      <c r="H1506" s="120"/>
      <c r="I1506" s="7"/>
      <c r="J1506" s="120"/>
      <c r="K1506" s="7"/>
      <c r="L1506" s="119"/>
      <c r="M1506" s="2"/>
    </row>
    <row r="1507" spans="1:14" s="1" customFormat="1">
      <c r="A1507" s="1" t="s">
        <v>33</v>
      </c>
      <c r="B1507" s="1" t="s">
        <v>461</v>
      </c>
      <c r="C1507" s="2" t="s">
        <v>12</v>
      </c>
      <c r="D1507" s="2" t="s">
        <v>116</v>
      </c>
      <c r="E1507" s="7"/>
      <c r="F1507" s="120"/>
      <c r="G1507" s="7"/>
      <c r="H1507" s="120"/>
      <c r="I1507" s="7">
        <v>83753</v>
      </c>
      <c r="J1507" s="120"/>
      <c r="K1507" s="7"/>
      <c r="L1507" s="119"/>
      <c r="M1507" s="2"/>
    </row>
    <row r="1508" spans="1:14" s="1" customFormat="1" ht="27.6">
      <c r="A1508" s="1" t="s">
        <v>33</v>
      </c>
      <c r="B1508" s="1" t="s">
        <v>461</v>
      </c>
      <c r="C1508" s="2" t="s">
        <v>13</v>
      </c>
      <c r="D1508" s="2" t="s">
        <v>117</v>
      </c>
      <c r="E1508" s="7"/>
      <c r="F1508" s="120"/>
      <c r="G1508" s="7"/>
      <c r="H1508" s="120"/>
      <c r="I1508" s="7">
        <v>34694</v>
      </c>
      <c r="J1508" s="120"/>
      <c r="K1508" s="7"/>
      <c r="L1508" s="119"/>
      <c r="M1508" s="2"/>
    </row>
    <row r="1509" spans="1:14" s="1" customFormat="1">
      <c r="A1509" s="1" t="s">
        <v>33</v>
      </c>
      <c r="B1509" s="1" t="s">
        <v>461</v>
      </c>
      <c r="C1509" s="2" t="s">
        <v>14</v>
      </c>
      <c r="D1509" s="2" t="s">
        <v>118</v>
      </c>
      <c r="E1509" s="7">
        <v>2428597</v>
      </c>
      <c r="F1509" s="120"/>
      <c r="G1509" s="7">
        <v>5242656</v>
      </c>
      <c r="H1509" s="120"/>
      <c r="I1509" s="7">
        <v>1196648</v>
      </c>
      <c r="J1509" s="120"/>
      <c r="K1509" s="7">
        <v>1683359</v>
      </c>
      <c r="L1509" s="119"/>
      <c r="M1509" s="2"/>
      <c r="N1509" s="1" t="s">
        <v>463</v>
      </c>
    </row>
    <row r="1510" spans="1:14" s="1" customFormat="1" ht="27.6">
      <c r="A1510" s="1" t="s">
        <v>33</v>
      </c>
      <c r="B1510" s="1" t="s">
        <v>461</v>
      </c>
      <c r="C1510" s="2" t="s">
        <v>15</v>
      </c>
      <c r="D1510" s="2" t="s">
        <v>119</v>
      </c>
      <c r="E1510" s="7"/>
      <c r="F1510" s="120"/>
      <c r="G1510" s="7">
        <v>901</v>
      </c>
      <c r="H1510" s="120">
        <v>1</v>
      </c>
      <c r="I1510" s="7"/>
      <c r="J1510" s="120"/>
      <c r="K1510" s="7"/>
      <c r="L1510" s="119"/>
      <c r="M1510" s="2"/>
      <c r="N1510" s="1" t="s">
        <v>144</v>
      </c>
    </row>
    <row r="1511" spans="1:14" s="1" customFormat="1" ht="27.6">
      <c r="A1511" s="1" t="s">
        <v>33</v>
      </c>
      <c r="B1511" s="1" t="s">
        <v>461</v>
      </c>
      <c r="C1511" s="2" t="s">
        <v>15</v>
      </c>
      <c r="D1511" s="2" t="s">
        <v>120</v>
      </c>
      <c r="E1511" s="7"/>
      <c r="F1511" s="120"/>
      <c r="G1511" s="7">
        <v>872</v>
      </c>
      <c r="H1511" s="120">
        <v>1</v>
      </c>
      <c r="I1511" s="7"/>
      <c r="J1511" s="120"/>
      <c r="K1511" s="7"/>
      <c r="L1511" s="119"/>
      <c r="M1511" s="2"/>
      <c r="N1511" s="1" t="s">
        <v>144</v>
      </c>
    </row>
    <row r="1512" spans="1:14" s="1" customFormat="1" ht="27.6">
      <c r="A1512" s="1" t="s">
        <v>33</v>
      </c>
      <c r="B1512" s="1" t="s">
        <v>461</v>
      </c>
      <c r="C1512" s="2" t="s">
        <v>15</v>
      </c>
      <c r="D1512" s="2" t="s">
        <v>121</v>
      </c>
      <c r="E1512" s="7"/>
      <c r="F1512" s="120"/>
      <c r="G1512" s="7"/>
      <c r="H1512" s="120"/>
      <c r="I1512" s="7"/>
      <c r="J1512" s="120"/>
      <c r="K1512" s="7"/>
      <c r="L1512" s="119"/>
      <c r="M1512" s="2"/>
    </row>
    <row r="1513" spans="1:14" s="1" customFormat="1" ht="27.6">
      <c r="A1513" s="1" t="s">
        <v>33</v>
      </c>
      <c r="B1513" s="1" t="s">
        <v>461</v>
      </c>
      <c r="C1513" s="2" t="s">
        <v>15</v>
      </c>
      <c r="D1513" s="2" t="s">
        <v>122</v>
      </c>
      <c r="E1513" s="7"/>
      <c r="F1513" s="120"/>
      <c r="G1513" s="7"/>
      <c r="H1513" s="120"/>
      <c r="I1513" s="7"/>
      <c r="J1513" s="120"/>
      <c r="K1513" s="7"/>
      <c r="L1513" s="119"/>
      <c r="M1513" s="2"/>
    </row>
    <row r="1514" spans="1:14" s="1" customFormat="1">
      <c r="A1514" s="1" t="s">
        <v>33</v>
      </c>
      <c r="B1514" s="1" t="s">
        <v>461</v>
      </c>
      <c r="C1514" s="2" t="s">
        <v>15</v>
      </c>
      <c r="D1514" s="2" t="s">
        <v>123</v>
      </c>
      <c r="E1514" s="7"/>
      <c r="F1514" s="120"/>
      <c r="G1514" s="7"/>
      <c r="H1514" s="120"/>
      <c r="I1514" s="7">
        <v>58693</v>
      </c>
      <c r="J1514" s="120"/>
      <c r="K1514" s="7">
        <v>136054</v>
      </c>
      <c r="L1514" s="119">
        <v>0</v>
      </c>
      <c r="M1514" s="2">
        <v>0</v>
      </c>
    </row>
    <row r="1515" spans="1:14" s="1" customFormat="1">
      <c r="A1515" s="1" t="s">
        <v>33</v>
      </c>
      <c r="B1515" s="1" t="s">
        <v>461</v>
      </c>
      <c r="C1515" s="2" t="s">
        <v>86</v>
      </c>
      <c r="D1515" s="2" t="s">
        <v>124</v>
      </c>
      <c r="E1515" s="7"/>
      <c r="F1515" s="120"/>
      <c r="G1515" s="7"/>
      <c r="H1515" s="120"/>
      <c r="I1515" s="7"/>
      <c r="J1515" s="120"/>
      <c r="K1515" s="7">
        <v>7637993</v>
      </c>
      <c r="L1515" s="119"/>
      <c r="M1515" s="2"/>
    </row>
    <row r="1516" spans="1:14" s="1" customFormat="1">
      <c r="A1516" s="1" t="s">
        <v>33</v>
      </c>
      <c r="B1516" s="1" t="s">
        <v>474</v>
      </c>
      <c r="C1516" s="2" t="s">
        <v>8</v>
      </c>
      <c r="D1516" s="2" t="s">
        <v>97</v>
      </c>
      <c r="E1516" s="7"/>
      <c r="F1516" s="120"/>
      <c r="G1516" s="7"/>
      <c r="H1516" s="120"/>
      <c r="I1516" s="7"/>
      <c r="J1516" s="120"/>
      <c r="K1516" s="7"/>
      <c r="L1516" s="119"/>
      <c r="M1516" s="2"/>
    </row>
    <row r="1517" spans="1:14" s="1" customFormat="1">
      <c r="A1517" s="1" t="s">
        <v>33</v>
      </c>
      <c r="B1517" s="1" t="s">
        <v>474</v>
      </c>
      <c r="C1517" s="2" t="s">
        <v>8</v>
      </c>
      <c r="D1517" s="2" t="s">
        <v>98</v>
      </c>
      <c r="E1517" s="7"/>
      <c r="F1517" s="120"/>
      <c r="G1517" s="7"/>
      <c r="H1517" s="120"/>
      <c r="I1517" s="7"/>
      <c r="J1517" s="120"/>
      <c r="K1517" s="7"/>
      <c r="L1517" s="119"/>
      <c r="M1517" s="2"/>
    </row>
    <row r="1518" spans="1:14" s="1" customFormat="1">
      <c r="A1518" s="1" t="s">
        <v>33</v>
      </c>
      <c r="B1518" s="1" t="s">
        <v>474</v>
      </c>
      <c r="C1518" s="2" t="s">
        <v>8</v>
      </c>
      <c r="D1518" s="2" t="s">
        <v>99</v>
      </c>
      <c r="E1518" s="7"/>
      <c r="F1518" s="120"/>
      <c r="G1518" s="7"/>
      <c r="H1518" s="120"/>
      <c r="I1518" s="7"/>
      <c r="J1518" s="120"/>
      <c r="K1518" s="7"/>
      <c r="L1518" s="119"/>
      <c r="M1518" s="2"/>
    </row>
    <row r="1519" spans="1:14" s="1" customFormat="1" ht="27.6">
      <c r="A1519" s="1" t="s">
        <v>33</v>
      </c>
      <c r="B1519" s="1" t="s">
        <v>474</v>
      </c>
      <c r="C1519" s="2" t="s">
        <v>8</v>
      </c>
      <c r="D1519" s="2" t="s">
        <v>100</v>
      </c>
      <c r="E1519" s="7"/>
      <c r="F1519" s="120"/>
      <c r="G1519" s="7"/>
      <c r="H1519" s="120"/>
      <c r="I1519" s="7"/>
      <c r="J1519" s="120"/>
      <c r="K1519" s="7"/>
      <c r="L1519" s="119"/>
      <c r="M1519" s="2"/>
    </row>
    <row r="1520" spans="1:14" s="1" customFormat="1">
      <c r="A1520" s="1" t="s">
        <v>33</v>
      </c>
      <c r="B1520" s="1" t="s">
        <v>474</v>
      </c>
      <c r="C1520" s="2" t="s">
        <v>8</v>
      </c>
      <c r="D1520" s="2" t="s">
        <v>101</v>
      </c>
      <c r="E1520" s="7"/>
      <c r="F1520" s="120"/>
      <c r="G1520" s="7"/>
      <c r="H1520" s="120"/>
      <c r="I1520" s="7"/>
      <c r="J1520" s="120"/>
      <c r="K1520" s="7"/>
      <c r="L1520" s="119"/>
      <c r="M1520" s="2"/>
    </row>
    <row r="1521" spans="1:14" s="1" customFormat="1" ht="55.2">
      <c r="A1521" s="1" t="s">
        <v>33</v>
      </c>
      <c r="B1521" s="1" t="s">
        <v>474</v>
      </c>
      <c r="C1521" s="2" t="s">
        <v>8</v>
      </c>
      <c r="D1521" s="2" t="s">
        <v>102</v>
      </c>
      <c r="E1521" s="7"/>
      <c r="F1521" s="120"/>
      <c r="G1521" s="7"/>
      <c r="H1521" s="120"/>
      <c r="I1521" s="7"/>
      <c r="J1521" s="120"/>
      <c r="K1521" s="7"/>
      <c r="L1521" s="119"/>
      <c r="M1521" s="2"/>
    </row>
    <row r="1522" spans="1:14" s="1" customFormat="1">
      <c r="A1522" s="1" t="s">
        <v>33</v>
      </c>
      <c r="B1522" s="1" t="s">
        <v>474</v>
      </c>
      <c r="C1522" s="2" t="s">
        <v>8</v>
      </c>
      <c r="D1522" s="2" t="s">
        <v>103</v>
      </c>
      <c r="E1522" s="7"/>
      <c r="F1522" s="120"/>
      <c r="G1522" s="7"/>
      <c r="H1522" s="120"/>
      <c r="I1522" s="7"/>
      <c r="J1522" s="120"/>
      <c r="K1522" s="7"/>
      <c r="L1522" s="119"/>
      <c r="M1522" s="2"/>
    </row>
    <row r="1523" spans="1:14" s="1" customFormat="1" ht="27.6">
      <c r="A1523" s="1" t="s">
        <v>33</v>
      </c>
      <c r="B1523" s="1" t="s">
        <v>474</v>
      </c>
      <c r="C1523" s="2" t="s">
        <v>9</v>
      </c>
      <c r="D1523" s="2" t="s">
        <v>104</v>
      </c>
      <c r="E1523" s="7"/>
      <c r="F1523" s="120"/>
      <c r="G1523" s="7"/>
      <c r="H1523" s="120"/>
      <c r="I1523" s="7"/>
      <c r="J1523" s="120"/>
      <c r="K1523" s="7"/>
      <c r="L1523" s="119"/>
      <c r="M1523" s="2"/>
    </row>
    <row r="1524" spans="1:14" s="1" customFormat="1" ht="27.6">
      <c r="A1524" s="1" t="s">
        <v>33</v>
      </c>
      <c r="B1524" s="1" t="s">
        <v>474</v>
      </c>
      <c r="C1524" s="2" t="s">
        <v>9</v>
      </c>
      <c r="D1524" s="2" t="s">
        <v>105</v>
      </c>
      <c r="E1524" s="7"/>
      <c r="F1524" s="120"/>
      <c r="G1524" s="7"/>
      <c r="H1524" s="120"/>
      <c r="I1524" s="7"/>
      <c r="J1524" s="120"/>
      <c r="K1524" s="7"/>
      <c r="L1524" s="119"/>
      <c r="M1524" s="2"/>
    </row>
    <row r="1525" spans="1:14" s="1" customFormat="1" ht="41.4">
      <c r="A1525" s="1" t="s">
        <v>33</v>
      </c>
      <c r="B1525" s="1" t="s">
        <v>474</v>
      </c>
      <c r="C1525" s="2" t="s">
        <v>9</v>
      </c>
      <c r="D1525" s="2" t="s">
        <v>106</v>
      </c>
      <c r="E1525" s="7"/>
      <c r="F1525" s="120"/>
      <c r="G1525" s="7"/>
      <c r="H1525" s="120"/>
      <c r="I1525" s="7"/>
      <c r="J1525" s="120"/>
      <c r="K1525" s="7"/>
      <c r="L1525" s="119"/>
      <c r="M1525" s="2"/>
    </row>
    <row r="1526" spans="1:14" s="1" customFormat="1" ht="27.6">
      <c r="A1526" s="1" t="s">
        <v>33</v>
      </c>
      <c r="B1526" s="1" t="s">
        <v>474</v>
      </c>
      <c r="C1526" s="2" t="s">
        <v>9</v>
      </c>
      <c r="D1526" s="2" t="s">
        <v>107</v>
      </c>
      <c r="E1526" s="7"/>
      <c r="F1526" s="120"/>
      <c r="G1526" s="7"/>
      <c r="H1526" s="120"/>
      <c r="I1526" s="7"/>
      <c r="J1526" s="120"/>
      <c r="K1526" s="7"/>
      <c r="L1526" s="119"/>
      <c r="M1526" s="2"/>
    </row>
    <row r="1527" spans="1:14" s="1" customFormat="1" ht="27.6">
      <c r="A1527" s="1" t="s">
        <v>33</v>
      </c>
      <c r="B1527" s="1" t="s">
        <v>474</v>
      </c>
      <c r="C1527" s="2" t="s">
        <v>9</v>
      </c>
      <c r="D1527" s="2" t="s">
        <v>108</v>
      </c>
      <c r="E1527" s="7"/>
      <c r="F1527" s="120"/>
      <c r="G1527" s="7"/>
      <c r="H1527" s="120"/>
      <c r="I1527" s="7"/>
      <c r="J1527" s="120"/>
      <c r="K1527" s="7"/>
      <c r="L1527" s="119"/>
      <c r="M1527" s="2"/>
    </row>
    <row r="1528" spans="1:14" s="1" customFormat="1" ht="27.6">
      <c r="A1528" s="1" t="s">
        <v>33</v>
      </c>
      <c r="B1528" s="1" t="s">
        <v>474</v>
      </c>
      <c r="C1528" s="2" t="s">
        <v>10</v>
      </c>
      <c r="D1528" s="2" t="s">
        <v>109</v>
      </c>
      <c r="E1528" s="7"/>
      <c r="F1528" s="120"/>
      <c r="G1528" s="7"/>
      <c r="H1528" s="120"/>
      <c r="I1528" s="7"/>
      <c r="J1528" s="120"/>
      <c r="K1528" s="7"/>
      <c r="L1528" s="119"/>
      <c r="M1528" s="2"/>
    </row>
    <row r="1529" spans="1:14" s="1" customFormat="1" ht="27.6">
      <c r="A1529" s="1" t="s">
        <v>33</v>
      </c>
      <c r="B1529" s="1" t="s">
        <v>474</v>
      </c>
      <c r="C1529" s="2" t="s">
        <v>10</v>
      </c>
      <c r="D1529" s="2" t="s">
        <v>110</v>
      </c>
      <c r="E1529" s="7">
        <v>6224</v>
      </c>
      <c r="F1529" s="120"/>
      <c r="G1529" s="7">
        <v>78342</v>
      </c>
      <c r="H1529" s="120"/>
      <c r="I1529" s="7">
        <v>1999763</v>
      </c>
      <c r="J1529" s="120"/>
      <c r="K1529" s="7"/>
      <c r="L1529" s="119"/>
      <c r="M1529" s="2"/>
      <c r="N1529" s="1" t="s">
        <v>475</v>
      </c>
    </row>
    <row r="1530" spans="1:14" s="1" customFormat="1" ht="27.6">
      <c r="A1530" s="1" t="s">
        <v>33</v>
      </c>
      <c r="B1530" s="1" t="s">
        <v>474</v>
      </c>
      <c r="C1530" s="2" t="s">
        <v>10</v>
      </c>
      <c r="D1530" s="2" t="s">
        <v>111</v>
      </c>
      <c r="E1530" s="7"/>
      <c r="F1530" s="120"/>
      <c r="G1530" s="7"/>
      <c r="H1530" s="120"/>
      <c r="I1530" s="7"/>
      <c r="J1530" s="120"/>
      <c r="K1530" s="7"/>
      <c r="L1530" s="119"/>
      <c r="M1530" s="2"/>
    </row>
    <row r="1531" spans="1:14" s="1" customFormat="1" ht="27.6">
      <c r="A1531" s="1" t="s">
        <v>33</v>
      </c>
      <c r="B1531" s="1" t="s">
        <v>474</v>
      </c>
      <c r="C1531" s="2" t="s">
        <v>10</v>
      </c>
      <c r="D1531" s="2" t="s">
        <v>112</v>
      </c>
      <c r="E1531" s="7"/>
      <c r="F1531" s="120"/>
      <c r="G1531" s="7"/>
      <c r="H1531" s="120"/>
      <c r="I1531" s="7"/>
      <c r="J1531" s="120"/>
      <c r="K1531" s="7"/>
      <c r="L1531" s="119"/>
      <c r="M1531" s="2"/>
    </row>
    <row r="1532" spans="1:14" s="1" customFormat="1">
      <c r="A1532" s="1" t="s">
        <v>33</v>
      </c>
      <c r="B1532" s="1" t="s">
        <v>474</v>
      </c>
      <c r="C1532" s="2" t="s">
        <v>11</v>
      </c>
      <c r="D1532" s="2" t="s">
        <v>113</v>
      </c>
      <c r="E1532" s="7"/>
      <c r="F1532" s="120"/>
      <c r="G1532" s="7"/>
      <c r="H1532" s="120"/>
      <c r="I1532" s="7"/>
      <c r="J1532" s="120"/>
      <c r="K1532" s="7"/>
      <c r="L1532" s="119"/>
      <c r="M1532" s="2"/>
    </row>
    <row r="1533" spans="1:14" s="1" customFormat="1" ht="41.4">
      <c r="A1533" s="1" t="s">
        <v>33</v>
      </c>
      <c r="B1533" s="1" t="s">
        <v>474</v>
      </c>
      <c r="C1533" s="2" t="s">
        <v>11</v>
      </c>
      <c r="D1533" s="2" t="s">
        <v>114</v>
      </c>
      <c r="E1533" s="7"/>
      <c r="F1533" s="120"/>
      <c r="G1533" s="7"/>
      <c r="H1533" s="120"/>
      <c r="I1533" s="7"/>
      <c r="J1533" s="120"/>
      <c r="K1533" s="7"/>
      <c r="L1533" s="119"/>
      <c r="M1533" s="2"/>
    </row>
    <row r="1534" spans="1:14" s="1" customFormat="1">
      <c r="A1534" s="1" t="s">
        <v>33</v>
      </c>
      <c r="B1534" s="1" t="s">
        <v>474</v>
      </c>
      <c r="C1534" s="2" t="s">
        <v>11</v>
      </c>
      <c r="D1534" s="2" t="s">
        <v>115</v>
      </c>
      <c r="E1534" s="7"/>
      <c r="F1534" s="120"/>
      <c r="G1534" s="7"/>
      <c r="H1534" s="120"/>
      <c r="I1534" s="7"/>
      <c r="J1534" s="120"/>
      <c r="K1534" s="7"/>
      <c r="L1534" s="119"/>
      <c r="M1534" s="2"/>
    </row>
    <row r="1535" spans="1:14" s="1" customFormat="1">
      <c r="A1535" s="1" t="s">
        <v>33</v>
      </c>
      <c r="B1535" s="1" t="s">
        <v>474</v>
      </c>
      <c r="C1535" s="2" t="s">
        <v>12</v>
      </c>
      <c r="D1535" s="2" t="s">
        <v>116</v>
      </c>
      <c r="E1535" s="7"/>
      <c r="F1535" s="120"/>
      <c r="G1535" s="7">
        <v>29165</v>
      </c>
      <c r="H1535" s="120"/>
      <c r="I1535" s="7">
        <v>43258</v>
      </c>
      <c r="J1535" s="120"/>
      <c r="K1535" s="7">
        <v>15743</v>
      </c>
      <c r="L1535" s="119"/>
      <c r="M1535" s="2"/>
      <c r="N1535" s="1" t="s">
        <v>476</v>
      </c>
    </row>
    <row r="1536" spans="1:14" s="1" customFormat="1" ht="27.6">
      <c r="A1536" s="1" t="s">
        <v>33</v>
      </c>
      <c r="B1536" s="1" t="s">
        <v>474</v>
      </c>
      <c r="C1536" s="2" t="s">
        <v>13</v>
      </c>
      <c r="D1536" s="2" t="s">
        <v>117</v>
      </c>
      <c r="E1536" s="7"/>
      <c r="F1536" s="120"/>
      <c r="G1536" s="7"/>
      <c r="H1536" s="120"/>
      <c r="I1536" s="7"/>
      <c r="J1536" s="120"/>
      <c r="K1536" s="7"/>
      <c r="L1536" s="119"/>
      <c r="M1536" s="2"/>
    </row>
    <row r="1537" spans="1:14" s="1" customFormat="1">
      <c r="A1537" s="1" t="s">
        <v>33</v>
      </c>
      <c r="B1537" s="1" t="s">
        <v>474</v>
      </c>
      <c r="C1537" s="2" t="s">
        <v>14</v>
      </c>
      <c r="D1537" s="2" t="s">
        <v>118</v>
      </c>
      <c r="E1537" s="7">
        <v>1073065</v>
      </c>
      <c r="F1537" s="120"/>
      <c r="G1537" s="7">
        <v>2176358</v>
      </c>
      <c r="H1537" s="120"/>
      <c r="I1537" s="7">
        <v>471464</v>
      </c>
      <c r="J1537" s="120"/>
      <c r="K1537" s="7">
        <v>247343</v>
      </c>
      <c r="L1537" s="119"/>
      <c r="M1537" s="134">
        <v>155020</v>
      </c>
      <c r="N1537" s="1" t="s">
        <v>477</v>
      </c>
    </row>
    <row r="1538" spans="1:14" s="1" customFormat="1" ht="27.6">
      <c r="A1538" s="1" t="s">
        <v>33</v>
      </c>
      <c r="B1538" s="1" t="s">
        <v>474</v>
      </c>
      <c r="C1538" s="2" t="s">
        <v>15</v>
      </c>
      <c r="D1538" s="2" t="s">
        <v>119</v>
      </c>
      <c r="E1538" s="7"/>
      <c r="F1538" s="120"/>
      <c r="G1538" s="7"/>
      <c r="H1538" s="120"/>
      <c r="I1538" s="7"/>
      <c r="J1538" s="120"/>
      <c r="K1538" s="7"/>
      <c r="L1538" s="119"/>
      <c r="M1538" s="2"/>
    </row>
    <row r="1539" spans="1:14" s="1" customFormat="1" ht="27.6">
      <c r="A1539" s="1" t="s">
        <v>33</v>
      </c>
      <c r="B1539" s="1" t="s">
        <v>474</v>
      </c>
      <c r="C1539" s="2" t="s">
        <v>15</v>
      </c>
      <c r="D1539" s="2" t="s">
        <v>120</v>
      </c>
      <c r="E1539" s="7"/>
      <c r="F1539" s="120"/>
      <c r="G1539" s="7"/>
      <c r="H1539" s="120"/>
      <c r="I1539" s="7"/>
      <c r="J1539" s="120"/>
      <c r="K1539" s="7"/>
      <c r="L1539" s="119"/>
      <c r="M1539" s="2"/>
    </row>
    <row r="1540" spans="1:14" s="1" customFormat="1" ht="27.6">
      <c r="A1540" s="1" t="s">
        <v>33</v>
      </c>
      <c r="B1540" s="1" t="s">
        <v>474</v>
      </c>
      <c r="C1540" s="2" t="s">
        <v>15</v>
      </c>
      <c r="D1540" s="2" t="s">
        <v>121</v>
      </c>
      <c r="E1540" s="7"/>
      <c r="F1540" s="120"/>
      <c r="G1540" s="7"/>
      <c r="H1540" s="120"/>
      <c r="I1540" s="7"/>
      <c r="J1540" s="120"/>
      <c r="K1540" s="7"/>
      <c r="L1540" s="119"/>
      <c r="M1540" s="2"/>
    </row>
    <row r="1541" spans="1:14" s="1" customFormat="1" ht="27.6">
      <c r="A1541" s="1" t="s">
        <v>33</v>
      </c>
      <c r="B1541" s="1" t="s">
        <v>474</v>
      </c>
      <c r="C1541" s="2" t="s">
        <v>15</v>
      </c>
      <c r="D1541" s="2" t="s">
        <v>122</v>
      </c>
      <c r="E1541" s="7"/>
      <c r="F1541" s="120"/>
      <c r="G1541" s="7"/>
      <c r="H1541" s="120"/>
      <c r="I1541" s="7"/>
      <c r="J1541" s="120"/>
      <c r="K1541" s="7"/>
      <c r="L1541" s="119"/>
      <c r="M1541" s="2"/>
    </row>
    <row r="1542" spans="1:14" s="1" customFormat="1">
      <c r="A1542" s="1" t="s">
        <v>33</v>
      </c>
      <c r="B1542" s="1" t="s">
        <v>474</v>
      </c>
      <c r="C1542" s="2" t="s">
        <v>15</v>
      </c>
      <c r="D1542" s="2" t="s">
        <v>123</v>
      </c>
      <c r="E1542" s="7"/>
      <c r="F1542" s="120"/>
      <c r="G1542" s="7"/>
      <c r="H1542" s="120"/>
      <c r="I1542" s="7"/>
      <c r="J1542" s="120"/>
      <c r="K1542" s="7"/>
      <c r="L1542" s="119"/>
      <c r="M1542" s="2"/>
    </row>
    <row r="1543" spans="1:14" s="1" customFormat="1">
      <c r="A1543" s="1" t="s">
        <v>33</v>
      </c>
      <c r="B1543" s="1" t="s">
        <v>474</v>
      </c>
      <c r="C1543" s="2" t="s">
        <v>86</v>
      </c>
      <c r="D1543" s="2" t="s">
        <v>124</v>
      </c>
      <c r="E1543" s="7"/>
      <c r="F1543" s="120"/>
      <c r="G1543" s="7"/>
      <c r="H1543" s="120"/>
      <c r="I1543" s="7"/>
      <c r="J1543" s="120"/>
      <c r="K1543" s="7">
        <v>356072</v>
      </c>
      <c r="L1543" s="119"/>
      <c r="M1543" s="134">
        <v>213019</v>
      </c>
      <c r="N1543" s="1" t="s">
        <v>478</v>
      </c>
    </row>
    <row r="1544" spans="1:14" s="1" customFormat="1">
      <c r="A1544" s="1" t="s">
        <v>33</v>
      </c>
      <c r="B1544" s="1" t="s">
        <v>485</v>
      </c>
      <c r="C1544" s="2" t="s">
        <v>8</v>
      </c>
      <c r="D1544" s="2" t="s">
        <v>97</v>
      </c>
      <c r="E1544" s="7"/>
      <c r="F1544" s="120"/>
      <c r="G1544" s="7"/>
      <c r="H1544" s="120"/>
      <c r="I1544" s="7"/>
      <c r="J1544" s="120"/>
      <c r="K1544" s="7"/>
      <c r="L1544" s="119"/>
      <c r="M1544" s="2"/>
    </row>
    <row r="1545" spans="1:14" s="1" customFormat="1">
      <c r="A1545" s="1" t="s">
        <v>33</v>
      </c>
      <c r="B1545" s="1" t="s">
        <v>485</v>
      </c>
      <c r="C1545" s="2" t="s">
        <v>8</v>
      </c>
      <c r="D1545" s="2" t="s">
        <v>98</v>
      </c>
      <c r="E1545" s="7"/>
      <c r="F1545" s="120"/>
      <c r="G1545" s="122"/>
      <c r="H1545" s="120"/>
      <c r="I1545" s="7"/>
      <c r="J1545" s="120"/>
      <c r="K1545" s="7"/>
      <c r="L1545" s="119"/>
      <c r="M1545" s="2"/>
    </row>
    <row r="1546" spans="1:14" s="1" customFormat="1">
      <c r="A1546" s="1" t="s">
        <v>33</v>
      </c>
      <c r="B1546" s="1" t="s">
        <v>485</v>
      </c>
      <c r="C1546" s="2" t="s">
        <v>8</v>
      </c>
      <c r="D1546" s="2" t="s">
        <v>99</v>
      </c>
      <c r="E1546" s="7"/>
      <c r="F1546" s="120"/>
      <c r="G1546" s="122"/>
      <c r="H1546" s="120"/>
      <c r="I1546" s="7"/>
      <c r="J1546" s="120"/>
      <c r="K1546" s="7"/>
      <c r="L1546" s="119"/>
      <c r="M1546" s="2"/>
    </row>
    <row r="1547" spans="1:14" s="1" customFormat="1" ht="27.6">
      <c r="A1547" s="1" t="s">
        <v>33</v>
      </c>
      <c r="B1547" s="1" t="s">
        <v>485</v>
      </c>
      <c r="C1547" s="2" t="s">
        <v>8</v>
      </c>
      <c r="D1547" s="2" t="s">
        <v>100</v>
      </c>
      <c r="E1547" s="7"/>
      <c r="F1547" s="120"/>
      <c r="G1547" s="122"/>
      <c r="H1547" s="120"/>
      <c r="I1547" s="7"/>
      <c r="J1547" s="120"/>
      <c r="K1547" s="7"/>
      <c r="L1547" s="119"/>
      <c r="M1547" s="2"/>
    </row>
    <row r="1548" spans="1:14" s="1" customFormat="1">
      <c r="A1548" s="1" t="s">
        <v>33</v>
      </c>
      <c r="B1548" s="1" t="s">
        <v>485</v>
      </c>
      <c r="C1548" s="2" t="s">
        <v>8</v>
      </c>
      <c r="D1548" s="2" t="s">
        <v>101</v>
      </c>
      <c r="E1548" s="7"/>
      <c r="F1548" s="120"/>
      <c r="G1548" s="122"/>
      <c r="H1548" s="120"/>
      <c r="I1548" s="7"/>
      <c r="J1548" s="120"/>
      <c r="K1548" s="7"/>
      <c r="L1548" s="119"/>
      <c r="M1548" s="2"/>
    </row>
    <row r="1549" spans="1:14" s="1" customFormat="1" ht="55.2">
      <c r="A1549" s="1" t="s">
        <v>33</v>
      </c>
      <c r="B1549" s="1" t="s">
        <v>485</v>
      </c>
      <c r="C1549" s="2" t="s">
        <v>8</v>
      </c>
      <c r="D1549" s="2" t="s">
        <v>102</v>
      </c>
      <c r="E1549" s="7"/>
      <c r="F1549" s="120"/>
      <c r="G1549" s="122"/>
      <c r="H1549" s="120"/>
      <c r="I1549" s="7"/>
      <c r="J1549" s="120"/>
      <c r="K1549" s="7"/>
      <c r="L1549" s="119"/>
      <c r="M1549" s="2"/>
    </row>
    <row r="1550" spans="1:14" s="1" customFormat="1">
      <c r="A1550" s="1" t="s">
        <v>33</v>
      </c>
      <c r="B1550" s="1" t="s">
        <v>485</v>
      </c>
      <c r="C1550" s="2" t="s">
        <v>8</v>
      </c>
      <c r="D1550" s="2" t="s">
        <v>103</v>
      </c>
      <c r="E1550" s="7"/>
      <c r="F1550" s="120"/>
      <c r="G1550" s="122"/>
      <c r="H1550" s="120"/>
      <c r="I1550" s="7"/>
      <c r="J1550" s="120"/>
      <c r="K1550" s="7"/>
      <c r="L1550" s="119"/>
      <c r="M1550" s="2"/>
    </row>
    <row r="1551" spans="1:14" s="1" customFormat="1" ht="27.6">
      <c r="A1551" s="1" t="s">
        <v>33</v>
      </c>
      <c r="B1551" s="1" t="s">
        <v>485</v>
      </c>
      <c r="C1551" s="2" t="s">
        <v>9</v>
      </c>
      <c r="D1551" s="2" t="s">
        <v>104</v>
      </c>
      <c r="E1551" s="7"/>
      <c r="F1551" s="120"/>
      <c r="G1551" s="122"/>
      <c r="H1551" s="120"/>
      <c r="I1551" s="7"/>
      <c r="J1551" s="120"/>
      <c r="K1551" s="7"/>
      <c r="L1551" s="119"/>
      <c r="M1551" s="2"/>
    </row>
    <row r="1552" spans="1:14" s="1" customFormat="1" ht="27.6">
      <c r="A1552" s="1" t="s">
        <v>33</v>
      </c>
      <c r="B1552" s="1" t="s">
        <v>485</v>
      </c>
      <c r="C1552" s="2" t="s">
        <v>9</v>
      </c>
      <c r="D1552" s="2" t="s">
        <v>105</v>
      </c>
      <c r="E1552" s="7"/>
      <c r="F1552" s="120"/>
      <c r="G1552" s="123"/>
      <c r="H1552" s="120"/>
      <c r="I1552" s="7"/>
      <c r="J1552" s="120"/>
      <c r="K1552" s="7"/>
      <c r="L1552" s="119"/>
      <c r="M1552" s="2"/>
    </row>
    <row r="1553" spans="1:14" s="1" customFormat="1" ht="41.4">
      <c r="A1553" s="1" t="s">
        <v>33</v>
      </c>
      <c r="B1553" s="1" t="s">
        <v>485</v>
      </c>
      <c r="C1553" s="2" t="s">
        <v>9</v>
      </c>
      <c r="D1553" s="2" t="s">
        <v>106</v>
      </c>
      <c r="E1553" s="7"/>
      <c r="F1553" s="120"/>
      <c r="G1553" s="123"/>
      <c r="H1553" s="120"/>
      <c r="I1553" s="7"/>
      <c r="J1553" s="120"/>
      <c r="K1553" s="7"/>
      <c r="L1553" s="119"/>
      <c r="M1553" s="2"/>
    </row>
    <row r="1554" spans="1:14" s="1" customFormat="1" ht="27.6">
      <c r="A1554" s="1" t="s">
        <v>33</v>
      </c>
      <c r="B1554" s="1" t="s">
        <v>485</v>
      </c>
      <c r="C1554" s="2" t="s">
        <v>9</v>
      </c>
      <c r="D1554" s="2" t="s">
        <v>107</v>
      </c>
      <c r="E1554" s="7"/>
      <c r="F1554" s="120"/>
      <c r="G1554" s="123"/>
      <c r="H1554" s="120"/>
      <c r="I1554" s="7"/>
      <c r="J1554" s="120"/>
      <c r="K1554" s="7"/>
      <c r="L1554" s="119"/>
      <c r="M1554" s="2"/>
    </row>
    <row r="1555" spans="1:14" s="1" customFormat="1" ht="27.6">
      <c r="A1555" s="1" t="s">
        <v>33</v>
      </c>
      <c r="B1555" s="1" t="s">
        <v>485</v>
      </c>
      <c r="C1555" s="2" t="s">
        <v>9</v>
      </c>
      <c r="D1555" s="2" t="s">
        <v>108</v>
      </c>
      <c r="E1555" s="7"/>
      <c r="F1555" s="120"/>
      <c r="G1555" s="123"/>
      <c r="H1555" s="120"/>
      <c r="I1555" s="7"/>
      <c r="J1555" s="120"/>
      <c r="K1555" s="7"/>
      <c r="L1555" s="119"/>
      <c r="M1555" s="2"/>
    </row>
    <row r="1556" spans="1:14" s="1" customFormat="1" ht="27.6">
      <c r="A1556" s="1" t="s">
        <v>33</v>
      </c>
      <c r="B1556" s="1" t="s">
        <v>485</v>
      </c>
      <c r="C1556" s="2" t="s">
        <v>10</v>
      </c>
      <c r="D1556" s="2" t="s">
        <v>109</v>
      </c>
      <c r="E1556" s="130">
        <v>62554</v>
      </c>
      <c r="F1556" s="120"/>
      <c r="G1556" s="123"/>
      <c r="H1556" s="120"/>
      <c r="I1556" s="7"/>
      <c r="J1556" s="120"/>
      <c r="K1556" s="7"/>
      <c r="L1556" s="119"/>
      <c r="M1556" s="2"/>
      <c r="N1556" s="1" t="s">
        <v>486</v>
      </c>
    </row>
    <row r="1557" spans="1:14" s="1" customFormat="1" ht="27.6">
      <c r="A1557" s="1" t="s">
        <v>33</v>
      </c>
      <c r="B1557" s="1" t="s">
        <v>485</v>
      </c>
      <c r="C1557" s="2" t="s">
        <v>10</v>
      </c>
      <c r="D1557" s="2" t="s">
        <v>110</v>
      </c>
      <c r="E1557" s="7"/>
      <c r="F1557" s="120"/>
      <c r="G1557" s="123"/>
      <c r="H1557" s="120"/>
      <c r="I1557" s="7"/>
      <c r="J1557" s="120"/>
      <c r="K1557" s="7"/>
      <c r="L1557" s="119"/>
      <c r="M1557" s="2"/>
    </row>
    <row r="1558" spans="1:14" s="1" customFormat="1" ht="27.6">
      <c r="A1558" s="1" t="s">
        <v>33</v>
      </c>
      <c r="B1558" s="1" t="s">
        <v>485</v>
      </c>
      <c r="C1558" s="2" t="s">
        <v>10</v>
      </c>
      <c r="D1558" s="2" t="s">
        <v>111</v>
      </c>
      <c r="E1558" s="7"/>
      <c r="F1558" s="120"/>
      <c r="G1558" s="123"/>
      <c r="H1558" s="120"/>
      <c r="I1558" s="7"/>
      <c r="J1558" s="120"/>
      <c r="K1558" s="7"/>
      <c r="L1558" s="119"/>
      <c r="M1558" s="2"/>
    </row>
    <row r="1559" spans="1:14" s="1" customFormat="1" ht="27.6">
      <c r="A1559" s="1" t="s">
        <v>33</v>
      </c>
      <c r="B1559" s="1" t="s">
        <v>485</v>
      </c>
      <c r="C1559" s="2" t="s">
        <v>10</v>
      </c>
      <c r="D1559" s="2" t="s">
        <v>112</v>
      </c>
      <c r="E1559" s="7"/>
      <c r="F1559" s="120"/>
      <c r="G1559" s="123"/>
      <c r="H1559" s="120"/>
      <c r="I1559" s="7"/>
      <c r="J1559" s="120"/>
      <c r="K1559" s="7"/>
      <c r="L1559" s="119"/>
      <c r="M1559" s="2"/>
    </row>
    <row r="1560" spans="1:14" s="1" customFormat="1">
      <c r="A1560" s="1" t="s">
        <v>33</v>
      </c>
      <c r="B1560" s="1" t="s">
        <v>485</v>
      </c>
      <c r="C1560" s="2" t="s">
        <v>11</v>
      </c>
      <c r="D1560" s="2" t="s">
        <v>113</v>
      </c>
      <c r="E1560" s="7"/>
      <c r="F1560" s="120"/>
      <c r="G1560" s="123"/>
      <c r="H1560" s="120"/>
      <c r="I1560" s="7"/>
      <c r="J1560" s="120"/>
      <c r="K1560" s="7"/>
      <c r="L1560" s="119"/>
      <c r="M1560" s="2"/>
    </row>
    <row r="1561" spans="1:14" s="1" customFormat="1" ht="41.4">
      <c r="A1561" s="1" t="s">
        <v>33</v>
      </c>
      <c r="B1561" s="1" t="s">
        <v>485</v>
      </c>
      <c r="C1561" s="2" t="s">
        <v>11</v>
      </c>
      <c r="D1561" s="2" t="s">
        <v>114</v>
      </c>
      <c r="E1561" s="7"/>
      <c r="F1561" s="120"/>
      <c r="G1561" s="123"/>
      <c r="H1561" s="120"/>
      <c r="I1561" s="7"/>
      <c r="J1561" s="120"/>
      <c r="K1561" s="7"/>
      <c r="L1561" s="119"/>
      <c r="M1561" s="2"/>
    </row>
    <row r="1562" spans="1:14" s="1" customFormat="1">
      <c r="A1562" s="1" t="s">
        <v>33</v>
      </c>
      <c r="B1562" s="1" t="s">
        <v>485</v>
      </c>
      <c r="C1562" s="2" t="s">
        <v>11</v>
      </c>
      <c r="D1562" s="2" t="s">
        <v>115</v>
      </c>
      <c r="E1562" s="7"/>
      <c r="F1562" s="120"/>
      <c r="G1562" s="123"/>
      <c r="H1562" s="120"/>
      <c r="I1562" s="7"/>
      <c r="J1562" s="120"/>
      <c r="K1562" s="7"/>
      <c r="L1562" s="119"/>
      <c r="M1562" s="2"/>
    </row>
    <row r="1563" spans="1:14" s="1" customFormat="1">
      <c r="A1563" s="1" t="s">
        <v>33</v>
      </c>
      <c r="B1563" s="1" t="s">
        <v>485</v>
      </c>
      <c r="C1563" s="2" t="s">
        <v>12</v>
      </c>
      <c r="D1563" s="2" t="s">
        <v>116</v>
      </c>
      <c r="E1563" s="7"/>
      <c r="F1563" s="120"/>
      <c r="G1563" s="123"/>
      <c r="H1563" s="120"/>
      <c r="I1563" s="7"/>
      <c r="J1563" s="120"/>
      <c r="K1563" s="7"/>
      <c r="L1563" s="119"/>
      <c r="M1563" s="2"/>
    </row>
    <row r="1564" spans="1:14" s="1" customFormat="1" ht="27.6">
      <c r="A1564" s="1" t="s">
        <v>33</v>
      </c>
      <c r="B1564" s="1" t="s">
        <v>485</v>
      </c>
      <c r="C1564" s="2" t="s">
        <v>13</v>
      </c>
      <c r="D1564" s="2" t="s">
        <v>117</v>
      </c>
      <c r="E1564" s="7"/>
      <c r="F1564" s="120"/>
      <c r="G1564" s="123"/>
      <c r="H1564" s="120"/>
      <c r="I1564" s="7"/>
      <c r="J1564" s="120"/>
      <c r="K1564" s="7"/>
      <c r="L1564" s="119"/>
      <c r="M1564" s="2"/>
    </row>
    <row r="1565" spans="1:14" s="1" customFormat="1">
      <c r="A1565" s="1" t="s">
        <v>33</v>
      </c>
      <c r="B1565" s="1" t="s">
        <v>485</v>
      </c>
      <c r="C1565" s="2" t="s">
        <v>14</v>
      </c>
      <c r="D1565" s="2" t="s">
        <v>118</v>
      </c>
      <c r="E1565" s="7"/>
      <c r="F1565" s="120"/>
      <c r="G1565" s="122"/>
      <c r="H1565" s="120"/>
      <c r="I1565" s="7"/>
      <c r="J1565" s="120"/>
      <c r="K1565" s="7"/>
      <c r="L1565" s="119"/>
      <c r="M1565" s="2"/>
    </row>
    <row r="1566" spans="1:14" s="1" customFormat="1" ht="27.6">
      <c r="A1566" s="1" t="s">
        <v>33</v>
      </c>
      <c r="B1566" s="1" t="s">
        <v>485</v>
      </c>
      <c r="C1566" s="2" t="s">
        <v>15</v>
      </c>
      <c r="D1566" s="2" t="s">
        <v>119</v>
      </c>
      <c r="E1566" s="7"/>
      <c r="F1566" s="120"/>
      <c r="G1566" s="122"/>
      <c r="H1566" s="120"/>
      <c r="I1566" s="7"/>
      <c r="J1566" s="120"/>
      <c r="K1566" s="7"/>
      <c r="L1566" s="119"/>
      <c r="M1566" s="2"/>
    </row>
    <row r="1567" spans="1:14" s="1" customFormat="1" ht="27.6">
      <c r="A1567" s="1" t="s">
        <v>33</v>
      </c>
      <c r="B1567" s="1" t="s">
        <v>485</v>
      </c>
      <c r="C1567" s="2" t="s">
        <v>15</v>
      </c>
      <c r="D1567" s="2" t="s">
        <v>120</v>
      </c>
      <c r="E1567" s="7"/>
      <c r="F1567" s="120"/>
      <c r="G1567" s="122"/>
      <c r="H1567" s="120"/>
      <c r="I1567" s="7"/>
      <c r="J1567" s="120"/>
      <c r="K1567" s="7"/>
      <c r="L1567" s="119"/>
      <c r="M1567" s="2"/>
    </row>
    <row r="1568" spans="1:14" s="1" customFormat="1" ht="27.6">
      <c r="A1568" s="1" t="s">
        <v>33</v>
      </c>
      <c r="B1568" s="1" t="s">
        <v>485</v>
      </c>
      <c r="C1568" s="2" t="s">
        <v>15</v>
      </c>
      <c r="D1568" s="2" t="s">
        <v>121</v>
      </c>
      <c r="E1568" s="7"/>
      <c r="F1568" s="120"/>
      <c r="G1568" s="122"/>
      <c r="H1568" s="120"/>
      <c r="I1568" s="7"/>
      <c r="J1568" s="120"/>
      <c r="K1568" s="7"/>
      <c r="L1568" s="119"/>
      <c r="M1568" s="2"/>
    </row>
    <row r="1569" spans="1:13" s="1" customFormat="1" ht="27.6">
      <c r="A1569" s="1" t="s">
        <v>33</v>
      </c>
      <c r="B1569" s="1" t="s">
        <v>485</v>
      </c>
      <c r="C1569" s="2" t="s">
        <v>15</v>
      </c>
      <c r="D1569" s="2" t="s">
        <v>122</v>
      </c>
      <c r="E1569" s="7"/>
      <c r="F1569" s="120"/>
      <c r="G1569" s="122"/>
      <c r="H1569" s="120"/>
      <c r="I1569" s="7"/>
      <c r="J1569" s="120"/>
      <c r="K1569" s="7"/>
      <c r="L1569" s="119"/>
      <c r="M1569" s="2"/>
    </row>
    <row r="1570" spans="1:13" s="1" customFormat="1">
      <c r="A1570" s="1" t="s">
        <v>33</v>
      </c>
      <c r="B1570" s="1" t="s">
        <v>485</v>
      </c>
      <c r="C1570" s="2" t="s">
        <v>15</v>
      </c>
      <c r="D1570" s="2" t="s">
        <v>123</v>
      </c>
      <c r="E1570" s="7"/>
      <c r="F1570" s="120"/>
      <c r="G1570" s="124"/>
      <c r="H1570" s="120"/>
      <c r="I1570" s="7"/>
      <c r="J1570" s="120"/>
      <c r="K1570" s="7"/>
      <c r="L1570" s="119"/>
      <c r="M1570" s="2"/>
    </row>
    <row r="1571" spans="1:13" s="1" customFormat="1">
      <c r="A1571" s="1" t="s">
        <v>33</v>
      </c>
      <c r="B1571" s="1" t="s">
        <v>485</v>
      </c>
      <c r="C1571" s="2" t="s">
        <v>86</v>
      </c>
      <c r="D1571" s="2" t="s">
        <v>124</v>
      </c>
      <c r="E1571" s="7"/>
      <c r="F1571" s="120"/>
      <c r="G1571" s="124"/>
      <c r="H1571" s="120"/>
      <c r="I1571" s="7"/>
      <c r="J1571" s="120"/>
      <c r="K1571" s="7"/>
      <c r="L1571" s="119"/>
      <c r="M1571" s="2"/>
    </row>
    <row r="1572" spans="1:13" s="1" customFormat="1">
      <c r="A1572" s="1" t="s">
        <v>33</v>
      </c>
      <c r="B1572" s="1" t="s">
        <v>487</v>
      </c>
      <c r="C1572" s="2" t="s">
        <v>8</v>
      </c>
      <c r="D1572" s="2" t="s">
        <v>97</v>
      </c>
      <c r="E1572" s="7"/>
      <c r="F1572" s="120"/>
      <c r="G1572" s="124">
        <v>1009004</v>
      </c>
      <c r="H1572" s="120">
        <v>569</v>
      </c>
      <c r="I1572" s="7">
        <v>393000</v>
      </c>
      <c r="J1572" s="120">
        <v>179</v>
      </c>
      <c r="K1572" s="7"/>
      <c r="L1572" s="119"/>
      <c r="M1572" s="2"/>
    </row>
    <row r="1573" spans="1:13" s="1" customFormat="1">
      <c r="A1573" s="1" t="s">
        <v>33</v>
      </c>
      <c r="B1573" s="1" t="s">
        <v>487</v>
      </c>
      <c r="C1573" s="2" t="s">
        <v>8</v>
      </c>
      <c r="D1573" s="2" t="s">
        <v>98</v>
      </c>
      <c r="E1573" s="7"/>
      <c r="F1573" s="120"/>
      <c r="G1573" s="7"/>
      <c r="H1573" s="120"/>
      <c r="I1573" s="7"/>
      <c r="J1573" s="120"/>
      <c r="K1573" s="7"/>
      <c r="L1573" s="119"/>
      <c r="M1573" s="2"/>
    </row>
    <row r="1574" spans="1:13" s="1" customFormat="1">
      <c r="A1574" s="1" t="s">
        <v>33</v>
      </c>
      <c r="B1574" s="1" t="s">
        <v>487</v>
      </c>
      <c r="C1574" s="2" t="s">
        <v>8</v>
      </c>
      <c r="D1574" s="2" t="s">
        <v>99</v>
      </c>
      <c r="E1574" s="7"/>
      <c r="F1574" s="120"/>
      <c r="G1574" s="7"/>
      <c r="H1574" s="120"/>
      <c r="I1574" s="7"/>
      <c r="J1574" s="120"/>
      <c r="K1574" s="7"/>
      <c r="L1574" s="119"/>
      <c r="M1574" s="2"/>
    </row>
    <row r="1575" spans="1:13" s="1" customFormat="1" ht="27.6">
      <c r="A1575" s="1" t="s">
        <v>33</v>
      </c>
      <c r="B1575" s="1" t="s">
        <v>487</v>
      </c>
      <c r="C1575" s="2" t="s">
        <v>8</v>
      </c>
      <c r="D1575" s="2" t="s">
        <v>100</v>
      </c>
      <c r="E1575" s="7">
        <v>39833</v>
      </c>
      <c r="F1575" s="120"/>
      <c r="G1575" s="7"/>
      <c r="H1575" s="120"/>
      <c r="I1575" s="7"/>
      <c r="J1575" s="120"/>
      <c r="K1575" s="7"/>
      <c r="L1575" s="119"/>
      <c r="M1575" s="2"/>
    </row>
    <row r="1576" spans="1:13" s="1" customFormat="1">
      <c r="A1576" s="1" t="s">
        <v>33</v>
      </c>
      <c r="B1576" s="1" t="s">
        <v>487</v>
      </c>
      <c r="C1576" s="2" t="s">
        <v>8</v>
      </c>
      <c r="D1576" s="2" t="s">
        <v>101</v>
      </c>
      <c r="E1576" s="7"/>
      <c r="F1576" s="120"/>
      <c r="G1576" s="7"/>
      <c r="H1576" s="120"/>
      <c r="I1576" s="7"/>
      <c r="J1576" s="120"/>
      <c r="K1576" s="7"/>
      <c r="L1576" s="119"/>
      <c r="M1576" s="2"/>
    </row>
    <row r="1577" spans="1:13" s="1" customFormat="1" ht="55.2">
      <c r="A1577" s="1" t="s">
        <v>33</v>
      </c>
      <c r="B1577" s="1" t="s">
        <v>487</v>
      </c>
      <c r="C1577" s="2" t="s">
        <v>8</v>
      </c>
      <c r="D1577" s="2" t="s">
        <v>102</v>
      </c>
      <c r="E1577" s="7"/>
      <c r="F1577" s="120"/>
      <c r="G1577" s="7"/>
      <c r="H1577" s="120"/>
      <c r="I1577" s="7"/>
      <c r="J1577" s="120"/>
      <c r="K1577" s="7"/>
      <c r="L1577" s="119"/>
      <c r="M1577" s="2"/>
    </row>
    <row r="1578" spans="1:13" s="1" customFormat="1">
      <c r="A1578" s="1" t="s">
        <v>33</v>
      </c>
      <c r="B1578" s="1" t="s">
        <v>487</v>
      </c>
      <c r="C1578" s="2" t="s">
        <v>8</v>
      </c>
      <c r="D1578" s="2" t="s">
        <v>103</v>
      </c>
      <c r="E1578" s="7"/>
      <c r="F1578" s="120"/>
      <c r="G1578" s="7"/>
      <c r="H1578" s="120"/>
      <c r="I1578" s="7"/>
      <c r="J1578" s="120"/>
      <c r="K1578" s="7"/>
      <c r="L1578" s="119"/>
      <c r="M1578" s="2"/>
    </row>
    <row r="1579" spans="1:13" s="1" customFormat="1" ht="27.6">
      <c r="A1579" s="1" t="s">
        <v>33</v>
      </c>
      <c r="B1579" s="1" t="s">
        <v>487</v>
      </c>
      <c r="C1579" s="2" t="s">
        <v>9</v>
      </c>
      <c r="D1579" s="2" t="s">
        <v>104</v>
      </c>
      <c r="E1579" s="7"/>
      <c r="F1579" s="120"/>
      <c r="G1579" s="7"/>
      <c r="H1579" s="120"/>
      <c r="I1579" s="7"/>
      <c r="J1579" s="120"/>
      <c r="K1579" s="7"/>
      <c r="L1579" s="119"/>
      <c r="M1579" s="2"/>
    </row>
    <row r="1580" spans="1:13" s="1" customFormat="1" ht="27.6">
      <c r="A1580" s="1" t="s">
        <v>33</v>
      </c>
      <c r="B1580" s="1" t="s">
        <v>487</v>
      </c>
      <c r="C1580" s="2" t="s">
        <v>9</v>
      </c>
      <c r="D1580" s="2" t="s">
        <v>105</v>
      </c>
      <c r="E1580" s="7"/>
      <c r="F1580" s="120"/>
      <c r="G1580" s="125">
        <v>14331</v>
      </c>
      <c r="H1580" s="120"/>
      <c r="I1580" s="7"/>
      <c r="J1580" s="120"/>
      <c r="K1580" s="7"/>
      <c r="L1580" s="119"/>
      <c r="M1580" s="2"/>
    </row>
    <row r="1581" spans="1:13" s="1" customFormat="1" ht="41.4">
      <c r="A1581" s="1" t="s">
        <v>33</v>
      </c>
      <c r="B1581" s="1" t="s">
        <v>487</v>
      </c>
      <c r="C1581" s="2" t="s">
        <v>9</v>
      </c>
      <c r="D1581" s="2" t="s">
        <v>106</v>
      </c>
      <c r="E1581" s="7"/>
      <c r="F1581" s="120"/>
      <c r="G1581" s="126"/>
      <c r="H1581" s="120"/>
      <c r="I1581" s="7"/>
      <c r="J1581" s="120"/>
      <c r="K1581" s="7"/>
      <c r="L1581" s="119"/>
      <c r="M1581" s="2"/>
    </row>
    <row r="1582" spans="1:13" s="1" customFormat="1" ht="27.6">
      <c r="A1582" s="1" t="s">
        <v>33</v>
      </c>
      <c r="B1582" s="1" t="s">
        <v>487</v>
      </c>
      <c r="C1582" s="2" t="s">
        <v>9</v>
      </c>
      <c r="D1582" s="2" t="s">
        <v>107</v>
      </c>
      <c r="E1582" s="7"/>
      <c r="F1582" s="120"/>
      <c r="G1582" s="126">
        <v>46208</v>
      </c>
      <c r="H1582" s="120"/>
      <c r="I1582" s="7"/>
      <c r="J1582" s="120"/>
      <c r="K1582" s="7"/>
      <c r="L1582" s="119"/>
      <c r="M1582" s="2"/>
    </row>
    <row r="1583" spans="1:13" s="1" customFormat="1" ht="27.6">
      <c r="A1583" s="1" t="s">
        <v>33</v>
      </c>
      <c r="B1583" s="1" t="s">
        <v>487</v>
      </c>
      <c r="C1583" s="2" t="s">
        <v>9</v>
      </c>
      <c r="D1583" s="2" t="s">
        <v>108</v>
      </c>
      <c r="E1583" s="7"/>
      <c r="F1583" s="120"/>
      <c r="G1583" s="126"/>
      <c r="H1583" s="120"/>
      <c r="I1583" s="7"/>
      <c r="J1583" s="120"/>
      <c r="K1583" s="7"/>
      <c r="L1583" s="119"/>
      <c r="M1583" s="2"/>
    </row>
    <row r="1584" spans="1:13" s="1" customFormat="1" ht="27.6">
      <c r="A1584" s="1" t="s">
        <v>33</v>
      </c>
      <c r="B1584" s="1" t="s">
        <v>487</v>
      </c>
      <c r="C1584" s="2" t="s">
        <v>10</v>
      </c>
      <c r="D1584" s="2" t="s">
        <v>109</v>
      </c>
      <c r="E1584" s="7">
        <v>53535</v>
      </c>
      <c r="F1584" s="120"/>
      <c r="G1584" s="126"/>
      <c r="H1584" s="120"/>
      <c r="I1584" s="7">
        <v>13654</v>
      </c>
      <c r="J1584" s="120"/>
      <c r="K1584" s="7"/>
      <c r="L1584" s="119"/>
      <c r="M1584" s="2"/>
    </row>
    <row r="1585" spans="1:14" s="1" customFormat="1" ht="27.6">
      <c r="A1585" s="1" t="s">
        <v>33</v>
      </c>
      <c r="B1585" s="1" t="s">
        <v>487</v>
      </c>
      <c r="C1585" s="2" t="s">
        <v>10</v>
      </c>
      <c r="D1585" s="2" t="s">
        <v>110</v>
      </c>
      <c r="E1585" s="7"/>
      <c r="F1585" s="120"/>
      <c r="G1585" s="126"/>
      <c r="H1585" s="120"/>
      <c r="I1585" s="7"/>
      <c r="J1585" s="120"/>
      <c r="K1585" s="7"/>
      <c r="L1585" s="119"/>
      <c r="M1585" s="2"/>
    </row>
    <row r="1586" spans="1:14" s="1" customFormat="1" ht="27.6">
      <c r="A1586" s="1" t="s">
        <v>33</v>
      </c>
      <c r="B1586" s="1" t="s">
        <v>487</v>
      </c>
      <c r="C1586" s="2" t="s">
        <v>10</v>
      </c>
      <c r="D1586" s="2" t="s">
        <v>111</v>
      </c>
      <c r="E1586" s="7"/>
      <c r="F1586" s="120"/>
      <c r="G1586" s="126"/>
      <c r="H1586" s="120"/>
      <c r="I1586" s="7"/>
      <c r="J1586" s="120"/>
      <c r="K1586" s="7"/>
      <c r="L1586" s="119"/>
      <c r="M1586" s="2"/>
    </row>
    <row r="1587" spans="1:14" s="1" customFormat="1" ht="27.6">
      <c r="A1587" s="1" t="s">
        <v>33</v>
      </c>
      <c r="B1587" s="1" t="s">
        <v>487</v>
      </c>
      <c r="C1587" s="2" t="s">
        <v>10</v>
      </c>
      <c r="D1587" s="2" t="s">
        <v>112</v>
      </c>
      <c r="E1587" s="7"/>
      <c r="F1587" s="120"/>
      <c r="G1587" s="126"/>
      <c r="H1587" s="120"/>
      <c r="I1587" s="7"/>
      <c r="J1587" s="120"/>
      <c r="K1587" s="7"/>
      <c r="L1587" s="119"/>
      <c r="M1587" s="2"/>
    </row>
    <row r="1588" spans="1:14" s="1" customFormat="1">
      <c r="A1588" s="1" t="s">
        <v>33</v>
      </c>
      <c r="B1588" s="1" t="s">
        <v>487</v>
      </c>
      <c r="C1588" s="2" t="s">
        <v>11</v>
      </c>
      <c r="D1588" s="2" t="s">
        <v>113</v>
      </c>
      <c r="E1588" s="7"/>
      <c r="F1588" s="120"/>
      <c r="G1588" s="126"/>
      <c r="H1588" s="120"/>
      <c r="I1588" s="7">
        <v>208616</v>
      </c>
      <c r="J1588" s="120"/>
      <c r="K1588" s="7"/>
      <c r="L1588" s="119"/>
      <c r="M1588" s="2"/>
    </row>
    <row r="1589" spans="1:14" s="1" customFormat="1" ht="41.4">
      <c r="A1589" s="1" t="s">
        <v>33</v>
      </c>
      <c r="B1589" s="1" t="s">
        <v>487</v>
      </c>
      <c r="C1589" s="2" t="s">
        <v>11</v>
      </c>
      <c r="D1589" s="2" t="s">
        <v>114</v>
      </c>
      <c r="E1589" s="7"/>
      <c r="F1589" s="120"/>
      <c r="G1589" s="126"/>
      <c r="H1589" s="120"/>
      <c r="I1589" s="7"/>
      <c r="J1589" s="120"/>
      <c r="K1589" s="7"/>
      <c r="L1589" s="119"/>
      <c r="M1589" s="2"/>
    </row>
    <row r="1590" spans="1:14" s="1" customFormat="1" ht="41.4">
      <c r="A1590" s="1" t="s">
        <v>33</v>
      </c>
      <c r="B1590" s="1" t="s">
        <v>487</v>
      </c>
      <c r="C1590" s="2" t="s">
        <v>11</v>
      </c>
      <c r="D1590" s="2" t="s">
        <v>115</v>
      </c>
      <c r="E1590" s="7">
        <v>3249814</v>
      </c>
      <c r="F1590" s="120"/>
      <c r="G1590" s="126">
        <v>1351057</v>
      </c>
      <c r="H1590" s="120"/>
      <c r="I1590" s="7">
        <v>1075176</v>
      </c>
      <c r="J1590" s="120"/>
      <c r="K1590" s="7"/>
      <c r="L1590" s="119"/>
      <c r="M1590" s="2"/>
      <c r="N1590" s="2" t="s">
        <v>488</v>
      </c>
    </row>
    <row r="1591" spans="1:14" s="1" customFormat="1">
      <c r="A1591" s="1" t="s">
        <v>33</v>
      </c>
      <c r="B1591" s="1" t="s">
        <v>487</v>
      </c>
      <c r="C1591" s="2" t="s">
        <v>12</v>
      </c>
      <c r="D1591" s="2" t="s">
        <v>116</v>
      </c>
      <c r="E1591" s="7"/>
      <c r="F1591" s="120"/>
      <c r="G1591" s="126"/>
      <c r="H1591" s="120"/>
      <c r="I1591" s="7"/>
      <c r="J1591" s="120"/>
      <c r="K1591" s="7"/>
      <c r="L1591" s="119"/>
      <c r="M1591" s="2"/>
    </row>
    <row r="1592" spans="1:14" s="1" customFormat="1" ht="27.6">
      <c r="A1592" s="1" t="s">
        <v>33</v>
      </c>
      <c r="B1592" s="1" t="s">
        <v>487</v>
      </c>
      <c r="C1592" s="2" t="s">
        <v>13</v>
      </c>
      <c r="D1592" s="2" t="s">
        <v>117</v>
      </c>
      <c r="E1592" s="7"/>
      <c r="F1592" s="120"/>
      <c r="G1592" s="127"/>
      <c r="H1592" s="120"/>
      <c r="I1592" s="7"/>
      <c r="J1592" s="120"/>
      <c r="K1592" s="7"/>
      <c r="L1592" s="119"/>
      <c r="M1592" s="2"/>
    </row>
    <row r="1593" spans="1:14" s="1" customFormat="1" ht="27.6">
      <c r="A1593" s="1" t="s">
        <v>33</v>
      </c>
      <c r="B1593" s="1" t="s">
        <v>487</v>
      </c>
      <c r="C1593" s="2" t="s">
        <v>14</v>
      </c>
      <c r="D1593" s="2" t="s">
        <v>118</v>
      </c>
      <c r="E1593" s="7">
        <v>25912921</v>
      </c>
      <c r="F1593" s="120"/>
      <c r="G1593" s="7">
        <v>4883029</v>
      </c>
      <c r="H1593" s="120"/>
      <c r="I1593" s="7">
        <v>830629</v>
      </c>
      <c r="J1593" s="120"/>
      <c r="K1593" s="7"/>
      <c r="L1593" s="119"/>
      <c r="M1593" s="134">
        <v>348648</v>
      </c>
      <c r="N1593" s="2" t="s">
        <v>489</v>
      </c>
    </row>
    <row r="1594" spans="1:14" s="1" customFormat="1" ht="27.6">
      <c r="A1594" s="1" t="s">
        <v>33</v>
      </c>
      <c r="B1594" s="1" t="s">
        <v>487</v>
      </c>
      <c r="C1594" s="2" t="s">
        <v>15</v>
      </c>
      <c r="D1594" s="2" t="s">
        <v>119</v>
      </c>
      <c r="E1594" s="7"/>
      <c r="F1594" s="120"/>
      <c r="G1594" s="7"/>
      <c r="H1594" s="120"/>
      <c r="I1594" s="7"/>
      <c r="J1594" s="120"/>
      <c r="K1594" s="7"/>
      <c r="L1594" s="119"/>
      <c r="M1594" s="2"/>
    </row>
    <row r="1595" spans="1:14" s="1" customFormat="1" ht="27.6">
      <c r="A1595" s="1" t="s">
        <v>33</v>
      </c>
      <c r="B1595" s="1" t="s">
        <v>487</v>
      </c>
      <c r="C1595" s="2" t="s">
        <v>15</v>
      </c>
      <c r="D1595" s="2" t="s">
        <v>120</v>
      </c>
      <c r="E1595" s="7"/>
      <c r="F1595" s="120"/>
      <c r="G1595" s="7"/>
      <c r="H1595" s="120"/>
      <c r="I1595" s="7"/>
      <c r="J1595" s="120"/>
      <c r="K1595" s="7"/>
      <c r="L1595" s="119"/>
      <c r="M1595" s="2"/>
    </row>
    <row r="1596" spans="1:14" s="1" customFormat="1" ht="27.6">
      <c r="A1596" s="1" t="s">
        <v>33</v>
      </c>
      <c r="B1596" s="1" t="s">
        <v>487</v>
      </c>
      <c r="C1596" s="2" t="s">
        <v>15</v>
      </c>
      <c r="D1596" s="2" t="s">
        <v>121</v>
      </c>
      <c r="E1596" s="7"/>
      <c r="F1596" s="120"/>
      <c r="G1596" s="7"/>
      <c r="H1596" s="120"/>
      <c r="I1596" s="7"/>
      <c r="J1596" s="120"/>
      <c r="K1596" s="7"/>
      <c r="L1596" s="119"/>
      <c r="M1596" s="2"/>
    </row>
    <row r="1597" spans="1:14" s="1" customFormat="1" ht="27.6">
      <c r="A1597" s="1" t="s">
        <v>33</v>
      </c>
      <c r="B1597" s="1" t="s">
        <v>487</v>
      </c>
      <c r="C1597" s="2" t="s">
        <v>15</v>
      </c>
      <c r="D1597" s="2" t="s">
        <v>122</v>
      </c>
      <c r="E1597" s="7"/>
      <c r="F1597" s="120"/>
      <c r="G1597" s="7"/>
      <c r="H1597" s="120"/>
      <c r="I1597" s="7"/>
      <c r="J1597" s="120"/>
      <c r="K1597" s="7"/>
      <c r="L1597" s="119"/>
      <c r="M1597" s="2"/>
    </row>
    <row r="1598" spans="1:14" s="1" customFormat="1">
      <c r="A1598" s="1" t="s">
        <v>33</v>
      </c>
      <c r="B1598" s="1" t="s">
        <v>487</v>
      </c>
      <c r="C1598" s="2" t="s">
        <v>15</v>
      </c>
      <c r="D1598" s="2" t="s">
        <v>123</v>
      </c>
      <c r="E1598" s="7"/>
      <c r="F1598" s="120"/>
      <c r="G1598" s="7"/>
      <c r="H1598" s="120"/>
      <c r="I1598" s="7"/>
      <c r="J1598" s="120"/>
      <c r="K1598" s="7"/>
      <c r="L1598" s="119"/>
      <c r="M1598" s="2"/>
    </row>
    <row r="1599" spans="1:14" s="1" customFormat="1">
      <c r="A1599" s="1" t="s">
        <v>33</v>
      </c>
      <c r="B1599" s="1" t="s">
        <v>487</v>
      </c>
      <c r="C1599" s="2" t="s">
        <v>86</v>
      </c>
      <c r="D1599" s="2" t="s">
        <v>124</v>
      </c>
      <c r="E1599" s="7"/>
      <c r="F1599" s="120"/>
      <c r="G1599" s="7"/>
      <c r="H1599" s="120"/>
      <c r="I1599" s="7"/>
      <c r="J1599" s="120"/>
      <c r="K1599" s="7"/>
      <c r="L1599" s="119"/>
      <c r="M1599" s="2"/>
    </row>
    <row r="1600" spans="1:14" s="1" customFormat="1">
      <c r="A1600" s="1" t="s">
        <v>35</v>
      </c>
      <c r="B1600" s="1" t="s">
        <v>491</v>
      </c>
      <c r="C1600" s="2" t="s">
        <v>8</v>
      </c>
      <c r="D1600" s="2" t="s">
        <v>97</v>
      </c>
      <c r="E1600" s="7">
        <v>860510</v>
      </c>
      <c r="F1600" s="120">
        <v>857</v>
      </c>
      <c r="G1600" s="7">
        <v>1473017</v>
      </c>
      <c r="H1600" s="120">
        <v>1364</v>
      </c>
      <c r="I1600" s="7">
        <v>2522498.4900000002</v>
      </c>
      <c r="J1600" s="120">
        <v>2068</v>
      </c>
      <c r="K1600" s="7"/>
      <c r="L1600" s="119"/>
      <c r="M1600" s="2"/>
      <c r="N1600" s="1" t="s">
        <v>492</v>
      </c>
    </row>
    <row r="1601" spans="1:14" s="1" customFormat="1">
      <c r="A1601" s="1" t="s">
        <v>35</v>
      </c>
      <c r="B1601" s="1" t="s">
        <v>491</v>
      </c>
      <c r="C1601" s="2" t="s">
        <v>8</v>
      </c>
      <c r="D1601" s="2" t="s">
        <v>98</v>
      </c>
      <c r="E1601" s="7"/>
      <c r="F1601" s="120"/>
      <c r="G1601" s="7"/>
      <c r="H1601" s="120"/>
      <c r="I1601" s="7"/>
      <c r="J1601" s="120"/>
      <c r="K1601" s="7"/>
      <c r="L1601" s="119"/>
      <c r="M1601" s="2"/>
    </row>
    <row r="1602" spans="1:14" s="1" customFormat="1">
      <c r="A1602" s="1" t="s">
        <v>35</v>
      </c>
      <c r="B1602" s="1" t="s">
        <v>491</v>
      </c>
      <c r="C1602" s="2" t="s">
        <v>8</v>
      </c>
      <c r="D1602" s="2" t="s">
        <v>99</v>
      </c>
      <c r="E1602" s="7">
        <v>144083</v>
      </c>
      <c r="F1602" s="120">
        <v>473</v>
      </c>
      <c r="G1602" s="7"/>
      <c r="H1602" s="120"/>
      <c r="I1602" s="7">
        <v>16220</v>
      </c>
      <c r="J1602" s="120"/>
      <c r="K1602" s="7">
        <v>5968.51</v>
      </c>
      <c r="L1602" s="119">
        <v>10</v>
      </c>
      <c r="M1602" s="2"/>
      <c r="N1602" s="1" t="s">
        <v>493</v>
      </c>
    </row>
    <row r="1603" spans="1:14" s="1" customFormat="1" ht="27.6">
      <c r="A1603" s="1" t="s">
        <v>35</v>
      </c>
      <c r="B1603" s="1" t="s">
        <v>491</v>
      </c>
      <c r="C1603" s="2" t="s">
        <v>8</v>
      </c>
      <c r="D1603" s="2" t="s">
        <v>100</v>
      </c>
      <c r="E1603" s="7">
        <v>38726</v>
      </c>
      <c r="F1603" s="120"/>
      <c r="G1603" s="7"/>
      <c r="H1603" s="120"/>
      <c r="I1603" s="7">
        <v>2287</v>
      </c>
      <c r="J1603" s="120"/>
      <c r="K1603" s="7">
        <v>23121.3</v>
      </c>
      <c r="L1603" s="119"/>
      <c r="M1603" s="2">
        <v>112169</v>
      </c>
      <c r="N1603" s="1" t="s">
        <v>494</v>
      </c>
    </row>
    <row r="1604" spans="1:14" s="1" customFormat="1">
      <c r="A1604" s="1" t="s">
        <v>35</v>
      </c>
      <c r="B1604" s="1" t="s">
        <v>491</v>
      </c>
      <c r="C1604" s="2" t="s">
        <v>8</v>
      </c>
      <c r="D1604" s="2" t="s">
        <v>101</v>
      </c>
      <c r="E1604" s="7"/>
      <c r="F1604" s="120"/>
      <c r="G1604" s="7"/>
      <c r="H1604" s="120"/>
      <c r="I1604" s="7"/>
      <c r="J1604" s="120"/>
      <c r="K1604" s="7"/>
      <c r="L1604" s="119"/>
      <c r="M1604" s="2"/>
    </row>
    <row r="1605" spans="1:14" s="1" customFormat="1" ht="55.2">
      <c r="A1605" s="1" t="s">
        <v>35</v>
      </c>
      <c r="B1605" s="1" t="s">
        <v>491</v>
      </c>
      <c r="C1605" s="2" t="s">
        <v>8</v>
      </c>
      <c r="D1605" s="2" t="s">
        <v>102</v>
      </c>
      <c r="E1605" s="7"/>
      <c r="F1605" s="120"/>
      <c r="G1605" s="7"/>
      <c r="H1605" s="120"/>
      <c r="I1605" s="7"/>
      <c r="J1605" s="120"/>
      <c r="K1605" s="7"/>
      <c r="L1605" s="119"/>
      <c r="M1605" s="2"/>
    </row>
    <row r="1606" spans="1:14" s="1" customFormat="1">
      <c r="A1606" s="1" t="s">
        <v>35</v>
      </c>
      <c r="B1606" s="1" t="s">
        <v>491</v>
      </c>
      <c r="C1606" s="2" t="s">
        <v>8</v>
      </c>
      <c r="D1606" s="2" t="s">
        <v>103</v>
      </c>
      <c r="E1606" s="7"/>
      <c r="F1606" s="120"/>
      <c r="G1606" s="7">
        <v>32442</v>
      </c>
      <c r="H1606" s="120">
        <v>32</v>
      </c>
      <c r="I1606" s="7">
        <v>155132.82999999999</v>
      </c>
      <c r="J1606" s="120">
        <v>145</v>
      </c>
      <c r="K1606" s="7"/>
      <c r="L1606" s="119"/>
      <c r="M1606" s="2"/>
      <c r="N1606" s="1" t="s">
        <v>495</v>
      </c>
    </row>
    <row r="1607" spans="1:14" s="1" customFormat="1" ht="27.6">
      <c r="A1607" s="1" t="s">
        <v>35</v>
      </c>
      <c r="B1607" s="1" t="s">
        <v>491</v>
      </c>
      <c r="C1607" s="2" t="s">
        <v>9</v>
      </c>
      <c r="D1607" s="2" t="s">
        <v>104</v>
      </c>
      <c r="E1607" s="7"/>
      <c r="F1607" s="120"/>
      <c r="G1607" s="7"/>
      <c r="H1607" s="120"/>
      <c r="I1607" s="7"/>
      <c r="J1607" s="120"/>
      <c r="K1607" s="7"/>
      <c r="L1607" s="119"/>
      <c r="M1607" s="2"/>
    </row>
    <row r="1608" spans="1:14" s="1" customFormat="1" ht="27.6">
      <c r="A1608" s="1" t="s">
        <v>35</v>
      </c>
      <c r="B1608" s="1" t="s">
        <v>491</v>
      </c>
      <c r="C1608" s="2" t="s">
        <v>9</v>
      </c>
      <c r="D1608" s="2" t="s">
        <v>105</v>
      </c>
      <c r="E1608" s="7"/>
      <c r="F1608" s="120"/>
      <c r="G1608" s="7"/>
      <c r="H1608" s="120"/>
      <c r="I1608" s="7"/>
      <c r="J1608" s="120"/>
      <c r="K1608" s="7"/>
      <c r="L1608" s="119"/>
      <c r="M1608" s="2"/>
    </row>
    <row r="1609" spans="1:14" s="1" customFormat="1" ht="41.4">
      <c r="A1609" s="1" t="s">
        <v>35</v>
      </c>
      <c r="B1609" s="1" t="s">
        <v>491</v>
      </c>
      <c r="C1609" s="2" t="s">
        <v>9</v>
      </c>
      <c r="D1609" s="2" t="s">
        <v>106</v>
      </c>
      <c r="E1609" s="7"/>
      <c r="F1609" s="120"/>
      <c r="G1609" s="7"/>
      <c r="H1609" s="120"/>
      <c r="I1609" s="7"/>
      <c r="J1609" s="120"/>
      <c r="K1609" s="7"/>
      <c r="L1609" s="119"/>
      <c r="M1609" s="2"/>
    </row>
    <row r="1610" spans="1:14" s="1" customFormat="1" ht="27.6">
      <c r="A1610" s="1" t="s">
        <v>35</v>
      </c>
      <c r="B1610" s="1" t="s">
        <v>491</v>
      </c>
      <c r="C1610" s="2" t="s">
        <v>9</v>
      </c>
      <c r="D1610" s="2" t="s">
        <v>107</v>
      </c>
      <c r="E1610" s="7"/>
      <c r="F1610" s="120"/>
      <c r="G1610" s="7">
        <v>7458</v>
      </c>
      <c r="H1610" s="120"/>
      <c r="I1610" s="7">
        <v>5725.57</v>
      </c>
      <c r="J1610" s="120"/>
      <c r="K1610" s="7"/>
      <c r="L1610" s="119"/>
      <c r="M1610" s="2"/>
      <c r="N1610" s="1" t="s">
        <v>496</v>
      </c>
    </row>
    <row r="1611" spans="1:14" s="1" customFormat="1" ht="27.6">
      <c r="A1611" s="1" t="s">
        <v>35</v>
      </c>
      <c r="B1611" s="1" t="s">
        <v>491</v>
      </c>
      <c r="C1611" s="2" t="s">
        <v>9</v>
      </c>
      <c r="D1611" s="2" t="s">
        <v>108</v>
      </c>
      <c r="E1611" s="7"/>
      <c r="F1611" s="120"/>
      <c r="G1611" s="7">
        <v>77656</v>
      </c>
      <c r="H1611" s="120"/>
      <c r="I1611" s="7">
        <v>1114593.7</v>
      </c>
      <c r="J1611" s="120"/>
      <c r="K1611" s="7"/>
      <c r="L1611" s="119"/>
      <c r="M1611" s="2"/>
      <c r="N1611" s="1" t="s">
        <v>497</v>
      </c>
    </row>
    <row r="1612" spans="1:14" s="1" customFormat="1" ht="27.6">
      <c r="A1612" s="1" t="s">
        <v>35</v>
      </c>
      <c r="B1612" s="1" t="s">
        <v>491</v>
      </c>
      <c r="C1612" s="2" t="s">
        <v>10</v>
      </c>
      <c r="D1612" s="2" t="s">
        <v>109</v>
      </c>
      <c r="E1612" s="7"/>
      <c r="F1612" s="120"/>
      <c r="G1612" s="7"/>
      <c r="H1612" s="120"/>
      <c r="I1612" s="7"/>
      <c r="J1612" s="120"/>
      <c r="K1612" s="7"/>
      <c r="L1612" s="119"/>
      <c r="M1612" s="2"/>
    </row>
    <row r="1613" spans="1:14" s="1" customFormat="1" ht="27.6">
      <c r="A1613" s="1" t="s">
        <v>35</v>
      </c>
      <c r="B1613" s="1" t="s">
        <v>491</v>
      </c>
      <c r="C1613" s="2" t="s">
        <v>10</v>
      </c>
      <c r="D1613" s="2" t="s">
        <v>110</v>
      </c>
      <c r="E1613" s="7"/>
      <c r="F1613" s="120"/>
      <c r="G1613" s="7">
        <v>1449</v>
      </c>
      <c r="H1613" s="120"/>
      <c r="I1613" s="7">
        <v>12062.91</v>
      </c>
      <c r="J1613" s="120"/>
      <c r="K1613" s="7"/>
      <c r="L1613" s="119"/>
      <c r="M1613" s="2"/>
      <c r="N1613" s="1" t="s">
        <v>498</v>
      </c>
    </row>
    <row r="1614" spans="1:14" s="1" customFormat="1" ht="27.6">
      <c r="A1614" s="1" t="s">
        <v>35</v>
      </c>
      <c r="B1614" s="1" t="s">
        <v>491</v>
      </c>
      <c r="C1614" s="2" t="s">
        <v>10</v>
      </c>
      <c r="D1614" s="2" t="s">
        <v>111</v>
      </c>
      <c r="E1614" s="7"/>
      <c r="F1614" s="120"/>
      <c r="G1614" s="7"/>
      <c r="H1614" s="120"/>
      <c r="I1614" s="7">
        <v>168653.35</v>
      </c>
      <c r="J1614" s="120"/>
      <c r="K1614" s="7">
        <v>217304.95999999999</v>
      </c>
      <c r="L1614" s="119"/>
      <c r="M1614" s="2">
        <v>2539</v>
      </c>
      <c r="N1614" s="1" t="s">
        <v>499</v>
      </c>
    </row>
    <row r="1615" spans="1:14" s="1" customFormat="1" ht="27.6">
      <c r="A1615" s="1" t="s">
        <v>35</v>
      </c>
      <c r="B1615" s="1" t="s">
        <v>491</v>
      </c>
      <c r="C1615" s="2" t="s">
        <v>10</v>
      </c>
      <c r="D1615" s="2" t="s">
        <v>112</v>
      </c>
      <c r="E1615" s="7"/>
      <c r="F1615" s="120"/>
      <c r="G1615" s="7"/>
      <c r="H1615" s="120"/>
      <c r="I1615" s="7"/>
      <c r="J1615" s="120"/>
      <c r="K1615" s="7"/>
      <c r="L1615" s="119"/>
      <c r="M1615" s="2"/>
    </row>
    <row r="1616" spans="1:14" s="1" customFormat="1">
      <c r="A1616" s="1" t="s">
        <v>35</v>
      </c>
      <c r="B1616" s="1" t="s">
        <v>491</v>
      </c>
      <c r="C1616" s="2" t="s">
        <v>11</v>
      </c>
      <c r="D1616" s="2" t="s">
        <v>113</v>
      </c>
      <c r="E1616" s="7"/>
      <c r="F1616" s="120"/>
      <c r="G1616" s="7"/>
      <c r="H1616" s="120"/>
      <c r="I1616" s="7"/>
      <c r="J1616" s="120"/>
      <c r="K1616" s="7"/>
      <c r="L1616" s="119"/>
      <c r="M1616" s="2"/>
    </row>
    <row r="1617" spans="1:14" s="1" customFormat="1" ht="41.4">
      <c r="A1617" s="1" t="s">
        <v>35</v>
      </c>
      <c r="B1617" s="1" t="s">
        <v>491</v>
      </c>
      <c r="C1617" s="2" t="s">
        <v>11</v>
      </c>
      <c r="D1617" s="2" t="s">
        <v>114</v>
      </c>
      <c r="E1617" s="7"/>
      <c r="F1617" s="120"/>
      <c r="G1617" s="7"/>
      <c r="H1617" s="120"/>
      <c r="I1617" s="7"/>
      <c r="J1617" s="120"/>
      <c r="K1617" s="7"/>
      <c r="L1617" s="119"/>
      <c r="M1617" s="2"/>
    </row>
    <row r="1618" spans="1:14" s="1" customFormat="1">
      <c r="A1618" s="1" t="s">
        <v>35</v>
      </c>
      <c r="B1618" s="1" t="s">
        <v>491</v>
      </c>
      <c r="C1618" s="2" t="s">
        <v>11</v>
      </c>
      <c r="D1618" s="2" t="s">
        <v>115</v>
      </c>
      <c r="E1618" s="7"/>
      <c r="F1618" s="120"/>
      <c r="G1618" s="7"/>
      <c r="H1618" s="120"/>
      <c r="I1618" s="7"/>
      <c r="J1618" s="120"/>
      <c r="K1618" s="7"/>
      <c r="L1618" s="119"/>
      <c r="M1618" s="2"/>
    </row>
    <row r="1619" spans="1:14" s="1" customFormat="1">
      <c r="A1619" s="1" t="s">
        <v>35</v>
      </c>
      <c r="B1619" s="1" t="s">
        <v>491</v>
      </c>
      <c r="C1619" s="2" t="s">
        <v>12</v>
      </c>
      <c r="D1619" s="2" t="s">
        <v>116</v>
      </c>
      <c r="E1619" s="7"/>
      <c r="F1619" s="120"/>
      <c r="G1619" s="7"/>
      <c r="H1619" s="120"/>
      <c r="I1619" s="7"/>
      <c r="J1619" s="120"/>
      <c r="K1619" s="7"/>
      <c r="L1619" s="119"/>
      <c r="M1619" s="2"/>
    </row>
    <row r="1620" spans="1:14" s="1" customFormat="1" ht="27.6">
      <c r="A1620" s="1" t="s">
        <v>35</v>
      </c>
      <c r="B1620" s="1" t="s">
        <v>491</v>
      </c>
      <c r="C1620" s="2" t="s">
        <v>13</v>
      </c>
      <c r="D1620" s="2" t="s">
        <v>117</v>
      </c>
      <c r="E1620" s="7"/>
      <c r="F1620" s="120"/>
      <c r="G1620" s="7"/>
      <c r="H1620" s="120"/>
      <c r="I1620" s="7"/>
      <c r="J1620" s="120"/>
      <c r="K1620" s="7"/>
      <c r="L1620" s="119"/>
      <c r="M1620" s="2"/>
    </row>
    <row r="1621" spans="1:14" s="1" customFormat="1">
      <c r="A1621" s="1" t="s">
        <v>35</v>
      </c>
      <c r="B1621" s="1" t="s">
        <v>491</v>
      </c>
      <c r="C1621" s="2" t="s">
        <v>14</v>
      </c>
      <c r="D1621" s="2" t="s">
        <v>118</v>
      </c>
      <c r="E1621" s="7"/>
      <c r="F1621" s="120"/>
      <c r="G1621" s="7"/>
      <c r="H1621" s="120"/>
      <c r="I1621" s="7">
        <v>44434.85</v>
      </c>
      <c r="J1621" s="120"/>
      <c r="K1621" s="7">
        <v>129325.72</v>
      </c>
      <c r="L1621" s="119"/>
      <c r="M1621" s="2">
        <v>40244.81</v>
      </c>
      <c r="N1621" s="1" t="s">
        <v>500</v>
      </c>
    </row>
    <row r="1622" spans="1:14" s="1" customFormat="1" ht="27.6">
      <c r="A1622" s="1" t="s">
        <v>35</v>
      </c>
      <c r="B1622" s="1" t="s">
        <v>491</v>
      </c>
      <c r="C1622" s="2" t="s">
        <v>15</v>
      </c>
      <c r="D1622" s="2" t="s">
        <v>119</v>
      </c>
      <c r="E1622" s="7"/>
      <c r="F1622" s="120"/>
      <c r="G1622" s="7">
        <v>29462</v>
      </c>
      <c r="H1622" s="120"/>
      <c r="I1622" s="7"/>
      <c r="J1622" s="120"/>
      <c r="K1622" s="7"/>
      <c r="L1622" s="119"/>
      <c r="M1622" s="2"/>
      <c r="N1622" s="1" t="s">
        <v>501</v>
      </c>
    </row>
    <row r="1623" spans="1:14" s="1" customFormat="1" ht="27.6">
      <c r="A1623" s="1" t="s">
        <v>35</v>
      </c>
      <c r="B1623" s="1" t="s">
        <v>491</v>
      </c>
      <c r="C1623" s="2" t="s">
        <v>15</v>
      </c>
      <c r="D1623" s="2" t="s">
        <v>120</v>
      </c>
      <c r="E1623" s="7"/>
      <c r="F1623" s="120"/>
      <c r="G1623" s="7">
        <v>28469</v>
      </c>
      <c r="H1623" s="120">
        <v>5</v>
      </c>
      <c r="I1623" s="7"/>
      <c r="J1623" s="120"/>
      <c r="K1623" s="7"/>
      <c r="L1623" s="119"/>
      <c r="M1623" s="2"/>
      <c r="N1623" s="1" t="s">
        <v>502</v>
      </c>
    </row>
    <row r="1624" spans="1:14" s="1" customFormat="1" ht="27.6">
      <c r="A1624" s="1" t="s">
        <v>35</v>
      </c>
      <c r="B1624" s="1" t="s">
        <v>491</v>
      </c>
      <c r="C1624" s="2" t="s">
        <v>15</v>
      </c>
      <c r="D1624" s="2" t="s">
        <v>121</v>
      </c>
      <c r="E1624" s="7"/>
      <c r="F1624" s="120"/>
      <c r="G1624" s="7">
        <v>25016</v>
      </c>
      <c r="H1624" s="120">
        <v>6</v>
      </c>
      <c r="I1624" s="7">
        <v>190799</v>
      </c>
      <c r="J1624" s="120">
        <v>66</v>
      </c>
      <c r="K1624" s="7"/>
      <c r="L1624" s="119"/>
      <c r="M1624" s="2"/>
      <c r="N1624" s="1" t="s">
        <v>503</v>
      </c>
    </row>
    <row r="1625" spans="1:14" s="1" customFormat="1" ht="27.6">
      <c r="A1625" s="1" t="s">
        <v>35</v>
      </c>
      <c r="B1625" s="1" t="s">
        <v>491</v>
      </c>
      <c r="C1625" s="2" t="s">
        <v>15</v>
      </c>
      <c r="D1625" s="2" t="s">
        <v>122</v>
      </c>
      <c r="E1625" s="7"/>
      <c r="F1625" s="120"/>
      <c r="G1625" s="7"/>
      <c r="H1625" s="120"/>
      <c r="I1625" s="7">
        <v>117448.14</v>
      </c>
      <c r="J1625" s="120">
        <v>117</v>
      </c>
      <c r="K1625" s="7"/>
      <c r="L1625" s="119"/>
      <c r="M1625" s="2"/>
      <c r="N1625" s="1" t="s">
        <v>504</v>
      </c>
    </row>
    <row r="1626" spans="1:14" s="1" customFormat="1">
      <c r="A1626" s="1" t="s">
        <v>35</v>
      </c>
      <c r="B1626" s="1" t="s">
        <v>491</v>
      </c>
      <c r="C1626" s="2" t="s">
        <v>15</v>
      </c>
      <c r="D1626" s="2" t="s">
        <v>123</v>
      </c>
      <c r="E1626" s="7"/>
      <c r="F1626" s="120"/>
      <c r="G1626" s="7"/>
      <c r="H1626" s="120"/>
      <c r="I1626" s="7"/>
      <c r="J1626" s="120"/>
      <c r="K1626" s="7">
        <v>2015174.61</v>
      </c>
      <c r="L1626" s="119">
        <v>14</v>
      </c>
      <c r="M1626" s="2">
        <v>692719.83</v>
      </c>
      <c r="N1626" s="1" t="s">
        <v>505</v>
      </c>
    </row>
    <row r="1627" spans="1:14" s="1" customFormat="1">
      <c r="A1627" s="1" t="s">
        <v>35</v>
      </c>
      <c r="B1627" s="1" t="s">
        <v>491</v>
      </c>
      <c r="C1627" s="2" t="s">
        <v>86</v>
      </c>
      <c r="D1627" s="2" t="s">
        <v>124</v>
      </c>
      <c r="E1627" s="7"/>
      <c r="F1627" s="120"/>
      <c r="G1627" s="7"/>
      <c r="H1627" s="120"/>
      <c r="I1627" s="7"/>
      <c r="J1627" s="120"/>
      <c r="K1627" s="7"/>
      <c r="L1627" s="119"/>
      <c r="M1627" s="2"/>
    </row>
    <row r="1628" spans="1:14" s="1" customFormat="1">
      <c r="A1628" s="1" t="s">
        <v>29</v>
      </c>
      <c r="B1628" s="1" t="s">
        <v>514</v>
      </c>
      <c r="C1628" s="2" t="s">
        <v>8</v>
      </c>
      <c r="D1628" s="2" t="s">
        <v>97</v>
      </c>
      <c r="E1628" s="7">
        <v>3784650</v>
      </c>
      <c r="F1628" s="120">
        <v>2401</v>
      </c>
      <c r="G1628" s="7">
        <v>11796064</v>
      </c>
      <c r="H1628" s="120">
        <v>11007</v>
      </c>
      <c r="I1628" s="7">
        <v>16293473</v>
      </c>
      <c r="J1628" s="120">
        <v>14245</v>
      </c>
      <c r="K1628" s="7"/>
      <c r="L1628" s="119"/>
      <c r="M1628" s="2"/>
    </row>
    <row r="1629" spans="1:14" s="1" customFormat="1">
      <c r="A1629" s="1" t="s">
        <v>29</v>
      </c>
      <c r="B1629" s="1" t="s">
        <v>514</v>
      </c>
      <c r="C1629" s="2" t="s">
        <v>8</v>
      </c>
      <c r="D1629" s="2" t="s">
        <v>98</v>
      </c>
      <c r="E1629" s="7"/>
      <c r="F1629" s="120"/>
      <c r="G1629" s="7"/>
      <c r="H1629" s="120"/>
      <c r="I1629" s="7">
        <v>170221</v>
      </c>
      <c r="J1629" s="120">
        <v>144</v>
      </c>
      <c r="K1629" s="7">
        <v>186824</v>
      </c>
      <c r="L1629" s="119">
        <v>106</v>
      </c>
      <c r="M1629" s="2">
        <v>133284</v>
      </c>
    </row>
    <row r="1630" spans="1:14" s="1" customFormat="1">
      <c r="A1630" s="1" t="s">
        <v>29</v>
      </c>
      <c r="B1630" s="1" t="s">
        <v>514</v>
      </c>
      <c r="C1630" s="2" t="s">
        <v>8</v>
      </c>
      <c r="D1630" s="2" t="s">
        <v>99</v>
      </c>
      <c r="E1630" s="7">
        <v>1900</v>
      </c>
      <c r="F1630" s="120">
        <v>3</v>
      </c>
      <c r="G1630" s="7">
        <v>2365961</v>
      </c>
      <c r="H1630" s="120">
        <v>4577</v>
      </c>
      <c r="I1630" s="7">
        <v>1434378</v>
      </c>
      <c r="J1630" s="120">
        <v>1217</v>
      </c>
      <c r="K1630" s="7">
        <v>1027007</v>
      </c>
      <c r="L1630" s="119">
        <v>1931</v>
      </c>
      <c r="M1630" s="2"/>
    </row>
    <row r="1631" spans="1:14" s="1" customFormat="1" ht="27.6">
      <c r="A1631" s="1" t="s">
        <v>29</v>
      </c>
      <c r="B1631" s="1" t="s">
        <v>514</v>
      </c>
      <c r="C1631" s="2" t="s">
        <v>8</v>
      </c>
      <c r="D1631" s="2" t="s">
        <v>100</v>
      </c>
      <c r="E1631" s="7">
        <v>1483198</v>
      </c>
      <c r="F1631" s="120">
        <v>1035</v>
      </c>
      <c r="G1631" s="7">
        <v>128178</v>
      </c>
      <c r="H1631" s="120">
        <v>90</v>
      </c>
      <c r="I1631" s="7">
        <v>859560</v>
      </c>
      <c r="J1631" s="120">
        <v>1252</v>
      </c>
      <c r="K1631" s="7">
        <v>87590</v>
      </c>
      <c r="L1631" s="119">
        <v>1491</v>
      </c>
      <c r="M1631" s="2">
        <v>85060</v>
      </c>
    </row>
    <row r="1632" spans="1:14" s="1" customFormat="1">
      <c r="A1632" s="1" t="s">
        <v>29</v>
      </c>
      <c r="B1632" s="1" t="s">
        <v>514</v>
      </c>
      <c r="C1632" s="2" t="s">
        <v>8</v>
      </c>
      <c r="D1632" s="2" t="s">
        <v>101</v>
      </c>
      <c r="E1632" s="7">
        <v>24117</v>
      </c>
      <c r="F1632" s="120">
        <v>15499</v>
      </c>
      <c r="G1632" s="7">
        <v>68359</v>
      </c>
      <c r="H1632" s="120">
        <v>40927</v>
      </c>
      <c r="I1632" s="7">
        <v>77041</v>
      </c>
      <c r="J1632" s="120">
        <v>78</v>
      </c>
      <c r="K1632" s="7">
        <v>17761</v>
      </c>
      <c r="L1632" s="119">
        <v>136</v>
      </c>
      <c r="M1632" s="2">
        <v>34239</v>
      </c>
    </row>
    <row r="1633" spans="1:13" s="1" customFormat="1" ht="55.2">
      <c r="A1633" s="1" t="s">
        <v>29</v>
      </c>
      <c r="B1633" s="1" t="s">
        <v>514</v>
      </c>
      <c r="C1633" s="2" t="s">
        <v>8</v>
      </c>
      <c r="D1633" s="2" t="s">
        <v>102</v>
      </c>
      <c r="E1633" s="7"/>
      <c r="F1633" s="120"/>
      <c r="G1633" s="7"/>
      <c r="H1633" s="120"/>
      <c r="I1633" s="7"/>
      <c r="J1633" s="120"/>
      <c r="K1633" s="7"/>
      <c r="L1633" s="119"/>
      <c r="M1633" s="2"/>
    </row>
    <row r="1634" spans="1:13" s="1" customFormat="1">
      <c r="A1634" s="1" t="s">
        <v>29</v>
      </c>
      <c r="B1634" s="1" t="s">
        <v>514</v>
      </c>
      <c r="C1634" s="2" t="s">
        <v>8</v>
      </c>
      <c r="D1634" s="2" t="s">
        <v>103</v>
      </c>
      <c r="E1634" s="7"/>
      <c r="F1634" s="120"/>
      <c r="G1634" s="7"/>
      <c r="H1634" s="120"/>
      <c r="I1634" s="7"/>
      <c r="J1634" s="120"/>
      <c r="K1634" s="7">
        <v>1561721</v>
      </c>
      <c r="L1634" s="119">
        <v>3161</v>
      </c>
      <c r="M1634" s="2"/>
    </row>
    <row r="1635" spans="1:13" s="1" customFormat="1" ht="27.6">
      <c r="A1635" s="1" t="s">
        <v>29</v>
      </c>
      <c r="B1635" s="1" t="s">
        <v>514</v>
      </c>
      <c r="C1635" s="2" t="s">
        <v>9</v>
      </c>
      <c r="D1635" s="2" t="s">
        <v>104</v>
      </c>
      <c r="E1635" s="7"/>
      <c r="F1635" s="120"/>
      <c r="G1635" s="7"/>
      <c r="H1635" s="120"/>
      <c r="I1635" s="7"/>
      <c r="J1635" s="120"/>
      <c r="K1635" s="7"/>
      <c r="L1635" s="119"/>
      <c r="M1635" s="2"/>
    </row>
    <row r="1636" spans="1:13" s="1" customFormat="1" ht="27.6">
      <c r="A1636" s="1" t="s">
        <v>29</v>
      </c>
      <c r="B1636" s="1" t="s">
        <v>514</v>
      </c>
      <c r="C1636" s="2" t="s">
        <v>9</v>
      </c>
      <c r="D1636" s="2" t="s">
        <v>105</v>
      </c>
      <c r="E1636" s="7">
        <v>239323</v>
      </c>
      <c r="F1636" s="120"/>
      <c r="G1636" s="7">
        <v>104104</v>
      </c>
      <c r="H1636" s="120"/>
      <c r="I1636" s="7"/>
      <c r="J1636" s="120"/>
      <c r="K1636" s="7"/>
      <c r="L1636" s="119"/>
      <c r="M1636" s="2" t="s">
        <v>31</v>
      </c>
    </row>
    <row r="1637" spans="1:13" s="1" customFormat="1" ht="41.4">
      <c r="A1637" s="1" t="s">
        <v>29</v>
      </c>
      <c r="B1637" s="1" t="s">
        <v>514</v>
      </c>
      <c r="C1637" s="2" t="s">
        <v>9</v>
      </c>
      <c r="D1637" s="2" t="s">
        <v>106</v>
      </c>
      <c r="E1637" s="7"/>
      <c r="F1637" s="120"/>
      <c r="G1637" s="7"/>
      <c r="H1637" s="120"/>
      <c r="I1637" s="7">
        <v>1380537</v>
      </c>
      <c r="J1637" s="120"/>
      <c r="K1637" s="7">
        <v>476816</v>
      </c>
      <c r="L1637" s="119"/>
      <c r="M1637" s="2">
        <v>1002549</v>
      </c>
    </row>
    <row r="1638" spans="1:13" s="1" customFormat="1" ht="27.6">
      <c r="A1638" s="1" t="s">
        <v>29</v>
      </c>
      <c r="B1638" s="1" t="s">
        <v>514</v>
      </c>
      <c r="C1638" s="2" t="s">
        <v>9</v>
      </c>
      <c r="D1638" s="2" t="s">
        <v>107</v>
      </c>
      <c r="E1638" s="7">
        <v>20285</v>
      </c>
      <c r="F1638" s="120"/>
      <c r="G1638" s="7">
        <v>47802</v>
      </c>
      <c r="H1638" s="120"/>
      <c r="I1638" s="7">
        <v>37315</v>
      </c>
      <c r="J1638" s="120"/>
      <c r="K1638" s="7"/>
      <c r="L1638" s="119"/>
      <c r="M1638" s="2">
        <v>2774</v>
      </c>
    </row>
    <row r="1639" spans="1:13" s="1" customFormat="1" ht="27.6">
      <c r="A1639" s="1" t="s">
        <v>29</v>
      </c>
      <c r="B1639" s="1" t="s">
        <v>514</v>
      </c>
      <c r="C1639" s="2" t="s">
        <v>9</v>
      </c>
      <c r="D1639" s="2" t="s">
        <v>108</v>
      </c>
      <c r="E1639" s="7">
        <v>963466</v>
      </c>
      <c r="F1639" s="120"/>
      <c r="G1639" s="7">
        <v>235577</v>
      </c>
      <c r="H1639" s="120"/>
      <c r="I1639" s="7">
        <v>4979916</v>
      </c>
      <c r="J1639" s="120"/>
      <c r="K1639" s="7">
        <v>9975</v>
      </c>
      <c r="L1639" s="119"/>
      <c r="M1639" s="2">
        <v>215663</v>
      </c>
    </row>
    <row r="1640" spans="1:13" s="1" customFormat="1" ht="27.6">
      <c r="A1640" s="1" t="s">
        <v>29</v>
      </c>
      <c r="B1640" s="1" t="s">
        <v>514</v>
      </c>
      <c r="C1640" s="2" t="s">
        <v>10</v>
      </c>
      <c r="D1640" s="2" t="s">
        <v>109</v>
      </c>
      <c r="E1640" s="7">
        <v>644045</v>
      </c>
      <c r="F1640" s="120"/>
      <c r="G1640" s="7">
        <v>-73732</v>
      </c>
      <c r="H1640" s="120"/>
      <c r="I1640" s="7">
        <v>52524</v>
      </c>
      <c r="J1640" s="120"/>
      <c r="K1640" s="7">
        <v>78348</v>
      </c>
      <c r="L1640" s="119"/>
      <c r="M1640" s="2">
        <v>11120</v>
      </c>
    </row>
    <row r="1641" spans="1:13" s="1" customFormat="1" ht="27.6">
      <c r="A1641" s="1" t="s">
        <v>29</v>
      </c>
      <c r="B1641" s="1" t="s">
        <v>514</v>
      </c>
      <c r="C1641" s="2" t="s">
        <v>10</v>
      </c>
      <c r="D1641" s="2" t="s">
        <v>110</v>
      </c>
      <c r="E1641" s="7">
        <v>107390</v>
      </c>
      <c r="F1641" s="120"/>
      <c r="G1641" s="7">
        <v>12937</v>
      </c>
      <c r="H1641" s="120"/>
      <c r="I1641" s="7">
        <v>62599</v>
      </c>
      <c r="J1641" s="120"/>
      <c r="K1641" s="7">
        <v>35746</v>
      </c>
      <c r="L1641" s="119"/>
      <c r="M1641" s="2">
        <v>94153</v>
      </c>
    </row>
    <row r="1642" spans="1:13" s="1" customFormat="1" ht="27.6">
      <c r="A1642" s="1" t="s">
        <v>29</v>
      </c>
      <c r="B1642" s="1" t="s">
        <v>514</v>
      </c>
      <c r="C1642" s="2" t="s">
        <v>10</v>
      </c>
      <c r="D1642" s="2" t="s">
        <v>111</v>
      </c>
      <c r="E1642" s="7"/>
      <c r="F1642" s="120"/>
      <c r="G1642" s="7"/>
      <c r="H1642" s="120"/>
      <c r="I1642" s="7">
        <v>123785</v>
      </c>
      <c r="J1642" s="120"/>
      <c r="K1642" s="7">
        <v>7700</v>
      </c>
      <c r="L1642" s="119"/>
      <c r="M1642" s="2"/>
    </row>
    <row r="1643" spans="1:13" s="1" customFormat="1" ht="27.6">
      <c r="A1643" s="1" t="s">
        <v>29</v>
      </c>
      <c r="B1643" s="1" t="s">
        <v>514</v>
      </c>
      <c r="C1643" s="2" t="s">
        <v>10</v>
      </c>
      <c r="D1643" s="2" t="s">
        <v>112</v>
      </c>
      <c r="E1643" s="7"/>
      <c r="F1643" s="120"/>
      <c r="G1643" s="7"/>
      <c r="H1643" s="120"/>
      <c r="I1643" s="7">
        <v>95651</v>
      </c>
      <c r="J1643" s="120"/>
      <c r="K1643" s="7">
        <v>64973</v>
      </c>
      <c r="L1643" s="119"/>
      <c r="M1643" s="2"/>
    </row>
    <row r="1644" spans="1:13" s="1" customFormat="1">
      <c r="A1644" s="1" t="s">
        <v>29</v>
      </c>
      <c r="B1644" s="1" t="s">
        <v>514</v>
      </c>
      <c r="C1644" s="2" t="s">
        <v>11</v>
      </c>
      <c r="D1644" s="2" t="s">
        <v>113</v>
      </c>
      <c r="E1644" s="7"/>
      <c r="F1644" s="120"/>
      <c r="G1644" s="7"/>
      <c r="H1644" s="120"/>
      <c r="I1644" s="7">
        <v>5273188</v>
      </c>
      <c r="J1644" s="120"/>
      <c r="K1644" s="7">
        <v>5927523</v>
      </c>
      <c r="L1644" s="119"/>
      <c r="M1644" s="2">
        <v>699400</v>
      </c>
    </row>
    <row r="1645" spans="1:13" s="1" customFormat="1" ht="41.4">
      <c r="A1645" s="1" t="s">
        <v>29</v>
      </c>
      <c r="B1645" s="1" t="s">
        <v>514</v>
      </c>
      <c r="C1645" s="2" t="s">
        <v>11</v>
      </c>
      <c r="D1645" s="2" t="s">
        <v>114</v>
      </c>
      <c r="E1645" s="7"/>
      <c r="F1645" s="120"/>
      <c r="G1645" s="7">
        <v>1780246</v>
      </c>
      <c r="H1645" s="120"/>
      <c r="I1645" s="7">
        <v>2386484</v>
      </c>
      <c r="J1645" s="120"/>
      <c r="K1645" s="7"/>
      <c r="L1645" s="119"/>
      <c r="M1645" s="2"/>
    </row>
    <row r="1646" spans="1:13" s="1" customFormat="1">
      <c r="A1646" s="1" t="s">
        <v>29</v>
      </c>
      <c r="B1646" s="1" t="s">
        <v>514</v>
      </c>
      <c r="C1646" s="2" t="s">
        <v>11</v>
      </c>
      <c r="D1646" s="2" t="s">
        <v>115</v>
      </c>
      <c r="E1646" s="7"/>
      <c r="F1646" s="120"/>
      <c r="G1646" s="7"/>
      <c r="H1646" s="120"/>
      <c r="I1646" s="7"/>
      <c r="J1646" s="120"/>
      <c r="K1646" s="7"/>
      <c r="L1646" s="119"/>
      <c r="M1646" s="2"/>
    </row>
    <row r="1647" spans="1:13" s="1" customFormat="1">
      <c r="A1647" s="1" t="s">
        <v>29</v>
      </c>
      <c r="B1647" s="1" t="s">
        <v>514</v>
      </c>
      <c r="C1647" s="2" t="s">
        <v>12</v>
      </c>
      <c r="D1647" s="2" t="s">
        <v>116</v>
      </c>
      <c r="E1647" s="7"/>
      <c r="F1647" s="120"/>
      <c r="G1647" s="7"/>
      <c r="H1647" s="120"/>
      <c r="I1647" s="7"/>
      <c r="J1647" s="120"/>
      <c r="K1647" s="7"/>
      <c r="L1647" s="119"/>
      <c r="M1647" s="2"/>
    </row>
    <row r="1648" spans="1:13" s="1" customFormat="1" ht="27.6">
      <c r="A1648" s="1" t="s">
        <v>29</v>
      </c>
      <c r="B1648" s="1" t="s">
        <v>514</v>
      </c>
      <c r="C1648" s="2" t="s">
        <v>13</v>
      </c>
      <c r="D1648" s="2" t="s">
        <v>117</v>
      </c>
      <c r="E1648" s="7"/>
      <c r="F1648" s="120"/>
      <c r="G1648" s="7"/>
      <c r="H1648" s="120"/>
      <c r="I1648" s="7"/>
      <c r="J1648" s="120"/>
      <c r="K1648" s="7"/>
      <c r="L1648" s="119"/>
      <c r="M1648" s="2"/>
    </row>
    <row r="1649" spans="1:14" s="1" customFormat="1">
      <c r="A1649" s="1" t="s">
        <v>29</v>
      </c>
      <c r="B1649" s="1" t="s">
        <v>514</v>
      </c>
      <c r="C1649" s="2" t="s">
        <v>14</v>
      </c>
      <c r="D1649" s="2" t="s">
        <v>118</v>
      </c>
      <c r="E1649" s="7"/>
      <c r="F1649" s="120"/>
      <c r="G1649" s="7">
        <v>125076</v>
      </c>
      <c r="H1649" s="120"/>
      <c r="I1649" s="7">
        <v>4325019</v>
      </c>
      <c r="J1649" s="120"/>
      <c r="K1649" s="7">
        <v>2473017</v>
      </c>
      <c r="L1649" s="119"/>
      <c r="M1649" s="2">
        <v>2850700</v>
      </c>
      <c r="N1649" s="1" t="s">
        <v>515</v>
      </c>
    </row>
    <row r="1650" spans="1:14" s="1" customFormat="1" ht="27.6">
      <c r="A1650" s="1" t="s">
        <v>29</v>
      </c>
      <c r="B1650" s="1" t="s">
        <v>514</v>
      </c>
      <c r="C1650" s="2" t="s">
        <v>15</v>
      </c>
      <c r="D1650" s="2" t="s">
        <v>119</v>
      </c>
      <c r="E1650" s="7"/>
      <c r="F1650" s="120"/>
      <c r="G1650" s="7">
        <v>168768</v>
      </c>
      <c r="H1650" s="120">
        <v>58</v>
      </c>
      <c r="I1650" s="7"/>
      <c r="J1650" s="120"/>
      <c r="K1650" s="7"/>
      <c r="L1650" s="119"/>
      <c r="M1650" s="2"/>
    </row>
    <row r="1651" spans="1:14" s="1" customFormat="1" ht="27.6">
      <c r="A1651" s="1" t="s">
        <v>29</v>
      </c>
      <c r="B1651" s="1" t="s">
        <v>514</v>
      </c>
      <c r="C1651" s="2" t="s">
        <v>15</v>
      </c>
      <c r="D1651" s="2" t="s">
        <v>120</v>
      </c>
      <c r="E1651" s="7"/>
      <c r="F1651" s="120"/>
      <c r="G1651" s="7">
        <v>163080</v>
      </c>
      <c r="H1651" s="120">
        <v>221</v>
      </c>
      <c r="I1651" s="7"/>
      <c r="J1651" s="120"/>
      <c r="K1651" s="7"/>
      <c r="L1651" s="119"/>
      <c r="M1651" s="2"/>
    </row>
    <row r="1652" spans="1:14" s="1" customFormat="1" ht="27.6">
      <c r="A1652" s="1" t="s">
        <v>29</v>
      </c>
      <c r="B1652" s="1" t="s">
        <v>514</v>
      </c>
      <c r="C1652" s="2" t="s">
        <v>15</v>
      </c>
      <c r="D1652" s="2" t="s">
        <v>121</v>
      </c>
      <c r="E1652" s="7"/>
      <c r="F1652" s="120"/>
      <c r="G1652" s="7">
        <v>43363</v>
      </c>
      <c r="H1652" s="120">
        <v>23</v>
      </c>
      <c r="I1652" s="7">
        <v>783281</v>
      </c>
      <c r="J1652" s="120">
        <v>1062</v>
      </c>
      <c r="K1652" s="7">
        <v>435197</v>
      </c>
      <c r="L1652" s="119" t="s">
        <v>31</v>
      </c>
      <c r="M1652" s="2"/>
      <c r="N1652" s="1" t="s">
        <v>516</v>
      </c>
    </row>
    <row r="1653" spans="1:14" s="1" customFormat="1" ht="27.6">
      <c r="A1653" s="1" t="s">
        <v>29</v>
      </c>
      <c r="B1653" s="1" t="s">
        <v>514</v>
      </c>
      <c r="C1653" s="2" t="s">
        <v>15</v>
      </c>
      <c r="D1653" s="2" t="s">
        <v>122</v>
      </c>
      <c r="E1653" s="7"/>
      <c r="F1653" s="120"/>
      <c r="G1653" s="7"/>
      <c r="H1653" s="120"/>
      <c r="I1653" s="7"/>
      <c r="J1653" s="120"/>
      <c r="K1653" s="7"/>
      <c r="L1653" s="119"/>
      <c r="M1653" s="2"/>
    </row>
    <row r="1654" spans="1:14" s="1" customFormat="1">
      <c r="A1654" s="1" t="s">
        <v>29</v>
      </c>
      <c r="B1654" s="1" t="s">
        <v>514</v>
      </c>
      <c r="C1654" s="2" t="s">
        <v>15</v>
      </c>
      <c r="D1654" s="2" t="s">
        <v>123</v>
      </c>
      <c r="E1654" s="7"/>
      <c r="F1654" s="120"/>
      <c r="G1654" s="7"/>
      <c r="H1654" s="120"/>
      <c r="I1654" s="7">
        <v>343822</v>
      </c>
      <c r="J1654" s="120"/>
      <c r="K1654" s="7">
        <v>127191</v>
      </c>
      <c r="L1654" s="119"/>
      <c r="M1654" s="2">
        <v>409820</v>
      </c>
    </row>
    <row r="1655" spans="1:14" s="1" customFormat="1">
      <c r="A1655" s="1" t="s">
        <v>29</v>
      </c>
      <c r="B1655" s="1" t="s">
        <v>514</v>
      </c>
      <c r="C1655" s="2" t="s">
        <v>86</v>
      </c>
      <c r="D1655" s="2" t="s">
        <v>124</v>
      </c>
      <c r="E1655" s="7"/>
      <c r="F1655" s="120"/>
      <c r="G1655" s="7"/>
      <c r="H1655" s="120"/>
      <c r="I1655" s="7"/>
      <c r="J1655" s="120"/>
      <c r="K1655" s="7"/>
      <c r="L1655" s="119"/>
      <c r="M1655" s="2"/>
    </row>
    <row r="1656" spans="1:14" s="1" customFormat="1">
      <c r="A1656" s="1" t="s">
        <v>34</v>
      </c>
      <c r="B1656" s="1" t="s">
        <v>517</v>
      </c>
      <c r="C1656" s="2" t="s">
        <v>8</v>
      </c>
      <c r="D1656" s="2" t="s">
        <v>97</v>
      </c>
      <c r="E1656" s="7"/>
      <c r="F1656" s="120"/>
      <c r="G1656" s="7"/>
      <c r="H1656" s="120"/>
      <c r="I1656" s="7"/>
      <c r="J1656" s="120"/>
      <c r="K1656" s="7"/>
      <c r="L1656" s="119"/>
      <c r="M1656" s="2"/>
    </row>
    <row r="1657" spans="1:14" s="1" customFormat="1">
      <c r="A1657" s="1" t="s">
        <v>34</v>
      </c>
      <c r="B1657" s="1" t="s">
        <v>517</v>
      </c>
      <c r="C1657" s="2" t="s">
        <v>8</v>
      </c>
      <c r="D1657" s="2" t="s">
        <v>98</v>
      </c>
      <c r="E1657" s="7"/>
      <c r="F1657" s="120"/>
      <c r="G1657" s="7"/>
      <c r="H1657" s="120"/>
      <c r="I1657" s="7"/>
      <c r="J1657" s="120"/>
      <c r="K1657" s="7"/>
      <c r="L1657" s="119"/>
      <c r="M1657" s="2"/>
    </row>
    <row r="1658" spans="1:14" s="1" customFormat="1">
      <c r="A1658" s="1" t="s">
        <v>34</v>
      </c>
      <c r="B1658" s="1" t="s">
        <v>517</v>
      </c>
      <c r="C1658" s="2" t="s">
        <v>8</v>
      </c>
      <c r="D1658" s="2" t="s">
        <v>99</v>
      </c>
      <c r="E1658" s="7"/>
      <c r="F1658" s="120"/>
      <c r="G1658" s="7"/>
      <c r="H1658" s="120"/>
      <c r="I1658" s="7"/>
      <c r="J1658" s="120"/>
      <c r="K1658" s="7"/>
      <c r="L1658" s="119"/>
      <c r="M1658" s="2"/>
    </row>
    <row r="1659" spans="1:14" s="1" customFormat="1" ht="27.6">
      <c r="A1659" s="1" t="s">
        <v>34</v>
      </c>
      <c r="B1659" s="1" t="s">
        <v>517</v>
      </c>
      <c r="C1659" s="2" t="s">
        <v>8</v>
      </c>
      <c r="D1659" s="2" t="s">
        <v>100</v>
      </c>
      <c r="E1659" s="7"/>
      <c r="F1659" s="120"/>
      <c r="G1659" s="7"/>
      <c r="H1659" s="120"/>
      <c r="I1659" s="7"/>
      <c r="J1659" s="120"/>
      <c r="K1659" s="7"/>
      <c r="L1659" s="119"/>
      <c r="M1659" s="2"/>
    </row>
    <row r="1660" spans="1:14" s="1" customFormat="1">
      <c r="A1660" s="1" t="s">
        <v>34</v>
      </c>
      <c r="B1660" s="1" t="s">
        <v>517</v>
      </c>
      <c r="C1660" s="2" t="s">
        <v>8</v>
      </c>
      <c r="D1660" s="2" t="s">
        <v>101</v>
      </c>
      <c r="E1660" s="7"/>
      <c r="F1660" s="120"/>
      <c r="G1660" s="7"/>
      <c r="H1660" s="120"/>
      <c r="I1660" s="7"/>
      <c r="J1660" s="120"/>
      <c r="K1660" s="7"/>
      <c r="L1660" s="119"/>
      <c r="M1660" s="2"/>
    </row>
    <row r="1661" spans="1:14" s="1" customFormat="1" ht="55.2">
      <c r="A1661" s="1" t="s">
        <v>34</v>
      </c>
      <c r="B1661" s="1" t="s">
        <v>517</v>
      </c>
      <c r="C1661" s="2" t="s">
        <v>8</v>
      </c>
      <c r="D1661" s="2" t="s">
        <v>102</v>
      </c>
      <c r="E1661" s="7"/>
      <c r="F1661" s="120"/>
      <c r="G1661" s="7"/>
      <c r="H1661" s="120"/>
      <c r="I1661" s="7"/>
      <c r="J1661" s="120"/>
      <c r="K1661" s="7"/>
      <c r="L1661" s="119"/>
      <c r="M1661" s="2"/>
    </row>
    <row r="1662" spans="1:14" s="1" customFormat="1">
      <c r="A1662" s="1" t="s">
        <v>34</v>
      </c>
      <c r="B1662" s="1" t="s">
        <v>517</v>
      </c>
      <c r="C1662" s="2" t="s">
        <v>8</v>
      </c>
      <c r="D1662" s="2" t="s">
        <v>103</v>
      </c>
      <c r="E1662" s="7"/>
      <c r="F1662" s="120"/>
      <c r="G1662" s="7"/>
      <c r="H1662" s="120"/>
      <c r="I1662" s="7"/>
      <c r="J1662" s="120"/>
      <c r="K1662" s="7"/>
      <c r="L1662" s="119"/>
      <c r="M1662" s="2"/>
    </row>
    <row r="1663" spans="1:14" s="1" customFormat="1" ht="27.6">
      <c r="A1663" s="1" t="s">
        <v>34</v>
      </c>
      <c r="B1663" s="1" t="s">
        <v>517</v>
      </c>
      <c r="C1663" s="2" t="s">
        <v>9</v>
      </c>
      <c r="D1663" s="2" t="s">
        <v>104</v>
      </c>
      <c r="E1663" s="7"/>
      <c r="F1663" s="120"/>
      <c r="G1663" s="7"/>
      <c r="H1663" s="120"/>
      <c r="I1663" s="7"/>
      <c r="J1663" s="120"/>
      <c r="K1663" s="7"/>
      <c r="L1663" s="119"/>
      <c r="M1663" s="2"/>
    </row>
    <row r="1664" spans="1:14" s="1" customFormat="1" ht="27.6">
      <c r="A1664" s="1" t="s">
        <v>34</v>
      </c>
      <c r="B1664" s="1" t="s">
        <v>517</v>
      </c>
      <c r="C1664" s="2" t="s">
        <v>9</v>
      </c>
      <c r="D1664" s="2" t="s">
        <v>105</v>
      </c>
      <c r="E1664" s="7"/>
      <c r="F1664" s="120"/>
      <c r="G1664" s="7"/>
      <c r="H1664" s="120"/>
      <c r="I1664" s="7"/>
      <c r="J1664" s="120"/>
      <c r="K1664" s="7"/>
      <c r="L1664" s="119"/>
      <c r="M1664" s="2"/>
    </row>
    <row r="1665" spans="1:14" s="1" customFormat="1" ht="41.4">
      <c r="A1665" s="1" t="s">
        <v>34</v>
      </c>
      <c r="B1665" s="1" t="s">
        <v>517</v>
      </c>
      <c r="C1665" s="2" t="s">
        <v>9</v>
      </c>
      <c r="D1665" s="2" t="s">
        <v>106</v>
      </c>
      <c r="E1665" s="7"/>
      <c r="F1665" s="120"/>
      <c r="G1665" s="7"/>
      <c r="H1665" s="120"/>
      <c r="I1665" s="7"/>
      <c r="J1665" s="120"/>
      <c r="K1665" s="7"/>
      <c r="L1665" s="119"/>
      <c r="M1665" s="2"/>
    </row>
    <row r="1666" spans="1:14" s="1" customFormat="1" ht="27.6">
      <c r="A1666" s="1" t="s">
        <v>34</v>
      </c>
      <c r="B1666" s="1" t="s">
        <v>517</v>
      </c>
      <c r="C1666" s="2" t="s">
        <v>9</v>
      </c>
      <c r="D1666" s="2" t="s">
        <v>107</v>
      </c>
      <c r="E1666" s="7"/>
      <c r="F1666" s="120"/>
      <c r="G1666" s="7"/>
      <c r="H1666" s="120"/>
      <c r="I1666" s="7"/>
      <c r="J1666" s="120"/>
      <c r="K1666" s="7"/>
      <c r="L1666" s="119"/>
      <c r="M1666" s="2"/>
    </row>
    <row r="1667" spans="1:14" s="1" customFormat="1" ht="27.6">
      <c r="A1667" s="1" t="s">
        <v>34</v>
      </c>
      <c r="B1667" s="1" t="s">
        <v>517</v>
      </c>
      <c r="C1667" s="2" t="s">
        <v>9</v>
      </c>
      <c r="D1667" s="2" t="s">
        <v>108</v>
      </c>
      <c r="E1667" s="7"/>
      <c r="F1667" s="120"/>
      <c r="G1667" s="7"/>
      <c r="H1667" s="120"/>
      <c r="I1667" s="7"/>
      <c r="J1667" s="120"/>
      <c r="K1667" s="7"/>
      <c r="L1667" s="119"/>
      <c r="M1667" s="2"/>
    </row>
    <row r="1668" spans="1:14" s="1" customFormat="1" ht="27.6">
      <c r="A1668" s="1" t="s">
        <v>34</v>
      </c>
      <c r="B1668" s="1" t="s">
        <v>517</v>
      </c>
      <c r="C1668" s="2" t="s">
        <v>10</v>
      </c>
      <c r="D1668" s="2" t="s">
        <v>109</v>
      </c>
      <c r="E1668" s="7"/>
      <c r="F1668" s="120"/>
      <c r="G1668" s="7"/>
      <c r="H1668" s="120"/>
      <c r="I1668" s="7"/>
      <c r="J1668" s="120"/>
      <c r="K1668" s="7"/>
      <c r="L1668" s="119"/>
      <c r="M1668" s="2"/>
    </row>
    <row r="1669" spans="1:14" s="1" customFormat="1" ht="27.6">
      <c r="A1669" s="1" t="s">
        <v>34</v>
      </c>
      <c r="B1669" s="1" t="s">
        <v>517</v>
      </c>
      <c r="C1669" s="2" t="s">
        <v>10</v>
      </c>
      <c r="D1669" s="2" t="s">
        <v>110</v>
      </c>
      <c r="E1669" s="7"/>
      <c r="F1669" s="120"/>
      <c r="G1669" s="7"/>
      <c r="H1669" s="120"/>
      <c r="I1669" s="7"/>
      <c r="J1669" s="120"/>
      <c r="K1669" s="7"/>
      <c r="L1669" s="119"/>
      <c r="M1669" s="2"/>
    </row>
    <row r="1670" spans="1:14" s="1" customFormat="1" ht="27.6">
      <c r="A1670" s="1" t="s">
        <v>34</v>
      </c>
      <c r="B1670" s="1" t="s">
        <v>517</v>
      </c>
      <c r="C1670" s="2" t="s">
        <v>10</v>
      </c>
      <c r="D1670" s="2" t="s">
        <v>111</v>
      </c>
      <c r="E1670" s="7"/>
      <c r="F1670" s="120"/>
      <c r="G1670" s="7"/>
      <c r="H1670" s="120"/>
      <c r="I1670" s="7"/>
      <c r="J1670" s="120"/>
      <c r="K1670" s="7"/>
      <c r="L1670" s="119"/>
      <c r="M1670" s="2"/>
    </row>
    <row r="1671" spans="1:14" s="1" customFormat="1" ht="27.6">
      <c r="A1671" s="1" t="s">
        <v>34</v>
      </c>
      <c r="B1671" s="1" t="s">
        <v>517</v>
      </c>
      <c r="C1671" s="2" t="s">
        <v>10</v>
      </c>
      <c r="D1671" s="2" t="s">
        <v>112</v>
      </c>
      <c r="E1671" s="7"/>
      <c r="F1671" s="120"/>
      <c r="G1671" s="7"/>
      <c r="H1671" s="120"/>
      <c r="I1671" s="7"/>
      <c r="J1671" s="120"/>
      <c r="K1671" s="7"/>
      <c r="L1671" s="119"/>
      <c r="M1671" s="2"/>
    </row>
    <row r="1672" spans="1:14" s="1" customFormat="1">
      <c r="A1672" s="1" t="s">
        <v>34</v>
      </c>
      <c r="B1672" s="1" t="s">
        <v>517</v>
      </c>
      <c r="C1672" s="2" t="s">
        <v>11</v>
      </c>
      <c r="D1672" s="2" t="s">
        <v>113</v>
      </c>
      <c r="E1672" s="7"/>
      <c r="F1672" s="120"/>
      <c r="G1672" s="7"/>
      <c r="H1672" s="120"/>
      <c r="I1672" s="7"/>
      <c r="J1672" s="120"/>
      <c r="K1672" s="7"/>
      <c r="L1672" s="119"/>
      <c r="M1672" s="2"/>
    </row>
    <row r="1673" spans="1:14" s="1" customFormat="1" ht="41.4">
      <c r="A1673" s="1" t="s">
        <v>34</v>
      </c>
      <c r="B1673" s="1" t="s">
        <v>517</v>
      </c>
      <c r="C1673" s="2" t="s">
        <v>11</v>
      </c>
      <c r="D1673" s="2" t="s">
        <v>114</v>
      </c>
      <c r="E1673" s="7"/>
      <c r="F1673" s="120"/>
      <c r="G1673" s="7"/>
      <c r="H1673" s="120"/>
      <c r="I1673" s="7"/>
      <c r="J1673" s="120"/>
      <c r="K1673" s="7"/>
      <c r="L1673" s="119"/>
      <c r="M1673" s="2"/>
    </row>
    <row r="1674" spans="1:14" s="1" customFormat="1">
      <c r="A1674" s="1" t="s">
        <v>34</v>
      </c>
      <c r="B1674" s="1" t="s">
        <v>517</v>
      </c>
      <c r="C1674" s="2" t="s">
        <v>11</v>
      </c>
      <c r="D1674" s="2" t="s">
        <v>115</v>
      </c>
      <c r="E1674" s="7"/>
      <c r="F1674" s="120"/>
      <c r="G1674" s="7"/>
      <c r="H1674" s="120"/>
      <c r="I1674" s="7"/>
      <c r="J1674" s="120"/>
      <c r="K1674" s="7"/>
      <c r="L1674" s="119"/>
      <c r="M1674" s="2"/>
    </row>
    <row r="1675" spans="1:14" s="1" customFormat="1">
      <c r="A1675" s="1" t="s">
        <v>34</v>
      </c>
      <c r="B1675" s="1" t="s">
        <v>517</v>
      </c>
      <c r="C1675" s="2" t="s">
        <v>12</v>
      </c>
      <c r="D1675" s="2" t="s">
        <v>116</v>
      </c>
      <c r="E1675" s="7"/>
      <c r="F1675" s="120"/>
      <c r="G1675" s="7"/>
      <c r="H1675" s="120"/>
      <c r="I1675" s="7"/>
      <c r="J1675" s="120"/>
      <c r="K1675" s="7"/>
      <c r="L1675" s="119"/>
      <c r="M1675" s="2"/>
    </row>
    <row r="1676" spans="1:14" s="1" customFormat="1" ht="27.6">
      <c r="A1676" s="1" t="s">
        <v>34</v>
      </c>
      <c r="B1676" s="1" t="s">
        <v>517</v>
      </c>
      <c r="C1676" s="2" t="s">
        <v>13</v>
      </c>
      <c r="D1676" s="2" t="s">
        <v>117</v>
      </c>
      <c r="E1676" s="7"/>
      <c r="F1676" s="120"/>
      <c r="G1676" s="7"/>
      <c r="H1676" s="120"/>
      <c r="I1676" s="7"/>
      <c r="J1676" s="120"/>
      <c r="K1676" s="7"/>
      <c r="L1676" s="119"/>
      <c r="M1676" s="2"/>
    </row>
    <row r="1677" spans="1:14" s="1" customFormat="1">
      <c r="A1677" s="1" t="s">
        <v>34</v>
      </c>
      <c r="B1677" s="1" t="s">
        <v>517</v>
      </c>
      <c r="C1677" s="2" t="s">
        <v>14</v>
      </c>
      <c r="D1677" s="2" t="s">
        <v>118</v>
      </c>
      <c r="E1677" s="7"/>
      <c r="F1677" s="120"/>
      <c r="G1677" s="7">
        <v>670290</v>
      </c>
      <c r="H1677" s="120"/>
      <c r="I1677" s="7">
        <v>496490</v>
      </c>
      <c r="J1677" s="120"/>
      <c r="K1677" s="7"/>
      <c r="L1677" s="119"/>
      <c r="M1677" s="2"/>
      <c r="N1677" s="1" t="s">
        <v>518</v>
      </c>
    </row>
    <row r="1678" spans="1:14" s="1" customFormat="1" ht="27.6">
      <c r="A1678" s="1" t="s">
        <v>34</v>
      </c>
      <c r="B1678" s="1" t="s">
        <v>517</v>
      </c>
      <c r="C1678" s="2" t="s">
        <v>15</v>
      </c>
      <c r="D1678" s="2" t="s">
        <v>119</v>
      </c>
      <c r="E1678" s="7"/>
      <c r="F1678" s="120"/>
      <c r="G1678" s="7"/>
      <c r="H1678" s="120"/>
      <c r="I1678" s="7"/>
      <c r="J1678" s="120"/>
      <c r="K1678" s="7"/>
      <c r="L1678" s="119"/>
      <c r="M1678" s="2"/>
    </row>
    <row r="1679" spans="1:14" s="1" customFormat="1" ht="27.6">
      <c r="A1679" s="1" t="s">
        <v>34</v>
      </c>
      <c r="B1679" s="1" t="s">
        <v>517</v>
      </c>
      <c r="C1679" s="2" t="s">
        <v>15</v>
      </c>
      <c r="D1679" s="2" t="s">
        <v>120</v>
      </c>
      <c r="E1679" s="7"/>
      <c r="F1679" s="120"/>
      <c r="G1679" s="7"/>
      <c r="H1679" s="120"/>
      <c r="I1679" s="7"/>
      <c r="J1679" s="120"/>
      <c r="K1679" s="7"/>
      <c r="L1679" s="119"/>
      <c r="M1679" s="2"/>
    </row>
    <row r="1680" spans="1:14" s="1" customFormat="1" ht="27.6">
      <c r="A1680" s="1" t="s">
        <v>34</v>
      </c>
      <c r="B1680" s="1" t="s">
        <v>517</v>
      </c>
      <c r="C1680" s="2" t="s">
        <v>15</v>
      </c>
      <c r="D1680" s="2" t="s">
        <v>121</v>
      </c>
      <c r="E1680" s="7"/>
      <c r="F1680" s="120"/>
      <c r="G1680" s="7"/>
      <c r="H1680" s="120"/>
      <c r="I1680" s="7"/>
      <c r="J1680" s="120"/>
      <c r="K1680" s="7"/>
      <c r="L1680" s="119"/>
      <c r="M1680" s="2"/>
    </row>
    <row r="1681" spans="1:14" s="1" customFormat="1" ht="27.6">
      <c r="A1681" s="1" t="s">
        <v>34</v>
      </c>
      <c r="B1681" s="1" t="s">
        <v>517</v>
      </c>
      <c r="C1681" s="2" t="s">
        <v>15</v>
      </c>
      <c r="D1681" s="2" t="s">
        <v>122</v>
      </c>
      <c r="E1681" s="7"/>
      <c r="F1681" s="120"/>
      <c r="G1681" s="7"/>
      <c r="H1681" s="120"/>
      <c r="I1681" s="7"/>
      <c r="J1681" s="120"/>
      <c r="K1681" s="7"/>
      <c r="L1681" s="119"/>
      <c r="M1681" s="2"/>
    </row>
    <row r="1682" spans="1:14" s="1" customFormat="1">
      <c r="A1682" s="1" t="s">
        <v>34</v>
      </c>
      <c r="B1682" s="1" t="s">
        <v>517</v>
      </c>
      <c r="C1682" s="2" t="s">
        <v>15</v>
      </c>
      <c r="D1682" s="2" t="s">
        <v>123</v>
      </c>
      <c r="E1682" s="7"/>
      <c r="F1682" s="120"/>
      <c r="G1682" s="7"/>
      <c r="H1682" s="120"/>
      <c r="I1682" s="7">
        <v>30000</v>
      </c>
      <c r="J1682" s="120"/>
      <c r="K1682" s="7">
        <v>69994</v>
      </c>
      <c r="L1682" s="119"/>
      <c r="M1682" s="2"/>
      <c r="N1682" s="1" t="s">
        <v>519</v>
      </c>
    </row>
    <row r="1683" spans="1:14" s="1" customFormat="1">
      <c r="A1683" s="1" t="s">
        <v>34</v>
      </c>
      <c r="B1683" s="1" t="s">
        <v>517</v>
      </c>
      <c r="C1683" s="2" t="s">
        <v>86</v>
      </c>
      <c r="D1683" s="2" t="s">
        <v>124</v>
      </c>
      <c r="E1683" s="7"/>
      <c r="F1683" s="120"/>
      <c r="G1683" s="7"/>
      <c r="H1683" s="120"/>
      <c r="I1683" s="7">
        <v>142401</v>
      </c>
      <c r="J1683" s="120"/>
      <c r="K1683" s="7">
        <v>266163</v>
      </c>
      <c r="L1683" s="119"/>
      <c r="M1683" s="2"/>
      <c r="N1683" s="1" t="s">
        <v>520</v>
      </c>
    </row>
    <row r="1684" spans="1:14" s="1" customFormat="1">
      <c r="A1684" s="1" t="s">
        <v>29</v>
      </c>
      <c r="B1684" s="1" t="s">
        <v>524</v>
      </c>
      <c r="C1684" s="2" t="s">
        <v>8</v>
      </c>
      <c r="D1684" s="2" t="s">
        <v>97</v>
      </c>
      <c r="E1684" s="7">
        <v>500450</v>
      </c>
      <c r="F1684" s="120"/>
      <c r="G1684" s="7">
        <v>1004546</v>
      </c>
      <c r="H1684" s="120"/>
      <c r="I1684" s="7">
        <v>3209790</v>
      </c>
      <c r="J1684" s="120"/>
      <c r="K1684" s="7">
        <v>677372</v>
      </c>
      <c r="L1684" s="119"/>
      <c r="M1684" s="2">
        <v>50655</v>
      </c>
      <c r="N1684" s="1" t="s">
        <v>525</v>
      </c>
    </row>
    <row r="1685" spans="1:14" s="1" customFormat="1">
      <c r="A1685" s="1" t="s">
        <v>29</v>
      </c>
      <c r="B1685" s="1" t="s">
        <v>524</v>
      </c>
      <c r="C1685" s="2" t="s">
        <v>8</v>
      </c>
      <c r="D1685" s="2" t="s">
        <v>98</v>
      </c>
      <c r="E1685" s="7"/>
      <c r="F1685" s="120"/>
      <c r="G1685" s="7"/>
      <c r="H1685" s="120"/>
      <c r="I1685" s="7"/>
      <c r="J1685" s="120"/>
      <c r="K1685" s="7"/>
      <c r="L1685" s="119"/>
      <c r="M1685" s="2"/>
    </row>
    <row r="1686" spans="1:14" s="1" customFormat="1">
      <c r="A1686" s="1" t="s">
        <v>29</v>
      </c>
      <c r="B1686" s="1" t="s">
        <v>524</v>
      </c>
      <c r="C1686" s="2" t="s">
        <v>8</v>
      </c>
      <c r="D1686" s="2" t="s">
        <v>99</v>
      </c>
      <c r="E1686" s="7"/>
      <c r="F1686" s="120"/>
      <c r="G1686" s="7"/>
      <c r="H1686" s="120"/>
      <c r="I1686" s="7"/>
      <c r="J1686" s="120"/>
      <c r="K1686" s="7"/>
      <c r="L1686" s="119"/>
      <c r="M1686" s="2"/>
    </row>
    <row r="1687" spans="1:14" s="1" customFormat="1" ht="27.6">
      <c r="A1687" s="1" t="s">
        <v>29</v>
      </c>
      <c r="B1687" s="1" t="s">
        <v>524</v>
      </c>
      <c r="C1687" s="2" t="s">
        <v>8</v>
      </c>
      <c r="D1687" s="2" t="s">
        <v>100</v>
      </c>
      <c r="E1687" s="7"/>
      <c r="F1687" s="120"/>
      <c r="G1687" s="7"/>
      <c r="H1687" s="120"/>
      <c r="I1687" s="7"/>
      <c r="J1687" s="120"/>
      <c r="K1687" s="7"/>
      <c r="L1687" s="119"/>
      <c r="M1687" s="2"/>
    </row>
    <row r="1688" spans="1:14" s="1" customFormat="1">
      <c r="A1688" s="1" t="s">
        <v>29</v>
      </c>
      <c r="B1688" s="1" t="s">
        <v>524</v>
      </c>
      <c r="C1688" s="2" t="s">
        <v>8</v>
      </c>
      <c r="D1688" s="2" t="s">
        <v>101</v>
      </c>
      <c r="E1688" s="7"/>
      <c r="F1688" s="120"/>
      <c r="G1688" s="7"/>
      <c r="H1688" s="120"/>
      <c r="I1688" s="7"/>
      <c r="J1688" s="120"/>
      <c r="K1688" s="7"/>
      <c r="L1688" s="119"/>
      <c r="M1688" s="2"/>
    </row>
    <row r="1689" spans="1:14" s="1" customFormat="1" ht="55.2">
      <c r="A1689" s="1" t="s">
        <v>29</v>
      </c>
      <c r="B1689" s="1" t="s">
        <v>524</v>
      </c>
      <c r="C1689" s="2" t="s">
        <v>8</v>
      </c>
      <c r="D1689" s="2" t="s">
        <v>102</v>
      </c>
      <c r="E1689" s="7"/>
      <c r="F1689" s="120"/>
      <c r="G1689" s="7"/>
      <c r="H1689" s="120"/>
      <c r="I1689" s="7"/>
      <c r="J1689" s="120"/>
      <c r="K1689" s="7"/>
      <c r="L1689" s="119"/>
      <c r="M1689" s="2"/>
    </row>
    <row r="1690" spans="1:14" s="1" customFormat="1">
      <c r="A1690" s="1" t="s">
        <v>29</v>
      </c>
      <c r="B1690" s="1" t="s">
        <v>524</v>
      </c>
      <c r="C1690" s="2" t="s">
        <v>8</v>
      </c>
      <c r="D1690" s="2" t="s">
        <v>103</v>
      </c>
      <c r="E1690" s="7"/>
      <c r="F1690" s="120"/>
      <c r="G1690" s="7"/>
      <c r="H1690" s="120"/>
      <c r="I1690" s="7"/>
      <c r="J1690" s="120"/>
      <c r="K1690" s="7">
        <v>19893</v>
      </c>
      <c r="L1690" s="119"/>
      <c r="M1690" s="2"/>
    </row>
    <row r="1691" spans="1:14" s="1" customFormat="1" ht="27.6">
      <c r="A1691" s="1" t="s">
        <v>29</v>
      </c>
      <c r="B1691" s="1" t="s">
        <v>524</v>
      </c>
      <c r="C1691" s="2" t="s">
        <v>9</v>
      </c>
      <c r="D1691" s="2" t="s">
        <v>104</v>
      </c>
      <c r="E1691" s="7" t="s">
        <v>526</v>
      </c>
      <c r="F1691" s="120"/>
      <c r="G1691" s="7"/>
      <c r="H1691" s="120"/>
      <c r="I1691" s="7"/>
      <c r="J1691" s="120"/>
      <c r="K1691" s="7"/>
      <c r="L1691" s="119"/>
      <c r="M1691" s="2"/>
    </row>
    <row r="1692" spans="1:14" s="1" customFormat="1" ht="27.6">
      <c r="A1692" s="1" t="s">
        <v>29</v>
      </c>
      <c r="B1692" s="1" t="s">
        <v>524</v>
      </c>
      <c r="C1692" s="2" t="s">
        <v>9</v>
      </c>
      <c r="D1692" s="2" t="s">
        <v>105</v>
      </c>
      <c r="E1692" s="7"/>
      <c r="F1692" s="120"/>
      <c r="G1692" s="7"/>
      <c r="H1692" s="120"/>
      <c r="I1692" s="7"/>
      <c r="J1692" s="120"/>
      <c r="K1692" s="7"/>
      <c r="L1692" s="119"/>
      <c r="M1692" s="2"/>
    </row>
    <row r="1693" spans="1:14" s="1" customFormat="1" ht="41.4">
      <c r="A1693" s="1" t="s">
        <v>29</v>
      </c>
      <c r="B1693" s="1" t="s">
        <v>524</v>
      </c>
      <c r="C1693" s="2" t="s">
        <v>9</v>
      </c>
      <c r="D1693" s="2" t="s">
        <v>106</v>
      </c>
      <c r="E1693" s="7"/>
      <c r="F1693" s="120"/>
      <c r="G1693" s="7"/>
      <c r="H1693" s="120"/>
      <c r="I1693" s="7"/>
      <c r="J1693" s="120"/>
      <c r="K1693" s="7"/>
      <c r="L1693" s="119"/>
      <c r="M1693" s="2"/>
    </row>
    <row r="1694" spans="1:14" s="1" customFormat="1" ht="27.6">
      <c r="A1694" s="1" t="s">
        <v>29</v>
      </c>
      <c r="B1694" s="1" t="s">
        <v>524</v>
      </c>
      <c r="C1694" s="2" t="s">
        <v>9</v>
      </c>
      <c r="D1694" s="2" t="s">
        <v>107</v>
      </c>
      <c r="E1694" s="7"/>
      <c r="F1694" s="120"/>
      <c r="G1694" s="7"/>
      <c r="H1694" s="120"/>
      <c r="I1694" s="7"/>
      <c r="J1694" s="120"/>
      <c r="K1694" s="7"/>
      <c r="L1694" s="119"/>
      <c r="M1694" s="2"/>
    </row>
    <row r="1695" spans="1:14" s="1" customFormat="1" ht="27.6">
      <c r="A1695" s="1" t="s">
        <v>29</v>
      </c>
      <c r="B1695" s="1" t="s">
        <v>524</v>
      </c>
      <c r="C1695" s="2" t="s">
        <v>9</v>
      </c>
      <c r="D1695" s="2" t="s">
        <v>108</v>
      </c>
      <c r="E1695" s="7">
        <v>82007</v>
      </c>
      <c r="F1695" s="120"/>
      <c r="G1695" s="7">
        <v>139046</v>
      </c>
      <c r="H1695" s="120"/>
      <c r="I1695" s="7">
        <v>265601</v>
      </c>
      <c r="J1695" s="120"/>
      <c r="K1695" s="7"/>
      <c r="L1695" s="119"/>
      <c r="M1695" s="2"/>
      <c r="N1695" s="1" t="s">
        <v>527</v>
      </c>
    </row>
    <row r="1696" spans="1:14" s="1" customFormat="1" ht="27.6">
      <c r="A1696" s="1" t="s">
        <v>29</v>
      </c>
      <c r="B1696" s="1" t="s">
        <v>524</v>
      </c>
      <c r="C1696" s="2" t="s">
        <v>10</v>
      </c>
      <c r="D1696" s="2" t="s">
        <v>109</v>
      </c>
      <c r="E1696" s="7">
        <v>243165</v>
      </c>
      <c r="F1696" s="120"/>
      <c r="G1696" s="7"/>
      <c r="H1696" s="120"/>
      <c r="I1696" s="7"/>
      <c r="J1696" s="120"/>
      <c r="K1696" s="7"/>
      <c r="L1696" s="119"/>
      <c r="M1696" s="2"/>
      <c r="N1696" s="1" t="s">
        <v>528</v>
      </c>
    </row>
    <row r="1697" spans="1:14" s="1" customFormat="1" ht="27.6">
      <c r="A1697" s="1" t="s">
        <v>29</v>
      </c>
      <c r="B1697" s="1" t="s">
        <v>524</v>
      </c>
      <c r="C1697" s="2" t="s">
        <v>10</v>
      </c>
      <c r="D1697" s="2" t="s">
        <v>110</v>
      </c>
      <c r="E1697" s="7"/>
      <c r="F1697" s="120"/>
      <c r="G1697" s="7"/>
      <c r="H1697" s="120"/>
      <c r="I1697" s="7"/>
      <c r="J1697" s="120"/>
      <c r="K1697" s="7"/>
      <c r="L1697" s="119"/>
      <c r="M1697" s="2"/>
    </row>
    <row r="1698" spans="1:14" s="1" customFormat="1" ht="27.6">
      <c r="A1698" s="1" t="s">
        <v>29</v>
      </c>
      <c r="B1698" s="1" t="s">
        <v>524</v>
      </c>
      <c r="C1698" s="2" t="s">
        <v>10</v>
      </c>
      <c r="D1698" s="2" t="s">
        <v>111</v>
      </c>
      <c r="E1698" s="7"/>
      <c r="F1698" s="120"/>
      <c r="G1698" s="7"/>
      <c r="H1698" s="120"/>
      <c r="I1698" s="7"/>
      <c r="J1698" s="120"/>
      <c r="K1698" s="7"/>
      <c r="L1698" s="119"/>
      <c r="M1698" s="2"/>
    </row>
    <row r="1699" spans="1:14" s="1" customFormat="1" ht="27.6">
      <c r="A1699" s="1" t="s">
        <v>29</v>
      </c>
      <c r="B1699" s="1" t="s">
        <v>524</v>
      </c>
      <c r="C1699" s="2" t="s">
        <v>10</v>
      </c>
      <c r="D1699" s="2" t="s">
        <v>112</v>
      </c>
      <c r="E1699" s="7"/>
      <c r="F1699" s="120"/>
      <c r="G1699" s="7"/>
      <c r="H1699" s="120"/>
      <c r="I1699" s="7"/>
      <c r="J1699" s="120"/>
      <c r="K1699" s="7"/>
      <c r="L1699" s="119"/>
      <c r="M1699" s="2"/>
    </row>
    <row r="1700" spans="1:14" s="1" customFormat="1">
      <c r="A1700" s="1" t="s">
        <v>29</v>
      </c>
      <c r="B1700" s="1" t="s">
        <v>524</v>
      </c>
      <c r="C1700" s="2" t="s">
        <v>11</v>
      </c>
      <c r="D1700" s="2" t="s">
        <v>113</v>
      </c>
      <c r="E1700" s="7"/>
      <c r="F1700" s="120"/>
      <c r="G1700" s="7"/>
      <c r="H1700" s="120"/>
      <c r="I1700" s="7"/>
      <c r="J1700" s="120"/>
      <c r="K1700" s="7"/>
      <c r="L1700" s="119"/>
      <c r="M1700" s="2"/>
    </row>
    <row r="1701" spans="1:14" s="1" customFormat="1" ht="41.4">
      <c r="A1701" s="1" t="s">
        <v>29</v>
      </c>
      <c r="B1701" s="1" t="s">
        <v>524</v>
      </c>
      <c r="C1701" s="2" t="s">
        <v>11</v>
      </c>
      <c r="D1701" s="2" t="s">
        <v>114</v>
      </c>
      <c r="E1701" s="7"/>
      <c r="F1701" s="120"/>
      <c r="G1701" s="7"/>
      <c r="H1701" s="120"/>
      <c r="I1701" s="7"/>
      <c r="J1701" s="120"/>
      <c r="K1701" s="7"/>
      <c r="L1701" s="119"/>
      <c r="M1701" s="2"/>
    </row>
    <row r="1702" spans="1:14" s="1" customFormat="1">
      <c r="A1702" s="1" t="s">
        <v>29</v>
      </c>
      <c r="B1702" s="1" t="s">
        <v>524</v>
      </c>
      <c r="C1702" s="2" t="s">
        <v>11</v>
      </c>
      <c r="D1702" s="2" t="s">
        <v>115</v>
      </c>
      <c r="E1702" s="7"/>
      <c r="F1702" s="120"/>
      <c r="G1702" s="7"/>
      <c r="H1702" s="120"/>
      <c r="I1702" s="7"/>
      <c r="J1702" s="120"/>
      <c r="K1702" s="7"/>
      <c r="L1702" s="119"/>
      <c r="M1702" s="2"/>
    </row>
    <row r="1703" spans="1:14" s="1" customFormat="1">
      <c r="A1703" s="1" t="s">
        <v>29</v>
      </c>
      <c r="B1703" s="1" t="s">
        <v>524</v>
      </c>
      <c r="C1703" s="2" t="s">
        <v>12</v>
      </c>
      <c r="D1703" s="2" t="s">
        <v>116</v>
      </c>
      <c r="E1703" s="7"/>
      <c r="F1703" s="120"/>
      <c r="G1703" s="7"/>
      <c r="H1703" s="120"/>
      <c r="I1703" s="7"/>
      <c r="J1703" s="120"/>
      <c r="K1703" s="7"/>
      <c r="L1703" s="119"/>
      <c r="M1703" s="2"/>
    </row>
    <row r="1704" spans="1:14" s="1" customFormat="1" ht="27.6">
      <c r="A1704" s="1" t="s">
        <v>29</v>
      </c>
      <c r="B1704" s="1" t="s">
        <v>524</v>
      </c>
      <c r="C1704" s="2" t="s">
        <v>13</v>
      </c>
      <c r="D1704" s="2" t="s">
        <v>117</v>
      </c>
      <c r="E1704" s="7"/>
      <c r="F1704" s="120"/>
      <c r="G1704" s="7"/>
      <c r="H1704" s="120"/>
      <c r="I1704" s="7"/>
      <c r="J1704" s="120"/>
      <c r="K1704" s="7"/>
      <c r="L1704" s="119"/>
      <c r="M1704" s="2"/>
    </row>
    <row r="1705" spans="1:14" s="1" customFormat="1">
      <c r="A1705" s="1" t="s">
        <v>29</v>
      </c>
      <c r="B1705" s="1" t="s">
        <v>524</v>
      </c>
      <c r="C1705" s="2" t="s">
        <v>14</v>
      </c>
      <c r="D1705" s="2" t="s">
        <v>118</v>
      </c>
      <c r="E1705" s="7">
        <v>640777</v>
      </c>
      <c r="F1705" s="120"/>
      <c r="G1705" s="7">
        <v>4145779</v>
      </c>
      <c r="H1705" s="120"/>
      <c r="I1705" s="7">
        <v>1994297</v>
      </c>
      <c r="J1705" s="120"/>
      <c r="K1705" s="7">
        <v>462014</v>
      </c>
      <c r="L1705" s="119"/>
      <c r="M1705" s="2">
        <v>42986</v>
      </c>
      <c r="N1705" s="1" t="s">
        <v>529</v>
      </c>
    </row>
    <row r="1706" spans="1:14" s="1" customFormat="1" ht="27.6">
      <c r="A1706" s="1" t="s">
        <v>29</v>
      </c>
      <c r="B1706" s="1" t="s">
        <v>524</v>
      </c>
      <c r="C1706" s="2" t="s">
        <v>15</v>
      </c>
      <c r="D1706" s="2" t="s">
        <v>119</v>
      </c>
      <c r="E1706" s="7"/>
      <c r="F1706" s="120"/>
      <c r="G1706" s="7">
        <v>24923</v>
      </c>
      <c r="H1706" s="120"/>
      <c r="I1706" s="7"/>
      <c r="J1706" s="120"/>
      <c r="K1706" s="7"/>
      <c r="L1706" s="119"/>
      <c r="M1706" s="2"/>
      <c r="N1706" s="1" t="s">
        <v>530</v>
      </c>
    </row>
    <row r="1707" spans="1:14" s="1" customFormat="1" ht="27.6">
      <c r="A1707" s="1" t="s">
        <v>29</v>
      </c>
      <c r="B1707" s="1" t="s">
        <v>524</v>
      </c>
      <c r="C1707" s="2" t="s">
        <v>15</v>
      </c>
      <c r="D1707" s="2" t="s">
        <v>120</v>
      </c>
      <c r="E1707" s="7"/>
      <c r="F1707" s="120"/>
      <c r="G1707" s="7">
        <v>24083</v>
      </c>
      <c r="H1707" s="120"/>
      <c r="I1707" s="7"/>
      <c r="J1707" s="120"/>
      <c r="K1707" s="7"/>
      <c r="L1707" s="119"/>
      <c r="M1707" s="2"/>
      <c r="N1707" s="1" t="s">
        <v>531</v>
      </c>
    </row>
    <row r="1708" spans="1:14" s="1" customFormat="1" ht="27.6">
      <c r="A1708" s="1" t="s">
        <v>29</v>
      </c>
      <c r="B1708" s="1" t="s">
        <v>524</v>
      </c>
      <c r="C1708" s="2" t="s">
        <v>15</v>
      </c>
      <c r="D1708" s="2" t="s">
        <v>121</v>
      </c>
      <c r="E1708" s="7"/>
      <c r="F1708" s="120"/>
      <c r="G1708" s="7">
        <v>55799</v>
      </c>
      <c r="H1708" s="120"/>
      <c r="I1708" s="7">
        <v>588177</v>
      </c>
      <c r="J1708" s="120"/>
      <c r="K1708" s="7">
        <v>176545</v>
      </c>
      <c r="L1708" s="119"/>
      <c r="M1708" s="2">
        <v>0</v>
      </c>
      <c r="N1708" s="1" t="s">
        <v>532</v>
      </c>
    </row>
    <row r="1709" spans="1:14" s="1" customFormat="1" ht="27.6">
      <c r="A1709" s="1" t="s">
        <v>29</v>
      </c>
      <c r="B1709" s="1" t="s">
        <v>524</v>
      </c>
      <c r="C1709" s="2" t="s">
        <v>15</v>
      </c>
      <c r="D1709" s="2" t="s">
        <v>122</v>
      </c>
      <c r="E1709" s="7"/>
      <c r="F1709" s="120"/>
      <c r="G1709" s="7"/>
      <c r="H1709" s="120"/>
      <c r="I1709" s="7">
        <v>125000</v>
      </c>
      <c r="J1709" s="120"/>
      <c r="K1709" s="7"/>
      <c r="L1709" s="119"/>
      <c r="M1709" s="2">
        <v>0</v>
      </c>
      <c r="N1709" s="1" t="s">
        <v>533</v>
      </c>
    </row>
    <row r="1710" spans="1:14" s="1" customFormat="1">
      <c r="A1710" s="1" t="s">
        <v>29</v>
      </c>
      <c r="B1710" s="1" t="s">
        <v>524</v>
      </c>
      <c r="C1710" s="2" t="s">
        <v>15</v>
      </c>
      <c r="D1710" s="2" t="s">
        <v>123</v>
      </c>
      <c r="E1710" s="7"/>
      <c r="F1710" s="120"/>
      <c r="G1710" s="7"/>
      <c r="H1710" s="120"/>
      <c r="I1710" s="7">
        <v>16000</v>
      </c>
      <c r="J1710" s="120"/>
      <c r="K1710" s="7">
        <v>69863</v>
      </c>
      <c r="L1710" s="119"/>
      <c r="M1710" s="2">
        <v>0</v>
      </c>
      <c r="N1710" s="1" t="s">
        <v>534</v>
      </c>
    </row>
    <row r="1711" spans="1:14" s="1" customFormat="1">
      <c r="A1711" s="1" t="s">
        <v>29</v>
      </c>
      <c r="B1711" s="1" t="s">
        <v>524</v>
      </c>
      <c r="C1711" s="2" t="s">
        <v>86</v>
      </c>
      <c r="D1711" s="2" t="s">
        <v>124</v>
      </c>
      <c r="E1711" s="7"/>
      <c r="F1711" s="120"/>
      <c r="G1711" s="7"/>
      <c r="H1711" s="120"/>
      <c r="I1711" s="7"/>
      <c r="J1711" s="120"/>
      <c r="K1711" s="7"/>
      <c r="L1711" s="119"/>
      <c r="M1711" s="2"/>
    </row>
    <row r="1712" spans="1:14" s="1" customFormat="1">
      <c r="A1712" s="1" t="s">
        <v>29</v>
      </c>
      <c r="B1712" s="1" t="s">
        <v>537</v>
      </c>
      <c r="C1712" s="2" t="s">
        <v>8</v>
      </c>
      <c r="D1712" s="2" t="s">
        <v>97</v>
      </c>
      <c r="E1712" s="7">
        <v>709000</v>
      </c>
      <c r="F1712" s="120">
        <v>1247</v>
      </c>
      <c r="G1712" s="7">
        <v>1617422</v>
      </c>
      <c r="H1712" s="120">
        <v>2078</v>
      </c>
      <c r="I1712" s="7">
        <v>3557837</v>
      </c>
      <c r="J1712" s="120">
        <v>2475</v>
      </c>
      <c r="K1712" s="7">
        <v>112396</v>
      </c>
      <c r="L1712" s="119">
        <v>301</v>
      </c>
      <c r="M1712" s="2"/>
    </row>
    <row r="1713" spans="1:14" s="1" customFormat="1">
      <c r="A1713" s="1" t="s">
        <v>29</v>
      </c>
      <c r="B1713" s="1" t="s">
        <v>537</v>
      </c>
      <c r="C1713" s="2" t="s">
        <v>8</v>
      </c>
      <c r="D1713" s="2" t="s">
        <v>98</v>
      </c>
      <c r="E1713" s="7">
        <v>1771</v>
      </c>
      <c r="F1713" s="120">
        <v>71</v>
      </c>
      <c r="G1713" s="7">
        <v>345805</v>
      </c>
      <c r="H1713" s="120">
        <v>329</v>
      </c>
      <c r="I1713" s="7">
        <v>106887</v>
      </c>
      <c r="J1713" s="120"/>
      <c r="K1713" s="7">
        <v>91250</v>
      </c>
      <c r="L1713" s="119"/>
      <c r="M1713" s="2"/>
    </row>
    <row r="1714" spans="1:14" s="1" customFormat="1">
      <c r="A1714" s="1" t="s">
        <v>29</v>
      </c>
      <c r="B1714" s="1" t="s">
        <v>537</v>
      </c>
      <c r="C1714" s="2" t="s">
        <v>8</v>
      </c>
      <c r="D1714" s="2" t="s">
        <v>99</v>
      </c>
      <c r="E1714" s="7"/>
      <c r="F1714" s="120"/>
      <c r="G1714" s="7">
        <v>25634</v>
      </c>
      <c r="H1714" s="120"/>
      <c r="I1714" s="7">
        <v>265083</v>
      </c>
      <c r="J1714" s="120"/>
      <c r="K1714" s="7"/>
      <c r="L1714" s="119"/>
      <c r="M1714" s="2"/>
    </row>
    <row r="1715" spans="1:14" s="1" customFormat="1" ht="27.6">
      <c r="A1715" s="1" t="s">
        <v>29</v>
      </c>
      <c r="B1715" s="1" t="s">
        <v>537</v>
      </c>
      <c r="C1715" s="2" t="s">
        <v>8</v>
      </c>
      <c r="D1715" s="2" t="s">
        <v>100</v>
      </c>
      <c r="E1715" s="7"/>
      <c r="F1715" s="120"/>
      <c r="G1715" s="7"/>
      <c r="H1715" s="120"/>
      <c r="I1715" s="7">
        <v>8220</v>
      </c>
      <c r="J1715" s="120"/>
      <c r="K1715" s="7">
        <v>84368</v>
      </c>
      <c r="L1715" s="119"/>
      <c r="M1715" s="2"/>
    </row>
    <row r="1716" spans="1:14" s="1" customFormat="1">
      <c r="A1716" s="1" t="s">
        <v>29</v>
      </c>
      <c r="B1716" s="1" t="s">
        <v>537</v>
      </c>
      <c r="C1716" s="2" t="s">
        <v>8</v>
      </c>
      <c r="D1716" s="2" t="s">
        <v>101</v>
      </c>
      <c r="E1716" s="7"/>
      <c r="F1716" s="120"/>
      <c r="G1716" s="7"/>
      <c r="H1716" s="120"/>
      <c r="I1716" s="7"/>
      <c r="J1716" s="120"/>
      <c r="K1716" s="7">
        <v>35309</v>
      </c>
      <c r="L1716" s="119"/>
      <c r="M1716" s="2"/>
    </row>
    <row r="1717" spans="1:14" s="1" customFormat="1" ht="55.2">
      <c r="A1717" s="1" t="s">
        <v>29</v>
      </c>
      <c r="B1717" s="1" t="s">
        <v>537</v>
      </c>
      <c r="C1717" s="2" t="s">
        <v>8</v>
      </c>
      <c r="D1717" s="2" t="s">
        <v>102</v>
      </c>
      <c r="E1717" s="7"/>
      <c r="F1717" s="120"/>
      <c r="G1717" s="7"/>
      <c r="H1717" s="120"/>
      <c r="I1717" s="7"/>
      <c r="J1717" s="120"/>
      <c r="K1717" s="7"/>
      <c r="L1717" s="119"/>
      <c r="M1717" s="2"/>
    </row>
    <row r="1718" spans="1:14" s="1" customFormat="1">
      <c r="A1718" s="1" t="s">
        <v>29</v>
      </c>
      <c r="B1718" s="1" t="s">
        <v>537</v>
      </c>
      <c r="C1718" s="2" t="s">
        <v>8</v>
      </c>
      <c r="D1718" s="2" t="s">
        <v>103</v>
      </c>
      <c r="E1718" s="7"/>
      <c r="F1718" s="120"/>
      <c r="G1718" s="7"/>
      <c r="H1718" s="120"/>
      <c r="I1718" s="7">
        <v>104365</v>
      </c>
      <c r="J1718" s="120">
        <v>154</v>
      </c>
      <c r="K1718" s="7"/>
      <c r="L1718" s="119"/>
      <c r="M1718" s="2"/>
    </row>
    <row r="1719" spans="1:14" s="1" customFormat="1" ht="27.6">
      <c r="A1719" s="1" t="s">
        <v>29</v>
      </c>
      <c r="B1719" s="1" t="s">
        <v>537</v>
      </c>
      <c r="C1719" s="2" t="s">
        <v>9</v>
      </c>
      <c r="D1719" s="2" t="s">
        <v>104</v>
      </c>
      <c r="E1719" s="7">
        <v>2232</v>
      </c>
      <c r="F1719" s="120"/>
      <c r="G1719" s="7">
        <v>70220</v>
      </c>
      <c r="H1719" s="120"/>
      <c r="I1719" s="7">
        <v>4559</v>
      </c>
      <c r="J1719" s="120"/>
      <c r="K1719" s="7">
        <v>264320</v>
      </c>
      <c r="L1719" s="119"/>
      <c r="M1719" s="2"/>
    </row>
    <row r="1720" spans="1:14" s="1" customFormat="1" ht="27.6">
      <c r="A1720" s="1" t="s">
        <v>29</v>
      </c>
      <c r="B1720" s="1" t="s">
        <v>537</v>
      </c>
      <c r="C1720" s="2" t="s">
        <v>9</v>
      </c>
      <c r="D1720" s="2" t="s">
        <v>105</v>
      </c>
      <c r="E1720" s="7">
        <v>18746</v>
      </c>
      <c r="F1720" s="120"/>
      <c r="G1720" s="7">
        <v>34</v>
      </c>
      <c r="H1720" s="120"/>
      <c r="I1720" s="7">
        <v>1172776</v>
      </c>
      <c r="J1720" s="120"/>
      <c r="K1720" s="7">
        <v>118885</v>
      </c>
      <c r="L1720" s="119"/>
      <c r="M1720" s="2"/>
    </row>
    <row r="1721" spans="1:14" s="1" customFormat="1" ht="41.4">
      <c r="A1721" s="1" t="s">
        <v>29</v>
      </c>
      <c r="B1721" s="1" t="s">
        <v>537</v>
      </c>
      <c r="C1721" s="2" t="s">
        <v>9</v>
      </c>
      <c r="D1721" s="2" t="s">
        <v>106</v>
      </c>
      <c r="E1721" s="7"/>
      <c r="F1721" s="120"/>
      <c r="G1721" s="7">
        <v>24366</v>
      </c>
      <c r="H1721" s="120"/>
      <c r="I1721" s="7"/>
      <c r="J1721" s="120"/>
      <c r="K1721" s="7"/>
      <c r="L1721" s="119"/>
      <c r="M1721" s="2"/>
    </row>
    <row r="1722" spans="1:14" s="1" customFormat="1" ht="27.6">
      <c r="A1722" s="1" t="s">
        <v>29</v>
      </c>
      <c r="B1722" s="1" t="s">
        <v>537</v>
      </c>
      <c r="C1722" s="2" t="s">
        <v>9</v>
      </c>
      <c r="D1722" s="2" t="s">
        <v>107</v>
      </c>
      <c r="E1722" s="7">
        <v>63421</v>
      </c>
      <c r="F1722" s="120"/>
      <c r="G1722" s="7">
        <v>22909</v>
      </c>
      <c r="H1722" s="120"/>
      <c r="I1722" s="7">
        <v>123731</v>
      </c>
      <c r="J1722" s="120"/>
      <c r="K1722" s="7">
        <v>32080</v>
      </c>
      <c r="L1722" s="119"/>
      <c r="M1722" s="2"/>
    </row>
    <row r="1723" spans="1:14" s="1" customFormat="1" ht="41.4">
      <c r="A1723" s="1" t="s">
        <v>29</v>
      </c>
      <c r="B1723" s="1" t="s">
        <v>537</v>
      </c>
      <c r="C1723" s="2" t="s">
        <v>9</v>
      </c>
      <c r="D1723" s="2" t="s">
        <v>108</v>
      </c>
      <c r="E1723" s="7">
        <v>225467</v>
      </c>
      <c r="F1723" s="120"/>
      <c r="G1723" s="7">
        <v>971453</v>
      </c>
      <c r="H1723" s="120"/>
      <c r="I1723" s="7">
        <v>499110</v>
      </c>
      <c r="J1723" s="120"/>
      <c r="K1723" s="7">
        <v>401114</v>
      </c>
      <c r="L1723" s="119"/>
      <c r="M1723" s="2"/>
      <c r="N1723" s="2" t="s">
        <v>540</v>
      </c>
    </row>
    <row r="1724" spans="1:14" s="1" customFormat="1" ht="27.6">
      <c r="A1724" s="1" t="s">
        <v>29</v>
      </c>
      <c r="B1724" s="1" t="s">
        <v>537</v>
      </c>
      <c r="C1724" s="2" t="s">
        <v>10</v>
      </c>
      <c r="D1724" s="2" t="s">
        <v>109</v>
      </c>
      <c r="E1724" s="7">
        <v>129784</v>
      </c>
      <c r="F1724" s="120"/>
      <c r="G1724" s="7">
        <v>299993</v>
      </c>
      <c r="H1724" s="120"/>
      <c r="I1724" s="7">
        <v>100134</v>
      </c>
      <c r="J1724" s="120"/>
      <c r="K1724" s="7">
        <v>18073</v>
      </c>
      <c r="L1724" s="119"/>
      <c r="M1724" s="2"/>
    </row>
    <row r="1725" spans="1:14" s="1" customFormat="1" ht="27.6">
      <c r="A1725" s="1" t="s">
        <v>29</v>
      </c>
      <c r="B1725" s="1" t="s">
        <v>537</v>
      </c>
      <c r="C1725" s="2" t="s">
        <v>10</v>
      </c>
      <c r="D1725" s="2" t="s">
        <v>110</v>
      </c>
      <c r="E1725" s="7">
        <v>25422</v>
      </c>
      <c r="F1725" s="120"/>
      <c r="G1725" s="7">
        <v>33786</v>
      </c>
      <c r="H1725" s="120"/>
      <c r="I1725" s="7">
        <v>5633</v>
      </c>
      <c r="J1725" s="120"/>
      <c r="K1725" s="7"/>
      <c r="L1725" s="119"/>
      <c r="M1725" s="2"/>
    </row>
    <row r="1726" spans="1:14" s="1" customFormat="1" ht="27.6">
      <c r="A1726" s="1" t="s">
        <v>29</v>
      </c>
      <c r="B1726" s="1" t="s">
        <v>537</v>
      </c>
      <c r="C1726" s="2" t="s">
        <v>10</v>
      </c>
      <c r="D1726" s="2" t="s">
        <v>111</v>
      </c>
      <c r="E1726" s="7">
        <v>3435</v>
      </c>
      <c r="F1726" s="120"/>
      <c r="G1726" s="7">
        <v>78840</v>
      </c>
      <c r="H1726" s="120"/>
      <c r="I1726" s="7">
        <v>1368748</v>
      </c>
      <c r="J1726" s="120"/>
      <c r="K1726" s="7">
        <v>1000</v>
      </c>
      <c r="L1726" s="119"/>
      <c r="M1726" s="2"/>
    </row>
    <row r="1727" spans="1:14" s="1" customFormat="1" ht="27.6">
      <c r="A1727" s="1" t="s">
        <v>29</v>
      </c>
      <c r="B1727" s="1" t="s">
        <v>537</v>
      </c>
      <c r="C1727" s="2" t="s">
        <v>10</v>
      </c>
      <c r="D1727" s="2" t="s">
        <v>112</v>
      </c>
      <c r="E1727" s="7"/>
      <c r="F1727" s="120"/>
      <c r="G1727" s="7"/>
      <c r="H1727" s="120"/>
      <c r="I1727" s="7"/>
      <c r="J1727" s="120"/>
      <c r="K1727" s="7"/>
      <c r="L1727" s="119"/>
      <c r="M1727" s="2"/>
    </row>
    <row r="1728" spans="1:14" s="1" customFormat="1">
      <c r="A1728" s="1" t="s">
        <v>29</v>
      </c>
      <c r="B1728" s="1" t="s">
        <v>537</v>
      </c>
      <c r="C1728" s="2" t="s">
        <v>11</v>
      </c>
      <c r="D1728" s="2" t="s">
        <v>113</v>
      </c>
      <c r="E1728" s="7"/>
      <c r="F1728" s="120"/>
      <c r="G1728" s="7">
        <v>1707573</v>
      </c>
      <c r="H1728" s="120"/>
      <c r="I1728" s="7">
        <v>645743</v>
      </c>
      <c r="J1728" s="120"/>
      <c r="K1728" s="7"/>
      <c r="L1728" s="119"/>
      <c r="M1728" s="2"/>
    </row>
    <row r="1729" spans="1:14" s="1" customFormat="1" ht="41.4">
      <c r="A1729" s="1" t="s">
        <v>29</v>
      </c>
      <c r="B1729" s="1" t="s">
        <v>537</v>
      </c>
      <c r="C1729" s="2" t="s">
        <v>11</v>
      </c>
      <c r="D1729" s="2" t="s">
        <v>114</v>
      </c>
      <c r="E1729" s="7">
        <v>20475</v>
      </c>
      <c r="F1729" s="120"/>
      <c r="G1729" s="7"/>
      <c r="H1729" s="120"/>
      <c r="I1729" s="7"/>
      <c r="J1729" s="120"/>
      <c r="K1729" s="7"/>
      <c r="L1729" s="119"/>
      <c r="M1729" s="2"/>
    </row>
    <row r="1730" spans="1:14" s="1" customFormat="1">
      <c r="A1730" s="1" t="s">
        <v>29</v>
      </c>
      <c r="B1730" s="1" t="s">
        <v>537</v>
      </c>
      <c r="C1730" s="2" t="s">
        <v>11</v>
      </c>
      <c r="D1730" s="2" t="s">
        <v>115</v>
      </c>
      <c r="E1730" s="7"/>
      <c r="F1730" s="120"/>
      <c r="G1730" s="7"/>
      <c r="H1730" s="120"/>
      <c r="I1730" s="7"/>
      <c r="J1730" s="120"/>
      <c r="K1730" s="7"/>
      <c r="L1730" s="119"/>
      <c r="M1730" s="2"/>
    </row>
    <row r="1731" spans="1:14" s="1" customFormat="1">
      <c r="A1731" s="1" t="s">
        <v>29</v>
      </c>
      <c r="B1731" s="1" t="s">
        <v>537</v>
      </c>
      <c r="C1731" s="2" t="s">
        <v>12</v>
      </c>
      <c r="D1731" s="2" t="s">
        <v>116</v>
      </c>
      <c r="E1731" s="7"/>
      <c r="F1731" s="120"/>
      <c r="G1731" s="7"/>
      <c r="H1731" s="120"/>
      <c r="I1731" s="7"/>
      <c r="J1731" s="120"/>
      <c r="K1731" s="7"/>
      <c r="L1731" s="119"/>
      <c r="M1731" s="2"/>
    </row>
    <row r="1732" spans="1:14" s="1" customFormat="1" ht="27.6">
      <c r="A1732" s="1" t="s">
        <v>29</v>
      </c>
      <c r="B1732" s="1" t="s">
        <v>537</v>
      </c>
      <c r="C1732" s="2" t="s">
        <v>13</v>
      </c>
      <c r="D1732" s="2" t="s">
        <v>117</v>
      </c>
      <c r="E1732" s="7"/>
      <c r="F1732" s="120"/>
      <c r="G1732" s="7"/>
      <c r="H1732" s="120"/>
      <c r="I1732" s="7"/>
      <c r="J1732" s="120"/>
      <c r="K1732" s="7"/>
      <c r="L1732" s="119"/>
      <c r="M1732" s="2"/>
    </row>
    <row r="1733" spans="1:14" s="1" customFormat="1">
      <c r="A1733" s="1" t="s">
        <v>29</v>
      </c>
      <c r="B1733" s="1" t="s">
        <v>537</v>
      </c>
      <c r="C1733" s="2" t="s">
        <v>14</v>
      </c>
      <c r="D1733" s="2" t="s">
        <v>118</v>
      </c>
      <c r="E1733" s="7">
        <v>89166</v>
      </c>
      <c r="F1733" s="120"/>
      <c r="G1733" s="7">
        <v>159583</v>
      </c>
      <c r="H1733" s="120"/>
      <c r="I1733" s="7">
        <v>244478</v>
      </c>
      <c r="J1733" s="120"/>
      <c r="K1733" s="7"/>
      <c r="L1733" s="119"/>
      <c r="M1733" s="2"/>
    </row>
    <row r="1734" spans="1:14" s="1" customFormat="1" ht="27.6">
      <c r="A1734" s="1" t="s">
        <v>29</v>
      </c>
      <c r="B1734" s="1" t="s">
        <v>537</v>
      </c>
      <c r="C1734" s="2" t="s">
        <v>15</v>
      </c>
      <c r="D1734" s="2" t="s">
        <v>119</v>
      </c>
      <c r="E1734" s="7"/>
      <c r="F1734" s="120"/>
      <c r="G1734" s="7">
        <v>23331</v>
      </c>
      <c r="H1734" s="120">
        <v>15</v>
      </c>
      <c r="I1734" s="7"/>
      <c r="J1734" s="120"/>
      <c r="K1734" s="7"/>
      <c r="L1734" s="119"/>
      <c r="M1734" s="2"/>
    </row>
    <row r="1735" spans="1:14" s="1" customFormat="1" ht="27.6">
      <c r="A1735" s="1" t="s">
        <v>29</v>
      </c>
      <c r="B1735" s="1" t="s">
        <v>537</v>
      </c>
      <c r="C1735" s="2" t="s">
        <v>15</v>
      </c>
      <c r="D1735" s="2" t="s">
        <v>120</v>
      </c>
      <c r="E1735" s="7"/>
      <c r="F1735" s="120"/>
      <c r="G1735" s="7">
        <v>22545</v>
      </c>
      <c r="H1735" s="120">
        <v>30</v>
      </c>
      <c r="I1735" s="7"/>
      <c r="J1735" s="120"/>
      <c r="K1735" s="7"/>
      <c r="L1735" s="119"/>
      <c r="M1735" s="2"/>
    </row>
    <row r="1736" spans="1:14" s="1" customFormat="1" ht="27.6">
      <c r="A1736" s="1" t="s">
        <v>29</v>
      </c>
      <c r="B1736" s="1" t="s">
        <v>537</v>
      </c>
      <c r="C1736" s="2" t="s">
        <v>15</v>
      </c>
      <c r="D1736" s="2" t="s">
        <v>121</v>
      </c>
      <c r="E1736" s="7"/>
      <c r="F1736" s="120"/>
      <c r="G1736" s="7">
        <v>7901</v>
      </c>
      <c r="H1736" s="120">
        <v>7</v>
      </c>
      <c r="I1736" s="7">
        <v>435680</v>
      </c>
      <c r="J1736" s="120">
        <v>253</v>
      </c>
      <c r="K1736" s="7">
        <v>489145</v>
      </c>
      <c r="L1736" s="119"/>
      <c r="M1736" s="2"/>
    </row>
    <row r="1737" spans="1:14" s="1" customFormat="1" ht="27.6">
      <c r="A1737" s="1" t="s">
        <v>29</v>
      </c>
      <c r="B1737" s="1" t="s">
        <v>537</v>
      </c>
      <c r="C1737" s="2" t="s">
        <v>15</v>
      </c>
      <c r="D1737" s="2" t="s">
        <v>122</v>
      </c>
      <c r="E1737" s="7"/>
      <c r="F1737" s="120"/>
      <c r="G1737" s="7"/>
      <c r="H1737" s="120"/>
      <c r="I1737" s="7"/>
      <c r="J1737" s="120"/>
      <c r="K1737" s="7"/>
      <c r="L1737" s="119"/>
      <c r="M1737" s="2"/>
    </row>
    <row r="1738" spans="1:14" s="1" customFormat="1">
      <c r="A1738" s="1" t="s">
        <v>29</v>
      </c>
      <c r="B1738" s="1" t="s">
        <v>537</v>
      </c>
      <c r="C1738" s="2" t="s">
        <v>15</v>
      </c>
      <c r="D1738" s="2" t="s">
        <v>123</v>
      </c>
      <c r="E1738" s="7"/>
      <c r="F1738" s="120"/>
      <c r="G1738" s="7"/>
      <c r="H1738" s="120"/>
      <c r="I1738" s="7">
        <v>2147640</v>
      </c>
      <c r="J1738" s="120">
        <v>750</v>
      </c>
      <c r="K1738" s="7">
        <v>178578</v>
      </c>
      <c r="L1738" s="119">
        <v>171</v>
      </c>
      <c r="M1738" s="2"/>
    </row>
    <row r="1739" spans="1:14" s="1" customFormat="1">
      <c r="A1739" s="1" t="s">
        <v>29</v>
      </c>
      <c r="B1739" s="1" t="s">
        <v>537</v>
      </c>
      <c r="C1739" s="2" t="s">
        <v>86</v>
      </c>
      <c r="D1739" s="2" t="s">
        <v>124</v>
      </c>
      <c r="E1739" s="7"/>
      <c r="F1739" s="120"/>
      <c r="G1739" s="7"/>
      <c r="H1739" s="120"/>
      <c r="I1739" s="7"/>
      <c r="J1739" s="120"/>
      <c r="K1739" s="7"/>
      <c r="L1739" s="119"/>
      <c r="M1739" s="2"/>
    </row>
    <row r="1740" spans="1:14" s="1" customFormat="1">
      <c r="A1740" s="1" t="s">
        <v>32</v>
      </c>
      <c r="B1740" s="1" t="s">
        <v>541</v>
      </c>
      <c r="C1740" s="2" t="s">
        <v>8</v>
      </c>
      <c r="D1740" s="2" t="s">
        <v>97</v>
      </c>
      <c r="E1740" s="7">
        <v>19777275</v>
      </c>
      <c r="F1740" s="120">
        <v>23004</v>
      </c>
      <c r="G1740" s="7">
        <v>15494435</v>
      </c>
      <c r="H1740" s="120">
        <v>18048</v>
      </c>
      <c r="I1740" s="7">
        <v>47290070</v>
      </c>
      <c r="J1740" s="120">
        <v>26480</v>
      </c>
      <c r="K1740" s="7"/>
      <c r="L1740" s="119"/>
      <c r="M1740" s="2"/>
      <c r="N1740" s="1" t="s">
        <v>542</v>
      </c>
    </row>
    <row r="1741" spans="1:14" s="1" customFormat="1">
      <c r="A1741" s="1" t="s">
        <v>32</v>
      </c>
      <c r="B1741" s="1" t="s">
        <v>541</v>
      </c>
      <c r="C1741" s="2" t="s">
        <v>8</v>
      </c>
      <c r="D1741" s="2" t="s">
        <v>98</v>
      </c>
      <c r="E1741" s="7">
        <v>8564925</v>
      </c>
      <c r="F1741" s="120">
        <v>8291</v>
      </c>
      <c r="G1741" s="7"/>
      <c r="H1741" s="120"/>
      <c r="I1741" s="7"/>
      <c r="J1741" s="120"/>
      <c r="K1741" s="7"/>
      <c r="L1741" s="119"/>
      <c r="M1741" s="2"/>
      <c r="N1741" s="1" t="s">
        <v>542</v>
      </c>
    </row>
    <row r="1742" spans="1:14" s="1" customFormat="1">
      <c r="A1742" s="1" t="s">
        <v>32</v>
      </c>
      <c r="B1742" s="1" t="s">
        <v>541</v>
      </c>
      <c r="C1742" s="2" t="s">
        <v>8</v>
      </c>
      <c r="D1742" s="2" t="s">
        <v>99</v>
      </c>
      <c r="E1742" s="7"/>
      <c r="F1742" s="120"/>
      <c r="G1742" s="7"/>
      <c r="H1742" s="120"/>
      <c r="I1742" s="7"/>
      <c r="J1742" s="120"/>
      <c r="K1742" s="7"/>
      <c r="L1742" s="119"/>
      <c r="M1742" s="2"/>
    </row>
    <row r="1743" spans="1:14" s="1" customFormat="1" ht="27.6">
      <c r="A1743" s="1" t="s">
        <v>32</v>
      </c>
      <c r="B1743" s="1" t="s">
        <v>541</v>
      </c>
      <c r="C1743" s="2" t="s">
        <v>8</v>
      </c>
      <c r="D1743" s="2" t="s">
        <v>100</v>
      </c>
      <c r="E1743" s="7"/>
      <c r="F1743" s="120"/>
      <c r="G1743" s="7"/>
      <c r="H1743" s="120"/>
      <c r="I1743" s="7"/>
      <c r="J1743" s="120"/>
      <c r="K1743" s="7"/>
      <c r="L1743" s="119"/>
      <c r="M1743" s="2"/>
    </row>
    <row r="1744" spans="1:14" s="1" customFormat="1">
      <c r="A1744" s="1" t="s">
        <v>32</v>
      </c>
      <c r="B1744" s="1" t="s">
        <v>541</v>
      </c>
      <c r="C1744" s="2" t="s">
        <v>8</v>
      </c>
      <c r="D1744" s="2" t="s">
        <v>101</v>
      </c>
      <c r="E1744" s="7"/>
      <c r="F1744" s="120"/>
      <c r="G1744" s="7"/>
      <c r="H1744" s="120"/>
      <c r="I1744" s="7"/>
      <c r="J1744" s="120"/>
      <c r="K1744" s="7"/>
      <c r="L1744" s="119"/>
      <c r="M1744" s="2"/>
    </row>
    <row r="1745" spans="1:13" s="1" customFormat="1" ht="55.2">
      <c r="A1745" s="1" t="s">
        <v>32</v>
      </c>
      <c r="B1745" s="1" t="s">
        <v>541</v>
      </c>
      <c r="C1745" s="2" t="s">
        <v>8</v>
      </c>
      <c r="D1745" s="2" t="s">
        <v>102</v>
      </c>
      <c r="E1745" s="7"/>
      <c r="F1745" s="120"/>
      <c r="G1745" s="7"/>
      <c r="H1745" s="120"/>
      <c r="I1745" s="7"/>
      <c r="J1745" s="120"/>
      <c r="K1745" s="7"/>
      <c r="L1745" s="119"/>
      <c r="M1745" s="2"/>
    </row>
    <row r="1746" spans="1:13" s="1" customFormat="1">
      <c r="A1746" s="1" t="s">
        <v>32</v>
      </c>
      <c r="B1746" s="1" t="s">
        <v>541</v>
      </c>
      <c r="C1746" s="2" t="s">
        <v>8</v>
      </c>
      <c r="D1746" s="2" t="s">
        <v>103</v>
      </c>
      <c r="E1746" s="7"/>
      <c r="F1746" s="120"/>
      <c r="G1746" s="7"/>
      <c r="H1746" s="120"/>
      <c r="I1746" s="7"/>
      <c r="J1746" s="120"/>
      <c r="K1746" s="7"/>
      <c r="L1746" s="119"/>
      <c r="M1746" s="2"/>
    </row>
    <row r="1747" spans="1:13" s="1" customFormat="1" ht="27.6">
      <c r="A1747" s="1" t="s">
        <v>32</v>
      </c>
      <c r="B1747" s="1" t="s">
        <v>541</v>
      </c>
      <c r="C1747" s="2" t="s">
        <v>9</v>
      </c>
      <c r="D1747" s="2" t="s">
        <v>104</v>
      </c>
      <c r="E1747" s="7"/>
      <c r="F1747" s="120"/>
      <c r="G1747" s="7"/>
      <c r="H1747" s="120"/>
      <c r="I1747" s="7"/>
      <c r="J1747" s="120"/>
      <c r="K1747" s="7"/>
      <c r="L1747" s="119"/>
      <c r="M1747" s="2"/>
    </row>
    <row r="1748" spans="1:13" s="1" customFormat="1" ht="27.6">
      <c r="A1748" s="1" t="s">
        <v>32</v>
      </c>
      <c r="B1748" s="1" t="s">
        <v>541</v>
      </c>
      <c r="C1748" s="2" t="s">
        <v>9</v>
      </c>
      <c r="D1748" s="2" t="s">
        <v>105</v>
      </c>
      <c r="E1748" s="7">
        <v>3328934</v>
      </c>
      <c r="F1748" s="120"/>
      <c r="G1748" s="7"/>
      <c r="H1748" s="120"/>
      <c r="I1748" s="7"/>
      <c r="J1748" s="120"/>
      <c r="K1748" s="7"/>
      <c r="L1748" s="119"/>
      <c r="M1748" s="2"/>
    </row>
    <row r="1749" spans="1:13" s="1" customFormat="1" ht="41.4">
      <c r="A1749" s="1" t="s">
        <v>32</v>
      </c>
      <c r="B1749" s="1" t="s">
        <v>541</v>
      </c>
      <c r="C1749" s="2" t="s">
        <v>9</v>
      </c>
      <c r="D1749" s="2" t="s">
        <v>106</v>
      </c>
      <c r="E1749" s="7"/>
      <c r="F1749" s="120"/>
      <c r="G1749" s="7"/>
      <c r="H1749" s="120"/>
      <c r="I1749" s="7"/>
      <c r="J1749" s="120"/>
      <c r="K1749" s="7"/>
      <c r="L1749" s="119"/>
      <c r="M1749" s="2"/>
    </row>
    <row r="1750" spans="1:13" s="1" customFormat="1" ht="27.6">
      <c r="A1750" s="1" t="s">
        <v>32</v>
      </c>
      <c r="B1750" s="1" t="s">
        <v>541</v>
      </c>
      <c r="C1750" s="2" t="s">
        <v>9</v>
      </c>
      <c r="D1750" s="2" t="s">
        <v>107</v>
      </c>
      <c r="E1750" s="7"/>
      <c r="F1750" s="120"/>
      <c r="G1750" s="7"/>
      <c r="H1750" s="120"/>
      <c r="I1750" s="7">
        <v>1700</v>
      </c>
      <c r="J1750" s="120"/>
      <c r="K1750" s="7"/>
      <c r="L1750" s="119"/>
      <c r="M1750" s="2"/>
    </row>
    <row r="1751" spans="1:13" s="1" customFormat="1" ht="27.6">
      <c r="A1751" s="1" t="s">
        <v>32</v>
      </c>
      <c r="B1751" s="1" t="s">
        <v>541</v>
      </c>
      <c r="C1751" s="2" t="s">
        <v>9</v>
      </c>
      <c r="D1751" s="2" t="s">
        <v>108</v>
      </c>
      <c r="E1751" s="7">
        <v>120345</v>
      </c>
      <c r="F1751" s="120"/>
      <c r="G1751" s="7"/>
      <c r="H1751" s="120"/>
      <c r="I1751" s="7">
        <v>51224</v>
      </c>
      <c r="J1751" s="120"/>
      <c r="K1751" s="7"/>
      <c r="L1751" s="119"/>
      <c r="M1751" s="2"/>
    </row>
    <row r="1752" spans="1:13" s="1" customFormat="1" ht="27.6">
      <c r="A1752" s="1" t="s">
        <v>32</v>
      </c>
      <c r="B1752" s="1" t="s">
        <v>541</v>
      </c>
      <c r="C1752" s="2" t="s">
        <v>10</v>
      </c>
      <c r="D1752" s="2" t="s">
        <v>109</v>
      </c>
      <c r="E1752" s="7"/>
      <c r="F1752" s="120"/>
      <c r="G1752" s="7"/>
      <c r="H1752" s="120"/>
      <c r="I1752" s="7">
        <v>251052</v>
      </c>
      <c r="J1752" s="120"/>
      <c r="K1752" s="7"/>
      <c r="L1752" s="119"/>
      <c r="M1752" s="2"/>
    </row>
    <row r="1753" spans="1:13" s="1" customFormat="1" ht="27.6">
      <c r="A1753" s="1" t="s">
        <v>32</v>
      </c>
      <c r="B1753" s="1" t="s">
        <v>541</v>
      </c>
      <c r="C1753" s="2" t="s">
        <v>10</v>
      </c>
      <c r="D1753" s="2" t="s">
        <v>110</v>
      </c>
      <c r="E1753" s="7"/>
      <c r="F1753" s="120"/>
      <c r="G1753" s="7"/>
      <c r="H1753" s="120"/>
      <c r="I1753" s="7">
        <v>332340</v>
      </c>
      <c r="J1753" s="120"/>
      <c r="K1753" s="7"/>
      <c r="L1753" s="119"/>
      <c r="M1753" s="2"/>
    </row>
    <row r="1754" spans="1:13" s="1" customFormat="1" ht="27.6">
      <c r="A1754" s="1" t="s">
        <v>32</v>
      </c>
      <c r="B1754" s="1" t="s">
        <v>541</v>
      </c>
      <c r="C1754" s="2" t="s">
        <v>10</v>
      </c>
      <c r="D1754" s="2" t="s">
        <v>111</v>
      </c>
      <c r="E1754" s="7"/>
      <c r="F1754" s="120"/>
      <c r="G1754" s="7">
        <v>5034560</v>
      </c>
      <c r="H1754" s="120"/>
      <c r="I1754" s="7">
        <v>12712631</v>
      </c>
      <c r="J1754" s="120"/>
      <c r="K1754" s="7"/>
      <c r="L1754" s="119"/>
      <c r="M1754" s="2"/>
    </row>
    <row r="1755" spans="1:13" s="1" customFormat="1" ht="27.6">
      <c r="A1755" s="1" t="s">
        <v>32</v>
      </c>
      <c r="B1755" s="1" t="s">
        <v>541</v>
      </c>
      <c r="C1755" s="2" t="s">
        <v>10</v>
      </c>
      <c r="D1755" s="2" t="s">
        <v>112</v>
      </c>
      <c r="E1755" s="7"/>
      <c r="F1755" s="120"/>
      <c r="G1755" s="7"/>
      <c r="H1755" s="120"/>
      <c r="I1755" s="7"/>
      <c r="J1755" s="120"/>
      <c r="K1755" s="7"/>
      <c r="L1755" s="119"/>
      <c r="M1755" s="2"/>
    </row>
    <row r="1756" spans="1:13" s="1" customFormat="1">
      <c r="A1756" s="1" t="s">
        <v>32</v>
      </c>
      <c r="B1756" s="1" t="s">
        <v>541</v>
      </c>
      <c r="C1756" s="2" t="s">
        <v>11</v>
      </c>
      <c r="D1756" s="2" t="s">
        <v>113</v>
      </c>
      <c r="E1756" s="7"/>
      <c r="F1756" s="120"/>
      <c r="G1756" s="7">
        <v>12757798</v>
      </c>
      <c r="H1756" s="120"/>
      <c r="I1756" s="7">
        <v>3016783</v>
      </c>
      <c r="J1756" s="120"/>
      <c r="K1756" s="7"/>
      <c r="L1756" s="119"/>
      <c r="M1756" s="2"/>
    </row>
    <row r="1757" spans="1:13" s="1" customFormat="1" ht="41.4">
      <c r="A1757" s="1" t="s">
        <v>32</v>
      </c>
      <c r="B1757" s="1" t="s">
        <v>541</v>
      </c>
      <c r="C1757" s="2" t="s">
        <v>11</v>
      </c>
      <c r="D1757" s="2" t="s">
        <v>114</v>
      </c>
      <c r="E1757" s="7"/>
      <c r="F1757" s="120"/>
      <c r="G1757" s="7">
        <v>3042092</v>
      </c>
      <c r="H1757" s="120"/>
      <c r="I1757" s="7">
        <v>28832194</v>
      </c>
      <c r="J1757" s="120"/>
      <c r="K1757" s="7"/>
      <c r="L1757" s="119"/>
      <c r="M1757" s="2"/>
    </row>
    <row r="1758" spans="1:13" s="1" customFormat="1">
      <c r="A1758" s="1" t="s">
        <v>32</v>
      </c>
      <c r="B1758" s="1" t="s">
        <v>541</v>
      </c>
      <c r="C1758" s="2" t="s">
        <v>11</v>
      </c>
      <c r="D1758" s="2" t="s">
        <v>115</v>
      </c>
      <c r="E1758" s="7"/>
      <c r="F1758" s="120"/>
      <c r="G1758" s="7"/>
      <c r="H1758" s="120"/>
      <c r="I1758" s="7">
        <v>2046215</v>
      </c>
      <c r="J1758" s="120"/>
      <c r="K1758" s="7"/>
      <c r="L1758" s="119"/>
      <c r="M1758" s="2"/>
    </row>
    <row r="1759" spans="1:13" s="1" customFormat="1">
      <c r="A1759" s="1" t="s">
        <v>32</v>
      </c>
      <c r="B1759" s="1" t="s">
        <v>541</v>
      </c>
      <c r="C1759" s="2" t="s">
        <v>12</v>
      </c>
      <c r="D1759" s="2" t="s">
        <v>116</v>
      </c>
      <c r="E1759" s="7"/>
      <c r="F1759" s="120"/>
      <c r="G1759" s="7"/>
      <c r="H1759" s="120"/>
      <c r="I1759" s="7"/>
      <c r="J1759" s="120"/>
      <c r="K1759" s="7"/>
      <c r="L1759" s="119"/>
      <c r="M1759" s="2"/>
    </row>
    <row r="1760" spans="1:13" s="1" customFormat="1" ht="27.6">
      <c r="A1760" s="1" t="s">
        <v>32</v>
      </c>
      <c r="B1760" s="1" t="s">
        <v>541</v>
      </c>
      <c r="C1760" s="2" t="s">
        <v>13</v>
      </c>
      <c r="D1760" s="2" t="s">
        <v>117</v>
      </c>
      <c r="E1760" s="7"/>
      <c r="F1760" s="120"/>
      <c r="G1760" s="7"/>
      <c r="H1760" s="120"/>
      <c r="I1760" s="7"/>
      <c r="J1760" s="120"/>
      <c r="K1760" s="7"/>
      <c r="L1760" s="119"/>
      <c r="M1760" s="2"/>
    </row>
    <row r="1761" spans="1:14" s="1" customFormat="1" ht="193.2">
      <c r="A1761" s="1" t="s">
        <v>32</v>
      </c>
      <c r="B1761" s="1" t="s">
        <v>541</v>
      </c>
      <c r="C1761" s="2" t="s">
        <v>14</v>
      </c>
      <c r="D1761" s="2" t="s">
        <v>118</v>
      </c>
      <c r="E1761" s="7"/>
      <c r="F1761" s="120"/>
      <c r="G1761" s="7">
        <v>1662847</v>
      </c>
      <c r="H1761" s="120"/>
      <c r="I1761" s="7">
        <v>23386865</v>
      </c>
      <c r="J1761" s="120"/>
      <c r="K1761" s="7">
        <v>186656</v>
      </c>
      <c r="L1761" s="119"/>
      <c r="M1761" s="134">
        <v>49823</v>
      </c>
      <c r="N1761" s="2" t="s">
        <v>543</v>
      </c>
    </row>
    <row r="1762" spans="1:14" s="1" customFormat="1" ht="27.6">
      <c r="A1762" s="1" t="s">
        <v>32</v>
      </c>
      <c r="B1762" s="1" t="s">
        <v>541</v>
      </c>
      <c r="C1762" s="2" t="s">
        <v>15</v>
      </c>
      <c r="D1762" s="2" t="s">
        <v>119</v>
      </c>
      <c r="E1762" s="7"/>
      <c r="F1762" s="120"/>
      <c r="G1762" s="7">
        <v>2812482</v>
      </c>
      <c r="H1762" s="120">
        <v>672</v>
      </c>
      <c r="I1762" s="7"/>
      <c r="J1762" s="120"/>
      <c r="K1762" s="7"/>
      <c r="L1762" s="119"/>
      <c r="M1762" s="2"/>
      <c r="N1762" s="1" t="s">
        <v>542</v>
      </c>
    </row>
    <row r="1763" spans="1:14" s="1" customFormat="1" ht="27.6">
      <c r="A1763" s="1" t="s">
        <v>32</v>
      </c>
      <c r="B1763" s="1" t="s">
        <v>541</v>
      </c>
      <c r="C1763" s="2" t="s">
        <v>15</v>
      </c>
      <c r="D1763" s="2" t="s">
        <v>120</v>
      </c>
      <c r="E1763" s="7"/>
      <c r="F1763" s="120"/>
      <c r="G1763" s="7">
        <v>2888944</v>
      </c>
      <c r="H1763" s="120">
        <v>3000</v>
      </c>
      <c r="I1763" s="7"/>
      <c r="J1763" s="120"/>
      <c r="K1763" s="7"/>
      <c r="L1763" s="119"/>
      <c r="M1763" s="2"/>
      <c r="N1763" s="1" t="s">
        <v>542</v>
      </c>
    </row>
    <row r="1764" spans="1:14" s="1" customFormat="1" ht="27.6">
      <c r="A1764" s="1" t="s">
        <v>32</v>
      </c>
      <c r="B1764" s="1" t="s">
        <v>541</v>
      </c>
      <c r="C1764" s="2" t="s">
        <v>15</v>
      </c>
      <c r="D1764" s="2" t="s">
        <v>121</v>
      </c>
      <c r="E1764" s="7"/>
      <c r="F1764" s="120"/>
      <c r="G1764" s="7">
        <v>71052</v>
      </c>
      <c r="H1764" s="120">
        <v>35</v>
      </c>
      <c r="I1764" s="7">
        <v>2329296</v>
      </c>
      <c r="J1764" s="120">
        <v>577</v>
      </c>
      <c r="K1764" s="7">
        <v>598026</v>
      </c>
      <c r="L1764" s="119">
        <v>360</v>
      </c>
      <c r="M1764" s="2"/>
      <c r="N1764" s="1" t="s">
        <v>544</v>
      </c>
    </row>
    <row r="1765" spans="1:14" s="1" customFormat="1" ht="27.6">
      <c r="A1765" s="1" t="s">
        <v>32</v>
      </c>
      <c r="B1765" s="1" t="s">
        <v>541</v>
      </c>
      <c r="C1765" s="2" t="s">
        <v>15</v>
      </c>
      <c r="D1765" s="2" t="s">
        <v>122</v>
      </c>
      <c r="E1765" s="7"/>
      <c r="F1765" s="120"/>
      <c r="G1765" s="7"/>
      <c r="H1765" s="120"/>
      <c r="I1765" s="7">
        <v>241624</v>
      </c>
      <c r="J1765" s="120">
        <v>252</v>
      </c>
      <c r="K1765" s="7">
        <v>8376</v>
      </c>
      <c r="L1765" s="119">
        <v>21</v>
      </c>
      <c r="M1765" s="2"/>
      <c r="N1765" s="1" t="s">
        <v>544</v>
      </c>
    </row>
    <row r="1766" spans="1:14" s="1" customFormat="1" ht="124.2">
      <c r="A1766" s="1" t="s">
        <v>32</v>
      </c>
      <c r="B1766" s="1" t="s">
        <v>541</v>
      </c>
      <c r="C1766" s="2" t="s">
        <v>15</v>
      </c>
      <c r="D1766" s="2" t="s">
        <v>123</v>
      </c>
      <c r="E1766" s="7"/>
      <c r="F1766" s="120"/>
      <c r="G1766" s="7"/>
      <c r="H1766" s="120"/>
      <c r="I1766" s="7">
        <v>1202706</v>
      </c>
      <c r="J1766" s="120"/>
      <c r="K1766" s="7">
        <v>131561</v>
      </c>
      <c r="L1766" s="119"/>
      <c r="M1766" s="134">
        <v>240077</v>
      </c>
      <c r="N1766" s="2" t="s">
        <v>545</v>
      </c>
    </row>
    <row r="1767" spans="1:14" s="1" customFormat="1">
      <c r="A1767" s="1" t="s">
        <v>32</v>
      </c>
      <c r="B1767" s="1" t="s">
        <v>541</v>
      </c>
      <c r="C1767" s="2" t="s">
        <v>86</v>
      </c>
      <c r="D1767" s="2" t="s">
        <v>124</v>
      </c>
      <c r="E1767" s="7"/>
      <c r="F1767" s="120"/>
      <c r="G1767" s="7"/>
      <c r="H1767" s="120"/>
      <c r="I1767" s="7"/>
      <c r="J1767" s="120"/>
      <c r="K1767" s="7"/>
      <c r="L1767" s="119"/>
      <c r="M1767" s="2"/>
    </row>
    <row r="1768" spans="1:14" s="1" customFormat="1">
      <c r="A1768" s="1" t="s">
        <v>32</v>
      </c>
      <c r="B1768" s="1" t="s">
        <v>546</v>
      </c>
      <c r="C1768" s="2" t="s">
        <v>8</v>
      </c>
      <c r="D1768" s="2" t="s">
        <v>97</v>
      </c>
      <c r="E1768" s="140">
        <v>12408352</v>
      </c>
      <c r="F1768" s="120">
        <v>16396</v>
      </c>
      <c r="G1768" s="140">
        <v>32116360</v>
      </c>
      <c r="H1768" s="120">
        <v>17384</v>
      </c>
      <c r="I1768" s="7">
        <v>43064955</v>
      </c>
      <c r="J1768" s="120">
        <v>25046</v>
      </c>
      <c r="K1768" s="7">
        <v>457291</v>
      </c>
      <c r="L1768" s="119">
        <v>804</v>
      </c>
      <c r="M1768" s="2" t="s">
        <v>155</v>
      </c>
      <c r="N1768" s="1" t="s">
        <v>31</v>
      </c>
    </row>
    <row r="1769" spans="1:14" s="1" customFormat="1">
      <c r="A1769" s="1" t="s">
        <v>32</v>
      </c>
      <c r="B1769" s="1" t="s">
        <v>546</v>
      </c>
      <c r="C1769" s="2" t="s">
        <v>8</v>
      </c>
      <c r="D1769" s="2" t="s">
        <v>98</v>
      </c>
      <c r="E1769" s="140">
        <v>4142478</v>
      </c>
      <c r="F1769" s="120"/>
      <c r="G1769" s="7" t="s">
        <v>547</v>
      </c>
      <c r="H1769" s="120" t="s">
        <v>168</v>
      </c>
      <c r="I1769" s="7" t="s">
        <v>203</v>
      </c>
      <c r="J1769" s="120" t="s">
        <v>194</v>
      </c>
      <c r="K1769" s="7" t="s">
        <v>155</v>
      </c>
      <c r="L1769" s="119">
        <v>0</v>
      </c>
      <c r="M1769" s="2" t="s">
        <v>155</v>
      </c>
    </row>
    <row r="1770" spans="1:14" s="1" customFormat="1">
      <c r="A1770" s="1" t="s">
        <v>32</v>
      </c>
      <c r="B1770" s="1" t="s">
        <v>546</v>
      </c>
      <c r="C1770" s="2" t="s">
        <v>8</v>
      </c>
      <c r="D1770" s="2" t="s">
        <v>99</v>
      </c>
      <c r="E1770" s="7" t="s">
        <v>408</v>
      </c>
      <c r="F1770" s="120" t="s">
        <v>168</v>
      </c>
      <c r="G1770" s="7" t="s">
        <v>547</v>
      </c>
      <c r="H1770" s="120" t="s">
        <v>168</v>
      </c>
      <c r="I1770" s="7" t="s">
        <v>203</v>
      </c>
      <c r="J1770" s="120" t="s">
        <v>194</v>
      </c>
      <c r="K1770" s="7" t="s">
        <v>155</v>
      </c>
      <c r="L1770" s="119">
        <v>0</v>
      </c>
      <c r="M1770" s="2" t="s">
        <v>155</v>
      </c>
    </row>
    <row r="1771" spans="1:14" s="1" customFormat="1" ht="27.6">
      <c r="A1771" s="1" t="s">
        <v>32</v>
      </c>
      <c r="B1771" s="1" t="s">
        <v>546</v>
      </c>
      <c r="C1771" s="2" t="s">
        <v>8</v>
      </c>
      <c r="D1771" s="2" t="s">
        <v>100</v>
      </c>
      <c r="E1771" s="140">
        <v>3033500</v>
      </c>
      <c r="F1771" s="120">
        <v>6067</v>
      </c>
      <c r="G1771" s="140">
        <v>1604400</v>
      </c>
      <c r="H1771" s="120">
        <v>2201</v>
      </c>
      <c r="I1771" s="7">
        <v>0</v>
      </c>
      <c r="J1771" s="120">
        <v>0</v>
      </c>
      <c r="K1771" s="7" t="s">
        <v>155</v>
      </c>
      <c r="L1771" s="119">
        <v>0</v>
      </c>
      <c r="M1771" s="2" t="s">
        <v>155</v>
      </c>
    </row>
    <row r="1772" spans="1:14" s="1" customFormat="1">
      <c r="A1772" s="1" t="s">
        <v>32</v>
      </c>
      <c r="B1772" s="1" t="s">
        <v>546</v>
      </c>
      <c r="C1772" s="2" t="s">
        <v>8</v>
      </c>
      <c r="D1772" s="2" t="s">
        <v>101</v>
      </c>
      <c r="E1772" s="7" t="s">
        <v>408</v>
      </c>
      <c r="F1772" s="120" t="s">
        <v>168</v>
      </c>
      <c r="G1772" s="7" t="s">
        <v>547</v>
      </c>
      <c r="H1772" s="120" t="s">
        <v>168</v>
      </c>
      <c r="I1772" s="7" t="s">
        <v>203</v>
      </c>
      <c r="J1772" s="120">
        <v>0</v>
      </c>
      <c r="K1772" s="7" t="s">
        <v>155</v>
      </c>
      <c r="L1772" s="119">
        <v>0</v>
      </c>
      <c r="M1772" s="2" t="s">
        <v>155</v>
      </c>
    </row>
    <row r="1773" spans="1:14" s="1" customFormat="1" ht="55.2">
      <c r="A1773" s="1" t="s">
        <v>32</v>
      </c>
      <c r="B1773" s="1" t="s">
        <v>546</v>
      </c>
      <c r="C1773" s="2" t="s">
        <v>8</v>
      </c>
      <c r="D1773" s="2" t="s">
        <v>102</v>
      </c>
      <c r="E1773" s="7" t="s">
        <v>408</v>
      </c>
      <c r="F1773" s="120" t="s">
        <v>168</v>
      </c>
      <c r="G1773" s="7" t="s">
        <v>547</v>
      </c>
      <c r="H1773" s="120" t="s">
        <v>168</v>
      </c>
      <c r="I1773" s="7" t="s">
        <v>203</v>
      </c>
      <c r="J1773" s="120">
        <v>0</v>
      </c>
      <c r="K1773" s="7" t="s">
        <v>155</v>
      </c>
      <c r="L1773" s="119">
        <v>0</v>
      </c>
      <c r="M1773" s="2" t="s">
        <v>155</v>
      </c>
    </row>
    <row r="1774" spans="1:14" s="1" customFormat="1">
      <c r="A1774" s="1" t="s">
        <v>32</v>
      </c>
      <c r="B1774" s="1" t="s">
        <v>546</v>
      </c>
      <c r="C1774" s="2" t="s">
        <v>8</v>
      </c>
      <c r="D1774" s="2" t="s">
        <v>103</v>
      </c>
      <c r="E1774" s="7" t="s">
        <v>408</v>
      </c>
      <c r="F1774" s="120" t="s">
        <v>168</v>
      </c>
      <c r="G1774" s="140">
        <v>891934</v>
      </c>
      <c r="H1774" s="120">
        <v>269</v>
      </c>
      <c r="I1774" s="7">
        <v>747960</v>
      </c>
      <c r="J1774" s="120">
        <v>581</v>
      </c>
      <c r="K1774" s="7" t="s">
        <v>155</v>
      </c>
      <c r="L1774" s="119">
        <v>0</v>
      </c>
      <c r="M1774" s="2" t="s">
        <v>155</v>
      </c>
    </row>
    <row r="1775" spans="1:14" s="1" customFormat="1" ht="27.6">
      <c r="A1775" s="1" t="s">
        <v>32</v>
      </c>
      <c r="B1775" s="1" t="s">
        <v>546</v>
      </c>
      <c r="C1775" s="2" t="s">
        <v>9</v>
      </c>
      <c r="D1775" s="2" t="s">
        <v>104</v>
      </c>
      <c r="E1775" s="7"/>
      <c r="F1775" s="120"/>
      <c r="G1775" s="7"/>
      <c r="H1775" s="120"/>
      <c r="I1775" s="7" t="s">
        <v>203</v>
      </c>
      <c r="J1775" s="120"/>
      <c r="K1775" s="7" t="s">
        <v>155</v>
      </c>
      <c r="L1775" s="119"/>
      <c r="M1775" s="2" t="s">
        <v>155</v>
      </c>
    </row>
    <row r="1776" spans="1:14" s="1" customFormat="1" ht="27.6">
      <c r="A1776" s="1" t="s">
        <v>32</v>
      </c>
      <c r="B1776" s="1" t="s">
        <v>546</v>
      </c>
      <c r="C1776" s="2" t="s">
        <v>9</v>
      </c>
      <c r="D1776" s="2" t="s">
        <v>105</v>
      </c>
      <c r="E1776" s="7"/>
      <c r="F1776" s="120"/>
      <c r="G1776" s="7"/>
      <c r="H1776" s="120"/>
      <c r="I1776" s="7" t="s">
        <v>203</v>
      </c>
      <c r="J1776" s="120"/>
      <c r="K1776" s="7" t="s">
        <v>155</v>
      </c>
      <c r="L1776" s="119"/>
      <c r="M1776" s="2" t="s">
        <v>155</v>
      </c>
    </row>
    <row r="1777" spans="1:14" s="1" customFormat="1" ht="41.4">
      <c r="A1777" s="1" t="s">
        <v>32</v>
      </c>
      <c r="B1777" s="1" t="s">
        <v>546</v>
      </c>
      <c r="C1777" s="2" t="s">
        <v>9</v>
      </c>
      <c r="D1777" s="2" t="s">
        <v>106</v>
      </c>
      <c r="E1777" s="7"/>
      <c r="F1777" s="120"/>
      <c r="G1777" s="7"/>
      <c r="H1777" s="120"/>
      <c r="I1777" s="7" t="s">
        <v>203</v>
      </c>
      <c r="J1777" s="120"/>
      <c r="K1777" s="7" t="s">
        <v>155</v>
      </c>
      <c r="L1777" s="119"/>
      <c r="M1777" s="2" t="s">
        <v>155</v>
      </c>
    </row>
    <row r="1778" spans="1:14" s="1" customFormat="1" ht="27.6">
      <c r="A1778" s="1" t="s">
        <v>32</v>
      </c>
      <c r="B1778" s="1" t="s">
        <v>546</v>
      </c>
      <c r="C1778" s="2" t="s">
        <v>9</v>
      </c>
      <c r="D1778" s="2" t="s">
        <v>107</v>
      </c>
      <c r="E1778" s="7" t="s">
        <v>408</v>
      </c>
      <c r="F1778" s="120"/>
      <c r="G1778" s="140">
        <v>63151</v>
      </c>
      <c r="H1778" s="120"/>
      <c r="I1778" s="7">
        <v>518760</v>
      </c>
      <c r="J1778" s="120"/>
      <c r="K1778" s="7">
        <v>119304</v>
      </c>
      <c r="L1778" s="119"/>
      <c r="M1778" s="2" t="s">
        <v>155</v>
      </c>
    </row>
    <row r="1779" spans="1:14" s="1" customFormat="1" ht="27.6">
      <c r="A1779" s="1" t="s">
        <v>32</v>
      </c>
      <c r="B1779" s="1" t="s">
        <v>546</v>
      </c>
      <c r="C1779" s="2" t="s">
        <v>9</v>
      </c>
      <c r="D1779" s="2" t="s">
        <v>108</v>
      </c>
      <c r="E1779" s="140">
        <v>802758</v>
      </c>
      <c r="F1779" s="120"/>
      <c r="G1779" s="140">
        <v>4853078</v>
      </c>
      <c r="H1779" s="120"/>
      <c r="I1779" s="7">
        <v>9443174</v>
      </c>
      <c r="J1779" s="120"/>
      <c r="K1779" s="7">
        <v>7960295</v>
      </c>
      <c r="L1779" s="119"/>
      <c r="M1779" s="134">
        <v>1085949</v>
      </c>
    </row>
    <row r="1780" spans="1:14" s="1" customFormat="1" ht="27.6">
      <c r="A1780" s="1" t="s">
        <v>32</v>
      </c>
      <c r="B1780" s="1" t="s">
        <v>546</v>
      </c>
      <c r="C1780" s="2" t="s">
        <v>10</v>
      </c>
      <c r="D1780" s="2" t="s">
        <v>109</v>
      </c>
      <c r="E1780" s="7" t="s">
        <v>408</v>
      </c>
      <c r="F1780" s="120"/>
      <c r="G1780" s="7" t="s">
        <v>547</v>
      </c>
      <c r="H1780" s="120"/>
      <c r="I1780" s="7" t="s">
        <v>203</v>
      </c>
      <c r="J1780" s="120"/>
      <c r="K1780" s="7" t="s">
        <v>155</v>
      </c>
      <c r="L1780" s="119"/>
      <c r="M1780" s="2" t="s">
        <v>155</v>
      </c>
    </row>
    <row r="1781" spans="1:14" s="1" customFormat="1" ht="27.6">
      <c r="A1781" s="1" t="s">
        <v>32</v>
      </c>
      <c r="B1781" s="1" t="s">
        <v>546</v>
      </c>
      <c r="C1781" s="2" t="s">
        <v>10</v>
      </c>
      <c r="D1781" s="2" t="s">
        <v>110</v>
      </c>
      <c r="E1781" s="7" t="s">
        <v>408</v>
      </c>
      <c r="F1781" s="120"/>
      <c r="G1781" s="140">
        <v>369234</v>
      </c>
      <c r="H1781" s="120"/>
      <c r="I1781" s="7" t="s">
        <v>203</v>
      </c>
      <c r="J1781" s="120"/>
      <c r="K1781" s="7" t="s">
        <v>155</v>
      </c>
      <c r="L1781" s="119"/>
      <c r="M1781" s="2" t="s">
        <v>155</v>
      </c>
    </row>
    <row r="1782" spans="1:14" s="1" customFormat="1" ht="27.6">
      <c r="A1782" s="1" t="s">
        <v>32</v>
      </c>
      <c r="B1782" s="1" t="s">
        <v>546</v>
      </c>
      <c r="C1782" s="2" t="s">
        <v>10</v>
      </c>
      <c r="D1782" s="2" t="s">
        <v>111</v>
      </c>
      <c r="E1782" s="7" t="s">
        <v>408</v>
      </c>
      <c r="F1782" s="120"/>
      <c r="G1782" s="140">
        <v>267436</v>
      </c>
      <c r="H1782" s="120"/>
      <c r="I1782" s="7">
        <v>1671150</v>
      </c>
      <c r="J1782" s="120"/>
      <c r="K1782" s="7">
        <v>764472</v>
      </c>
      <c r="L1782" s="119"/>
      <c r="M1782" s="134">
        <v>73075</v>
      </c>
      <c r="N1782" s="1" t="s">
        <v>548</v>
      </c>
    </row>
    <row r="1783" spans="1:14" s="1" customFormat="1" ht="27.6">
      <c r="A1783" s="1" t="s">
        <v>32</v>
      </c>
      <c r="B1783" s="1" t="s">
        <v>546</v>
      </c>
      <c r="C1783" s="2" t="s">
        <v>10</v>
      </c>
      <c r="D1783" s="2" t="s">
        <v>112</v>
      </c>
      <c r="E1783" s="7" t="s">
        <v>408</v>
      </c>
      <c r="F1783" s="120"/>
      <c r="G1783" s="7" t="s">
        <v>547</v>
      </c>
      <c r="H1783" s="120"/>
      <c r="I1783" s="7" t="s">
        <v>203</v>
      </c>
      <c r="J1783" s="120"/>
      <c r="K1783" s="7" t="s">
        <v>155</v>
      </c>
      <c r="L1783" s="119"/>
      <c r="M1783" s="2" t="s">
        <v>155</v>
      </c>
    </row>
    <row r="1784" spans="1:14" s="1" customFormat="1">
      <c r="A1784" s="1" t="s">
        <v>32</v>
      </c>
      <c r="B1784" s="1" t="s">
        <v>546</v>
      </c>
      <c r="C1784" s="2" t="s">
        <v>11</v>
      </c>
      <c r="D1784" s="2" t="s">
        <v>113</v>
      </c>
      <c r="E1784" s="7" t="s">
        <v>408</v>
      </c>
      <c r="F1784" s="120"/>
      <c r="G1784" s="7" t="s">
        <v>547</v>
      </c>
      <c r="H1784" s="120"/>
      <c r="I1784" s="7" t="s">
        <v>203</v>
      </c>
      <c r="J1784" s="120"/>
      <c r="K1784" s="7" t="s">
        <v>155</v>
      </c>
      <c r="L1784" s="119"/>
      <c r="M1784" s="2" t="s">
        <v>155</v>
      </c>
    </row>
    <row r="1785" spans="1:14" s="1" customFormat="1" ht="41.4">
      <c r="A1785" s="1" t="s">
        <v>32</v>
      </c>
      <c r="B1785" s="1" t="s">
        <v>546</v>
      </c>
      <c r="C1785" s="2" t="s">
        <v>11</v>
      </c>
      <c r="D1785" s="2" t="s">
        <v>114</v>
      </c>
      <c r="E1785" s="7" t="s">
        <v>408</v>
      </c>
      <c r="F1785" s="120"/>
      <c r="G1785" s="140">
        <v>27668856</v>
      </c>
      <c r="H1785" s="120"/>
      <c r="I1785" s="7" t="s">
        <v>203</v>
      </c>
      <c r="J1785" s="120"/>
      <c r="K1785" s="7" t="s">
        <v>155</v>
      </c>
      <c r="L1785" s="119"/>
      <c r="M1785" s="2" t="s">
        <v>155</v>
      </c>
    </row>
    <row r="1786" spans="1:14" s="1" customFormat="1">
      <c r="A1786" s="1" t="s">
        <v>32</v>
      </c>
      <c r="B1786" s="1" t="s">
        <v>546</v>
      </c>
      <c r="C1786" s="2" t="s">
        <v>11</v>
      </c>
      <c r="D1786" s="2" t="s">
        <v>115</v>
      </c>
      <c r="E1786" s="7" t="s">
        <v>408</v>
      </c>
      <c r="F1786" s="120"/>
      <c r="G1786" s="7" t="s">
        <v>547</v>
      </c>
      <c r="H1786" s="120"/>
      <c r="I1786" s="7" t="s">
        <v>203</v>
      </c>
      <c r="J1786" s="120"/>
      <c r="K1786" s="7" t="s">
        <v>155</v>
      </c>
      <c r="L1786" s="119"/>
      <c r="M1786" s="2" t="s">
        <v>155</v>
      </c>
    </row>
    <row r="1787" spans="1:14" s="1" customFormat="1">
      <c r="A1787" s="1" t="s">
        <v>32</v>
      </c>
      <c r="B1787" s="1" t="s">
        <v>546</v>
      </c>
      <c r="C1787" s="2" t="s">
        <v>12</v>
      </c>
      <c r="D1787" s="2" t="s">
        <v>116</v>
      </c>
      <c r="E1787" s="140">
        <v>2137372</v>
      </c>
      <c r="F1787" s="120"/>
      <c r="G1787" s="140">
        <v>2333481</v>
      </c>
      <c r="H1787" s="120"/>
      <c r="I1787" s="7">
        <v>851049</v>
      </c>
      <c r="J1787" s="120"/>
      <c r="K1787" s="7">
        <v>97579</v>
      </c>
      <c r="L1787" s="119"/>
      <c r="M1787" s="134">
        <v>79764</v>
      </c>
    </row>
    <row r="1788" spans="1:14" s="1" customFormat="1" ht="27.6">
      <c r="A1788" s="1" t="s">
        <v>32</v>
      </c>
      <c r="B1788" s="1" t="s">
        <v>546</v>
      </c>
      <c r="C1788" s="2" t="s">
        <v>13</v>
      </c>
      <c r="D1788" s="2" t="s">
        <v>117</v>
      </c>
      <c r="E1788" s="7"/>
      <c r="F1788" s="120"/>
      <c r="G1788" s="7"/>
      <c r="H1788" s="120"/>
      <c r="I1788" s="7" t="s">
        <v>203</v>
      </c>
      <c r="J1788" s="120"/>
      <c r="K1788" s="7" t="s">
        <v>155</v>
      </c>
      <c r="L1788" s="119"/>
      <c r="M1788" s="2" t="s">
        <v>155</v>
      </c>
    </row>
    <row r="1789" spans="1:14" s="1" customFormat="1">
      <c r="A1789" s="1" t="s">
        <v>32</v>
      </c>
      <c r="B1789" s="1" t="s">
        <v>546</v>
      </c>
      <c r="C1789" s="2" t="s">
        <v>14</v>
      </c>
      <c r="D1789" s="2" t="s">
        <v>118</v>
      </c>
      <c r="E1789" s="7"/>
      <c r="F1789" s="120"/>
      <c r="G1789" s="140">
        <v>2112237</v>
      </c>
      <c r="H1789" s="120"/>
      <c r="I1789" s="7">
        <v>4571572</v>
      </c>
      <c r="J1789" s="120"/>
      <c r="K1789" s="7">
        <v>2135207</v>
      </c>
      <c r="L1789" s="119"/>
      <c r="M1789" s="134">
        <v>813303</v>
      </c>
      <c r="N1789" s="1" t="s">
        <v>549</v>
      </c>
    </row>
    <row r="1790" spans="1:14" s="1" customFormat="1" ht="27.6">
      <c r="A1790" s="1" t="s">
        <v>32</v>
      </c>
      <c r="B1790" s="1" t="s">
        <v>546</v>
      </c>
      <c r="C1790" s="2" t="s">
        <v>15</v>
      </c>
      <c r="D1790" s="2" t="s">
        <v>119</v>
      </c>
      <c r="E1790" s="7"/>
      <c r="F1790" s="120" t="s">
        <v>550</v>
      </c>
      <c r="G1790" s="140">
        <v>2518614</v>
      </c>
      <c r="H1790" s="120">
        <v>513</v>
      </c>
      <c r="I1790" s="7" t="s">
        <v>203</v>
      </c>
      <c r="J1790" s="120" t="s">
        <v>551</v>
      </c>
      <c r="K1790" s="7" t="s">
        <v>155</v>
      </c>
      <c r="L1790" s="119"/>
      <c r="M1790" s="2" t="s">
        <v>155</v>
      </c>
    </row>
    <row r="1791" spans="1:14" s="1" customFormat="1" ht="27.6">
      <c r="A1791" s="1" t="s">
        <v>32</v>
      </c>
      <c r="B1791" s="1" t="s">
        <v>546</v>
      </c>
      <c r="C1791" s="2" t="s">
        <v>15</v>
      </c>
      <c r="D1791" s="2" t="s">
        <v>120</v>
      </c>
      <c r="E1791" s="7"/>
      <c r="F1791" s="120" t="s">
        <v>550</v>
      </c>
      <c r="G1791" s="140">
        <v>2436675</v>
      </c>
      <c r="H1791" s="120">
        <v>1535</v>
      </c>
      <c r="I1791" s="7" t="s">
        <v>203</v>
      </c>
      <c r="J1791" s="120"/>
      <c r="K1791" s="7" t="s">
        <v>155</v>
      </c>
      <c r="L1791" s="119"/>
      <c r="M1791" s="2" t="s">
        <v>155</v>
      </c>
    </row>
    <row r="1792" spans="1:14" s="1" customFormat="1" ht="27.6">
      <c r="A1792" s="1" t="s">
        <v>32</v>
      </c>
      <c r="B1792" s="1" t="s">
        <v>546</v>
      </c>
      <c r="C1792" s="2" t="s">
        <v>15</v>
      </c>
      <c r="D1792" s="2" t="s">
        <v>121</v>
      </c>
      <c r="E1792" s="7"/>
      <c r="F1792" s="120" t="s">
        <v>550</v>
      </c>
      <c r="G1792" s="7" t="s">
        <v>203</v>
      </c>
      <c r="H1792" s="120" t="s">
        <v>550</v>
      </c>
      <c r="I1792" s="7">
        <v>364668</v>
      </c>
      <c r="J1792" s="120">
        <v>172</v>
      </c>
      <c r="K1792" s="7">
        <v>81438</v>
      </c>
      <c r="L1792" s="119">
        <v>21</v>
      </c>
      <c r="M1792" s="2" t="s">
        <v>155</v>
      </c>
      <c r="N1792" s="1" t="s">
        <v>552</v>
      </c>
    </row>
    <row r="1793" spans="1:14" s="1" customFormat="1" ht="27.6">
      <c r="A1793" s="1" t="s">
        <v>32</v>
      </c>
      <c r="B1793" s="1" t="s">
        <v>546</v>
      </c>
      <c r="C1793" s="2" t="s">
        <v>15</v>
      </c>
      <c r="D1793" s="2" t="s">
        <v>122</v>
      </c>
      <c r="E1793" s="7"/>
      <c r="F1793" s="120" t="s">
        <v>550</v>
      </c>
      <c r="G1793" s="7" t="s">
        <v>203</v>
      </c>
      <c r="H1793" s="120" t="s">
        <v>550</v>
      </c>
      <c r="I1793" s="7">
        <v>16243</v>
      </c>
      <c r="J1793" s="120">
        <v>17</v>
      </c>
      <c r="K1793" s="7">
        <v>233757</v>
      </c>
      <c r="L1793" s="119">
        <v>300</v>
      </c>
      <c r="M1793" s="2" t="s">
        <v>155</v>
      </c>
      <c r="N1793" s="1" t="s">
        <v>553</v>
      </c>
    </row>
    <row r="1794" spans="1:14" s="1" customFormat="1">
      <c r="A1794" s="1" t="s">
        <v>32</v>
      </c>
      <c r="B1794" s="1" t="s">
        <v>546</v>
      </c>
      <c r="C1794" s="2" t="s">
        <v>15</v>
      </c>
      <c r="D1794" s="2" t="s">
        <v>123</v>
      </c>
      <c r="E1794" s="7"/>
      <c r="F1794" s="120" t="s">
        <v>550</v>
      </c>
      <c r="G1794" s="7" t="s">
        <v>203</v>
      </c>
      <c r="H1794" s="120" t="s">
        <v>550</v>
      </c>
      <c r="I1794" s="7">
        <v>221273</v>
      </c>
      <c r="J1794" s="120">
        <v>61</v>
      </c>
      <c r="K1794" s="7">
        <v>214885</v>
      </c>
      <c r="L1794" s="119">
        <v>22</v>
      </c>
      <c r="M1794" s="2" t="s">
        <v>155</v>
      </c>
      <c r="N1794" s="1" t="s">
        <v>554</v>
      </c>
    </row>
    <row r="1795" spans="1:14" s="1" customFormat="1">
      <c r="A1795" s="1" t="s">
        <v>32</v>
      </c>
      <c r="B1795" s="1" t="s">
        <v>546</v>
      </c>
      <c r="C1795" s="2" t="s">
        <v>86</v>
      </c>
      <c r="D1795" s="2" t="s">
        <v>124</v>
      </c>
      <c r="E1795" s="7"/>
      <c r="F1795" s="120"/>
      <c r="G1795" s="7"/>
      <c r="H1795" s="120"/>
      <c r="I1795" s="7"/>
      <c r="J1795" s="120"/>
      <c r="K1795" s="7"/>
      <c r="L1795" s="119"/>
      <c r="M1795" s="2"/>
    </row>
    <row r="1796" spans="1:14" s="1" customFormat="1">
      <c r="A1796" s="1" t="s">
        <v>35</v>
      </c>
      <c r="B1796" s="1" t="s">
        <v>555</v>
      </c>
      <c r="C1796" s="2" t="s">
        <v>8</v>
      </c>
      <c r="D1796" s="2" t="s">
        <v>97</v>
      </c>
      <c r="E1796" s="7">
        <v>947082</v>
      </c>
      <c r="F1796" s="120">
        <v>1320</v>
      </c>
      <c r="G1796" s="7">
        <v>791160</v>
      </c>
      <c r="H1796" s="120">
        <v>1616</v>
      </c>
      <c r="I1796" s="7">
        <v>3782083</v>
      </c>
      <c r="J1796" s="120">
        <v>2330</v>
      </c>
      <c r="K1796" s="7"/>
      <c r="L1796" s="119"/>
      <c r="M1796" s="2"/>
    </row>
    <row r="1797" spans="1:14" s="1" customFormat="1">
      <c r="A1797" s="1" t="s">
        <v>35</v>
      </c>
      <c r="B1797" s="1" t="s">
        <v>555</v>
      </c>
      <c r="C1797" s="2" t="s">
        <v>8</v>
      </c>
      <c r="D1797" s="2" t="s">
        <v>98</v>
      </c>
      <c r="E1797" s="7"/>
      <c r="F1797" s="120"/>
      <c r="G1797" s="7"/>
      <c r="H1797" s="120"/>
      <c r="I1797" s="7"/>
      <c r="J1797" s="120"/>
      <c r="K1797" s="7"/>
      <c r="L1797" s="119"/>
      <c r="M1797" s="2"/>
    </row>
    <row r="1798" spans="1:14" s="1" customFormat="1">
      <c r="A1798" s="1" t="s">
        <v>35</v>
      </c>
      <c r="B1798" s="1" t="s">
        <v>555</v>
      </c>
      <c r="C1798" s="2" t="s">
        <v>8</v>
      </c>
      <c r="D1798" s="2" t="s">
        <v>99</v>
      </c>
      <c r="E1798" s="7"/>
      <c r="F1798" s="120"/>
      <c r="G1798" s="7"/>
      <c r="H1798" s="120"/>
      <c r="I1798" s="7"/>
      <c r="J1798" s="120"/>
      <c r="K1798" s="7"/>
      <c r="L1798" s="119"/>
      <c r="M1798" s="2"/>
    </row>
    <row r="1799" spans="1:14" s="1" customFormat="1" ht="27.6">
      <c r="A1799" s="1" t="s">
        <v>35</v>
      </c>
      <c r="B1799" s="1" t="s">
        <v>555</v>
      </c>
      <c r="C1799" s="2" t="s">
        <v>8</v>
      </c>
      <c r="D1799" s="2" t="s">
        <v>100</v>
      </c>
      <c r="E1799" s="7"/>
      <c r="F1799" s="120"/>
      <c r="G1799" s="7"/>
      <c r="H1799" s="120"/>
      <c r="I1799" s="7"/>
      <c r="J1799" s="120"/>
      <c r="K1799" s="7"/>
      <c r="L1799" s="119"/>
      <c r="M1799" s="2"/>
    </row>
    <row r="1800" spans="1:14" s="1" customFormat="1">
      <c r="A1800" s="1" t="s">
        <v>35</v>
      </c>
      <c r="B1800" s="1" t="s">
        <v>555</v>
      </c>
      <c r="C1800" s="2" t="s">
        <v>8</v>
      </c>
      <c r="D1800" s="2" t="s">
        <v>101</v>
      </c>
      <c r="E1800" s="7"/>
      <c r="F1800" s="120"/>
      <c r="G1800" s="7"/>
      <c r="H1800" s="120"/>
      <c r="I1800" s="7"/>
      <c r="J1800" s="120"/>
      <c r="K1800" s="7"/>
      <c r="L1800" s="119"/>
      <c r="M1800" s="2"/>
    </row>
    <row r="1801" spans="1:14" s="1" customFormat="1" ht="55.2">
      <c r="A1801" s="1" t="s">
        <v>35</v>
      </c>
      <c r="B1801" s="1" t="s">
        <v>555</v>
      </c>
      <c r="C1801" s="2" t="s">
        <v>8</v>
      </c>
      <c r="D1801" s="2" t="s">
        <v>102</v>
      </c>
      <c r="E1801" s="7"/>
      <c r="F1801" s="120"/>
      <c r="G1801" s="7"/>
      <c r="H1801" s="120"/>
      <c r="I1801" s="7"/>
      <c r="J1801" s="120"/>
      <c r="K1801" s="7"/>
      <c r="L1801" s="119"/>
      <c r="M1801" s="2"/>
    </row>
    <row r="1802" spans="1:14" s="1" customFormat="1">
      <c r="A1802" s="1" t="s">
        <v>35</v>
      </c>
      <c r="B1802" s="1" t="s">
        <v>555</v>
      </c>
      <c r="C1802" s="2" t="s">
        <v>8</v>
      </c>
      <c r="D1802" s="2" t="s">
        <v>103</v>
      </c>
      <c r="E1802" s="7"/>
      <c r="F1802" s="120"/>
      <c r="G1802" s="7"/>
      <c r="H1802" s="120"/>
      <c r="I1802" s="7"/>
      <c r="J1802" s="120"/>
      <c r="K1802" s="7"/>
      <c r="L1802" s="119"/>
      <c r="M1802" s="2"/>
    </row>
    <row r="1803" spans="1:14" s="1" customFormat="1" ht="27.6">
      <c r="A1803" s="1" t="s">
        <v>35</v>
      </c>
      <c r="B1803" s="1" t="s">
        <v>555</v>
      </c>
      <c r="C1803" s="2" t="s">
        <v>9</v>
      </c>
      <c r="D1803" s="2" t="s">
        <v>104</v>
      </c>
      <c r="E1803" s="7">
        <v>1148</v>
      </c>
      <c r="F1803" s="120"/>
      <c r="G1803" s="7">
        <v>86</v>
      </c>
      <c r="H1803" s="120"/>
      <c r="I1803" s="7">
        <v>7160</v>
      </c>
      <c r="J1803" s="120"/>
      <c r="K1803" s="7"/>
      <c r="L1803" s="119"/>
      <c r="M1803" s="2"/>
    </row>
    <row r="1804" spans="1:14" s="1" customFormat="1" ht="27.6">
      <c r="A1804" s="1" t="s">
        <v>35</v>
      </c>
      <c r="B1804" s="1" t="s">
        <v>555</v>
      </c>
      <c r="C1804" s="2" t="s">
        <v>9</v>
      </c>
      <c r="D1804" s="2" t="s">
        <v>105</v>
      </c>
      <c r="E1804" s="7"/>
      <c r="F1804" s="120"/>
      <c r="G1804" s="7"/>
      <c r="H1804" s="120"/>
      <c r="I1804" s="7"/>
      <c r="J1804" s="120"/>
      <c r="K1804" s="7"/>
      <c r="L1804" s="119"/>
      <c r="M1804" s="2"/>
    </row>
    <row r="1805" spans="1:14" s="1" customFormat="1" ht="41.4">
      <c r="A1805" s="1" t="s">
        <v>35</v>
      </c>
      <c r="B1805" s="1" t="s">
        <v>555</v>
      </c>
      <c r="C1805" s="2" t="s">
        <v>9</v>
      </c>
      <c r="D1805" s="2" t="s">
        <v>106</v>
      </c>
      <c r="E1805" s="7"/>
      <c r="F1805" s="120"/>
      <c r="G1805" s="7"/>
      <c r="H1805" s="120"/>
      <c r="I1805" s="7"/>
      <c r="J1805" s="120"/>
      <c r="K1805" s="7"/>
      <c r="L1805" s="119"/>
      <c r="M1805" s="2"/>
    </row>
    <row r="1806" spans="1:14" s="1" customFormat="1" ht="27.6">
      <c r="A1806" s="1" t="s">
        <v>35</v>
      </c>
      <c r="B1806" s="1" t="s">
        <v>555</v>
      </c>
      <c r="C1806" s="2" t="s">
        <v>9</v>
      </c>
      <c r="D1806" s="2" t="s">
        <v>107</v>
      </c>
      <c r="E1806" s="7"/>
      <c r="F1806" s="120"/>
      <c r="G1806" s="7"/>
      <c r="H1806" s="120"/>
      <c r="I1806" s="7"/>
      <c r="J1806" s="120"/>
      <c r="K1806" s="7"/>
      <c r="L1806" s="119"/>
      <c r="M1806" s="2"/>
    </row>
    <row r="1807" spans="1:14" s="1" customFormat="1" ht="27.6">
      <c r="A1807" s="1" t="s">
        <v>35</v>
      </c>
      <c r="B1807" s="1" t="s">
        <v>555</v>
      </c>
      <c r="C1807" s="2" t="s">
        <v>9</v>
      </c>
      <c r="D1807" s="2" t="s">
        <v>108</v>
      </c>
      <c r="E1807" s="7"/>
      <c r="F1807" s="120"/>
      <c r="G1807" s="7"/>
      <c r="H1807" s="120"/>
      <c r="I1807" s="7"/>
      <c r="J1807" s="120"/>
      <c r="K1807" s="7"/>
      <c r="L1807" s="119"/>
      <c r="M1807" s="2"/>
    </row>
    <row r="1808" spans="1:14" s="1" customFormat="1" ht="27.6">
      <c r="A1808" s="1" t="s">
        <v>35</v>
      </c>
      <c r="B1808" s="1" t="s">
        <v>555</v>
      </c>
      <c r="C1808" s="2" t="s">
        <v>10</v>
      </c>
      <c r="D1808" s="2" t="s">
        <v>109</v>
      </c>
      <c r="E1808" s="7">
        <v>9044</v>
      </c>
      <c r="F1808" s="120"/>
      <c r="G1808" s="7">
        <v>9878</v>
      </c>
      <c r="H1808" s="120"/>
      <c r="I1808" s="7">
        <v>5268</v>
      </c>
      <c r="J1808" s="120"/>
      <c r="K1808" s="7"/>
      <c r="L1808" s="119"/>
      <c r="M1808" s="2"/>
    </row>
    <row r="1809" spans="1:13" s="1" customFormat="1" ht="27.6">
      <c r="A1809" s="1" t="s">
        <v>35</v>
      </c>
      <c r="B1809" s="1" t="s">
        <v>555</v>
      </c>
      <c r="C1809" s="2" t="s">
        <v>10</v>
      </c>
      <c r="D1809" s="2" t="s">
        <v>110</v>
      </c>
      <c r="E1809" s="7"/>
      <c r="F1809" s="120"/>
      <c r="G1809" s="7"/>
      <c r="H1809" s="120"/>
      <c r="I1809" s="7"/>
      <c r="J1809" s="120"/>
      <c r="K1809" s="7"/>
      <c r="L1809" s="119"/>
      <c r="M1809" s="2"/>
    </row>
    <row r="1810" spans="1:13" s="1" customFormat="1" ht="27.6">
      <c r="A1810" s="1" t="s">
        <v>35</v>
      </c>
      <c r="B1810" s="1" t="s">
        <v>555</v>
      </c>
      <c r="C1810" s="2" t="s">
        <v>10</v>
      </c>
      <c r="D1810" s="2" t="s">
        <v>111</v>
      </c>
      <c r="E1810" s="7">
        <v>13136</v>
      </c>
      <c r="F1810" s="120"/>
      <c r="G1810" s="7">
        <v>157798</v>
      </c>
      <c r="H1810" s="120"/>
      <c r="I1810" s="7"/>
      <c r="J1810" s="120"/>
      <c r="K1810" s="7"/>
      <c r="L1810" s="119"/>
      <c r="M1810" s="2"/>
    </row>
    <row r="1811" spans="1:13" s="1" customFormat="1" ht="27.6">
      <c r="A1811" s="1" t="s">
        <v>35</v>
      </c>
      <c r="B1811" s="1" t="s">
        <v>555</v>
      </c>
      <c r="C1811" s="2" t="s">
        <v>10</v>
      </c>
      <c r="D1811" s="2" t="s">
        <v>112</v>
      </c>
      <c r="E1811" s="7"/>
      <c r="F1811" s="120"/>
      <c r="G1811" s="7"/>
      <c r="H1811" s="120"/>
      <c r="I1811" s="7"/>
      <c r="J1811" s="120"/>
      <c r="K1811" s="7"/>
      <c r="L1811" s="119"/>
      <c r="M1811" s="2"/>
    </row>
    <row r="1812" spans="1:13" s="1" customFormat="1">
      <c r="A1812" s="1" t="s">
        <v>35</v>
      </c>
      <c r="B1812" s="1" t="s">
        <v>555</v>
      </c>
      <c r="C1812" s="2" t="s">
        <v>11</v>
      </c>
      <c r="D1812" s="2" t="s">
        <v>113</v>
      </c>
      <c r="E1812" s="7"/>
      <c r="F1812" s="120"/>
      <c r="G1812" s="7">
        <v>1263600</v>
      </c>
      <c r="H1812" s="120"/>
      <c r="I1812" s="7">
        <v>573784</v>
      </c>
      <c r="J1812" s="120"/>
      <c r="K1812" s="7">
        <v>1736554</v>
      </c>
      <c r="L1812" s="119"/>
      <c r="M1812" s="2"/>
    </row>
    <row r="1813" spans="1:13" s="1" customFormat="1" ht="41.4">
      <c r="A1813" s="1" t="s">
        <v>35</v>
      </c>
      <c r="B1813" s="1" t="s">
        <v>555</v>
      </c>
      <c r="C1813" s="2" t="s">
        <v>11</v>
      </c>
      <c r="D1813" s="2" t="s">
        <v>114</v>
      </c>
      <c r="E1813" s="7"/>
      <c r="F1813" s="120"/>
      <c r="G1813" s="7"/>
      <c r="H1813" s="120"/>
      <c r="I1813" s="7"/>
      <c r="J1813" s="120"/>
      <c r="K1813" s="7"/>
      <c r="L1813" s="119"/>
      <c r="M1813" s="2"/>
    </row>
    <row r="1814" spans="1:13" s="1" customFormat="1">
      <c r="A1814" s="1" t="s">
        <v>35</v>
      </c>
      <c r="B1814" s="1" t="s">
        <v>555</v>
      </c>
      <c r="C1814" s="2" t="s">
        <v>11</v>
      </c>
      <c r="D1814" s="2" t="s">
        <v>115</v>
      </c>
      <c r="E1814" s="7"/>
      <c r="F1814" s="120"/>
      <c r="G1814" s="7"/>
      <c r="H1814" s="120"/>
      <c r="I1814" s="7"/>
      <c r="J1814" s="120"/>
      <c r="K1814" s="7"/>
      <c r="L1814" s="119"/>
      <c r="M1814" s="2"/>
    </row>
    <row r="1815" spans="1:13" s="1" customFormat="1">
      <c r="A1815" s="1" t="s">
        <v>35</v>
      </c>
      <c r="B1815" s="1" t="s">
        <v>555</v>
      </c>
      <c r="C1815" s="2" t="s">
        <v>12</v>
      </c>
      <c r="D1815" s="2" t="s">
        <v>116</v>
      </c>
      <c r="E1815" s="7"/>
      <c r="F1815" s="120"/>
      <c r="G1815" s="7"/>
      <c r="H1815" s="120"/>
      <c r="I1815" s="7"/>
      <c r="J1815" s="120"/>
      <c r="K1815" s="7"/>
      <c r="L1815" s="119"/>
      <c r="M1815" s="2"/>
    </row>
    <row r="1816" spans="1:13" s="1" customFormat="1" ht="27.6">
      <c r="A1816" s="1" t="s">
        <v>35</v>
      </c>
      <c r="B1816" s="1" t="s">
        <v>555</v>
      </c>
      <c r="C1816" s="2" t="s">
        <v>13</v>
      </c>
      <c r="D1816" s="2" t="s">
        <v>117</v>
      </c>
      <c r="E1816" s="7"/>
      <c r="F1816" s="120"/>
      <c r="G1816" s="7"/>
      <c r="H1816" s="120"/>
      <c r="I1816" s="7"/>
      <c r="J1816" s="120"/>
      <c r="K1816" s="7"/>
      <c r="L1816" s="119"/>
      <c r="M1816" s="2"/>
    </row>
    <row r="1817" spans="1:13" s="1" customFormat="1">
      <c r="A1817" s="1" t="s">
        <v>35</v>
      </c>
      <c r="B1817" s="1" t="s">
        <v>555</v>
      </c>
      <c r="C1817" s="2" t="s">
        <v>14</v>
      </c>
      <c r="D1817" s="2" t="s">
        <v>118</v>
      </c>
      <c r="E1817" s="7">
        <v>51000</v>
      </c>
      <c r="F1817" s="120"/>
      <c r="G1817" s="7"/>
      <c r="H1817" s="120"/>
      <c r="I1817" s="7"/>
      <c r="J1817" s="120"/>
      <c r="K1817" s="7"/>
      <c r="L1817" s="119"/>
      <c r="M1817" s="2"/>
    </row>
    <row r="1818" spans="1:13" s="1" customFormat="1" ht="27.6">
      <c r="A1818" s="1" t="s">
        <v>35</v>
      </c>
      <c r="B1818" s="1" t="s">
        <v>555</v>
      </c>
      <c r="C1818" s="2" t="s">
        <v>15</v>
      </c>
      <c r="D1818" s="2" t="s">
        <v>119</v>
      </c>
      <c r="E1818" s="7"/>
      <c r="F1818" s="120"/>
      <c r="G1818" s="7">
        <v>37809</v>
      </c>
      <c r="H1818" s="120">
        <v>18</v>
      </c>
      <c r="I1818" s="7"/>
      <c r="J1818" s="120"/>
      <c r="K1818" s="7"/>
      <c r="L1818" s="119"/>
      <c r="M1818" s="2"/>
    </row>
    <row r="1819" spans="1:13" s="1" customFormat="1" ht="27.6">
      <c r="A1819" s="1" t="s">
        <v>35</v>
      </c>
      <c r="B1819" s="1" t="s">
        <v>555</v>
      </c>
      <c r="C1819" s="2" t="s">
        <v>15</v>
      </c>
      <c r="D1819" s="2" t="s">
        <v>120</v>
      </c>
      <c r="E1819" s="7"/>
      <c r="F1819" s="120"/>
      <c r="G1819" s="7">
        <v>36535</v>
      </c>
      <c r="H1819" s="120">
        <v>34</v>
      </c>
      <c r="I1819" s="7"/>
      <c r="J1819" s="120"/>
      <c r="K1819" s="7"/>
      <c r="L1819" s="119"/>
      <c r="M1819" s="2"/>
    </row>
    <row r="1820" spans="1:13" s="1" customFormat="1" ht="27.6">
      <c r="A1820" s="1" t="s">
        <v>35</v>
      </c>
      <c r="B1820" s="1" t="s">
        <v>555</v>
      </c>
      <c r="C1820" s="2" t="s">
        <v>15</v>
      </c>
      <c r="D1820" s="2" t="s">
        <v>121</v>
      </c>
      <c r="E1820" s="7"/>
      <c r="F1820" s="120"/>
      <c r="G1820" s="7" t="s">
        <v>31</v>
      </c>
      <c r="H1820" s="120">
        <v>13</v>
      </c>
      <c r="I1820" s="7">
        <v>370464</v>
      </c>
      <c r="J1820" s="120">
        <v>247</v>
      </c>
      <c r="K1820" s="7">
        <v>72826</v>
      </c>
      <c r="L1820" s="119"/>
      <c r="M1820" s="2"/>
    </row>
    <row r="1821" spans="1:13" s="1" customFormat="1" ht="27.6">
      <c r="A1821" s="1" t="s">
        <v>35</v>
      </c>
      <c r="B1821" s="1" t="s">
        <v>555</v>
      </c>
      <c r="C1821" s="2" t="s">
        <v>15</v>
      </c>
      <c r="D1821" s="2" t="s">
        <v>122</v>
      </c>
      <c r="E1821" s="7"/>
      <c r="F1821" s="120"/>
      <c r="G1821" s="7"/>
      <c r="H1821" s="120"/>
      <c r="I1821" s="7">
        <v>24748</v>
      </c>
      <c r="J1821" s="120">
        <v>0</v>
      </c>
      <c r="K1821" s="7">
        <v>0</v>
      </c>
      <c r="L1821" s="119"/>
      <c r="M1821" s="2"/>
    </row>
    <row r="1822" spans="1:13" s="1" customFormat="1">
      <c r="A1822" s="1" t="s">
        <v>35</v>
      </c>
      <c r="B1822" s="1" t="s">
        <v>555</v>
      </c>
      <c r="C1822" s="2" t="s">
        <v>15</v>
      </c>
      <c r="D1822" s="2" t="s">
        <v>123</v>
      </c>
      <c r="E1822" s="7"/>
      <c r="F1822" s="120"/>
      <c r="G1822" s="7"/>
      <c r="H1822" s="120"/>
      <c r="I1822" s="7" t="s">
        <v>31</v>
      </c>
      <c r="J1822" s="120"/>
      <c r="K1822" s="7"/>
      <c r="L1822" s="119"/>
      <c r="M1822" s="2"/>
    </row>
    <row r="1823" spans="1:13" s="1" customFormat="1">
      <c r="A1823" s="1" t="s">
        <v>35</v>
      </c>
      <c r="B1823" s="1" t="s">
        <v>555</v>
      </c>
      <c r="C1823" s="2" t="s">
        <v>86</v>
      </c>
      <c r="D1823" s="2" t="s">
        <v>124</v>
      </c>
      <c r="E1823" s="7"/>
      <c r="F1823" s="120"/>
      <c r="G1823" s="7"/>
      <c r="H1823" s="120"/>
      <c r="I1823" s="7"/>
      <c r="J1823" s="120"/>
      <c r="K1823" s="7"/>
      <c r="L1823" s="119"/>
      <c r="M1823" s="2"/>
    </row>
    <row r="1824" spans="1:13" s="1" customFormat="1">
      <c r="A1824" s="1" t="s">
        <v>29</v>
      </c>
      <c r="B1824" s="1" t="s">
        <v>557</v>
      </c>
      <c r="C1824" s="2" t="s">
        <v>8</v>
      </c>
      <c r="D1824" s="2" t="s">
        <v>97</v>
      </c>
      <c r="E1824" s="7">
        <v>374100</v>
      </c>
      <c r="F1824" s="120">
        <v>296</v>
      </c>
      <c r="G1824" s="7">
        <v>673907</v>
      </c>
      <c r="H1824" s="120">
        <v>522</v>
      </c>
      <c r="I1824" s="7">
        <v>2063260</v>
      </c>
      <c r="J1824" s="120">
        <v>551</v>
      </c>
      <c r="K1824" s="7"/>
      <c r="L1824" s="119"/>
      <c r="M1824" s="2"/>
    </row>
    <row r="1825" spans="1:13" s="1" customFormat="1">
      <c r="A1825" s="1" t="s">
        <v>29</v>
      </c>
      <c r="B1825" s="1" t="s">
        <v>557</v>
      </c>
      <c r="C1825" s="2" t="s">
        <v>8</v>
      </c>
      <c r="D1825" s="2" t="s">
        <v>98</v>
      </c>
      <c r="E1825" s="7"/>
      <c r="F1825" s="120"/>
      <c r="G1825" s="7"/>
      <c r="H1825" s="120"/>
      <c r="I1825" s="7"/>
      <c r="J1825" s="120"/>
      <c r="K1825" s="7"/>
      <c r="L1825" s="119"/>
      <c r="M1825" s="2"/>
    </row>
    <row r="1826" spans="1:13" s="1" customFormat="1">
      <c r="A1826" s="1" t="s">
        <v>29</v>
      </c>
      <c r="B1826" s="1" t="s">
        <v>557</v>
      </c>
      <c r="C1826" s="2" t="s">
        <v>8</v>
      </c>
      <c r="D1826" s="2" t="s">
        <v>99</v>
      </c>
      <c r="E1826" s="7"/>
      <c r="F1826" s="120"/>
      <c r="G1826" s="7"/>
      <c r="H1826" s="120"/>
      <c r="I1826" s="7"/>
      <c r="J1826" s="120"/>
      <c r="K1826" s="7"/>
      <c r="L1826" s="119"/>
      <c r="M1826" s="2"/>
    </row>
    <row r="1827" spans="1:13" s="1" customFormat="1" ht="27.6">
      <c r="A1827" s="1" t="s">
        <v>29</v>
      </c>
      <c r="B1827" s="1" t="s">
        <v>557</v>
      </c>
      <c r="C1827" s="2" t="s">
        <v>8</v>
      </c>
      <c r="D1827" s="2" t="s">
        <v>100</v>
      </c>
      <c r="E1827" s="7"/>
      <c r="F1827" s="120"/>
      <c r="G1827" s="7"/>
      <c r="H1827" s="120"/>
      <c r="I1827" s="7"/>
      <c r="J1827" s="120"/>
      <c r="K1827" s="7"/>
      <c r="L1827" s="119"/>
      <c r="M1827" s="2"/>
    </row>
    <row r="1828" spans="1:13" s="1" customFormat="1">
      <c r="A1828" s="1" t="s">
        <v>29</v>
      </c>
      <c r="B1828" s="1" t="s">
        <v>557</v>
      </c>
      <c r="C1828" s="2" t="s">
        <v>8</v>
      </c>
      <c r="D1828" s="2" t="s">
        <v>101</v>
      </c>
      <c r="E1828" s="7"/>
      <c r="F1828" s="120"/>
      <c r="G1828" s="7"/>
      <c r="H1828" s="120"/>
      <c r="I1828" s="7"/>
      <c r="J1828" s="120"/>
      <c r="K1828" s="7"/>
      <c r="L1828" s="119"/>
      <c r="M1828" s="2"/>
    </row>
    <row r="1829" spans="1:13" s="1" customFormat="1" ht="55.2">
      <c r="A1829" s="1" t="s">
        <v>29</v>
      </c>
      <c r="B1829" s="1" t="s">
        <v>557</v>
      </c>
      <c r="C1829" s="2" t="s">
        <v>8</v>
      </c>
      <c r="D1829" s="2" t="s">
        <v>102</v>
      </c>
      <c r="E1829" s="7"/>
      <c r="F1829" s="120"/>
      <c r="G1829" s="7"/>
      <c r="H1829" s="120"/>
      <c r="I1829" s="7"/>
      <c r="J1829" s="120"/>
      <c r="K1829" s="7"/>
      <c r="L1829" s="119"/>
      <c r="M1829" s="2"/>
    </row>
    <row r="1830" spans="1:13" s="1" customFormat="1">
      <c r="A1830" s="1" t="s">
        <v>29</v>
      </c>
      <c r="B1830" s="1" t="s">
        <v>557</v>
      </c>
      <c r="C1830" s="2" t="s">
        <v>8</v>
      </c>
      <c r="D1830" s="2" t="s">
        <v>103</v>
      </c>
      <c r="E1830" s="7"/>
      <c r="F1830" s="120"/>
      <c r="G1830" s="7"/>
      <c r="H1830" s="120"/>
      <c r="I1830" s="7"/>
      <c r="J1830" s="120"/>
      <c r="K1830" s="7"/>
      <c r="L1830" s="119"/>
      <c r="M1830" s="2"/>
    </row>
    <row r="1831" spans="1:13" s="1" customFormat="1" ht="27.6">
      <c r="A1831" s="1" t="s">
        <v>29</v>
      </c>
      <c r="B1831" s="1" t="s">
        <v>557</v>
      </c>
      <c r="C1831" s="2" t="s">
        <v>9</v>
      </c>
      <c r="D1831" s="2" t="s">
        <v>104</v>
      </c>
      <c r="E1831" s="7"/>
      <c r="F1831" s="120"/>
      <c r="G1831" s="7"/>
      <c r="H1831" s="120"/>
      <c r="I1831" s="7"/>
      <c r="J1831" s="120"/>
      <c r="K1831" s="7"/>
      <c r="L1831" s="119"/>
      <c r="M1831" s="2"/>
    </row>
    <row r="1832" spans="1:13" s="1" customFormat="1" ht="27.6">
      <c r="A1832" s="1" t="s">
        <v>29</v>
      </c>
      <c r="B1832" s="1" t="s">
        <v>557</v>
      </c>
      <c r="C1832" s="2" t="s">
        <v>9</v>
      </c>
      <c r="D1832" s="2" t="s">
        <v>105</v>
      </c>
      <c r="E1832" s="7"/>
      <c r="F1832" s="120"/>
      <c r="G1832" s="7">
        <v>140184</v>
      </c>
      <c r="H1832" s="120"/>
      <c r="I1832" s="7"/>
      <c r="J1832" s="120"/>
      <c r="K1832" s="7"/>
      <c r="L1832" s="119"/>
      <c r="M1832" s="2"/>
    </row>
    <row r="1833" spans="1:13" s="1" customFormat="1" ht="41.4">
      <c r="A1833" s="1" t="s">
        <v>29</v>
      </c>
      <c r="B1833" s="1" t="s">
        <v>557</v>
      </c>
      <c r="C1833" s="2" t="s">
        <v>9</v>
      </c>
      <c r="D1833" s="2" t="s">
        <v>106</v>
      </c>
      <c r="E1833" s="7">
        <v>12321</v>
      </c>
      <c r="F1833" s="120"/>
      <c r="G1833" s="7">
        <v>133179</v>
      </c>
      <c r="H1833" s="120"/>
      <c r="I1833" s="7"/>
      <c r="J1833" s="120"/>
      <c r="K1833" s="7"/>
      <c r="L1833" s="119"/>
      <c r="M1833" s="2"/>
    </row>
    <row r="1834" spans="1:13" s="1" customFormat="1" ht="27.6">
      <c r="A1834" s="1" t="s">
        <v>29</v>
      </c>
      <c r="B1834" s="1" t="s">
        <v>557</v>
      </c>
      <c r="C1834" s="2" t="s">
        <v>9</v>
      </c>
      <c r="D1834" s="2" t="s">
        <v>107</v>
      </c>
      <c r="E1834" s="7">
        <v>26500</v>
      </c>
      <c r="F1834" s="120"/>
      <c r="G1834" s="7">
        <v>186488</v>
      </c>
      <c r="H1834" s="120"/>
      <c r="I1834" s="7">
        <v>9120</v>
      </c>
      <c r="J1834" s="120"/>
      <c r="K1834" s="7"/>
      <c r="L1834" s="119"/>
      <c r="M1834" s="2"/>
    </row>
    <row r="1835" spans="1:13" s="1" customFormat="1" ht="27.6">
      <c r="A1835" s="1" t="s">
        <v>29</v>
      </c>
      <c r="B1835" s="1" t="s">
        <v>557</v>
      </c>
      <c r="C1835" s="2" t="s">
        <v>9</v>
      </c>
      <c r="D1835" s="2" t="s">
        <v>108</v>
      </c>
      <c r="E1835" s="7">
        <v>85671</v>
      </c>
      <c r="F1835" s="120"/>
      <c r="G1835" s="7">
        <v>144365</v>
      </c>
      <c r="H1835" s="120"/>
      <c r="I1835" s="7">
        <v>176165</v>
      </c>
      <c r="J1835" s="120"/>
      <c r="K1835" s="7">
        <v>18072</v>
      </c>
      <c r="L1835" s="119"/>
      <c r="M1835" s="2"/>
    </row>
    <row r="1836" spans="1:13" s="1" customFormat="1" ht="27.6">
      <c r="A1836" s="1" t="s">
        <v>29</v>
      </c>
      <c r="B1836" s="1" t="s">
        <v>557</v>
      </c>
      <c r="C1836" s="2" t="s">
        <v>10</v>
      </c>
      <c r="D1836" s="2" t="s">
        <v>109</v>
      </c>
      <c r="E1836" s="7"/>
      <c r="F1836" s="120"/>
      <c r="G1836" s="7">
        <v>2148</v>
      </c>
      <c r="H1836" s="120"/>
      <c r="I1836" s="7"/>
      <c r="J1836" s="120"/>
      <c r="K1836" s="7"/>
      <c r="L1836" s="119"/>
      <c r="M1836" s="2"/>
    </row>
    <row r="1837" spans="1:13" s="1" customFormat="1" ht="27.6">
      <c r="A1837" s="1" t="s">
        <v>29</v>
      </c>
      <c r="B1837" s="1" t="s">
        <v>557</v>
      </c>
      <c r="C1837" s="2" t="s">
        <v>10</v>
      </c>
      <c r="D1837" s="2" t="s">
        <v>110</v>
      </c>
      <c r="E1837" s="7"/>
      <c r="F1837" s="120"/>
      <c r="G1837" s="7">
        <v>15984</v>
      </c>
      <c r="H1837" s="120"/>
      <c r="I1837" s="7">
        <v>1200</v>
      </c>
      <c r="J1837" s="120"/>
      <c r="K1837" s="7"/>
      <c r="L1837" s="119"/>
      <c r="M1837" s="2"/>
    </row>
    <row r="1838" spans="1:13" s="1" customFormat="1" ht="27.6">
      <c r="A1838" s="1" t="s">
        <v>29</v>
      </c>
      <c r="B1838" s="1" t="s">
        <v>557</v>
      </c>
      <c r="C1838" s="2" t="s">
        <v>10</v>
      </c>
      <c r="D1838" s="2" t="s">
        <v>111</v>
      </c>
      <c r="E1838" s="7">
        <v>19056</v>
      </c>
      <c r="F1838" s="120"/>
      <c r="G1838" s="7">
        <v>409870</v>
      </c>
      <c r="H1838" s="120"/>
      <c r="I1838" s="7">
        <v>122388</v>
      </c>
      <c r="J1838" s="120"/>
      <c r="K1838" s="7"/>
      <c r="L1838" s="119"/>
      <c r="M1838" s="2"/>
    </row>
    <row r="1839" spans="1:13" s="1" customFormat="1" ht="27.6">
      <c r="A1839" s="1" t="s">
        <v>29</v>
      </c>
      <c r="B1839" s="1" t="s">
        <v>557</v>
      </c>
      <c r="C1839" s="2" t="s">
        <v>10</v>
      </c>
      <c r="D1839" s="2" t="s">
        <v>112</v>
      </c>
      <c r="E1839" s="7"/>
      <c r="F1839" s="120"/>
      <c r="G1839" s="7"/>
      <c r="H1839" s="120"/>
      <c r="I1839" s="7"/>
      <c r="J1839" s="120"/>
      <c r="K1839" s="7"/>
      <c r="L1839" s="119"/>
      <c r="M1839" s="2"/>
    </row>
    <row r="1840" spans="1:13" s="1" customFormat="1">
      <c r="A1840" s="1" t="s">
        <v>29</v>
      </c>
      <c r="B1840" s="1" t="s">
        <v>557</v>
      </c>
      <c r="C1840" s="2" t="s">
        <v>11</v>
      </c>
      <c r="D1840" s="2" t="s">
        <v>113</v>
      </c>
      <c r="E1840" s="7"/>
      <c r="F1840" s="120"/>
      <c r="G1840" s="7">
        <v>415425</v>
      </c>
      <c r="H1840" s="120"/>
      <c r="I1840" s="7">
        <v>1227130</v>
      </c>
      <c r="J1840" s="120"/>
      <c r="K1840" s="7"/>
      <c r="L1840" s="119"/>
      <c r="M1840" s="2"/>
    </row>
    <row r="1841" spans="1:14" s="1" customFormat="1" ht="41.4">
      <c r="A1841" s="1" t="s">
        <v>29</v>
      </c>
      <c r="B1841" s="1" t="s">
        <v>557</v>
      </c>
      <c r="C1841" s="2" t="s">
        <v>11</v>
      </c>
      <c r="D1841" s="2" t="s">
        <v>114</v>
      </c>
      <c r="E1841" s="7"/>
      <c r="F1841" s="120"/>
      <c r="G1841" s="7">
        <v>203214</v>
      </c>
      <c r="H1841" s="120"/>
      <c r="I1841" s="7">
        <v>440089</v>
      </c>
      <c r="J1841" s="120"/>
      <c r="K1841" s="7"/>
      <c r="L1841" s="119"/>
      <c r="M1841" s="2"/>
    </row>
    <row r="1842" spans="1:14" s="1" customFormat="1">
      <c r="A1842" s="1" t="s">
        <v>29</v>
      </c>
      <c r="B1842" s="1" t="s">
        <v>557</v>
      </c>
      <c r="C1842" s="2" t="s">
        <v>11</v>
      </c>
      <c r="D1842" s="2" t="s">
        <v>115</v>
      </c>
      <c r="E1842" s="7"/>
      <c r="F1842" s="120"/>
      <c r="G1842" s="7"/>
      <c r="H1842" s="120"/>
      <c r="I1842" s="7"/>
      <c r="J1842" s="120"/>
      <c r="K1842" s="7"/>
      <c r="L1842" s="119"/>
      <c r="M1842" s="2"/>
    </row>
    <row r="1843" spans="1:14" s="1" customFormat="1">
      <c r="A1843" s="1" t="s">
        <v>29</v>
      </c>
      <c r="B1843" s="1" t="s">
        <v>557</v>
      </c>
      <c r="C1843" s="2" t="s">
        <v>12</v>
      </c>
      <c r="D1843" s="2" t="s">
        <v>116</v>
      </c>
      <c r="E1843" s="7"/>
      <c r="F1843" s="120"/>
      <c r="G1843" s="7"/>
      <c r="H1843" s="120"/>
      <c r="I1843" s="7"/>
      <c r="J1843" s="120"/>
      <c r="K1843" s="7"/>
      <c r="L1843" s="119"/>
      <c r="M1843" s="2"/>
    </row>
    <row r="1844" spans="1:14" s="1" customFormat="1" ht="27.6">
      <c r="A1844" s="1" t="s">
        <v>29</v>
      </c>
      <c r="B1844" s="1" t="s">
        <v>557</v>
      </c>
      <c r="C1844" s="2" t="s">
        <v>13</v>
      </c>
      <c r="D1844" s="2" t="s">
        <v>117</v>
      </c>
      <c r="E1844" s="7"/>
      <c r="F1844" s="120"/>
      <c r="G1844" s="7"/>
      <c r="H1844" s="120"/>
      <c r="I1844" s="7"/>
      <c r="J1844" s="120"/>
      <c r="K1844" s="7"/>
      <c r="L1844" s="119"/>
      <c r="M1844" s="2"/>
    </row>
    <row r="1845" spans="1:14" s="1" customFormat="1">
      <c r="A1845" s="1" t="s">
        <v>29</v>
      </c>
      <c r="B1845" s="1" t="s">
        <v>557</v>
      </c>
      <c r="C1845" s="2" t="s">
        <v>14</v>
      </c>
      <c r="D1845" s="2" t="s">
        <v>118</v>
      </c>
      <c r="E1845" s="7"/>
      <c r="F1845" s="120"/>
      <c r="G1845" s="7">
        <v>93293</v>
      </c>
      <c r="H1845" s="120"/>
      <c r="I1845" s="7">
        <v>211752</v>
      </c>
      <c r="J1845" s="120"/>
      <c r="K1845" s="7"/>
      <c r="L1845" s="119"/>
      <c r="M1845" s="2"/>
      <c r="N1845" s="1" t="s">
        <v>558</v>
      </c>
    </row>
    <row r="1846" spans="1:14" s="1" customFormat="1" ht="27.6">
      <c r="A1846" s="1" t="s">
        <v>29</v>
      </c>
      <c r="B1846" s="1" t="s">
        <v>557</v>
      </c>
      <c r="C1846" s="2" t="s">
        <v>15</v>
      </c>
      <c r="D1846" s="2" t="s">
        <v>119</v>
      </c>
      <c r="E1846" s="7"/>
      <c r="F1846" s="120"/>
      <c r="G1846" s="7">
        <v>13417</v>
      </c>
      <c r="H1846" s="120">
        <v>9</v>
      </c>
      <c r="I1846" s="7"/>
      <c r="J1846" s="120"/>
      <c r="K1846" s="7"/>
      <c r="L1846" s="119"/>
      <c r="M1846" s="2"/>
    </row>
    <row r="1847" spans="1:14" s="1" customFormat="1" ht="27.6">
      <c r="A1847" s="1" t="s">
        <v>29</v>
      </c>
      <c r="B1847" s="1" t="s">
        <v>557</v>
      </c>
      <c r="C1847" s="2" t="s">
        <v>15</v>
      </c>
      <c r="D1847" s="2" t="s">
        <v>120</v>
      </c>
      <c r="E1847" s="7"/>
      <c r="F1847" s="120"/>
      <c r="G1847" s="7">
        <v>12965</v>
      </c>
      <c r="H1847" s="120">
        <v>15</v>
      </c>
      <c r="I1847" s="7"/>
      <c r="J1847" s="120"/>
      <c r="K1847" s="7"/>
      <c r="L1847" s="119"/>
      <c r="M1847" s="2"/>
    </row>
    <row r="1848" spans="1:14" s="1" customFormat="1" ht="27.6">
      <c r="A1848" s="1" t="s">
        <v>29</v>
      </c>
      <c r="B1848" s="1" t="s">
        <v>557</v>
      </c>
      <c r="C1848" s="2" t="s">
        <v>15</v>
      </c>
      <c r="D1848" s="2" t="s">
        <v>121</v>
      </c>
      <c r="E1848" s="7"/>
      <c r="F1848" s="120"/>
      <c r="G1848" s="7">
        <v>39700</v>
      </c>
      <c r="H1848" s="120">
        <v>9</v>
      </c>
      <c r="I1848" s="7">
        <v>76925</v>
      </c>
      <c r="J1848" s="120">
        <v>23</v>
      </c>
      <c r="K1848" s="7">
        <v>8528</v>
      </c>
      <c r="L1848" s="119">
        <v>5</v>
      </c>
      <c r="M1848" s="2"/>
    </row>
    <row r="1849" spans="1:14" s="1" customFormat="1" ht="27.6">
      <c r="A1849" s="1" t="s">
        <v>29</v>
      </c>
      <c r="B1849" s="1" t="s">
        <v>557</v>
      </c>
      <c r="C1849" s="2" t="s">
        <v>15</v>
      </c>
      <c r="D1849" s="2" t="s">
        <v>122</v>
      </c>
      <c r="E1849" s="7"/>
      <c r="F1849" s="120"/>
      <c r="G1849" s="7"/>
      <c r="H1849" s="120"/>
      <c r="I1849" s="7"/>
      <c r="J1849" s="120"/>
      <c r="K1849" s="7"/>
      <c r="L1849" s="119"/>
      <c r="M1849" s="2"/>
    </row>
    <row r="1850" spans="1:14" s="1" customFormat="1">
      <c r="A1850" s="1" t="s">
        <v>29</v>
      </c>
      <c r="B1850" s="1" t="s">
        <v>557</v>
      </c>
      <c r="C1850" s="2" t="s">
        <v>15</v>
      </c>
      <c r="D1850" s="2" t="s">
        <v>123</v>
      </c>
      <c r="E1850" s="7"/>
      <c r="F1850" s="120"/>
      <c r="G1850" s="7"/>
      <c r="H1850" s="120"/>
      <c r="I1850" s="7"/>
      <c r="J1850" s="120"/>
      <c r="K1850" s="7">
        <v>50000</v>
      </c>
      <c r="L1850" s="119"/>
      <c r="M1850" s="2"/>
    </row>
    <row r="1851" spans="1:14" s="1" customFormat="1">
      <c r="A1851" s="1" t="s">
        <v>29</v>
      </c>
      <c r="B1851" s="1" t="s">
        <v>557</v>
      </c>
      <c r="C1851" s="2" t="s">
        <v>86</v>
      </c>
      <c r="D1851" s="2" t="s">
        <v>124</v>
      </c>
      <c r="E1851" s="7"/>
      <c r="F1851" s="120"/>
      <c r="G1851" s="7"/>
      <c r="H1851" s="120"/>
      <c r="I1851" s="7"/>
      <c r="J1851" s="120"/>
      <c r="K1851" s="7"/>
      <c r="L1851" s="119"/>
      <c r="M1851" s="2"/>
    </row>
    <row r="1852" spans="1:14" s="1" customFormat="1">
      <c r="A1852" s="1" t="s">
        <v>33</v>
      </c>
      <c r="B1852" s="1" t="s">
        <v>559</v>
      </c>
      <c r="C1852" s="2" t="s">
        <v>8</v>
      </c>
      <c r="D1852" s="2" t="s">
        <v>97</v>
      </c>
      <c r="E1852" s="7">
        <v>285840</v>
      </c>
      <c r="F1852" s="120">
        <v>143</v>
      </c>
      <c r="G1852" s="7">
        <v>693064</v>
      </c>
      <c r="H1852" s="120">
        <v>216</v>
      </c>
      <c r="I1852" s="7">
        <v>836227</v>
      </c>
      <c r="J1852" s="120">
        <v>169</v>
      </c>
      <c r="K1852" s="7"/>
      <c r="L1852" s="119"/>
      <c r="M1852" s="2"/>
    </row>
    <row r="1853" spans="1:14" s="1" customFormat="1">
      <c r="A1853" s="1" t="s">
        <v>33</v>
      </c>
      <c r="B1853" s="1" t="s">
        <v>559</v>
      </c>
      <c r="C1853" s="2" t="s">
        <v>8</v>
      </c>
      <c r="D1853" s="2" t="s">
        <v>98</v>
      </c>
      <c r="E1853" s="7"/>
      <c r="F1853" s="120"/>
      <c r="G1853" s="7"/>
      <c r="H1853" s="120"/>
      <c r="I1853" s="7"/>
      <c r="J1853" s="120"/>
      <c r="K1853" s="7"/>
      <c r="L1853" s="119"/>
      <c r="M1853" s="2"/>
    </row>
    <row r="1854" spans="1:14" s="1" customFormat="1">
      <c r="A1854" s="1" t="s">
        <v>33</v>
      </c>
      <c r="B1854" s="1" t="s">
        <v>559</v>
      </c>
      <c r="C1854" s="2" t="s">
        <v>8</v>
      </c>
      <c r="D1854" s="2" t="s">
        <v>99</v>
      </c>
      <c r="E1854" s="7"/>
      <c r="F1854" s="120"/>
      <c r="G1854" s="7"/>
      <c r="H1854" s="120"/>
      <c r="I1854" s="7"/>
      <c r="J1854" s="120"/>
      <c r="K1854" s="7"/>
      <c r="L1854" s="119"/>
      <c r="M1854" s="2"/>
    </row>
    <row r="1855" spans="1:14" s="1" customFormat="1" ht="27.6">
      <c r="A1855" s="1" t="s">
        <v>33</v>
      </c>
      <c r="B1855" s="1" t="s">
        <v>559</v>
      </c>
      <c r="C1855" s="2" t="s">
        <v>8</v>
      </c>
      <c r="D1855" s="2" t="s">
        <v>100</v>
      </c>
      <c r="E1855" s="7"/>
      <c r="F1855" s="120"/>
      <c r="G1855" s="7"/>
      <c r="H1855" s="120"/>
      <c r="I1855" s="7"/>
      <c r="J1855" s="120"/>
      <c r="K1855" s="7"/>
      <c r="L1855" s="119"/>
      <c r="M1855" s="2"/>
    </row>
    <row r="1856" spans="1:14" s="1" customFormat="1">
      <c r="A1856" s="1" t="s">
        <v>33</v>
      </c>
      <c r="B1856" s="1" t="s">
        <v>559</v>
      </c>
      <c r="C1856" s="2" t="s">
        <v>8</v>
      </c>
      <c r="D1856" s="2" t="s">
        <v>101</v>
      </c>
      <c r="E1856" s="7"/>
      <c r="F1856" s="120"/>
      <c r="G1856" s="7"/>
      <c r="H1856" s="120"/>
      <c r="I1856" s="7"/>
      <c r="J1856" s="120"/>
      <c r="K1856" s="7"/>
      <c r="L1856" s="119"/>
      <c r="M1856" s="2"/>
    </row>
    <row r="1857" spans="1:13" s="1" customFormat="1" ht="55.2">
      <c r="A1857" s="1" t="s">
        <v>33</v>
      </c>
      <c r="B1857" s="1" t="s">
        <v>559</v>
      </c>
      <c r="C1857" s="2" t="s">
        <v>8</v>
      </c>
      <c r="D1857" s="2" t="s">
        <v>102</v>
      </c>
      <c r="E1857" s="7"/>
      <c r="F1857" s="120"/>
      <c r="G1857" s="7"/>
      <c r="H1857" s="120"/>
      <c r="I1857" s="7"/>
      <c r="J1857" s="120"/>
      <c r="K1857" s="7"/>
      <c r="L1857" s="119"/>
      <c r="M1857" s="2"/>
    </row>
    <row r="1858" spans="1:13" s="1" customFormat="1">
      <c r="A1858" s="1" t="s">
        <v>33</v>
      </c>
      <c r="B1858" s="1" t="s">
        <v>559</v>
      </c>
      <c r="C1858" s="2" t="s">
        <v>8</v>
      </c>
      <c r="D1858" s="2" t="s">
        <v>103</v>
      </c>
      <c r="E1858" s="7"/>
      <c r="F1858" s="120"/>
      <c r="G1858" s="7"/>
      <c r="H1858" s="120"/>
      <c r="I1858" s="7"/>
      <c r="J1858" s="120"/>
      <c r="K1858" s="7"/>
      <c r="L1858" s="119"/>
      <c r="M1858" s="2"/>
    </row>
    <row r="1859" spans="1:13" s="1" customFormat="1" ht="27.6">
      <c r="A1859" s="1" t="s">
        <v>33</v>
      </c>
      <c r="B1859" s="1" t="s">
        <v>559</v>
      </c>
      <c r="C1859" s="2" t="s">
        <v>9</v>
      </c>
      <c r="D1859" s="2" t="s">
        <v>104</v>
      </c>
      <c r="E1859" s="7"/>
      <c r="F1859" s="120"/>
      <c r="G1859" s="7"/>
      <c r="H1859" s="120"/>
      <c r="I1859" s="7"/>
      <c r="J1859" s="120"/>
      <c r="K1859" s="7"/>
      <c r="L1859" s="119"/>
      <c r="M1859" s="2"/>
    </row>
    <row r="1860" spans="1:13" s="1" customFormat="1" ht="27.6">
      <c r="A1860" s="1" t="s">
        <v>33</v>
      </c>
      <c r="B1860" s="1" t="s">
        <v>559</v>
      </c>
      <c r="C1860" s="2" t="s">
        <v>9</v>
      </c>
      <c r="D1860" s="2" t="s">
        <v>105</v>
      </c>
      <c r="E1860" s="7"/>
      <c r="F1860" s="120"/>
      <c r="G1860" s="7"/>
      <c r="H1860" s="120"/>
      <c r="I1860" s="7"/>
      <c r="J1860" s="120"/>
      <c r="K1860" s="7"/>
      <c r="L1860" s="119"/>
      <c r="M1860" s="2"/>
    </row>
    <row r="1861" spans="1:13" s="1" customFormat="1" ht="41.4">
      <c r="A1861" s="1" t="s">
        <v>33</v>
      </c>
      <c r="B1861" s="1" t="s">
        <v>559</v>
      </c>
      <c r="C1861" s="2" t="s">
        <v>9</v>
      </c>
      <c r="D1861" s="2" t="s">
        <v>106</v>
      </c>
      <c r="E1861" s="7"/>
      <c r="F1861" s="120"/>
      <c r="G1861" s="7"/>
      <c r="H1861" s="120"/>
      <c r="I1861" s="7"/>
      <c r="J1861" s="120"/>
      <c r="K1861" s="7"/>
      <c r="L1861" s="119"/>
      <c r="M1861" s="2"/>
    </row>
    <row r="1862" spans="1:13" s="1" customFormat="1" ht="27.6">
      <c r="A1862" s="1" t="s">
        <v>33</v>
      </c>
      <c r="B1862" s="1" t="s">
        <v>559</v>
      </c>
      <c r="C1862" s="2" t="s">
        <v>9</v>
      </c>
      <c r="D1862" s="2" t="s">
        <v>107</v>
      </c>
      <c r="E1862" s="7"/>
      <c r="F1862" s="120"/>
      <c r="G1862" s="7"/>
      <c r="H1862" s="120"/>
      <c r="I1862" s="7"/>
      <c r="J1862" s="120"/>
      <c r="K1862" s="7"/>
      <c r="L1862" s="119"/>
      <c r="M1862" s="2"/>
    </row>
    <row r="1863" spans="1:13" s="1" customFormat="1" ht="27.6">
      <c r="A1863" s="1" t="s">
        <v>33</v>
      </c>
      <c r="B1863" s="1" t="s">
        <v>559</v>
      </c>
      <c r="C1863" s="2" t="s">
        <v>9</v>
      </c>
      <c r="D1863" s="2" t="s">
        <v>108</v>
      </c>
      <c r="E1863" s="7"/>
      <c r="F1863" s="120"/>
      <c r="G1863" s="7"/>
      <c r="H1863" s="120"/>
      <c r="I1863" s="7"/>
      <c r="J1863" s="120"/>
      <c r="K1863" s="7"/>
      <c r="L1863" s="119"/>
      <c r="M1863" s="2"/>
    </row>
    <row r="1864" spans="1:13" s="1" customFormat="1" ht="27.6">
      <c r="A1864" s="1" t="s">
        <v>33</v>
      </c>
      <c r="B1864" s="1" t="s">
        <v>559</v>
      </c>
      <c r="C1864" s="2" t="s">
        <v>10</v>
      </c>
      <c r="D1864" s="2" t="s">
        <v>109</v>
      </c>
      <c r="E1864" s="7"/>
      <c r="F1864" s="120"/>
      <c r="G1864" s="7"/>
      <c r="H1864" s="120"/>
      <c r="I1864" s="7"/>
      <c r="J1864" s="120"/>
      <c r="K1864" s="7"/>
      <c r="L1864" s="119"/>
      <c r="M1864" s="2"/>
    </row>
    <row r="1865" spans="1:13" s="1" customFormat="1" ht="27.6">
      <c r="A1865" s="1" t="s">
        <v>33</v>
      </c>
      <c r="B1865" s="1" t="s">
        <v>559</v>
      </c>
      <c r="C1865" s="2" t="s">
        <v>10</v>
      </c>
      <c r="D1865" s="2" t="s">
        <v>110</v>
      </c>
      <c r="E1865" s="7"/>
      <c r="F1865" s="120"/>
      <c r="G1865" s="7"/>
      <c r="H1865" s="120"/>
      <c r="I1865" s="7"/>
      <c r="J1865" s="120"/>
      <c r="K1865" s="7"/>
      <c r="L1865" s="119"/>
      <c r="M1865" s="2"/>
    </row>
    <row r="1866" spans="1:13" s="1" customFormat="1" ht="27.6">
      <c r="A1866" s="1" t="s">
        <v>33</v>
      </c>
      <c r="B1866" s="1" t="s">
        <v>559</v>
      </c>
      <c r="C1866" s="2" t="s">
        <v>10</v>
      </c>
      <c r="D1866" s="2" t="s">
        <v>111</v>
      </c>
      <c r="E1866" s="7"/>
      <c r="F1866" s="120"/>
      <c r="G1866" s="7"/>
      <c r="H1866" s="120"/>
      <c r="I1866" s="7"/>
      <c r="J1866" s="120"/>
      <c r="K1866" s="7"/>
      <c r="L1866" s="119"/>
      <c r="M1866" s="2"/>
    </row>
    <row r="1867" spans="1:13" s="1" customFormat="1" ht="27.6">
      <c r="A1867" s="1" t="s">
        <v>33</v>
      </c>
      <c r="B1867" s="1" t="s">
        <v>559</v>
      </c>
      <c r="C1867" s="2" t="s">
        <v>10</v>
      </c>
      <c r="D1867" s="2" t="s">
        <v>112</v>
      </c>
      <c r="E1867" s="7"/>
      <c r="F1867" s="120"/>
      <c r="G1867" s="7"/>
      <c r="H1867" s="120"/>
      <c r="I1867" s="7"/>
      <c r="J1867" s="120"/>
      <c r="K1867" s="7"/>
      <c r="L1867" s="119"/>
      <c r="M1867" s="2"/>
    </row>
    <row r="1868" spans="1:13" s="1" customFormat="1">
      <c r="A1868" s="1" t="s">
        <v>33</v>
      </c>
      <c r="B1868" s="1" t="s">
        <v>559</v>
      </c>
      <c r="C1868" s="2" t="s">
        <v>11</v>
      </c>
      <c r="D1868" s="2" t="s">
        <v>113</v>
      </c>
      <c r="E1868" s="7"/>
      <c r="F1868" s="120"/>
      <c r="G1868" s="7"/>
      <c r="H1868" s="120"/>
      <c r="I1868" s="7"/>
      <c r="J1868" s="120"/>
      <c r="K1868" s="7"/>
      <c r="L1868" s="119"/>
      <c r="M1868" s="2"/>
    </row>
    <row r="1869" spans="1:13" s="1" customFormat="1" ht="41.4">
      <c r="A1869" s="1" t="s">
        <v>33</v>
      </c>
      <c r="B1869" s="1" t="s">
        <v>559</v>
      </c>
      <c r="C1869" s="2" t="s">
        <v>11</v>
      </c>
      <c r="D1869" s="2" t="s">
        <v>114</v>
      </c>
      <c r="E1869" s="7"/>
      <c r="F1869" s="120"/>
      <c r="G1869" s="7"/>
      <c r="H1869" s="120"/>
      <c r="I1869" s="7"/>
      <c r="J1869" s="120"/>
      <c r="K1869" s="7"/>
      <c r="L1869" s="119"/>
      <c r="M1869" s="2"/>
    </row>
    <row r="1870" spans="1:13" s="1" customFormat="1">
      <c r="A1870" s="1" t="s">
        <v>33</v>
      </c>
      <c r="B1870" s="1" t="s">
        <v>559</v>
      </c>
      <c r="C1870" s="2" t="s">
        <v>11</v>
      </c>
      <c r="D1870" s="2" t="s">
        <v>115</v>
      </c>
      <c r="E1870" s="7">
        <v>83459708</v>
      </c>
      <c r="F1870" s="120"/>
      <c r="G1870" s="7">
        <v>122105859</v>
      </c>
      <c r="H1870" s="120"/>
      <c r="I1870" s="7">
        <v>36797585</v>
      </c>
      <c r="J1870" s="120"/>
      <c r="K1870" s="7"/>
      <c r="L1870" s="119"/>
      <c r="M1870" s="2"/>
    </row>
    <row r="1871" spans="1:13" s="1" customFormat="1">
      <c r="A1871" s="1" t="s">
        <v>33</v>
      </c>
      <c r="B1871" s="1" t="s">
        <v>559</v>
      </c>
      <c r="C1871" s="2" t="s">
        <v>12</v>
      </c>
      <c r="D1871" s="2" t="s">
        <v>116</v>
      </c>
      <c r="E1871" s="7"/>
      <c r="F1871" s="120"/>
      <c r="G1871" s="7"/>
      <c r="H1871" s="120"/>
      <c r="I1871" s="7"/>
      <c r="J1871" s="120"/>
      <c r="K1871" s="7"/>
      <c r="L1871" s="119"/>
      <c r="M1871" s="2"/>
    </row>
    <row r="1872" spans="1:13" s="1" customFormat="1" ht="27.6">
      <c r="A1872" s="1" t="s">
        <v>33</v>
      </c>
      <c r="B1872" s="1" t="s">
        <v>559</v>
      </c>
      <c r="C1872" s="2" t="s">
        <v>13</v>
      </c>
      <c r="D1872" s="2" t="s">
        <v>117</v>
      </c>
      <c r="E1872" s="7"/>
      <c r="F1872" s="120"/>
      <c r="G1872" s="7"/>
      <c r="H1872" s="120"/>
      <c r="I1872" s="7"/>
      <c r="J1872" s="120"/>
      <c r="K1872" s="7"/>
      <c r="L1872" s="119"/>
      <c r="M1872" s="2"/>
    </row>
    <row r="1873" spans="1:13" s="1" customFormat="1">
      <c r="A1873" s="1" t="s">
        <v>33</v>
      </c>
      <c r="B1873" s="1" t="s">
        <v>559</v>
      </c>
      <c r="C1873" s="2" t="s">
        <v>14</v>
      </c>
      <c r="D1873" s="2" t="s">
        <v>118</v>
      </c>
      <c r="E1873" s="7">
        <v>18527</v>
      </c>
      <c r="F1873" s="120"/>
      <c r="G1873" s="7"/>
      <c r="H1873" s="120"/>
      <c r="I1873" s="7"/>
      <c r="J1873" s="120"/>
      <c r="K1873" s="7"/>
      <c r="L1873" s="119" t="s">
        <v>560</v>
      </c>
      <c r="M1873" s="2"/>
    </row>
    <row r="1874" spans="1:13" s="1" customFormat="1" ht="27.6">
      <c r="A1874" s="1" t="s">
        <v>33</v>
      </c>
      <c r="B1874" s="1" t="s">
        <v>559</v>
      </c>
      <c r="C1874" s="2" t="s">
        <v>15</v>
      </c>
      <c r="D1874" s="2" t="s">
        <v>561</v>
      </c>
      <c r="E1874" s="7"/>
      <c r="F1874" s="120"/>
      <c r="G1874" s="7">
        <v>4507</v>
      </c>
      <c r="H1874" s="120">
        <v>15</v>
      </c>
      <c r="I1874" s="7"/>
      <c r="J1874" s="120"/>
      <c r="K1874" s="7"/>
      <c r="L1874" s="119"/>
      <c r="M1874" s="2"/>
    </row>
    <row r="1875" spans="1:13" s="1" customFormat="1" ht="27.6">
      <c r="A1875" s="1" t="s">
        <v>33</v>
      </c>
      <c r="B1875" s="1" t="s">
        <v>559</v>
      </c>
      <c r="C1875" s="2" t="s">
        <v>15</v>
      </c>
      <c r="D1875" s="2" t="s">
        <v>120</v>
      </c>
      <c r="E1875" s="7"/>
      <c r="F1875" s="120"/>
      <c r="G1875" s="7"/>
      <c r="H1875" s="120"/>
      <c r="I1875" s="7"/>
      <c r="J1875" s="120"/>
      <c r="K1875" s="7"/>
      <c r="L1875" s="119"/>
      <c r="M1875" s="2"/>
    </row>
    <row r="1876" spans="1:13" s="1" customFormat="1" ht="27.6">
      <c r="A1876" s="1" t="s">
        <v>33</v>
      </c>
      <c r="B1876" s="1" t="s">
        <v>559</v>
      </c>
      <c r="C1876" s="2" t="s">
        <v>15</v>
      </c>
      <c r="D1876" s="2" t="s">
        <v>121</v>
      </c>
      <c r="E1876" s="7"/>
      <c r="F1876" s="120"/>
      <c r="G1876" s="7"/>
      <c r="H1876" s="120"/>
      <c r="I1876" s="7"/>
      <c r="J1876" s="120"/>
      <c r="K1876" s="7"/>
      <c r="L1876" s="119"/>
      <c r="M1876" s="2"/>
    </row>
    <row r="1877" spans="1:13" s="1" customFormat="1" ht="27.6">
      <c r="A1877" s="1" t="s">
        <v>33</v>
      </c>
      <c r="B1877" s="1" t="s">
        <v>559</v>
      </c>
      <c r="C1877" s="2" t="s">
        <v>15</v>
      </c>
      <c r="D1877" s="2" t="s">
        <v>122</v>
      </c>
      <c r="E1877" s="7"/>
      <c r="F1877" s="120"/>
      <c r="G1877" s="7"/>
      <c r="H1877" s="120"/>
      <c r="I1877" s="7"/>
      <c r="J1877" s="120"/>
      <c r="K1877" s="7"/>
      <c r="L1877" s="119"/>
      <c r="M1877" s="2"/>
    </row>
    <row r="1878" spans="1:13" s="1" customFormat="1">
      <c r="A1878" s="1" t="s">
        <v>33</v>
      </c>
      <c r="B1878" s="1" t="s">
        <v>559</v>
      </c>
      <c r="C1878" s="2" t="s">
        <v>15</v>
      </c>
      <c r="D1878" s="2" t="s">
        <v>123</v>
      </c>
      <c r="E1878" s="7"/>
      <c r="F1878" s="120"/>
      <c r="G1878" s="7"/>
      <c r="H1878" s="120"/>
      <c r="I1878" s="7"/>
      <c r="J1878" s="120"/>
      <c r="K1878" s="7"/>
      <c r="L1878" s="119"/>
      <c r="M1878" s="2"/>
    </row>
    <row r="1879" spans="1:13" s="1" customFormat="1">
      <c r="A1879" s="1" t="s">
        <v>33</v>
      </c>
      <c r="B1879" s="1" t="s">
        <v>559</v>
      </c>
      <c r="C1879" s="2" t="s">
        <v>86</v>
      </c>
      <c r="D1879" s="2" t="s">
        <v>124</v>
      </c>
      <c r="E1879" s="7"/>
      <c r="F1879" s="120"/>
      <c r="G1879" s="7"/>
      <c r="H1879" s="120"/>
      <c r="I1879" s="7"/>
      <c r="J1879" s="120"/>
      <c r="K1879" s="7"/>
      <c r="L1879" s="119"/>
      <c r="M1879" s="2"/>
    </row>
    <row r="1880" spans="1:13" s="1" customFormat="1">
      <c r="A1880" s="1" t="s">
        <v>29</v>
      </c>
      <c r="B1880" s="1" t="s">
        <v>563</v>
      </c>
      <c r="C1880" s="2" t="s">
        <v>8</v>
      </c>
      <c r="D1880" s="2" t="s">
        <v>97</v>
      </c>
      <c r="E1880" s="7">
        <v>5395400</v>
      </c>
      <c r="F1880" s="120">
        <v>6791</v>
      </c>
      <c r="G1880" s="7">
        <v>7743612</v>
      </c>
      <c r="H1880" s="120">
        <v>14868</v>
      </c>
      <c r="I1880" s="7">
        <v>19059985</v>
      </c>
      <c r="J1880" s="120">
        <v>12820</v>
      </c>
      <c r="K1880" s="7">
        <v>8417</v>
      </c>
      <c r="L1880" s="119">
        <v>32</v>
      </c>
      <c r="M1880" s="2"/>
    </row>
    <row r="1881" spans="1:13" s="1" customFormat="1">
      <c r="A1881" s="1" t="s">
        <v>29</v>
      </c>
      <c r="B1881" s="1" t="s">
        <v>563</v>
      </c>
      <c r="C1881" s="2" t="s">
        <v>8</v>
      </c>
      <c r="D1881" s="2" t="s">
        <v>98</v>
      </c>
      <c r="E1881" s="7">
        <v>123870</v>
      </c>
      <c r="F1881" s="120">
        <v>385</v>
      </c>
      <c r="G1881" s="7">
        <v>349251</v>
      </c>
      <c r="H1881" s="120">
        <v>4271</v>
      </c>
      <c r="I1881" s="7">
        <v>1058076</v>
      </c>
      <c r="J1881" s="120">
        <v>3985</v>
      </c>
      <c r="K1881" s="7"/>
      <c r="L1881" s="119"/>
      <c r="M1881" s="2"/>
    </row>
    <row r="1882" spans="1:13" s="1" customFormat="1">
      <c r="A1882" s="1" t="s">
        <v>29</v>
      </c>
      <c r="B1882" s="1" t="s">
        <v>563</v>
      </c>
      <c r="C1882" s="2" t="s">
        <v>8</v>
      </c>
      <c r="D1882" s="2" t="s">
        <v>99</v>
      </c>
      <c r="E1882" s="7"/>
      <c r="F1882" s="120"/>
      <c r="G1882" s="7">
        <v>80402</v>
      </c>
      <c r="H1882" s="120">
        <v>682</v>
      </c>
      <c r="I1882" s="7"/>
      <c r="J1882" s="120"/>
      <c r="K1882" s="7"/>
      <c r="L1882" s="119"/>
      <c r="M1882" s="2"/>
    </row>
    <row r="1883" spans="1:13" s="1" customFormat="1" ht="27.6">
      <c r="A1883" s="1" t="s">
        <v>29</v>
      </c>
      <c r="B1883" s="1" t="s">
        <v>563</v>
      </c>
      <c r="C1883" s="2" t="s">
        <v>8</v>
      </c>
      <c r="D1883" s="2" t="s">
        <v>100</v>
      </c>
      <c r="E1883" s="7"/>
      <c r="F1883" s="120"/>
      <c r="G1883" s="7">
        <v>807404</v>
      </c>
      <c r="H1883" s="120">
        <v>1078</v>
      </c>
      <c r="I1883" s="7"/>
      <c r="J1883" s="120"/>
      <c r="K1883" s="7"/>
      <c r="L1883" s="119"/>
      <c r="M1883" s="2"/>
    </row>
    <row r="1884" spans="1:13" s="1" customFormat="1">
      <c r="A1884" s="1" t="s">
        <v>29</v>
      </c>
      <c r="B1884" s="1" t="s">
        <v>563</v>
      </c>
      <c r="C1884" s="2" t="s">
        <v>8</v>
      </c>
      <c r="D1884" s="2" t="s">
        <v>101</v>
      </c>
      <c r="E1884" s="7">
        <v>606</v>
      </c>
      <c r="F1884" s="120"/>
      <c r="G1884" s="7">
        <v>1078</v>
      </c>
      <c r="H1884" s="120"/>
      <c r="I1884" s="7"/>
      <c r="J1884" s="120"/>
      <c r="K1884" s="7"/>
      <c r="L1884" s="119"/>
      <c r="M1884" s="2"/>
    </row>
    <row r="1885" spans="1:13" s="1" customFormat="1" ht="55.2">
      <c r="A1885" s="1" t="s">
        <v>29</v>
      </c>
      <c r="B1885" s="1" t="s">
        <v>563</v>
      </c>
      <c r="C1885" s="2" t="s">
        <v>8</v>
      </c>
      <c r="D1885" s="2" t="s">
        <v>102</v>
      </c>
      <c r="E1885" s="7"/>
      <c r="F1885" s="120"/>
      <c r="G1885" s="7">
        <v>187551</v>
      </c>
      <c r="H1885" s="120">
        <v>142</v>
      </c>
      <c r="I1885" s="7"/>
      <c r="J1885" s="120"/>
      <c r="K1885" s="7"/>
      <c r="L1885" s="119"/>
      <c r="M1885" s="2"/>
    </row>
    <row r="1886" spans="1:13" s="1" customFormat="1">
      <c r="A1886" s="1" t="s">
        <v>29</v>
      </c>
      <c r="B1886" s="1" t="s">
        <v>563</v>
      </c>
      <c r="C1886" s="2" t="s">
        <v>8</v>
      </c>
      <c r="D1886" s="2" t="s">
        <v>103</v>
      </c>
      <c r="E1886" s="7"/>
      <c r="F1886" s="120"/>
      <c r="G1886" s="7">
        <v>255873</v>
      </c>
      <c r="H1886" s="120">
        <v>785</v>
      </c>
      <c r="I1886" s="7">
        <v>441154</v>
      </c>
      <c r="J1886" s="120">
        <v>1087</v>
      </c>
      <c r="K1886" s="7">
        <v>-3659</v>
      </c>
      <c r="L1886" s="119"/>
      <c r="M1886" s="2"/>
    </row>
    <row r="1887" spans="1:13" s="1" customFormat="1" ht="27.6">
      <c r="A1887" s="1" t="s">
        <v>29</v>
      </c>
      <c r="B1887" s="1" t="s">
        <v>563</v>
      </c>
      <c r="C1887" s="2" t="s">
        <v>9</v>
      </c>
      <c r="D1887" s="2" t="s">
        <v>104</v>
      </c>
      <c r="E1887" s="7"/>
      <c r="F1887" s="120"/>
      <c r="G1887" s="7"/>
      <c r="H1887" s="120"/>
      <c r="I1887" s="7"/>
      <c r="J1887" s="120"/>
      <c r="K1887" s="7"/>
      <c r="L1887" s="119"/>
      <c r="M1887" s="2"/>
    </row>
    <row r="1888" spans="1:13" s="1" customFormat="1" ht="27.6">
      <c r="A1888" s="1" t="s">
        <v>29</v>
      </c>
      <c r="B1888" s="1" t="s">
        <v>563</v>
      </c>
      <c r="C1888" s="2" t="s">
        <v>9</v>
      </c>
      <c r="D1888" s="2" t="s">
        <v>105</v>
      </c>
      <c r="E1888" s="7"/>
      <c r="F1888" s="120"/>
      <c r="G1888" s="7">
        <v>67764</v>
      </c>
      <c r="H1888" s="120"/>
      <c r="I1888" s="7">
        <v>4999</v>
      </c>
      <c r="J1888" s="120"/>
      <c r="K1888" s="7"/>
      <c r="L1888" s="119"/>
      <c r="M1888" s="2"/>
    </row>
    <row r="1889" spans="1:13" s="1" customFormat="1" ht="41.4">
      <c r="A1889" s="1" t="s">
        <v>29</v>
      </c>
      <c r="B1889" s="1" t="s">
        <v>563</v>
      </c>
      <c r="C1889" s="2" t="s">
        <v>9</v>
      </c>
      <c r="D1889" s="2" t="s">
        <v>106</v>
      </c>
      <c r="E1889" s="7">
        <v>84913</v>
      </c>
      <c r="F1889" s="120"/>
      <c r="G1889" s="7">
        <v>2680</v>
      </c>
      <c r="H1889" s="120"/>
      <c r="I1889" s="7">
        <v>854303</v>
      </c>
      <c r="J1889" s="120"/>
      <c r="K1889" s="7">
        <v>1125237</v>
      </c>
      <c r="L1889" s="119"/>
      <c r="M1889" s="2"/>
    </row>
    <row r="1890" spans="1:13" s="1" customFormat="1" ht="27.6">
      <c r="A1890" s="1" t="s">
        <v>29</v>
      </c>
      <c r="B1890" s="1" t="s">
        <v>563</v>
      </c>
      <c r="C1890" s="2" t="s">
        <v>9</v>
      </c>
      <c r="D1890" s="2" t="s">
        <v>107</v>
      </c>
      <c r="E1890" s="7">
        <v>167101</v>
      </c>
      <c r="F1890" s="120"/>
      <c r="G1890" s="7">
        <v>238009</v>
      </c>
      <c r="H1890" s="120"/>
      <c r="I1890" s="7">
        <v>111788</v>
      </c>
      <c r="J1890" s="120"/>
      <c r="K1890" s="7">
        <v>57037</v>
      </c>
      <c r="L1890" s="119"/>
      <c r="M1890" s="2"/>
    </row>
    <row r="1891" spans="1:13" s="1" customFormat="1" ht="27.6">
      <c r="A1891" s="1" t="s">
        <v>29</v>
      </c>
      <c r="B1891" s="1" t="s">
        <v>563</v>
      </c>
      <c r="C1891" s="2" t="s">
        <v>9</v>
      </c>
      <c r="D1891" s="2" t="s">
        <v>108</v>
      </c>
      <c r="E1891" s="7">
        <v>196829</v>
      </c>
      <c r="F1891" s="120"/>
      <c r="G1891" s="7">
        <v>1039774</v>
      </c>
      <c r="H1891" s="120"/>
      <c r="I1891" s="7">
        <v>1808845</v>
      </c>
      <c r="J1891" s="120"/>
      <c r="K1891" s="7">
        <v>480507</v>
      </c>
      <c r="L1891" s="119"/>
      <c r="M1891" s="2"/>
    </row>
    <row r="1892" spans="1:13" s="1" customFormat="1" ht="27.6">
      <c r="A1892" s="1" t="s">
        <v>29</v>
      </c>
      <c r="B1892" s="1" t="s">
        <v>563</v>
      </c>
      <c r="C1892" s="2" t="s">
        <v>10</v>
      </c>
      <c r="D1892" s="2" t="s">
        <v>109</v>
      </c>
      <c r="E1892" s="7">
        <v>193196</v>
      </c>
      <c r="F1892" s="120"/>
      <c r="G1892" s="7">
        <v>672948</v>
      </c>
      <c r="H1892" s="120"/>
      <c r="I1892" s="7">
        <v>235183</v>
      </c>
      <c r="J1892" s="120"/>
      <c r="K1892" s="7"/>
      <c r="L1892" s="119"/>
      <c r="M1892" s="2"/>
    </row>
    <row r="1893" spans="1:13" s="1" customFormat="1" ht="27.6">
      <c r="A1893" s="1" t="s">
        <v>29</v>
      </c>
      <c r="B1893" s="1" t="s">
        <v>563</v>
      </c>
      <c r="C1893" s="2" t="s">
        <v>10</v>
      </c>
      <c r="D1893" s="2" t="s">
        <v>110</v>
      </c>
      <c r="E1893" s="7"/>
      <c r="F1893" s="120"/>
      <c r="G1893" s="7">
        <v>5954</v>
      </c>
      <c r="H1893" s="120"/>
      <c r="I1893" s="7"/>
      <c r="J1893" s="120"/>
      <c r="K1893" s="7"/>
      <c r="L1893" s="119"/>
      <c r="M1893" s="2"/>
    </row>
    <row r="1894" spans="1:13" s="1" customFormat="1" ht="27.6">
      <c r="A1894" s="1" t="s">
        <v>29</v>
      </c>
      <c r="B1894" s="1" t="s">
        <v>563</v>
      </c>
      <c r="C1894" s="2" t="s">
        <v>10</v>
      </c>
      <c r="D1894" s="2" t="s">
        <v>111</v>
      </c>
      <c r="E1894" s="7"/>
      <c r="F1894" s="120"/>
      <c r="G1894" s="7">
        <v>2193170</v>
      </c>
      <c r="H1894" s="120"/>
      <c r="I1894" s="7">
        <v>1775395</v>
      </c>
      <c r="J1894" s="120"/>
      <c r="K1894" s="7">
        <v>7271600</v>
      </c>
      <c r="L1894" s="119"/>
      <c r="M1894" s="2">
        <v>8996146</v>
      </c>
    </row>
    <row r="1895" spans="1:13" s="1" customFormat="1" ht="27.6">
      <c r="A1895" s="1" t="s">
        <v>29</v>
      </c>
      <c r="B1895" s="1" t="s">
        <v>563</v>
      </c>
      <c r="C1895" s="2" t="s">
        <v>10</v>
      </c>
      <c r="D1895" s="2" t="s">
        <v>112</v>
      </c>
      <c r="E1895" s="7"/>
      <c r="F1895" s="120"/>
      <c r="G1895" s="7"/>
      <c r="H1895" s="120"/>
      <c r="I1895" s="7"/>
      <c r="J1895" s="120"/>
      <c r="K1895" s="7"/>
      <c r="L1895" s="119"/>
      <c r="M1895" s="2"/>
    </row>
    <row r="1896" spans="1:13" s="1" customFormat="1">
      <c r="A1896" s="1" t="s">
        <v>29</v>
      </c>
      <c r="B1896" s="1" t="s">
        <v>563</v>
      </c>
      <c r="C1896" s="2" t="s">
        <v>11</v>
      </c>
      <c r="D1896" s="2" t="s">
        <v>113</v>
      </c>
      <c r="E1896" s="7"/>
      <c r="F1896" s="120"/>
      <c r="G1896" s="7">
        <v>2964213</v>
      </c>
      <c r="H1896" s="120"/>
      <c r="I1896" s="7">
        <v>854082</v>
      </c>
      <c r="J1896" s="120"/>
      <c r="K1896" s="7"/>
      <c r="L1896" s="119"/>
      <c r="M1896" s="2"/>
    </row>
    <row r="1897" spans="1:13" s="1" customFormat="1" ht="41.4">
      <c r="A1897" s="1" t="s">
        <v>29</v>
      </c>
      <c r="B1897" s="1" t="s">
        <v>563</v>
      </c>
      <c r="C1897" s="2" t="s">
        <v>11</v>
      </c>
      <c r="D1897" s="2" t="s">
        <v>114</v>
      </c>
      <c r="E1897" s="7"/>
      <c r="F1897" s="120"/>
      <c r="G1897" s="7">
        <v>1189291</v>
      </c>
      <c r="H1897" s="120"/>
      <c r="I1897" s="7"/>
      <c r="J1897" s="120"/>
      <c r="K1897" s="7"/>
      <c r="L1897" s="119"/>
      <c r="M1897" s="2"/>
    </row>
    <row r="1898" spans="1:13" s="1" customFormat="1">
      <c r="A1898" s="1" t="s">
        <v>29</v>
      </c>
      <c r="B1898" s="1" t="s">
        <v>563</v>
      </c>
      <c r="C1898" s="2" t="s">
        <v>11</v>
      </c>
      <c r="D1898" s="2" t="s">
        <v>115</v>
      </c>
      <c r="E1898" s="7"/>
      <c r="F1898" s="120"/>
      <c r="G1898" s="7"/>
      <c r="H1898" s="120"/>
      <c r="I1898" s="7"/>
      <c r="J1898" s="120"/>
      <c r="K1898" s="7"/>
      <c r="L1898" s="119"/>
      <c r="M1898" s="2"/>
    </row>
    <row r="1899" spans="1:13" s="1" customFormat="1">
      <c r="A1899" s="1" t="s">
        <v>29</v>
      </c>
      <c r="B1899" s="1" t="s">
        <v>563</v>
      </c>
      <c r="C1899" s="2" t="s">
        <v>12</v>
      </c>
      <c r="D1899" s="2" t="s">
        <v>116</v>
      </c>
      <c r="E1899" s="7"/>
      <c r="F1899" s="120"/>
      <c r="G1899" s="7"/>
      <c r="H1899" s="120"/>
      <c r="I1899" s="7"/>
      <c r="J1899" s="120"/>
      <c r="K1899" s="7"/>
      <c r="L1899" s="119"/>
      <c r="M1899" s="2"/>
    </row>
    <row r="1900" spans="1:13" s="1" customFormat="1" ht="27.6">
      <c r="A1900" s="1" t="s">
        <v>29</v>
      </c>
      <c r="B1900" s="1" t="s">
        <v>563</v>
      </c>
      <c r="C1900" s="2" t="s">
        <v>13</v>
      </c>
      <c r="D1900" s="2" t="s">
        <v>117</v>
      </c>
      <c r="E1900" s="7"/>
      <c r="F1900" s="120"/>
      <c r="G1900" s="7">
        <v>212655</v>
      </c>
      <c r="H1900" s="120"/>
      <c r="I1900" s="7"/>
      <c r="J1900" s="120"/>
      <c r="K1900" s="7"/>
      <c r="L1900" s="119"/>
      <c r="M1900" s="2"/>
    </row>
    <row r="1901" spans="1:13" s="1" customFormat="1">
      <c r="A1901" s="1" t="s">
        <v>29</v>
      </c>
      <c r="B1901" s="1" t="s">
        <v>563</v>
      </c>
      <c r="C1901" s="2" t="s">
        <v>14</v>
      </c>
      <c r="D1901" s="2" t="s">
        <v>118</v>
      </c>
      <c r="E1901" s="7">
        <v>1936696</v>
      </c>
      <c r="F1901" s="120"/>
      <c r="G1901" s="7">
        <v>2101919</v>
      </c>
      <c r="H1901" s="120"/>
      <c r="I1901" s="7">
        <v>4464592</v>
      </c>
      <c r="J1901" s="120"/>
      <c r="K1901" s="7"/>
      <c r="L1901" s="119"/>
      <c r="M1901" s="2"/>
    </row>
    <row r="1902" spans="1:13" s="1" customFormat="1" ht="27.6">
      <c r="A1902" s="1" t="s">
        <v>29</v>
      </c>
      <c r="B1902" s="1" t="s">
        <v>563</v>
      </c>
      <c r="C1902" s="2" t="s">
        <v>15</v>
      </c>
      <c r="D1902" s="2" t="s">
        <v>119</v>
      </c>
      <c r="E1902" s="7"/>
      <c r="F1902" s="120"/>
      <c r="G1902" s="7">
        <v>115199</v>
      </c>
      <c r="H1902" s="120"/>
      <c r="I1902" s="7"/>
      <c r="J1902" s="120"/>
      <c r="K1902" s="7"/>
      <c r="L1902" s="119"/>
      <c r="M1902" s="2"/>
    </row>
    <row r="1903" spans="1:13" s="1" customFormat="1" ht="27.6">
      <c r="A1903" s="1" t="s">
        <v>29</v>
      </c>
      <c r="B1903" s="1" t="s">
        <v>563</v>
      </c>
      <c r="C1903" s="2" t="s">
        <v>15</v>
      </c>
      <c r="D1903" s="2" t="s">
        <v>120</v>
      </c>
      <c r="E1903" s="7"/>
      <c r="F1903" s="120"/>
      <c r="G1903" s="7">
        <v>111317</v>
      </c>
      <c r="H1903" s="120"/>
      <c r="I1903" s="7"/>
      <c r="J1903" s="120"/>
      <c r="K1903" s="7"/>
      <c r="L1903" s="119"/>
      <c r="M1903" s="2"/>
    </row>
    <row r="1904" spans="1:13" s="1" customFormat="1" ht="27.6">
      <c r="A1904" s="1" t="s">
        <v>29</v>
      </c>
      <c r="B1904" s="1" t="s">
        <v>563</v>
      </c>
      <c r="C1904" s="2" t="s">
        <v>15</v>
      </c>
      <c r="D1904" s="2" t="s">
        <v>121</v>
      </c>
      <c r="E1904" s="7"/>
      <c r="F1904" s="120"/>
      <c r="G1904" s="7">
        <v>197377</v>
      </c>
      <c r="H1904" s="120"/>
      <c r="I1904" s="7">
        <v>3231414</v>
      </c>
      <c r="J1904" s="120">
        <v>651</v>
      </c>
      <c r="K1904" s="7">
        <v>475392</v>
      </c>
      <c r="L1904" s="119"/>
      <c r="M1904" s="2">
        <v>243919</v>
      </c>
    </row>
    <row r="1905" spans="1:13" s="1" customFormat="1" ht="27.6">
      <c r="A1905" s="1" t="s">
        <v>29</v>
      </c>
      <c r="B1905" s="1" t="s">
        <v>563</v>
      </c>
      <c r="C1905" s="2" t="s">
        <v>15</v>
      </c>
      <c r="D1905" s="2" t="s">
        <v>122</v>
      </c>
      <c r="E1905" s="7"/>
      <c r="F1905" s="120"/>
      <c r="G1905" s="7"/>
      <c r="H1905" s="120"/>
      <c r="I1905" s="7"/>
      <c r="J1905" s="120"/>
      <c r="K1905" s="7"/>
      <c r="L1905" s="119"/>
      <c r="M1905" s="2"/>
    </row>
    <row r="1906" spans="1:13" s="1" customFormat="1">
      <c r="A1906" s="1" t="s">
        <v>29</v>
      </c>
      <c r="B1906" s="1" t="s">
        <v>563</v>
      </c>
      <c r="C1906" s="2" t="s">
        <v>15</v>
      </c>
      <c r="D1906" s="2" t="s">
        <v>123</v>
      </c>
      <c r="E1906" s="7"/>
      <c r="F1906" s="120"/>
      <c r="G1906" s="7"/>
      <c r="H1906" s="120"/>
      <c r="I1906" s="7"/>
      <c r="J1906" s="120"/>
      <c r="K1906" s="7"/>
      <c r="L1906" s="119"/>
      <c r="M1906" s="2"/>
    </row>
    <row r="1907" spans="1:13" s="1" customFormat="1">
      <c r="A1907" s="1" t="s">
        <v>29</v>
      </c>
      <c r="B1907" s="1" t="s">
        <v>563</v>
      </c>
      <c r="C1907" s="2" t="s">
        <v>86</v>
      </c>
      <c r="D1907" s="2" t="s">
        <v>124</v>
      </c>
      <c r="E1907" s="7"/>
      <c r="F1907" s="120"/>
      <c r="G1907" s="7"/>
      <c r="H1907" s="120"/>
      <c r="I1907" s="7"/>
      <c r="J1907" s="120"/>
      <c r="K1907" s="7"/>
      <c r="L1907" s="119"/>
      <c r="M1907" s="2"/>
    </row>
    <row r="1908" spans="1:13" s="1" customFormat="1">
      <c r="A1908" s="1" t="s">
        <v>29</v>
      </c>
      <c r="B1908" s="1" t="s">
        <v>564</v>
      </c>
      <c r="C1908" s="2" t="s">
        <v>8</v>
      </c>
      <c r="D1908" s="2" t="s">
        <v>97</v>
      </c>
      <c r="E1908" s="7">
        <v>623500</v>
      </c>
      <c r="F1908" s="120">
        <v>799</v>
      </c>
      <c r="G1908" s="7">
        <v>5022128</v>
      </c>
      <c r="H1908" s="120">
        <v>5904</v>
      </c>
      <c r="I1908" s="7">
        <v>2256027</v>
      </c>
      <c r="J1908" s="120">
        <v>9272</v>
      </c>
      <c r="K1908" s="7">
        <v>20334</v>
      </c>
      <c r="L1908" s="119">
        <v>81</v>
      </c>
      <c r="M1908" s="2"/>
    </row>
    <row r="1909" spans="1:13" s="1" customFormat="1">
      <c r="A1909" s="1" t="s">
        <v>29</v>
      </c>
      <c r="B1909" s="1" t="s">
        <v>564</v>
      </c>
      <c r="C1909" s="2" t="s">
        <v>8</v>
      </c>
      <c r="D1909" s="2" t="s">
        <v>98</v>
      </c>
      <c r="E1909" s="7">
        <v>3727</v>
      </c>
      <c r="F1909" s="120">
        <v>3</v>
      </c>
      <c r="G1909" s="7"/>
      <c r="H1909" s="120" t="s">
        <v>565</v>
      </c>
      <c r="I1909" s="7"/>
      <c r="J1909" s="120"/>
      <c r="K1909" s="7"/>
      <c r="L1909" s="119"/>
      <c r="M1909" s="2"/>
    </row>
    <row r="1910" spans="1:13" s="1" customFormat="1">
      <c r="A1910" s="1" t="s">
        <v>29</v>
      </c>
      <c r="B1910" s="1" t="s">
        <v>564</v>
      </c>
      <c r="C1910" s="2" t="s">
        <v>8</v>
      </c>
      <c r="D1910" s="2" t="s">
        <v>99</v>
      </c>
      <c r="E1910" s="7"/>
      <c r="F1910" s="120"/>
      <c r="G1910" s="7"/>
      <c r="H1910" s="120"/>
      <c r="I1910" s="7"/>
      <c r="J1910" s="120"/>
      <c r="K1910" s="7"/>
      <c r="L1910" s="119"/>
      <c r="M1910" s="2"/>
    </row>
    <row r="1911" spans="1:13" s="1" customFormat="1" ht="27.6">
      <c r="A1911" s="1" t="s">
        <v>29</v>
      </c>
      <c r="B1911" s="1" t="s">
        <v>564</v>
      </c>
      <c r="C1911" s="2" t="s">
        <v>8</v>
      </c>
      <c r="D1911" s="2" t="s">
        <v>100</v>
      </c>
      <c r="E1911" s="7"/>
      <c r="F1911" s="120"/>
      <c r="G1911" s="7"/>
      <c r="H1911" s="120"/>
      <c r="I1911" s="7"/>
      <c r="J1911" s="120"/>
      <c r="K1911" s="7"/>
      <c r="L1911" s="119"/>
      <c r="M1911" s="2"/>
    </row>
    <row r="1912" spans="1:13" s="1" customFormat="1">
      <c r="A1912" s="1" t="s">
        <v>29</v>
      </c>
      <c r="B1912" s="1" t="s">
        <v>564</v>
      </c>
      <c r="C1912" s="2" t="s">
        <v>8</v>
      </c>
      <c r="D1912" s="2" t="s">
        <v>101</v>
      </c>
      <c r="E1912" s="7"/>
      <c r="F1912" s="120"/>
      <c r="G1912" s="7"/>
      <c r="H1912" s="120"/>
      <c r="I1912" s="7"/>
      <c r="J1912" s="120"/>
      <c r="K1912" s="7"/>
      <c r="L1912" s="119"/>
      <c r="M1912" s="2"/>
    </row>
    <row r="1913" spans="1:13" s="1" customFormat="1" ht="55.2">
      <c r="A1913" s="1" t="s">
        <v>29</v>
      </c>
      <c r="B1913" s="1" t="s">
        <v>564</v>
      </c>
      <c r="C1913" s="2" t="s">
        <v>8</v>
      </c>
      <c r="D1913" s="2" t="s">
        <v>102</v>
      </c>
      <c r="E1913" s="7"/>
      <c r="F1913" s="120"/>
      <c r="G1913" s="7"/>
      <c r="H1913" s="120"/>
      <c r="I1913" s="7"/>
      <c r="J1913" s="120"/>
      <c r="K1913" s="7"/>
      <c r="L1913" s="119"/>
      <c r="M1913" s="2"/>
    </row>
    <row r="1914" spans="1:13" s="1" customFormat="1">
      <c r="A1914" s="1" t="s">
        <v>29</v>
      </c>
      <c r="B1914" s="1" t="s">
        <v>564</v>
      </c>
      <c r="C1914" s="2" t="s">
        <v>8</v>
      </c>
      <c r="D1914" s="2" t="s">
        <v>103</v>
      </c>
      <c r="E1914" s="7"/>
      <c r="F1914" s="120"/>
      <c r="G1914" s="7"/>
      <c r="H1914" s="120"/>
      <c r="I1914" s="7">
        <v>677757</v>
      </c>
      <c r="J1914" s="120">
        <v>2117</v>
      </c>
      <c r="K1914" s="7">
        <v>511</v>
      </c>
      <c r="L1914" s="119">
        <v>1</v>
      </c>
      <c r="M1914" s="2"/>
    </row>
    <row r="1915" spans="1:13" s="1" customFormat="1" ht="27.6">
      <c r="A1915" s="1" t="s">
        <v>29</v>
      </c>
      <c r="B1915" s="1" t="s">
        <v>564</v>
      </c>
      <c r="C1915" s="2" t="s">
        <v>9</v>
      </c>
      <c r="D1915" s="2" t="s">
        <v>104</v>
      </c>
      <c r="E1915" s="7"/>
      <c r="F1915" s="120"/>
      <c r="G1915" s="7"/>
      <c r="H1915" s="120"/>
      <c r="I1915" s="7"/>
      <c r="J1915" s="120"/>
      <c r="K1915" s="7"/>
      <c r="L1915" s="119"/>
      <c r="M1915" s="2"/>
    </row>
    <row r="1916" spans="1:13" s="1" customFormat="1" ht="27.6">
      <c r="A1916" s="1" t="s">
        <v>29</v>
      </c>
      <c r="B1916" s="1" t="s">
        <v>564</v>
      </c>
      <c r="C1916" s="2" t="s">
        <v>9</v>
      </c>
      <c r="D1916" s="2" t="s">
        <v>105</v>
      </c>
      <c r="E1916" s="7">
        <v>12492</v>
      </c>
      <c r="F1916" s="120"/>
      <c r="G1916" s="7">
        <v>89755</v>
      </c>
      <c r="H1916" s="120"/>
      <c r="I1916" s="7">
        <v>94526</v>
      </c>
      <c r="J1916" s="120"/>
      <c r="K1916" s="7">
        <v>12172</v>
      </c>
      <c r="L1916" s="119"/>
      <c r="M1916" s="2"/>
    </row>
    <row r="1917" spans="1:13" s="1" customFormat="1" ht="41.4">
      <c r="A1917" s="1" t="s">
        <v>29</v>
      </c>
      <c r="B1917" s="1" t="s">
        <v>564</v>
      </c>
      <c r="C1917" s="2" t="s">
        <v>9</v>
      </c>
      <c r="D1917" s="2" t="s">
        <v>106</v>
      </c>
      <c r="E1917" s="7">
        <v>1770</v>
      </c>
      <c r="F1917" s="120"/>
      <c r="G1917" s="7">
        <v>284290</v>
      </c>
      <c r="H1917" s="120"/>
      <c r="I1917" s="7">
        <v>963323</v>
      </c>
      <c r="J1917" s="120"/>
      <c r="K1917" s="7">
        <v>2791</v>
      </c>
      <c r="L1917" s="119"/>
      <c r="M1917" s="2"/>
    </row>
    <row r="1918" spans="1:13" s="1" customFormat="1" ht="27.6">
      <c r="A1918" s="1" t="s">
        <v>29</v>
      </c>
      <c r="B1918" s="1" t="s">
        <v>564</v>
      </c>
      <c r="C1918" s="2" t="s">
        <v>9</v>
      </c>
      <c r="D1918" s="2" t="s">
        <v>107</v>
      </c>
      <c r="E1918" s="7">
        <v>320</v>
      </c>
      <c r="F1918" s="120"/>
      <c r="G1918" s="7"/>
      <c r="H1918" s="120"/>
      <c r="I1918" s="7"/>
      <c r="J1918" s="120"/>
      <c r="K1918" s="7"/>
      <c r="L1918" s="119"/>
      <c r="M1918" s="2"/>
    </row>
    <row r="1919" spans="1:13" s="1" customFormat="1" ht="27.6">
      <c r="A1919" s="1" t="s">
        <v>29</v>
      </c>
      <c r="B1919" s="1" t="s">
        <v>564</v>
      </c>
      <c r="C1919" s="2" t="s">
        <v>9</v>
      </c>
      <c r="D1919" s="2" t="s">
        <v>108</v>
      </c>
      <c r="E1919" s="7">
        <v>193773</v>
      </c>
      <c r="F1919" s="120"/>
      <c r="G1919" s="7">
        <v>1065012</v>
      </c>
      <c r="H1919" s="120"/>
      <c r="I1919" s="7">
        <v>1088190</v>
      </c>
      <c r="J1919" s="120"/>
      <c r="K1919" s="7">
        <v>1061917</v>
      </c>
      <c r="L1919" s="119"/>
      <c r="M1919" s="135">
        <v>66275</v>
      </c>
    </row>
    <row r="1920" spans="1:13" s="1" customFormat="1" ht="27.6">
      <c r="A1920" s="1" t="s">
        <v>29</v>
      </c>
      <c r="B1920" s="1" t="s">
        <v>564</v>
      </c>
      <c r="C1920" s="2" t="s">
        <v>10</v>
      </c>
      <c r="D1920" s="2" t="s">
        <v>109</v>
      </c>
      <c r="E1920" s="7">
        <v>170423</v>
      </c>
      <c r="F1920" s="120"/>
      <c r="G1920" s="7">
        <v>93241</v>
      </c>
      <c r="H1920" s="120"/>
      <c r="I1920" s="7">
        <v>217901</v>
      </c>
      <c r="J1920" s="120"/>
      <c r="K1920" s="7"/>
      <c r="L1920" s="119"/>
      <c r="M1920" s="2"/>
    </row>
    <row r="1921" spans="1:13" s="1" customFormat="1" ht="27.6">
      <c r="A1921" s="1" t="s">
        <v>29</v>
      </c>
      <c r="B1921" s="1" t="s">
        <v>564</v>
      </c>
      <c r="C1921" s="2" t="s">
        <v>10</v>
      </c>
      <c r="D1921" s="2" t="s">
        <v>110</v>
      </c>
      <c r="E1921" s="7"/>
      <c r="F1921" s="120"/>
      <c r="G1921" s="7"/>
      <c r="H1921" s="120"/>
      <c r="I1921" s="7"/>
      <c r="J1921" s="120"/>
      <c r="K1921" s="7"/>
      <c r="L1921" s="119"/>
      <c r="M1921" s="2"/>
    </row>
    <row r="1922" spans="1:13" s="1" customFormat="1" ht="27.6">
      <c r="A1922" s="1" t="s">
        <v>29</v>
      </c>
      <c r="B1922" s="1" t="s">
        <v>564</v>
      </c>
      <c r="C1922" s="2" t="s">
        <v>10</v>
      </c>
      <c r="D1922" s="2" t="s">
        <v>111</v>
      </c>
      <c r="E1922" s="7"/>
      <c r="F1922" s="120"/>
      <c r="G1922" s="7"/>
      <c r="H1922" s="120"/>
      <c r="I1922" s="7"/>
      <c r="J1922" s="120"/>
      <c r="K1922" s="7"/>
      <c r="L1922" s="119"/>
      <c r="M1922" s="2"/>
    </row>
    <row r="1923" spans="1:13" s="1" customFormat="1" ht="27.6">
      <c r="A1923" s="1" t="s">
        <v>29</v>
      </c>
      <c r="B1923" s="1" t="s">
        <v>564</v>
      </c>
      <c r="C1923" s="2" t="s">
        <v>10</v>
      </c>
      <c r="D1923" s="2" t="s">
        <v>112</v>
      </c>
      <c r="E1923" s="7">
        <v>10850</v>
      </c>
      <c r="F1923" s="120"/>
      <c r="G1923" s="7">
        <v>18358</v>
      </c>
      <c r="H1923" s="120"/>
      <c r="I1923" s="7">
        <v>9202</v>
      </c>
      <c r="J1923" s="120"/>
      <c r="K1923" s="7"/>
      <c r="L1923" s="119"/>
      <c r="M1923" s="2"/>
    </row>
    <row r="1924" spans="1:13" s="1" customFormat="1">
      <c r="A1924" s="1" t="s">
        <v>29</v>
      </c>
      <c r="B1924" s="1" t="s">
        <v>564</v>
      </c>
      <c r="C1924" s="2" t="s">
        <v>11</v>
      </c>
      <c r="D1924" s="2" t="s">
        <v>113</v>
      </c>
      <c r="E1924" s="7"/>
      <c r="F1924" s="120"/>
      <c r="G1924" s="7"/>
      <c r="H1924" s="120"/>
      <c r="I1924" s="7"/>
      <c r="J1924" s="120"/>
      <c r="K1924" s="7"/>
      <c r="L1924" s="119"/>
      <c r="M1924" s="2"/>
    </row>
    <row r="1925" spans="1:13" s="1" customFormat="1" ht="41.4">
      <c r="A1925" s="1" t="s">
        <v>29</v>
      </c>
      <c r="B1925" s="1" t="s">
        <v>564</v>
      </c>
      <c r="C1925" s="2" t="s">
        <v>11</v>
      </c>
      <c r="D1925" s="2" t="s">
        <v>114</v>
      </c>
      <c r="E1925" s="7"/>
      <c r="F1925" s="120"/>
      <c r="G1925" s="7">
        <v>1142544</v>
      </c>
      <c r="H1925" s="120"/>
      <c r="I1925" s="7"/>
      <c r="J1925" s="120"/>
      <c r="K1925" s="7"/>
      <c r="L1925" s="119"/>
      <c r="M1925" s="2"/>
    </row>
    <row r="1926" spans="1:13" s="1" customFormat="1">
      <c r="A1926" s="1" t="s">
        <v>29</v>
      </c>
      <c r="B1926" s="1" t="s">
        <v>564</v>
      </c>
      <c r="C1926" s="2" t="s">
        <v>11</v>
      </c>
      <c r="D1926" s="2" t="s">
        <v>115</v>
      </c>
      <c r="E1926" s="7"/>
      <c r="F1926" s="120"/>
      <c r="G1926" s="7"/>
      <c r="H1926" s="120"/>
      <c r="I1926" s="7"/>
      <c r="J1926" s="120"/>
      <c r="K1926" s="7"/>
      <c r="L1926" s="119"/>
      <c r="M1926" s="2"/>
    </row>
    <row r="1927" spans="1:13" s="1" customFormat="1">
      <c r="A1927" s="1" t="s">
        <v>29</v>
      </c>
      <c r="B1927" s="1" t="s">
        <v>564</v>
      </c>
      <c r="C1927" s="2" t="s">
        <v>12</v>
      </c>
      <c r="D1927" s="2" t="s">
        <v>116</v>
      </c>
      <c r="E1927" s="7"/>
      <c r="F1927" s="120"/>
      <c r="G1927" s="7"/>
      <c r="H1927" s="120"/>
      <c r="I1927" s="7"/>
      <c r="J1927" s="120"/>
      <c r="K1927" s="7"/>
      <c r="L1927" s="119"/>
      <c r="M1927" s="2"/>
    </row>
    <row r="1928" spans="1:13" s="1" customFormat="1" ht="27.6">
      <c r="A1928" s="1" t="s">
        <v>29</v>
      </c>
      <c r="B1928" s="1" t="s">
        <v>564</v>
      </c>
      <c r="C1928" s="2" t="s">
        <v>13</v>
      </c>
      <c r="D1928" s="2" t="s">
        <v>117</v>
      </c>
      <c r="E1928" s="7"/>
      <c r="F1928" s="120"/>
      <c r="G1928" s="7"/>
      <c r="H1928" s="120"/>
      <c r="I1928" s="7"/>
      <c r="J1928" s="120"/>
      <c r="K1928" s="7"/>
      <c r="L1928" s="119"/>
      <c r="M1928" s="2"/>
    </row>
    <row r="1929" spans="1:13" s="1" customFormat="1">
      <c r="A1929" s="1" t="s">
        <v>29</v>
      </c>
      <c r="B1929" s="1" t="s">
        <v>564</v>
      </c>
      <c r="C1929" s="2" t="s">
        <v>14</v>
      </c>
      <c r="D1929" s="2" t="s">
        <v>118</v>
      </c>
      <c r="E1929" s="7">
        <v>93095</v>
      </c>
      <c r="F1929" s="120"/>
      <c r="G1929" s="7">
        <v>30154</v>
      </c>
      <c r="H1929" s="120"/>
      <c r="I1929" s="7"/>
      <c r="J1929" s="120"/>
      <c r="K1929" s="7"/>
      <c r="L1929" s="119"/>
      <c r="M1929" s="2"/>
    </row>
    <row r="1930" spans="1:13" s="1" customFormat="1" ht="27.6">
      <c r="A1930" s="1" t="s">
        <v>29</v>
      </c>
      <c r="B1930" s="1" t="s">
        <v>564</v>
      </c>
      <c r="C1930" s="2" t="s">
        <v>15</v>
      </c>
      <c r="D1930" s="2" t="s">
        <v>119</v>
      </c>
      <c r="E1930" s="7"/>
      <c r="F1930" s="120"/>
      <c r="G1930" s="7">
        <v>37175</v>
      </c>
      <c r="H1930" s="120">
        <v>26</v>
      </c>
      <c r="I1930" s="7">
        <v>87995</v>
      </c>
      <c r="J1930" s="120">
        <v>78</v>
      </c>
      <c r="K1930" s="7"/>
      <c r="L1930" s="119"/>
      <c r="M1930" s="2"/>
    </row>
    <row r="1931" spans="1:13" s="1" customFormat="1" ht="27.6">
      <c r="A1931" s="1" t="s">
        <v>29</v>
      </c>
      <c r="B1931" s="1" t="s">
        <v>564</v>
      </c>
      <c r="C1931" s="2" t="s">
        <v>15</v>
      </c>
      <c r="D1931" s="2" t="s">
        <v>120</v>
      </c>
      <c r="E1931" s="7"/>
      <c r="F1931" s="120"/>
      <c r="G1931" s="7">
        <v>35922</v>
      </c>
      <c r="H1931" s="120">
        <v>36</v>
      </c>
      <c r="I1931" s="7"/>
      <c r="J1931" s="120"/>
      <c r="K1931" s="7"/>
      <c r="L1931" s="119"/>
      <c r="M1931" s="2"/>
    </row>
    <row r="1932" spans="1:13" s="1" customFormat="1" ht="27.6">
      <c r="A1932" s="1" t="s">
        <v>29</v>
      </c>
      <c r="B1932" s="1" t="s">
        <v>564</v>
      </c>
      <c r="C1932" s="2" t="s">
        <v>15</v>
      </c>
      <c r="D1932" s="2" t="s">
        <v>121</v>
      </c>
      <c r="E1932" s="7"/>
      <c r="F1932" s="120"/>
      <c r="G1932" s="7">
        <v>48661</v>
      </c>
      <c r="H1932" s="120">
        <v>31</v>
      </c>
      <c r="I1932" s="7">
        <v>789711</v>
      </c>
      <c r="J1932" s="120">
        <v>687</v>
      </c>
      <c r="K1932" s="7">
        <v>161628</v>
      </c>
      <c r="L1932" s="119">
        <v>95</v>
      </c>
      <c r="M1932" s="2"/>
    </row>
    <row r="1933" spans="1:13" s="1" customFormat="1" ht="27.6">
      <c r="A1933" s="1" t="s">
        <v>29</v>
      </c>
      <c r="B1933" s="1" t="s">
        <v>564</v>
      </c>
      <c r="C1933" s="2" t="s">
        <v>15</v>
      </c>
      <c r="D1933" s="2" t="s">
        <v>122</v>
      </c>
      <c r="E1933" s="7"/>
      <c r="F1933" s="120"/>
      <c r="G1933" s="7"/>
      <c r="H1933" s="120"/>
      <c r="I1933" s="7">
        <v>30062</v>
      </c>
      <c r="J1933" s="120">
        <v>20</v>
      </c>
      <c r="K1933" s="7">
        <v>33749</v>
      </c>
      <c r="L1933" s="119">
        <v>64</v>
      </c>
      <c r="M1933" s="2"/>
    </row>
    <row r="1934" spans="1:13" s="1" customFormat="1">
      <c r="A1934" s="1" t="s">
        <v>29</v>
      </c>
      <c r="B1934" s="1" t="s">
        <v>564</v>
      </c>
      <c r="C1934" s="2" t="s">
        <v>15</v>
      </c>
      <c r="D1934" s="2" t="s">
        <v>123</v>
      </c>
      <c r="E1934" s="7"/>
      <c r="F1934" s="120"/>
      <c r="G1934" s="7"/>
      <c r="H1934" s="120"/>
      <c r="I1934" s="7">
        <v>81546</v>
      </c>
      <c r="J1934" s="120">
        <v>0</v>
      </c>
      <c r="K1934" s="7">
        <v>116261</v>
      </c>
      <c r="L1934" s="119">
        <v>0</v>
      </c>
      <c r="M1934" s="2"/>
    </row>
    <row r="1935" spans="1:13" s="1" customFormat="1">
      <c r="A1935" s="1" t="s">
        <v>29</v>
      </c>
      <c r="B1935" s="1" t="s">
        <v>564</v>
      </c>
      <c r="C1935" s="2" t="s">
        <v>86</v>
      </c>
      <c r="D1935" s="2" t="s">
        <v>124</v>
      </c>
      <c r="E1935" s="7"/>
      <c r="F1935" s="120"/>
      <c r="G1935" s="7"/>
      <c r="H1935" s="120"/>
      <c r="I1935" s="7"/>
      <c r="J1935" s="120"/>
      <c r="K1935" s="7"/>
      <c r="L1935" s="119"/>
      <c r="M1935" s="2"/>
    </row>
    <row r="1936" spans="1:13" s="1" customFormat="1">
      <c r="A1936" s="1" t="s">
        <v>32</v>
      </c>
      <c r="B1936" s="1" t="s">
        <v>570</v>
      </c>
      <c r="C1936" s="2" t="s">
        <v>8</v>
      </c>
      <c r="D1936" s="2" t="s">
        <v>97</v>
      </c>
      <c r="E1936" s="7"/>
      <c r="F1936" s="120"/>
      <c r="G1936" s="7"/>
      <c r="H1936" s="120"/>
      <c r="I1936" s="7"/>
      <c r="J1936" s="120"/>
      <c r="K1936" s="7"/>
      <c r="L1936" s="119"/>
      <c r="M1936" s="2"/>
    </row>
    <row r="1937" spans="1:13" s="1" customFormat="1">
      <c r="A1937" s="1" t="s">
        <v>32</v>
      </c>
      <c r="B1937" s="1" t="s">
        <v>570</v>
      </c>
      <c r="C1937" s="2" t="s">
        <v>8</v>
      </c>
      <c r="D1937" s="2" t="s">
        <v>98</v>
      </c>
      <c r="E1937" s="7"/>
      <c r="F1937" s="120"/>
      <c r="G1937" s="7"/>
      <c r="H1937" s="120"/>
      <c r="I1937" s="7"/>
      <c r="J1937" s="120"/>
      <c r="K1937" s="7"/>
      <c r="L1937" s="119"/>
      <c r="M1937" s="2"/>
    </row>
    <row r="1938" spans="1:13" s="1" customFormat="1">
      <c r="A1938" s="1" t="s">
        <v>32</v>
      </c>
      <c r="B1938" s="1" t="s">
        <v>570</v>
      </c>
      <c r="C1938" s="2" t="s">
        <v>8</v>
      </c>
      <c r="D1938" s="2" t="s">
        <v>99</v>
      </c>
      <c r="E1938" s="7"/>
      <c r="F1938" s="120"/>
      <c r="G1938" s="7"/>
      <c r="H1938" s="120"/>
      <c r="I1938" s="7"/>
      <c r="J1938" s="120"/>
      <c r="K1938" s="7"/>
      <c r="L1938" s="119"/>
      <c r="M1938" s="2"/>
    </row>
    <row r="1939" spans="1:13" s="1" customFormat="1" ht="27.6">
      <c r="A1939" s="1" t="s">
        <v>32</v>
      </c>
      <c r="B1939" s="1" t="s">
        <v>570</v>
      </c>
      <c r="C1939" s="2" t="s">
        <v>8</v>
      </c>
      <c r="D1939" s="2" t="s">
        <v>100</v>
      </c>
      <c r="E1939" s="7"/>
      <c r="F1939" s="120"/>
      <c r="G1939" s="7"/>
      <c r="H1939" s="120"/>
      <c r="I1939" s="7"/>
      <c r="J1939" s="120"/>
      <c r="K1939" s="7"/>
      <c r="L1939" s="119"/>
      <c r="M1939" s="2"/>
    </row>
    <row r="1940" spans="1:13" s="1" customFormat="1">
      <c r="A1940" s="1" t="s">
        <v>32</v>
      </c>
      <c r="B1940" s="1" t="s">
        <v>570</v>
      </c>
      <c r="C1940" s="2" t="s">
        <v>8</v>
      </c>
      <c r="D1940" s="2" t="s">
        <v>101</v>
      </c>
      <c r="E1940" s="7"/>
      <c r="F1940" s="120"/>
      <c r="G1940" s="7"/>
      <c r="H1940" s="120"/>
      <c r="I1940" s="7"/>
      <c r="J1940" s="120"/>
      <c r="K1940" s="7"/>
      <c r="L1940" s="119"/>
      <c r="M1940" s="2"/>
    </row>
    <row r="1941" spans="1:13" s="1" customFormat="1" ht="55.2">
      <c r="A1941" s="1" t="s">
        <v>32</v>
      </c>
      <c r="B1941" s="1" t="s">
        <v>570</v>
      </c>
      <c r="C1941" s="2" t="s">
        <v>8</v>
      </c>
      <c r="D1941" s="2" t="s">
        <v>102</v>
      </c>
      <c r="E1941" s="7"/>
      <c r="F1941" s="120"/>
      <c r="G1941" s="7"/>
      <c r="H1941" s="120"/>
      <c r="I1941" s="7"/>
      <c r="J1941" s="120"/>
      <c r="K1941" s="7"/>
      <c r="L1941" s="119"/>
      <c r="M1941" s="2"/>
    </row>
    <row r="1942" spans="1:13" s="1" customFormat="1">
      <c r="A1942" s="1" t="s">
        <v>32</v>
      </c>
      <c r="B1942" s="1" t="s">
        <v>570</v>
      </c>
      <c r="C1942" s="2" t="s">
        <v>8</v>
      </c>
      <c r="D1942" s="2" t="s">
        <v>103</v>
      </c>
      <c r="E1942" s="7"/>
      <c r="F1942" s="120"/>
      <c r="G1942" s="7"/>
      <c r="H1942" s="120"/>
      <c r="I1942" s="7"/>
      <c r="J1942" s="120"/>
      <c r="K1942" s="7"/>
      <c r="L1942" s="119"/>
      <c r="M1942" s="2"/>
    </row>
    <row r="1943" spans="1:13" s="1" customFormat="1" ht="27.6">
      <c r="A1943" s="1" t="s">
        <v>32</v>
      </c>
      <c r="B1943" s="1" t="s">
        <v>570</v>
      </c>
      <c r="C1943" s="2" t="s">
        <v>9</v>
      </c>
      <c r="D1943" s="2" t="s">
        <v>104</v>
      </c>
      <c r="E1943" s="7"/>
      <c r="F1943" s="120"/>
      <c r="G1943" s="7"/>
      <c r="H1943" s="120"/>
      <c r="I1943" s="7"/>
      <c r="J1943" s="120"/>
      <c r="K1943" s="7"/>
      <c r="L1943" s="119"/>
      <c r="M1943" s="2"/>
    </row>
    <row r="1944" spans="1:13" s="1" customFormat="1" ht="27.6">
      <c r="A1944" s="1" t="s">
        <v>32</v>
      </c>
      <c r="B1944" s="1" t="s">
        <v>570</v>
      </c>
      <c r="C1944" s="2" t="s">
        <v>9</v>
      </c>
      <c r="D1944" s="2" t="s">
        <v>105</v>
      </c>
      <c r="E1944" s="7"/>
      <c r="F1944" s="120"/>
      <c r="G1944" s="7"/>
      <c r="H1944" s="120"/>
      <c r="I1944" s="7"/>
      <c r="J1944" s="120"/>
      <c r="K1944" s="7"/>
      <c r="L1944" s="119"/>
      <c r="M1944" s="2"/>
    </row>
    <row r="1945" spans="1:13" s="1" customFormat="1" ht="41.4">
      <c r="A1945" s="1" t="s">
        <v>32</v>
      </c>
      <c r="B1945" s="1" t="s">
        <v>570</v>
      </c>
      <c r="C1945" s="2" t="s">
        <v>9</v>
      </c>
      <c r="D1945" s="2" t="s">
        <v>106</v>
      </c>
      <c r="E1945" s="7"/>
      <c r="F1945" s="120"/>
      <c r="G1945" s="7"/>
      <c r="H1945" s="120"/>
      <c r="I1945" s="7"/>
      <c r="J1945" s="120"/>
      <c r="K1945" s="7"/>
      <c r="L1945" s="119"/>
      <c r="M1945" s="2"/>
    </row>
    <row r="1946" spans="1:13" s="1" customFormat="1" ht="27.6">
      <c r="A1946" s="1" t="s">
        <v>32</v>
      </c>
      <c r="B1946" s="1" t="s">
        <v>570</v>
      </c>
      <c r="C1946" s="2" t="s">
        <v>9</v>
      </c>
      <c r="D1946" s="2" t="s">
        <v>107</v>
      </c>
      <c r="E1946" s="7"/>
      <c r="F1946" s="120"/>
      <c r="G1946" s="7"/>
      <c r="H1946" s="120"/>
      <c r="I1946" s="7"/>
      <c r="J1946" s="120"/>
      <c r="K1946" s="7"/>
      <c r="L1946" s="119"/>
      <c r="M1946" s="2"/>
    </row>
    <row r="1947" spans="1:13" s="1" customFormat="1" ht="27.6">
      <c r="A1947" s="1" t="s">
        <v>32</v>
      </c>
      <c r="B1947" s="1" t="s">
        <v>570</v>
      </c>
      <c r="C1947" s="2" t="s">
        <v>9</v>
      </c>
      <c r="D1947" s="2" t="s">
        <v>108</v>
      </c>
      <c r="E1947" s="7"/>
      <c r="F1947" s="120"/>
      <c r="G1947" s="7"/>
      <c r="H1947" s="120"/>
      <c r="I1947" s="7"/>
      <c r="J1947" s="120"/>
      <c r="K1947" s="7"/>
      <c r="L1947" s="119"/>
      <c r="M1947" s="2"/>
    </row>
    <row r="1948" spans="1:13" s="1" customFormat="1" ht="27.6">
      <c r="A1948" s="1" t="s">
        <v>32</v>
      </c>
      <c r="B1948" s="1" t="s">
        <v>570</v>
      </c>
      <c r="C1948" s="2" t="s">
        <v>10</v>
      </c>
      <c r="D1948" s="2" t="s">
        <v>109</v>
      </c>
      <c r="E1948" s="7"/>
      <c r="F1948" s="120"/>
      <c r="G1948" s="7"/>
      <c r="H1948" s="120"/>
      <c r="I1948" s="7"/>
      <c r="J1948" s="120"/>
      <c r="K1948" s="7"/>
      <c r="L1948" s="119"/>
      <c r="M1948" s="2"/>
    </row>
    <row r="1949" spans="1:13" s="1" customFormat="1" ht="27.6">
      <c r="A1949" s="1" t="s">
        <v>32</v>
      </c>
      <c r="B1949" s="1" t="s">
        <v>570</v>
      </c>
      <c r="C1949" s="2" t="s">
        <v>10</v>
      </c>
      <c r="D1949" s="2" t="s">
        <v>110</v>
      </c>
      <c r="E1949" s="7"/>
      <c r="F1949" s="120"/>
      <c r="G1949" s="7"/>
      <c r="H1949" s="120"/>
      <c r="I1949" s="7"/>
      <c r="J1949" s="120"/>
      <c r="K1949" s="7"/>
      <c r="L1949" s="119"/>
      <c r="M1949" s="2"/>
    </row>
    <row r="1950" spans="1:13" s="1" customFormat="1" ht="27.6">
      <c r="A1950" s="1" t="s">
        <v>32</v>
      </c>
      <c r="B1950" s="1" t="s">
        <v>570</v>
      </c>
      <c r="C1950" s="2" t="s">
        <v>10</v>
      </c>
      <c r="D1950" s="2" t="s">
        <v>111</v>
      </c>
      <c r="E1950" s="7"/>
      <c r="F1950" s="120"/>
      <c r="G1950" s="7"/>
      <c r="H1950" s="120"/>
      <c r="I1950" s="7"/>
      <c r="J1950" s="120"/>
      <c r="K1950" s="7"/>
      <c r="L1950" s="119"/>
      <c r="M1950" s="2"/>
    </row>
    <row r="1951" spans="1:13" s="1" customFormat="1" ht="27.6">
      <c r="A1951" s="1" t="s">
        <v>32</v>
      </c>
      <c r="B1951" s="1" t="s">
        <v>570</v>
      </c>
      <c r="C1951" s="2" t="s">
        <v>10</v>
      </c>
      <c r="D1951" s="2" t="s">
        <v>112</v>
      </c>
      <c r="E1951" s="7"/>
      <c r="F1951" s="120"/>
      <c r="G1951" s="7"/>
      <c r="H1951" s="120"/>
      <c r="I1951" s="7"/>
      <c r="J1951" s="120"/>
      <c r="K1951" s="7"/>
      <c r="L1951" s="119"/>
      <c r="M1951" s="2"/>
    </row>
    <row r="1952" spans="1:13" s="1" customFormat="1">
      <c r="A1952" s="1" t="s">
        <v>32</v>
      </c>
      <c r="B1952" s="1" t="s">
        <v>570</v>
      </c>
      <c r="C1952" s="2" t="s">
        <v>11</v>
      </c>
      <c r="D1952" s="2" t="s">
        <v>113</v>
      </c>
      <c r="E1952" s="7"/>
      <c r="F1952" s="120"/>
      <c r="G1952" s="7"/>
      <c r="H1952" s="120"/>
      <c r="I1952" s="7"/>
      <c r="J1952" s="120"/>
      <c r="K1952" s="7"/>
      <c r="L1952" s="119"/>
      <c r="M1952" s="2"/>
    </row>
    <row r="1953" spans="1:14" s="1" customFormat="1" ht="41.4">
      <c r="A1953" s="1" t="s">
        <v>32</v>
      </c>
      <c r="B1953" s="1" t="s">
        <v>570</v>
      </c>
      <c r="C1953" s="2" t="s">
        <v>11</v>
      </c>
      <c r="D1953" s="2" t="s">
        <v>114</v>
      </c>
      <c r="E1953" s="7"/>
      <c r="F1953" s="120"/>
      <c r="G1953" s="7"/>
      <c r="H1953" s="120"/>
      <c r="I1953" s="7"/>
      <c r="J1953" s="120"/>
      <c r="K1953" s="7"/>
      <c r="L1953" s="119"/>
      <c r="M1953" s="2"/>
    </row>
    <row r="1954" spans="1:14" s="1" customFormat="1">
      <c r="A1954" s="1" t="s">
        <v>32</v>
      </c>
      <c r="B1954" s="1" t="s">
        <v>570</v>
      </c>
      <c r="C1954" s="2" t="s">
        <v>11</v>
      </c>
      <c r="D1954" s="2" t="s">
        <v>115</v>
      </c>
      <c r="E1954" s="7"/>
      <c r="F1954" s="120"/>
      <c r="G1954" s="7"/>
      <c r="H1954" s="120"/>
      <c r="I1954" s="7"/>
      <c r="J1954" s="120"/>
      <c r="K1954" s="7"/>
      <c r="L1954" s="119"/>
      <c r="M1954" s="2"/>
    </row>
    <row r="1955" spans="1:14" s="1" customFormat="1">
      <c r="A1955" s="1" t="s">
        <v>32</v>
      </c>
      <c r="B1955" s="1" t="s">
        <v>570</v>
      </c>
      <c r="C1955" s="2" t="s">
        <v>12</v>
      </c>
      <c r="D1955" s="2" t="s">
        <v>116</v>
      </c>
      <c r="E1955" s="7"/>
      <c r="F1955" s="120"/>
      <c r="G1955" s="7"/>
      <c r="H1955" s="120"/>
      <c r="I1955" s="7"/>
      <c r="J1955" s="120"/>
      <c r="K1955" s="7"/>
      <c r="L1955" s="119"/>
      <c r="M1955" s="2"/>
    </row>
    <row r="1956" spans="1:14" s="1" customFormat="1" ht="27.6">
      <c r="A1956" s="1" t="s">
        <v>32</v>
      </c>
      <c r="B1956" s="1" t="s">
        <v>570</v>
      </c>
      <c r="C1956" s="2" t="s">
        <v>13</v>
      </c>
      <c r="D1956" s="2" t="s">
        <v>117</v>
      </c>
      <c r="E1956" s="7"/>
      <c r="F1956" s="120"/>
      <c r="G1956" s="7"/>
      <c r="H1956" s="120"/>
      <c r="I1956" s="7">
        <v>355</v>
      </c>
      <c r="J1956" s="120">
        <v>0</v>
      </c>
      <c r="K1956" s="7">
        <v>1145</v>
      </c>
      <c r="L1956" s="119">
        <v>0</v>
      </c>
      <c r="M1956" s="2">
        <v>0</v>
      </c>
      <c r="N1956" s="1" t="s">
        <v>571</v>
      </c>
    </row>
    <row r="1957" spans="1:14" s="1" customFormat="1">
      <c r="A1957" s="1" t="s">
        <v>32</v>
      </c>
      <c r="B1957" s="1" t="s">
        <v>570</v>
      </c>
      <c r="C1957" s="2" t="s">
        <v>14</v>
      </c>
      <c r="D1957" s="2" t="s">
        <v>118</v>
      </c>
      <c r="E1957" s="7"/>
      <c r="F1957" s="120"/>
      <c r="G1957" s="7"/>
      <c r="H1957" s="120"/>
      <c r="I1957" s="7"/>
      <c r="J1957" s="120"/>
      <c r="K1957" s="7">
        <v>51202</v>
      </c>
      <c r="L1957" s="119">
        <v>0</v>
      </c>
      <c r="M1957" s="2">
        <v>0</v>
      </c>
    </row>
    <row r="1958" spans="1:14" s="1" customFormat="1" ht="27.6">
      <c r="A1958" s="1" t="s">
        <v>32</v>
      </c>
      <c r="B1958" s="1" t="s">
        <v>570</v>
      </c>
      <c r="C1958" s="2" t="s">
        <v>15</v>
      </c>
      <c r="D1958" s="2" t="s">
        <v>119</v>
      </c>
      <c r="E1958" s="7">
        <v>0</v>
      </c>
      <c r="F1958" s="120">
        <v>0</v>
      </c>
      <c r="G1958" s="7">
        <v>100960</v>
      </c>
      <c r="H1958" s="120">
        <v>19</v>
      </c>
      <c r="I1958" s="7">
        <v>0</v>
      </c>
      <c r="J1958" s="120">
        <v>0</v>
      </c>
      <c r="K1958" s="7">
        <v>0</v>
      </c>
      <c r="L1958" s="119">
        <v>0</v>
      </c>
      <c r="M1958" s="2">
        <v>0</v>
      </c>
      <c r="N1958" s="1" t="s">
        <v>572</v>
      </c>
    </row>
    <row r="1959" spans="1:14" s="1" customFormat="1" ht="27.6">
      <c r="A1959" s="1" t="s">
        <v>32</v>
      </c>
      <c r="B1959" s="1" t="s">
        <v>570</v>
      </c>
      <c r="C1959" s="2" t="s">
        <v>15</v>
      </c>
      <c r="D1959" s="2" t="s">
        <v>120</v>
      </c>
      <c r="E1959" s="7">
        <v>0</v>
      </c>
      <c r="F1959" s="120">
        <v>0</v>
      </c>
      <c r="G1959" s="7">
        <v>97676</v>
      </c>
      <c r="H1959" s="120">
        <v>61</v>
      </c>
      <c r="I1959" s="7">
        <v>0</v>
      </c>
      <c r="J1959" s="120">
        <v>0</v>
      </c>
      <c r="K1959" s="7">
        <v>0</v>
      </c>
      <c r="L1959" s="119">
        <v>0</v>
      </c>
      <c r="M1959" s="2">
        <v>0</v>
      </c>
      <c r="N1959" s="1" t="s">
        <v>572</v>
      </c>
    </row>
    <row r="1960" spans="1:14" s="1" customFormat="1" ht="27.6">
      <c r="A1960" s="1" t="s">
        <v>32</v>
      </c>
      <c r="B1960" s="1" t="s">
        <v>570</v>
      </c>
      <c r="C1960" s="2" t="s">
        <v>15</v>
      </c>
      <c r="D1960" s="2" t="s">
        <v>121</v>
      </c>
      <c r="E1960" s="7"/>
      <c r="F1960" s="120"/>
      <c r="G1960" s="7"/>
      <c r="H1960" s="120"/>
      <c r="I1960" s="7"/>
      <c r="J1960" s="120"/>
      <c r="K1960" s="7"/>
      <c r="L1960" s="119"/>
      <c r="M1960" s="2"/>
    </row>
    <row r="1961" spans="1:14" s="1" customFormat="1" ht="27.6">
      <c r="A1961" s="1" t="s">
        <v>32</v>
      </c>
      <c r="B1961" s="1" t="s">
        <v>570</v>
      </c>
      <c r="C1961" s="2" t="s">
        <v>15</v>
      </c>
      <c r="D1961" s="2" t="s">
        <v>122</v>
      </c>
      <c r="E1961" s="7"/>
      <c r="F1961" s="120"/>
      <c r="G1961" s="7"/>
      <c r="H1961" s="120"/>
      <c r="I1961" s="7"/>
      <c r="J1961" s="120"/>
      <c r="K1961" s="7"/>
      <c r="L1961" s="119"/>
      <c r="M1961" s="2"/>
    </row>
    <row r="1962" spans="1:14" s="1" customFormat="1">
      <c r="A1962" s="1" t="s">
        <v>32</v>
      </c>
      <c r="B1962" s="1" t="s">
        <v>570</v>
      </c>
      <c r="C1962" s="2" t="s">
        <v>15</v>
      </c>
      <c r="D1962" s="2" t="s">
        <v>123</v>
      </c>
      <c r="E1962" s="7">
        <v>0</v>
      </c>
      <c r="F1962" s="120">
        <v>0</v>
      </c>
      <c r="G1962" s="7">
        <v>0</v>
      </c>
      <c r="H1962" s="120">
        <v>0</v>
      </c>
      <c r="I1962" s="7">
        <v>5000</v>
      </c>
      <c r="J1962" s="120">
        <v>1</v>
      </c>
      <c r="K1962" s="7">
        <v>0</v>
      </c>
      <c r="L1962" s="119">
        <v>0</v>
      </c>
      <c r="M1962" s="2">
        <v>0</v>
      </c>
      <c r="N1962" s="1" t="s">
        <v>573</v>
      </c>
    </row>
    <row r="1963" spans="1:14" s="1" customFormat="1">
      <c r="A1963" s="1" t="s">
        <v>32</v>
      </c>
      <c r="B1963" s="1" t="s">
        <v>570</v>
      </c>
      <c r="C1963" s="2" t="s">
        <v>86</v>
      </c>
      <c r="D1963" s="2" t="s">
        <v>124</v>
      </c>
      <c r="E1963" s="7">
        <v>0</v>
      </c>
      <c r="F1963" s="120">
        <v>0</v>
      </c>
      <c r="G1963" s="7">
        <v>0</v>
      </c>
      <c r="H1963" s="120">
        <v>0</v>
      </c>
      <c r="I1963" s="7">
        <v>64880</v>
      </c>
      <c r="J1963" s="120" t="s">
        <v>574</v>
      </c>
      <c r="K1963" s="7">
        <v>292113</v>
      </c>
      <c r="L1963" s="119">
        <v>0</v>
      </c>
      <c r="M1963" s="2">
        <v>194156</v>
      </c>
      <c r="N1963" s="1" t="s">
        <v>575</v>
      </c>
    </row>
    <row r="1964" spans="1:14" s="1" customFormat="1">
      <c r="A1964" s="1" t="s">
        <v>32</v>
      </c>
      <c r="B1964" s="1" t="s">
        <v>579</v>
      </c>
      <c r="C1964" s="2" t="s">
        <v>8</v>
      </c>
      <c r="D1964" s="2" t="s">
        <v>97</v>
      </c>
      <c r="E1964" s="7">
        <v>1355430</v>
      </c>
      <c r="F1964" s="120">
        <v>4328</v>
      </c>
      <c r="G1964" s="7">
        <v>6645269</v>
      </c>
      <c r="H1964" s="120">
        <v>12883</v>
      </c>
      <c r="I1964" s="7">
        <v>9067060</v>
      </c>
      <c r="J1964" s="120">
        <v>7093</v>
      </c>
      <c r="K1964" s="7">
        <v>260000</v>
      </c>
      <c r="L1964" s="119">
        <v>262</v>
      </c>
      <c r="M1964" s="2" t="s">
        <v>566</v>
      </c>
      <c r="N1964" s="1" t="s">
        <v>580</v>
      </c>
    </row>
    <row r="1965" spans="1:14" s="1" customFormat="1">
      <c r="A1965" s="1" t="s">
        <v>32</v>
      </c>
      <c r="B1965" s="1" t="s">
        <v>579</v>
      </c>
      <c r="C1965" s="2" t="s">
        <v>8</v>
      </c>
      <c r="D1965" s="2" t="s">
        <v>98</v>
      </c>
      <c r="E1965" s="7" t="s">
        <v>168</v>
      </c>
      <c r="F1965" s="120" t="s">
        <v>565</v>
      </c>
      <c r="G1965" s="7" t="s">
        <v>569</v>
      </c>
      <c r="H1965" s="120" t="s">
        <v>565</v>
      </c>
      <c r="I1965" s="7" t="s">
        <v>157</v>
      </c>
      <c r="J1965" s="120" t="s">
        <v>568</v>
      </c>
      <c r="K1965" s="7" t="s">
        <v>566</v>
      </c>
      <c r="L1965" s="119" t="s">
        <v>566</v>
      </c>
      <c r="M1965" s="2" t="s">
        <v>566</v>
      </c>
    </row>
    <row r="1966" spans="1:14" s="1" customFormat="1">
      <c r="A1966" s="1" t="s">
        <v>32</v>
      </c>
      <c r="B1966" s="1" t="s">
        <v>579</v>
      </c>
      <c r="C1966" s="2" t="s">
        <v>8</v>
      </c>
      <c r="D1966" s="2" t="s">
        <v>99</v>
      </c>
      <c r="E1966" s="7" t="s">
        <v>168</v>
      </c>
      <c r="F1966" s="120" t="s">
        <v>565</v>
      </c>
      <c r="G1966" s="7" t="s">
        <v>569</v>
      </c>
      <c r="H1966" s="120" t="s">
        <v>565</v>
      </c>
      <c r="I1966" s="7" t="s">
        <v>157</v>
      </c>
      <c r="J1966" s="120" t="s">
        <v>568</v>
      </c>
      <c r="K1966" s="7" t="s">
        <v>566</v>
      </c>
      <c r="L1966" s="119" t="s">
        <v>566</v>
      </c>
      <c r="M1966" s="2" t="s">
        <v>566</v>
      </c>
    </row>
    <row r="1967" spans="1:14" s="1" customFormat="1" ht="27.6">
      <c r="A1967" s="1" t="s">
        <v>32</v>
      </c>
      <c r="B1967" s="1" t="s">
        <v>579</v>
      </c>
      <c r="C1967" s="2" t="s">
        <v>8</v>
      </c>
      <c r="D1967" s="2" t="s">
        <v>100</v>
      </c>
      <c r="E1967" s="7" t="s">
        <v>168</v>
      </c>
      <c r="F1967" s="120" t="s">
        <v>565</v>
      </c>
      <c r="G1967" s="7" t="s">
        <v>569</v>
      </c>
      <c r="H1967" s="120" t="s">
        <v>565</v>
      </c>
      <c r="I1967" s="7" t="s">
        <v>157</v>
      </c>
      <c r="J1967" s="120" t="s">
        <v>568</v>
      </c>
      <c r="K1967" s="7" t="s">
        <v>566</v>
      </c>
      <c r="L1967" s="119" t="s">
        <v>566</v>
      </c>
      <c r="M1967" s="2" t="s">
        <v>566</v>
      </c>
    </row>
    <row r="1968" spans="1:14" s="1" customFormat="1">
      <c r="A1968" s="1" t="s">
        <v>32</v>
      </c>
      <c r="B1968" s="1" t="s">
        <v>579</v>
      </c>
      <c r="C1968" s="2" t="s">
        <v>8</v>
      </c>
      <c r="D1968" s="2" t="s">
        <v>101</v>
      </c>
      <c r="E1968" s="7" t="s">
        <v>168</v>
      </c>
      <c r="F1968" s="120" t="s">
        <v>565</v>
      </c>
      <c r="G1968" s="7" t="s">
        <v>569</v>
      </c>
      <c r="H1968" s="120" t="s">
        <v>565</v>
      </c>
      <c r="I1968" s="7" t="s">
        <v>157</v>
      </c>
      <c r="J1968" s="120" t="s">
        <v>568</v>
      </c>
      <c r="K1968" s="7" t="s">
        <v>566</v>
      </c>
      <c r="L1968" s="119" t="s">
        <v>566</v>
      </c>
      <c r="M1968" s="2" t="s">
        <v>566</v>
      </c>
    </row>
    <row r="1969" spans="1:13" s="1" customFormat="1" ht="55.2">
      <c r="A1969" s="1" t="s">
        <v>32</v>
      </c>
      <c r="B1969" s="1" t="s">
        <v>579</v>
      </c>
      <c r="C1969" s="2" t="s">
        <v>8</v>
      </c>
      <c r="D1969" s="2" t="s">
        <v>102</v>
      </c>
      <c r="E1969" s="7" t="s">
        <v>168</v>
      </c>
      <c r="F1969" s="120" t="s">
        <v>565</v>
      </c>
      <c r="G1969" s="7" t="s">
        <v>569</v>
      </c>
      <c r="H1969" s="120" t="s">
        <v>565</v>
      </c>
      <c r="I1969" s="7" t="s">
        <v>157</v>
      </c>
      <c r="J1969" s="120" t="s">
        <v>568</v>
      </c>
      <c r="K1969" s="7" t="s">
        <v>566</v>
      </c>
      <c r="L1969" s="119" t="s">
        <v>566</v>
      </c>
      <c r="M1969" s="2" t="s">
        <v>566</v>
      </c>
    </row>
    <row r="1970" spans="1:13" s="1" customFormat="1">
      <c r="A1970" s="1" t="s">
        <v>32</v>
      </c>
      <c r="B1970" s="1" t="s">
        <v>579</v>
      </c>
      <c r="C1970" s="2" t="s">
        <v>8</v>
      </c>
      <c r="D1970" s="2" t="s">
        <v>103</v>
      </c>
      <c r="E1970" s="7" t="s">
        <v>168</v>
      </c>
      <c r="F1970" s="120" t="s">
        <v>565</v>
      </c>
      <c r="G1970" s="7" t="s">
        <v>569</v>
      </c>
      <c r="H1970" s="120" t="s">
        <v>565</v>
      </c>
      <c r="I1970" s="7" t="s">
        <v>157</v>
      </c>
      <c r="J1970" s="120" t="s">
        <v>568</v>
      </c>
      <c r="K1970" s="7" t="s">
        <v>566</v>
      </c>
      <c r="L1970" s="119" t="s">
        <v>566</v>
      </c>
      <c r="M1970" s="2" t="s">
        <v>566</v>
      </c>
    </row>
    <row r="1971" spans="1:13" s="1" customFormat="1" ht="27.6">
      <c r="A1971" s="1" t="s">
        <v>32</v>
      </c>
      <c r="B1971" s="1" t="s">
        <v>579</v>
      </c>
      <c r="C1971" s="2" t="s">
        <v>9</v>
      </c>
      <c r="D1971" s="2" t="s">
        <v>104</v>
      </c>
      <c r="E1971" s="7" t="s">
        <v>168</v>
      </c>
      <c r="F1971" s="120"/>
      <c r="G1971" s="7" t="s">
        <v>569</v>
      </c>
      <c r="H1971" s="120"/>
      <c r="I1971" s="7" t="s">
        <v>157</v>
      </c>
      <c r="J1971" s="120"/>
      <c r="K1971" s="7" t="s">
        <v>566</v>
      </c>
      <c r="L1971" s="119"/>
      <c r="M1971" s="2" t="s">
        <v>566</v>
      </c>
    </row>
    <row r="1972" spans="1:13" s="1" customFormat="1" ht="27.6">
      <c r="A1972" s="1" t="s">
        <v>32</v>
      </c>
      <c r="B1972" s="1" t="s">
        <v>579</v>
      </c>
      <c r="C1972" s="2" t="s">
        <v>9</v>
      </c>
      <c r="D1972" s="2" t="s">
        <v>105</v>
      </c>
      <c r="E1972" s="7" t="s">
        <v>168</v>
      </c>
      <c r="F1972" s="120"/>
      <c r="G1972" s="7" t="s">
        <v>569</v>
      </c>
      <c r="H1972" s="120"/>
      <c r="I1972" s="7" t="s">
        <v>157</v>
      </c>
      <c r="J1972" s="120"/>
      <c r="K1972" s="7" t="s">
        <v>566</v>
      </c>
      <c r="L1972" s="119"/>
      <c r="M1972" s="2" t="s">
        <v>566</v>
      </c>
    </row>
    <row r="1973" spans="1:13" s="1" customFormat="1" ht="41.4">
      <c r="A1973" s="1" t="s">
        <v>32</v>
      </c>
      <c r="B1973" s="1" t="s">
        <v>579</v>
      </c>
      <c r="C1973" s="2" t="s">
        <v>9</v>
      </c>
      <c r="D1973" s="2" t="s">
        <v>106</v>
      </c>
      <c r="E1973" s="7">
        <v>252510</v>
      </c>
      <c r="F1973" s="120"/>
      <c r="G1973" s="7" t="s">
        <v>569</v>
      </c>
      <c r="H1973" s="120"/>
      <c r="I1973" s="7" t="s">
        <v>157</v>
      </c>
      <c r="J1973" s="120"/>
      <c r="K1973" s="7" t="s">
        <v>566</v>
      </c>
      <c r="L1973" s="119"/>
      <c r="M1973" s="2" t="s">
        <v>566</v>
      </c>
    </row>
    <row r="1974" spans="1:13" s="1" customFormat="1" ht="27.6">
      <c r="A1974" s="1" t="s">
        <v>32</v>
      </c>
      <c r="B1974" s="1" t="s">
        <v>579</v>
      </c>
      <c r="C1974" s="2" t="s">
        <v>9</v>
      </c>
      <c r="D1974" s="2" t="s">
        <v>107</v>
      </c>
      <c r="E1974" s="7" t="s">
        <v>168</v>
      </c>
      <c r="F1974" s="120"/>
      <c r="G1974" s="7">
        <v>312470</v>
      </c>
      <c r="H1974" s="120"/>
      <c r="I1974" s="7">
        <v>190608.7</v>
      </c>
      <c r="J1974" s="120"/>
      <c r="K1974" s="7">
        <v>26192.3</v>
      </c>
      <c r="L1974" s="119"/>
      <c r="M1974" s="2" t="s">
        <v>566</v>
      </c>
    </row>
    <row r="1975" spans="1:13" s="1" customFormat="1" ht="27.6">
      <c r="A1975" s="1" t="s">
        <v>32</v>
      </c>
      <c r="B1975" s="1" t="s">
        <v>579</v>
      </c>
      <c r="C1975" s="2" t="s">
        <v>9</v>
      </c>
      <c r="D1975" s="2" t="s">
        <v>108</v>
      </c>
      <c r="E1975" s="7" t="s">
        <v>168</v>
      </c>
      <c r="F1975" s="120"/>
      <c r="G1975" s="7" t="s">
        <v>569</v>
      </c>
      <c r="H1975" s="120"/>
      <c r="I1975" s="7" t="s">
        <v>157</v>
      </c>
      <c r="J1975" s="120"/>
      <c r="K1975" s="7" t="s">
        <v>566</v>
      </c>
      <c r="L1975" s="119"/>
      <c r="M1975" s="2" t="s">
        <v>566</v>
      </c>
    </row>
    <row r="1976" spans="1:13" s="1" customFormat="1" ht="27.6">
      <c r="A1976" s="1" t="s">
        <v>32</v>
      </c>
      <c r="B1976" s="1" t="s">
        <v>579</v>
      </c>
      <c r="C1976" s="2" t="s">
        <v>10</v>
      </c>
      <c r="D1976" s="2" t="s">
        <v>109</v>
      </c>
      <c r="E1976" s="7" t="s">
        <v>168</v>
      </c>
      <c r="F1976" s="120"/>
      <c r="G1976" s="7">
        <v>68465</v>
      </c>
      <c r="H1976" s="120"/>
      <c r="I1976" s="7">
        <v>5292.03</v>
      </c>
      <c r="J1976" s="120"/>
      <c r="K1976" s="7" t="s">
        <v>566</v>
      </c>
      <c r="L1976" s="119"/>
      <c r="M1976" s="2" t="s">
        <v>566</v>
      </c>
    </row>
    <row r="1977" spans="1:13" s="1" customFormat="1" ht="27.6">
      <c r="A1977" s="1" t="s">
        <v>32</v>
      </c>
      <c r="B1977" s="1" t="s">
        <v>579</v>
      </c>
      <c r="C1977" s="2" t="s">
        <v>10</v>
      </c>
      <c r="D1977" s="2" t="s">
        <v>110</v>
      </c>
      <c r="E1977" s="7" t="s">
        <v>168</v>
      </c>
      <c r="F1977" s="120"/>
      <c r="G1977" s="7">
        <v>2311294</v>
      </c>
      <c r="H1977" s="120"/>
      <c r="I1977" s="7">
        <v>1170259.18</v>
      </c>
      <c r="J1977" s="120"/>
      <c r="K1977" s="7">
        <v>32757.439999999999</v>
      </c>
      <c r="L1977" s="119"/>
      <c r="M1977" s="2" t="s">
        <v>566</v>
      </c>
    </row>
    <row r="1978" spans="1:13" s="1" customFormat="1" ht="27.6">
      <c r="A1978" s="1" t="s">
        <v>32</v>
      </c>
      <c r="B1978" s="1" t="s">
        <v>579</v>
      </c>
      <c r="C1978" s="2" t="s">
        <v>10</v>
      </c>
      <c r="D1978" s="2" t="s">
        <v>111</v>
      </c>
      <c r="E1978" s="7" t="s">
        <v>168</v>
      </c>
      <c r="F1978" s="120"/>
      <c r="G1978" s="7">
        <v>144292</v>
      </c>
      <c r="H1978" s="120"/>
      <c r="I1978" s="7">
        <v>864155.69</v>
      </c>
      <c r="J1978" s="120"/>
      <c r="K1978" s="7">
        <v>6809.99</v>
      </c>
      <c r="L1978" s="119"/>
      <c r="M1978" s="2" t="s">
        <v>566</v>
      </c>
    </row>
    <row r="1979" spans="1:13" s="1" customFormat="1" ht="27.6">
      <c r="A1979" s="1" t="s">
        <v>32</v>
      </c>
      <c r="B1979" s="1" t="s">
        <v>579</v>
      </c>
      <c r="C1979" s="2" t="s">
        <v>10</v>
      </c>
      <c r="D1979" s="2" t="s">
        <v>112</v>
      </c>
      <c r="E1979" s="7" t="s">
        <v>168</v>
      </c>
      <c r="F1979" s="120"/>
      <c r="G1979" s="7" t="s">
        <v>569</v>
      </c>
      <c r="H1979" s="120"/>
      <c r="I1979" s="7" t="s">
        <v>157</v>
      </c>
      <c r="J1979" s="120"/>
      <c r="K1979" s="7" t="s">
        <v>566</v>
      </c>
      <c r="L1979" s="119"/>
      <c r="M1979" s="2" t="s">
        <v>566</v>
      </c>
    </row>
    <row r="1980" spans="1:13" s="1" customFormat="1">
      <c r="A1980" s="1" t="s">
        <v>32</v>
      </c>
      <c r="B1980" s="1" t="s">
        <v>579</v>
      </c>
      <c r="C1980" s="2" t="s">
        <v>11</v>
      </c>
      <c r="D1980" s="2" t="s">
        <v>113</v>
      </c>
      <c r="E1980" s="7" t="s">
        <v>168</v>
      </c>
      <c r="F1980" s="120"/>
      <c r="G1980" s="7">
        <v>2893528</v>
      </c>
      <c r="H1980" s="120"/>
      <c r="I1980" s="7">
        <v>3925651.01</v>
      </c>
      <c r="J1980" s="120"/>
      <c r="K1980" s="7" t="s">
        <v>566</v>
      </c>
      <c r="L1980" s="119"/>
      <c r="M1980" s="2" t="s">
        <v>566</v>
      </c>
    </row>
    <row r="1981" spans="1:13" s="1" customFormat="1" ht="41.4">
      <c r="A1981" s="1" t="s">
        <v>32</v>
      </c>
      <c r="B1981" s="1" t="s">
        <v>579</v>
      </c>
      <c r="C1981" s="2" t="s">
        <v>11</v>
      </c>
      <c r="D1981" s="2" t="s">
        <v>114</v>
      </c>
      <c r="E1981" s="7">
        <v>1733509</v>
      </c>
      <c r="F1981" s="120"/>
      <c r="G1981" s="7">
        <v>2755689</v>
      </c>
      <c r="H1981" s="120"/>
      <c r="I1981" s="7">
        <v>1737577.69</v>
      </c>
      <c r="J1981" s="120"/>
      <c r="K1981" s="7">
        <v>16089.13</v>
      </c>
      <c r="L1981" s="119"/>
      <c r="M1981" s="2" t="s">
        <v>566</v>
      </c>
    </row>
    <row r="1982" spans="1:13" s="1" customFormat="1">
      <c r="A1982" s="1" t="s">
        <v>32</v>
      </c>
      <c r="B1982" s="1" t="s">
        <v>579</v>
      </c>
      <c r="C1982" s="2" t="s">
        <v>11</v>
      </c>
      <c r="D1982" s="2" t="s">
        <v>115</v>
      </c>
      <c r="E1982" s="7" t="s">
        <v>168</v>
      </c>
      <c r="F1982" s="120"/>
      <c r="G1982" s="7" t="s">
        <v>569</v>
      </c>
      <c r="H1982" s="120"/>
      <c r="I1982" s="7" t="s">
        <v>157</v>
      </c>
      <c r="J1982" s="120"/>
      <c r="K1982" s="7" t="s">
        <v>566</v>
      </c>
      <c r="L1982" s="119"/>
      <c r="M1982" s="2" t="s">
        <v>566</v>
      </c>
    </row>
    <row r="1983" spans="1:13" s="1" customFormat="1">
      <c r="A1983" s="1" t="s">
        <v>32</v>
      </c>
      <c r="B1983" s="1" t="s">
        <v>579</v>
      </c>
      <c r="C1983" s="2" t="s">
        <v>12</v>
      </c>
      <c r="D1983" s="2" t="s">
        <v>116</v>
      </c>
      <c r="E1983" s="7" t="s">
        <v>168</v>
      </c>
      <c r="F1983" s="120"/>
      <c r="G1983" s="7" t="s">
        <v>569</v>
      </c>
      <c r="H1983" s="120"/>
      <c r="I1983" s="7" t="s">
        <v>157</v>
      </c>
      <c r="J1983" s="120"/>
      <c r="K1983" s="7" t="s">
        <v>566</v>
      </c>
      <c r="L1983" s="119"/>
      <c r="M1983" s="2" t="s">
        <v>566</v>
      </c>
    </row>
    <row r="1984" spans="1:13" s="1" customFormat="1" ht="27.6">
      <c r="A1984" s="1" t="s">
        <v>32</v>
      </c>
      <c r="B1984" s="1" t="s">
        <v>579</v>
      </c>
      <c r="C1984" s="2" t="s">
        <v>13</v>
      </c>
      <c r="D1984" s="2" t="s">
        <v>117</v>
      </c>
      <c r="E1984" s="7" t="s">
        <v>168</v>
      </c>
      <c r="F1984" s="120" t="s">
        <v>565</v>
      </c>
      <c r="G1984" s="7" t="s">
        <v>569</v>
      </c>
      <c r="H1984" s="120" t="s">
        <v>565</v>
      </c>
      <c r="I1984" s="7" t="s">
        <v>157</v>
      </c>
      <c r="J1984" s="120" t="s">
        <v>568</v>
      </c>
      <c r="K1984" s="7" t="s">
        <v>566</v>
      </c>
      <c r="L1984" s="119" t="s">
        <v>566</v>
      </c>
      <c r="M1984" s="2" t="s">
        <v>566</v>
      </c>
    </row>
    <row r="1985" spans="1:14" s="1" customFormat="1">
      <c r="A1985" s="1" t="s">
        <v>32</v>
      </c>
      <c r="B1985" s="1" t="s">
        <v>579</v>
      </c>
      <c r="C1985" s="2" t="s">
        <v>14</v>
      </c>
      <c r="D1985" s="2" t="s">
        <v>118</v>
      </c>
      <c r="E1985" s="7" t="s">
        <v>168</v>
      </c>
      <c r="F1985" s="120" t="s">
        <v>565</v>
      </c>
      <c r="G1985" s="7" t="s">
        <v>569</v>
      </c>
      <c r="H1985" s="120" t="s">
        <v>565</v>
      </c>
      <c r="I1985" s="7" t="s">
        <v>157</v>
      </c>
      <c r="J1985" s="120" t="s">
        <v>568</v>
      </c>
      <c r="K1985" s="7" t="s">
        <v>566</v>
      </c>
      <c r="L1985" s="119" t="s">
        <v>566</v>
      </c>
      <c r="M1985" s="2" t="s">
        <v>566</v>
      </c>
    </row>
    <row r="1986" spans="1:14" s="1" customFormat="1" ht="27.6">
      <c r="A1986" s="1" t="s">
        <v>32</v>
      </c>
      <c r="B1986" s="1" t="s">
        <v>579</v>
      </c>
      <c r="C1986" s="2" t="s">
        <v>15</v>
      </c>
      <c r="D1986" s="2" t="s">
        <v>119</v>
      </c>
      <c r="E1986" s="7" t="s">
        <v>168</v>
      </c>
      <c r="F1986" s="120" t="s">
        <v>565</v>
      </c>
      <c r="G1986" s="7">
        <v>575000</v>
      </c>
      <c r="H1986" s="120">
        <v>231</v>
      </c>
      <c r="I1986" s="7" t="s">
        <v>157</v>
      </c>
      <c r="J1986" s="120" t="s">
        <v>568</v>
      </c>
      <c r="K1986" s="7" t="s">
        <v>566</v>
      </c>
      <c r="L1986" s="119" t="s">
        <v>566</v>
      </c>
      <c r="M1986" s="2" t="s">
        <v>566</v>
      </c>
    </row>
    <row r="1987" spans="1:14" s="1" customFormat="1" ht="27.6">
      <c r="A1987" s="1" t="s">
        <v>32</v>
      </c>
      <c r="B1987" s="1" t="s">
        <v>579</v>
      </c>
      <c r="C1987" s="2" t="s">
        <v>15</v>
      </c>
      <c r="D1987" s="2" t="s">
        <v>120</v>
      </c>
      <c r="E1987" s="7" t="s">
        <v>168</v>
      </c>
      <c r="F1987" s="120" t="s">
        <v>565</v>
      </c>
      <c r="G1987" s="7">
        <v>556406</v>
      </c>
      <c r="H1987" s="120">
        <v>231</v>
      </c>
      <c r="I1987" s="7" t="s">
        <v>157</v>
      </c>
      <c r="J1987" s="120" t="s">
        <v>568</v>
      </c>
      <c r="K1987" s="7" t="s">
        <v>566</v>
      </c>
      <c r="L1987" s="119" t="s">
        <v>566</v>
      </c>
      <c r="M1987" s="2" t="s">
        <v>566</v>
      </c>
    </row>
    <row r="1988" spans="1:14" s="1" customFormat="1" ht="27.6">
      <c r="A1988" s="1" t="s">
        <v>32</v>
      </c>
      <c r="B1988" s="1" t="s">
        <v>579</v>
      </c>
      <c r="C1988" s="2" t="s">
        <v>15</v>
      </c>
      <c r="D1988" s="2" t="s">
        <v>121</v>
      </c>
      <c r="E1988" s="7" t="s">
        <v>168</v>
      </c>
      <c r="F1988" s="120" t="s">
        <v>565</v>
      </c>
      <c r="G1988" s="7" t="s">
        <v>569</v>
      </c>
      <c r="H1988" s="120" t="s">
        <v>565</v>
      </c>
      <c r="I1988" s="7" t="s">
        <v>157</v>
      </c>
      <c r="J1988" s="120" t="s">
        <v>568</v>
      </c>
      <c r="K1988" s="7" t="s">
        <v>566</v>
      </c>
      <c r="L1988" s="119" t="s">
        <v>566</v>
      </c>
      <c r="M1988" s="2" t="s">
        <v>566</v>
      </c>
    </row>
    <row r="1989" spans="1:14" s="1" customFormat="1" ht="27.6">
      <c r="A1989" s="1" t="s">
        <v>32</v>
      </c>
      <c r="B1989" s="1" t="s">
        <v>579</v>
      </c>
      <c r="C1989" s="2" t="s">
        <v>15</v>
      </c>
      <c r="D1989" s="2" t="s">
        <v>122</v>
      </c>
      <c r="E1989" s="7" t="s">
        <v>168</v>
      </c>
      <c r="F1989" s="120" t="s">
        <v>565</v>
      </c>
      <c r="G1989" s="7" t="s">
        <v>569</v>
      </c>
      <c r="H1989" s="120" t="s">
        <v>565</v>
      </c>
      <c r="I1989" s="7" t="s">
        <v>157</v>
      </c>
      <c r="J1989" s="120" t="s">
        <v>568</v>
      </c>
      <c r="K1989" s="7" t="s">
        <v>566</v>
      </c>
      <c r="L1989" s="119" t="s">
        <v>566</v>
      </c>
      <c r="M1989" s="2" t="s">
        <v>566</v>
      </c>
    </row>
    <row r="1990" spans="1:14" s="1" customFormat="1">
      <c r="A1990" s="1" t="s">
        <v>32</v>
      </c>
      <c r="B1990" s="1" t="s">
        <v>579</v>
      </c>
      <c r="C1990" s="2" t="s">
        <v>15</v>
      </c>
      <c r="D1990" s="2" t="s">
        <v>123</v>
      </c>
      <c r="E1990" s="7" t="s">
        <v>168</v>
      </c>
      <c r="F1990" s="120" t="s">
        <v>565</v>
      </c>
      <c r="G1990" s="7" t="s">
        <v>569</v>
      </c>
      <c r="H1990" s="120" t="s">
        <v>565</v>
      </c>
      <c r="I1990" s="7">
        <v>52330.29</v>
      </c>
      <c r="J1990" s="120" t="s">
        <v>568</v>
      </c>
      <c r="K1990" s="7">
        <v>127062.53</v>
      </c>
      <c r="L1990" s="119" t="s">
        <v>566</v>
      </c>
      <c r="M1990" s="2" t="s">
        <v>566</v>
      </c>
    </row>
    <row r="1991" spans="1:14" s="1" customFormat="1">
      <c r="A1991" s="1" t="s">
        <v>32</v>
      </c>
      <c r="B1991" s="1" t="s">
        <v>579</v>
      </c>
      <c r="C1991" s="2" t="s">
        <v>86</v>
      </c>
      <c r="D1991" s="2" t="s">
        <v>124</v>
      </c>
      <c r="E1991" s="7" t="s">
        <v>168</v>
      </c>
      <c r="F1991" s="120" t="s">
        <v>565</v>
      </c>
      <c r="G1991" s="7" t="s">
        <v>569</v>
      </c>
      <c r="H1991" s="120" t="s">
        <v>565</v>
      </c>
      <c r="I1991" s="7" t="s">
        <v>157</v>
      </c>
      <c r="J1991" s="120" t="s">
        <v>568</v>
      </c>
      <c r="K1991" s="7" t="s">
        <v>566</v>
      </c>
      <c r="L1991" s="119" t="s">
        <v>566</v>
      </c>
      <c r="M1991" s="2" t="s">
        <v>566</v>
      </c>
    </row>
    <row r="1992" spans="1:14" s="1" customFormat="1">
      <c r="A1992" s="1" t="s">
        <v>32</v>
      </c>
      <c r="B1992" s="1" t="s">
        <v>582</v>
      </c>
      <c r="C1992" s="2" t="s">
        <v>8</v>
      </c>
      <c r="D1992" s="2" t="s">
        <v>97</v>
      </c>
      <c r="E1992" s="140">
        <v>8845539</v>
      </c>
      <c r="F1992" s="120">
        <v>7294</v>
      </c>
      <c r="G1992" s="140">
        <v>12674832</v>
      </c>
      <c r="H1992" s="120">
        <v>4013</v>
      </c>
      <c r="I1992" s="140">
        <v>22571935</v>
      </c>
      <c r="J1992" s="120">
        <v>8337</v>
      </c>
      <c r="K1992" s="7"/>
      <c r="L1992" s="119"/>
      <c r="M1992" s="2"/>
      <c r="N1992" s="1" t="s">
        <v>583</v>
      </c>
    </row>
    <row r="1993" spans="1:14" s="1" customFormat="1">
      <c r="A1993" s="1" t="s">
        <v>32</v>
      </c>
      <c r="B1993" s="1" t="s">
        <v>582</v>
      </c>
      <c r="C1993" s="2" t="s">
        <v>8</v>
      </c>
      <c r="D1993" s="2" t="s">
        <v>98</v>
      </c>
      <c r="E1993" s="140">
        <v>5475566</v>
      </c>
      <c r="F1993" s="120">
        <v>7294</v>
      </c>
      <c r="G1993" s="7"/>
      <c r="H1993" s="120"/>
      <c r="I1993" s="7"/>
      <c r="J1993" s="120"/>
      <c r="K1993" s="7"/>
      <c r="L1993" s="119"/>
      <c r="M1993" s="2"/>
      <c r="N1993" s="1" t="s">
        <v>583</v>
      </c>
    </row>
    <row r="1994" spans="1:14" s="1" customFormat="1">
      <c r="A1994" s="1" t="s">
        <v>32</v>
      </c>
      <c r="B1994" s="1" t="s">
        <v>582</v>
      </c>
      <c r="C1994" s="2" t="s">
        <v>8</v>
      </c>
      <c r="D1994" s="2" t="s">
        <v>99</v>
      </c>
      <c r="E1994" s="7"/>
      <c r="F1994" s="120"/>
      <c r="G1994" s="7"/>
      <c r="H1994" s="120"/>
      <c r="I1994" s="7"/>
      <c r="J1994" s="120"/>
      <c r="K1994" s="7"/>
      <c r="L1994" s="119"/>
      <c r="M1994" s="2"/>
    </row>
    <row r="1995" spans="1:14" s="1" customFormat="1" ht="27.6">
      <c r="A1995" s="1" t="s">
        <v>32</v>
      </c>
      <c r="B1995" s="1" t="s">
        <v>582</v>
      </c>
      <c r="C1995" s="2" t="s">
        <v>8</v>
      </c>
      <c r="D1995" s="2" t="s">
        <v>100</v>
      </c>
      <c r="E1995" s="7"/>
      <c r="F1995" s="120"/>
      <c r="G1995" s="7"/>
      <c r="H1995" s="120"/>
      <c r="I1995" s="7"/>
      <c r="J1995" s="120"/>
      <c r="K1995" s="7"/>
      <c r="L1995" s="119"/>
      <c r="M1995" s="2"/>
    </row>
    <row r="1996" spans="1:14" s="1" customFormat="1">
      <c r="A1996" s="1" t="s">
        <v>32</v>
      </c>
      <c r="B1996" s="1" t="s">
        <v>582</v>
      </c>
      <c r="C1996" s="2" t="s">
        <v>8</v>
      </c>
      <c r="D1996" s="2" t="s">
        <v>101</v>
      </c>
      <c r="E1996" s="7"/>
      <c r="F1996" s="120"/>
      <c r="G1996" s="7"/>
      <c r="H1996" s="120"/>
      <c r="I1996" s="7"/>
      <c r="J1996" s="120"/>
      <c r="K1996" s="7"/>
      <c r="L1996" s="119"/>
      <c r="M1996" s="2"/>
    </row>
    <row r="1997" spans="1:14" s="1" customFormat="1" ht="55.2">
      <c r="A1997" s="1" t="s">
        <v>32</v>
      </c>
      <c r="B1997" s="1" t="s">
        <v>582</v>
      </c>
      <c r="C1997" s="2" t="s">
        <v>8</v>
      </c>
      <c r="D1997" s="2" t="s">
        <v>102</v>
      </c>
      <c r="E1997" s="7"/>
      <c r="F1997" s="120"/>
      <c r="G1997" s="7"/>
      <c r="H1997" s="120"/>
      <c r="I1997" s="7"/>
      <c r="J1997" s="120"/>
      <c r="K1997" s="7"/>
      <c r="L1997" s="119"/>
      <c r="M1997" s="2"/>
    </row>
    <row r="1998" spans="1:14" s="1" customFormat="1">
      <c r="A1998" s="1" t="s">
        <v>32</v>
      </c>
      <c r="B1998" s="1" t="s">
        <v>582</v>
      </c>
      <c r="C1998" s="2" t="s">
        <v>8</v>
      </c>
      <c r="D1998" s="2" t="s">
        <v>103</v>
      </c>
      <c r="E1998" s="7"/>
      <c r="F1998" s="120"/>
      <c r="G1998" s="140">
        <v>5692066</v>
      </c>
      <c r="H1998" s="120"/>
      <c r="I1998" s="140">
        <v>-8152</v>
      </c>
      <c r="J1998" s="120"/>
      <c r="K1998" s="7"/>
      <c r="L1998" s="119"/>
      <c r="M1998" s="2"/>
      <c r="N1998" s="1" t="s">
        <v>584</v>
      </c>
    </row>
    <row r="1999" spans="1:14" s="1" customFormat="1" ht="27.6">
      <c r="A1999" s="1" t="s">
        <v>32</v>
      </c>
      <c r="B1999" s="1" t="s">
        <v>582</v>
      </c>
      <c r="C1999" s="2" t="s">
        <v>9</v>
      </c>
      <c r="D1999" s="2" t="s">
        <v>104</v>
      </c>
      <c r="E1999" s="7"/>
      <c r="F1999" s="120"/>
      <c r="G1999" s="7"/>
      <c r="H1999" s="120"/>
      <c r="I1999" s="7"/>
      <c r="J1999" s="120"/>
      <c r="K1999" s="7"/>
      <c r="L1999" s="119"/>
      <c r="M1999" s="2"/>
    </row>
    <row r="2000" spans="1:14" s="1" customFormat="1" ht="27.6">
      <c r="A2000" s="1" t="s">
        <v>32</v>
      </c>
      <c r="B2000" s="1" t="s">
        <v>582</v>
      </c>
      <c r="C2000" s="2" t="s">
        <v>9</v>
      </c>
      <c r="D2000" s="2" t="s">
        <v>105</v>
      </c>
      <c r="E2000" s="140">
        <v>50688</v>
      </c>
      <c r="F2000" s="120"/>
      <c r="G2000" s="140">
        <v>324909</v>
      </c>
      <c r="H2000" s="120"/>
      <c r="I2000" s="140">
        <v>824569</v>
      </c>
      <c r="J2000" s="120"/>
      <c r="K2000" s="130">
        <v>298154</v>
      </c>
      <c r="L2000" s="119"/>
      <c r="M2000" s="2"/>
    </row>
    <row r="2001" spans="1:14" s="1" customFormat="1" ht="41.4">
      <c r="A2001" s="1" t="s">
        <v>32</v>
      </c>
      <c r="B2001" s="1" t="s">
        <v>582</v>
      </c>
      <c r="C2001" s="2" t="s">
        <v>9</v>
      </c>
      <c r="D2001" s="2" t="s">
        <v>106</v>
      </c>
      <c r="E2001" s="7"/>
      <c r="F2001" s="120"/>
      <c r="G2001" s="7"/>
      <c r="H2001" s="120"/>
      <c r="I2001" s="7"/>
      <c r="J2001" s="120"/>
      <c r="K2001" s="130">
        <v>1133648</v>
      </c>
      <c r="L2001" s="119"/>
      <c r="M2001" s="133">
        <v>1732595</v>
      </c>
    </row>
    <row r="2002" spans="1:14" s="1" customFormat="1" ht="27.6">
      <c r="A2002" s="1" t="s">
        <v>32</v>
      </c>
      <c r="B2002" s="1" t="s">
        <v>582</v>
      </c>
      <c r="C2002" s="2" t="s">
        <v>9</v>
      </c>
      <c r="D2002" s="2" t="s">
        <v>107</v>
      </c>
      <c r="E2002" s="7"/>
      <c r="F2002" s="120"/>
      <c r="G2002" s="7"/>
      <c r="H2002" s="120"/>
      <c r="I2002" s="7"/>
      <c r="J2002" s="120"/>
      <c r="K2002" s="7"/>
      <c r="L2002" s="119"/>
      <c r="M2002" s="2"/>
    </row>
    <row r="2003" spans="1:14" s="1" customFormat="1" ht="27.6">
      <c r="A2003" s="1" t="s">
        <v>32</v>
      </c>
      <c r="B2003" s="1" t="s">
        <v>582</v>
      </c>
      <c r="C2003" s="2" t="s">
        <v>9</v>
      </c>
      <c r="D2003" s="2" t="s">
        <v>108</v>
      </c>
      <c r="E2003" s="140">
        <v>120100</v>
      </c>
      <c r="F2003" s="120"/>
      <c r="G2003" s="140">
        <v>1218280</v>
      </c>
      <c r="H2003" s="120"/>
      <c r="I2003" s="140">
        <v>2522105</v>
      </c>
      <c r="J2003" s="120"/>
      <c r="K2003" s="7"/>
      <c r="L2003" s="119"/>
      <c r="M2003" s="2"/>
    </row>
    <row r="2004" spans="1:14" s="1" customFormat="1" ht="27.6">
      <c r="A2004" s="1" t="s">
        <v>32</v>
      </c>
      <c r="B2004" s="1" t="s">
        <v>582</v>
      </c>
      <c r="C2004" s="2" t="s">
        <v>10</v>
      </c>
      <c r="D2004" s="2" t="s">
        <v>109</v>
      </c>
      <c r="E2004" s="140">
        <v>80552</v>
      </c>
      <c r="F2004" s="120"/>
      <c r="G2004" s="140">
        <v>245522</v>
      </c>
      <c r="H2004" s="120"/>
      <c r="I2004" s="7"/>
      <c r="J2004" s="120"/>
      <c r="K2004" s="7"/>
      <c r="L2004" s="119"/>
      <c r="M2004" s="2"/>
    </row>
    <row r="2005" spans="1:14" s="1" customFormat="1" ht="27.6">
      <c r="A2005" s="1" t="s">
        <v>32</v>
      </c>
      <c r="B2005" s="1" t="s">
        <v>582</v>
      </c>
      <c r="C2005" s="2" t="s">
        <v>10</v>
      </c>
      <c r="D2005" s="2" t="s">
        <v>110</v>
      </c>
      <c r="E2005" s="140">
        <v>405973</v>
      </c>
      <c r="F2005" s="120"/>
      <c r="G2005" s="140">
        <v>128076</v>
      </c>
      <c r="H2005" s="120"/>
      <c r="I2005" s="140">
        <v>177913</v>
      </c>
      <c r="J2005" s="120"/>
      <c r="K2005" s="7"/>
      <c r="L2005" s="119"/>
      <c r="M2005" s="2"/>
    </row>
    <row r="2006" spans="1:14" s="1" customFormat="1" ht="27.6">
      <c r="A2006" s="1" t="s">
        <v>32</v>
      </c>
      <c r="B2006" s="1" t="s">
        <v>582</v>
      </c>
      <c r="C2006" s="2" t="s">
        <v>10</v>
      </c>
      <c r="D2006" s="2" t="s">
        <v>111</v>
      </c>
      <c r="E2006" s="140">
        <v>108947</v>
      </c>
      <c r="F2006" s="120"/>
      <c r="G2006" s="140">
        <v>121429</v>
      </c>
      <c r="H2006" s="120"/>
      <c r="I2006" s="7"/>
      <c r="J2006" s="120"/>
      <c r="K2006" s="7"/>
      <c r="L2006" s="119"/>
      <c r="M2006" s="2"/>
    </row>
    <row r="2007" spans="1:14" s="1" customFormat="1" ht="27.6">
      <c r="A2007" s="1" t="s">
        <v>32</v>
      </c>
      <c r="B2007" s="1" t="s">
        <v>582</v>
      </c>
      <c r="C2007" s="2" t="s">
        <v>10</v>
      </c>
      <c r="D2007" s="2" t="s">
        <v>112</v>
      </c>
      <c r="E2007" s="140">
        <v>309164</v>
      </c>
      <c r="F2007" s="120"/>
      <c r="G2007" s="140">
        <v>240068</v>
      </c>
      <c r="H2007" s="120"/>
      <c r="I2007" s="7"/>
      <c r="J2007" s="120"/>
      <c r="K2007" s="7"/>
      <c r="L2007" s="119"/>
      <c r="M2007" s="2"/>
    </row>
    <row r="2008" spans="1:14" s="1" customFormat="1">
      <c r="A2008" s="1" t="s">
        <v>32</v>
      </c>
      <c r="B2008" s="1" t="s">
        <v>582</v>
      </c>
      <c r="C2008" s="2" t="s">
        <v>11</v>
      </c>
      <c r="D2008" s="2" t="s">
        <v>113</v>
      </c>
      <c r="E2008" s="7"/>
      <c r="F2008" s="120"/>
      <c r="G2008" s="7"/>
      <c r="H2008" s="120"/>
      <c r="I2008" s="140">
        <v>10577790</v>
      </c>
      <c r="J2008" s="120"/>
      <c r="K2008" s="130">
        <v>790978</v>
      </c>
      <c r="L2008" s="119"/>
      <c r="M2008" s="2"/>
    </row>
    <row r="2009" spans="1:14" s="1" customFormat="1" ht="41.4">
      <c r="A2009" s="1" t="s">
        <v>32</v>
      </c>
      <c r="B2009" s="1" t="s">
        <v>582</v>
      </c>
      <c r="C2009" s="2" t="s">
        <v>11</v>
      </c>
      <c r="D2009" s="2" t="s">
        <v>114</v>
      </c>
      <c r="E2009" s="140">
        <v>850956</v>
      </c>
      <c r="F2009" s="120"/>
      <c r="G2009" s="7"/>
      <c r="H2009" s="120"/>
      <c r="I2009" s="140">
        <v>9952346</v>
      </c>
      <c r="J2009" s="120"/>
      <c r="K2009" s="7"/>
      <c r="L2009" s="119"/>
      <c r="M2009" s="2"/>
    </row>
    <row r="2010" spans="1:14" s="1" customFormat="1">
      <c r="A2010" s="1" t="s">
        <v>32</v>
      </c>
      <c r="B2010" s="1" t="s">
        <v>582</v>
      </c>
      <c r="C2010" s="2" t="s">
        <v>11</v>
      </c>
      <c r="D2010" s="2" t="s">
        <v>115</v>
      </c>
      <c r="E2010" s="7"/>
      <c r="F2010" s="120"/>
      <c r="G2010" s="7"/>
      <c r="H2010" s="120"/>
      <c r="I2010" s="7"/>
      <c r="J2010" s="120"/>
      <c r="K2010" s="7"/>
      <c r="L2010" s="119"/>
      <c r="M2010" s="2"/>
    </row>
    <row r="2011" spans="1:14" s="1" customFormat="1">
      <c r="A2011" s="1" t="s">
        <v>32</v>
      </c>
      <c r="B2011" s="1" t="s">
        <v>582</v>
      </c>
      <c r="C2011" s="2" t="s">
        <v>12</v>
      </c>
      <c r="D2011" s="2" t="s">
        <v>116</v>
      </c>
      <c r="E2011" s="7"/>
      <c r="F2011" s="120"/>
      <c r="G2011" s="140">
        <v>454</v>
      </c>
      <c r="H2011" s="120"/>
      <c r="I2011" s="140">
        <v>65584</v>
      </c>
      <c r="J2011" s="120"/>
      <c r="K2011" s="130">
        <v>20600</v>
      </c>
      <c r="L2011" s="119"/>
      <c r="M2011" s="2"/>
    </row>
    <row r="2012" spans="1:14" s="1" customFormat="1" ht="27.6">
      <c r="A2012" s="1" t="s">
        <v>32</v>
      </c>
      <c r="B2012" s="1" t="s">
        <v>582</v>
      </c>
      <c r="C2012" s="2" t="s">
        <v>13</v>
      </c>
      <c r="D2012" s="2" t="s">
        <v>117</v>
      </c>
      <c r="E2012" s="7"/>
      <c r="F2012" s="120"/>
      <c r="G2012" s="7"/>
      <c r="H2012" s="120"/>
      <c r="I2012" s="7"/>
      <c r="J2012" s="120"/>
      <c r="K2012" s="7"/>
      <c r="L2012" s="119"/>
      <c r="M2012" s="2"/>
    </row>
    <row r="2013" spans="1:14" s="1" customFormat="1">
      <c r="A2013" s="1" t="s">
        <v>32</v>
      </c>
      <c r="B2013" s="1" t="s">
        <v>582</v>
      </c>
      <c r="C2013" s="2" t="s">
        <v>14</v>
      </c>
      <c r="D2013" s="2" t="s">
        <v>118</v>
      </c>
      <c r="E2013" s="7"/>
      <c r="F2013" s="120"/>
      <c r="G2013" s="140">
        <v>1692818</v>
      </c>
      <c r="H2013" s="120"/>
      <c r="I2013" s="140">
        <v>6785853</v>
      </c>
      <c r="J2013" s="120"/>
      <c r="K2013" s="130">
        <v>129119</v>
      </c>
      <c r="L2013" s="119"/>
      <c r="M2013" s="2"/>
      <c r="N2013" s="1" t="s">
        <v>585</v>
      </c>
    </row>
    <row r="2014" spans="1:14" s="1" customFormat="1" ht="27.6">
      <c r="A2014" s="1" t="s">
        <v>32</v>
      </c>
      <c r="B2014" s="1" t="s">
        <v>582</v>
      </c>
      <c r="C2014" s="2" t="s">
        <v>15</v>
      </c>
      <c r="D2014" s="2" t="s">
        <v>119</v>
      </c>
      <c r="E2014" s="7"/>
      <c r="F2014" s="120"/>
      <c r="G2014" s="140">
        <v>1557682</v>
      </c>
      <c r="H2014" s="120">
        <v>1309</v>
      </c>
      <c r="I2014" s="7"/>
      <c r="J2014" s="120"/>
      <c r="K2014" s="7"/>
      <c r="L2014" s="119"/>
      <c r="M2014" s="2"/>
    </row>
    <row r="2015" spans="1:14" s="1" customFormat="1" ht="27.6">
      <c r="A2015" s="1" t="s">
        <v>32</v>
      </c>
      <c r="B2015" s="1" t="s">
        <v>582</v>
      </c>
      <c r="C2015" s="2" t="s">
        <v>15</v>
      </c>
      <c r="D2015" s="2" t="s">
        <v>120</v>
      </c>
      <c r="E2015" s="7"/>
      <c r="F2015" s="120"/>
      <c r="G2015" s="140">
        <v>1507006</v>
      </c>
      <c r="H2015" s="120">
        <v>1816</v>
      </c>
      <c r="I2015" s="7"/>
      <c r="J2015" s="120"/>
      <c r="K2015" s="7"/>
      <c r="L2015" s="119"/>
      <c r="M2015" s="2"/>
    </row>
    <row r="2016" spans="1:14" s="1" customFormat="1" ht="27.6">
      <c r="A2016" s="1" t="s">
        <v>32</v>
      </c>
      <c r="B2016" s="1" t="s">
        <v>582</v>
      </c>
      <c r="C2016" s="2" t="s">
        <v>15</v>
      </c>
      <c r="D2016" s="2" t="s">
        <v>121</v>
      </c>
      <c r="E2016" s="7"/>
      <c r="F2016" s="120"/>
      <c r="G2016" s="140">
        <v>300000</v>
      </c>
      <c r="H2016" s="120">
        <v>34</v>
      </c>
      <c r="I2016" s="7"/>
      <c r="J2016" s="120"/>
      <c r="K2016" s="7"/>
      <c r="L2016" s="119"/>
      <c r="M2016" s="2"/>
    </row>
    <row r="2017" spans="1:13" s="1" customFormat="1" ht="27.6">
      <c r="A2017" s="1" t="s">
        <v>32</v>
      </c>
      <c r="B2017" s="1" t="s">
        <v>582</v>
      </c>
      <c r="C2017" s="2" t="s">
        <v>15</v>
      </c>
      <c r="D2017" s="2" t="s">
        <v>122</v>
      </c>
      <c r="E2017" s="7"/>
      <c r="F2017" s="120"/>
      <c r="G2017" s="7"/>
      <c r="H2017" s="120"/>
      <c r="I2017" s="7"/>
      <c r="J2017" s="120"/>
      <c r="K2017" s="7"/>
      <c r="L2017" s="81"/>
      <c r="M2017" s="2"/>
    </row>
    <row r="2018" spans="1:13" s="1" customFormat="1">
      <c r="A2018" s="1" t="s">
        <v>32</v>
      </c>
      <c r="B2018" s="1" t="s">
        <v>582</v>
      </c>
      <c r="C2018" s="2" t="s">
        <v>15</v>
      </c>
      <c r="D2018" s="2" t="s">
        <v>123</v>
      </c>
      <c r="E2018" s="7"/>
      <c r="F2018" s="120"/>
      <c r="G2018" s="7"/>
      <c r="H2018" s="120"/>
      <c r="I2018" s="7"/>
      <c r="J2018" s="120"/>
      <c r="K2018" s="7"/>
      <c r="L2018" s="119"/>
      <c r="M2018" s="2"/>
    </row>
    <row r="2019" spans="1:13" s="1" customFormat="1">
      <c r="A2019" s="1" t="s">
        <v>32</v>
      </c>
      <c r="B2019" s="1" t="s">
        <v>582</v>
      </c>
      <c r="C2019" s="2" t="s">
        <v>86</v>
      </c>
      <c r="D2019" s="2" t="s">
        <v>124</v>
      </c>
      <c r="E2019" s="7"/>
      <c r="F2019" s="120"/>
      <c r="G2019" s="7"/>
      <c r="H2019" s="120"/>
      <c r="I2019" s="7"/>
      <c r="J2019" s="120"/>
      <c r="K2019" s="7"/>
      <c r="L2019" s="119"/>
      <c r="M2019" s="2"/>
    </row>
    <row r="2020" spans="1:13" s="1" customFormat="1">
      <c r="A2020" s="1" t="s">
        <v>32</v>
      </c>
      <c r="B2020" s="1" t="s">
        <v>586</v>
      </c>
      <c r="C2020" s="2" t="s">
        <v>8</v>
      </c>
      <c r="D2020" s="2" t="s">
        <v>97</v>
      </c>
      <c r="E2020" s="7">
        <v>889996</v>
      </c>
      <c r="F2020" s="120">
        <v>711</v>
      </c>
      <c r="G2020" s="7">
        <v>919512</v>
      </c>
      <c r="H2020" s="120">
        <v>1095</v>
      </c>
      <c r="I2020" s="7">
        <v>3663870</v>
      </c>
      <c r="J2020" s="120">
        <v>1250</v>
      </c>
      <c r="K2020" s="7">
        <v>0</v>
      </c>
      <c r="L2020" s="119">
        <v>0</v>
      </c>
      <c r="M2020" s="2"/>
    </row>
    <row r="2021" spans="1:13" s="1" customFormat="1">
      <c r="A2021" s="1" t="s">
        <v>32</v>
      </c>
      <c r="B2021" s="83" t="s">
        <v>586</v>
      </c>
      <c r="C2021" s="2" t="s">
        <v>8</v>
      </c>
      <c r="D2021" s="84" t="s">
        <v>98</v>
      </c>
      <c r="E2021" s="90">
        <v>613286</v>
      </c>
      <c r="F2021" s="112"/>
      <c r="G2021" s="8">
        <v>395345</v>
      </c>
      <c r="H2021" s="128"/>
      <c r="I2021" s="8"/>
      <c r="J2021" s="128"/>
      <c r="K2021" s="8"/>
      <c r="M2021" s="2"/>
    </row>
    <row r="2022" spans="1:13" s="1" customFormat="1">
      <c r="A2022" s="1" t="s">
        <v>32</v>
      </c>
      <c r="B2022" s="83" t="s">
        <v>586</v>
      </c>
      <c r="C2022" s="2" t="s">
        <v>8</v>
      </c>
      <c r="D2022" s="84" t="s">
        <v>99</v>
      </c>
      <c r="E2022" s="90"/>
      <c r="F2022" s="112"/>
      <c r="G2022" s="8"/>
      <c r="H2022" s="128"/>
      <c r="I2022" s="8"/>
      <c r="J2022" s="128"/>
      <c r="K2022" s="8"/>
      <c r="M2022" s="2"/>
    </row>
    <row r="2023" spans="1:13" s="1" customFormat="1" ht="27.6">
      <c r="A2023" s="1" t="s">
        <v>32</v>
      </c>
      <c r="B2023" s="83" t="s">
        <v>586</v>
      </c>
      <c r="C2023" s="2" t="s">
        <v>8</v>
      </c>
      <c r="D2023" s="84" t="s">
        <v>100</v>
      </c>
      <c r="E2023" s="90"/>
      <c r="F2023" s="112"/>
      <c r="G2023" s="8"/>
      <c r="H2023" s="128"/>
      <c r="I2023" s="8"/>
      <c r="J2023" s="128"/>
      <c r="K2023" s="8"/>
      <c r="M2023" s="2"/>
    </row>
    <row r="2024" spans="1:13" s="1" customFormat="1">
      <c r="A2024" s="1" t="s">
        <v>32</v>
      </c>
      <c r="B2024" s="83" t="s">
        <v>586</v>
      </c>
      <c r="C2024" s="2" t="s">
        <v>8</v>
      </c>
      <c r="D2024" s="84" t="s">
        <v>101</v>
      </c>
      <c r="E2024" s="90"/>
      <c r="F2024" s="112"/>
      <c r="G2024" s="8"/>
      <c r="H2024" s="128"/>
      <c r="I2024" s="8"/>
      <c r="J2024" s="128"/>
      <c r="K2024" s="8"/>
      <c r="M2024" s="2"/>
    </row>
    <row r="2025" spans="1:13" s="1" customFormat="1" ht="55.2">
      <c r="A2025" s="1" t="s">
        <v>32</v>
      </c>
      <c r="B2025" s="83" t="s">
        <v>586</v>
      </c>
      <c r="C2025" s="2" t="s">
        <v>8</v>
      </c>
      <c r="D2025" s="84" t="s">
        <v>102</v>
      </c>
      <c r="E2025" s="90"/>
      <c r="F2025" s="112"/>
      <c r="G2025" s="8"/>
      <c r="H2025" s="128"/>
      <c r="I2025" s="8"/>
      <c r="J2025" s="128"/>
      <c r="K2025" s="8"/>
      <c r="M2025" s="2"/>
    </row>
    <row r="2026" spans="1:13" s="1" customFormat="1">
      <c r="A2026" s="1" t="s">
        <v>32</v>
      </c>
      <c r="B2026" s="83" t="s">
        <v>586</v>
      </c>
      <c r="C2026" s="2" t="s">
        <v>8</v>
      </c>
      <c r="D2026" s="84" t="s">
        <v>103</v>
      </c>
      <c r="E2026" s="90"/>
      <c r="F2026" s="112"/>
      <c r="G2026" s="8"/>
      <c r="H2026" s="128"/>
      <c r="I2026" s="8"/>
      <c r="J2026" s="128"/>
      <c r="K2026" s="8"/>
      <c r="M2026" s="2"/>
    </row>
    <row r="2027" spans="1:13" s="1" customFormat="1" ht="27.6">
      <c r="A2027" s="1" t="s">
        <v>32</v>
      </c>
      <c r="B2027" s="83" t="s">
        <v>586</v>
      </c>
      <c r="C2027" s="84" t="s">
        <v>9</v>
      </c>
      <c r="D2027" s="84" t="s">
        <v>104</v>
      </c>
      <c r="E2027" s="90"/>
      <c r="F2027" s="112"/>
      <c r="G2027" s="8">
        <v>669163</v>
      </c>
      <c r="H2027" s="128"/>
      <c r="I2027" s="8"/>
      <c r="J2027" s="128"/>
      <c r="K2027" s="8"/>
      <c r="M2027" s="2"/>
    </row>
    <row r="2028" spans="1:13" s="1" customFormat="1" ht="27.6">
      <c r="A2028" s="1" t="s">
        <v>32</v>
      </c>
      <c r="B2028" s="83" t="s">
        <v>586</v>
      </c>
      <c r="C2028" s="84" t="s">
        <v>9</v>
      </c>
      <c r="D2028" s="84" t="s">
        <v>105</v>
      </c>
      <c r="E2028" s="92"/>
      <c r="F2028" s="143"/>
      <c r="G2028" s="22"/>
      <c r="H2028" s="144"/>
      <c r="I2028" s="22"/>
      <c r="J2028" s="144"/>
      <c r="K2028" s="22"/>
      <c r="M2028" s="2"/>
    </row>
    <row r="2029" spans="1:13" s="1" customFormat="1" ht="41.4">
      <c r="A2029" s="1" t="s">
        <v>32</v>
      </c>
      <c r="B2029" s="83" t="s">
        <v>586</v>
      </c>
      <c r="C2029" s="84" t="s">
        <v>9</v>
      </c>
      <c r="D2029" s="84" t="s">
        <v>106</v>
      </c>
      <c r="E2029" s="92"/>
      <c r="F2029" s="143"/>
      <c r="G2029" s="22"/>
      <c r="H2029" s="144"/>
      <c r="I2029" s="22">
        <v>797868</v>
      </c>
      <c r="J2029" s="144"/>
      <c r="K2029" s="22"/>
      <c r="M2029" s="2"/>
    </row>
    <row r="2030" spans="1:13" s="1" customFormat="1" ht="27.6">
      <c r="A2030" s="1" t="s">
        <v>32</v>
      </c>
      <c r="B2030" s="83" t="s">
        <v>586</v>
      </c>
      <c r="C2030" s="84" t="s">
        <v>9</v>
      </c>
      <c r="D2030" s="84" t="s">
        <v>107</v>
      </c>
      <c r="E2030" s="92"/>
      <c r="F2030" s="143"/>
      <c r="G2030" s="22"/>
      <c r="H2030" s="144"/>
      <c r="I2030" s="22"/>
      <c r="J2030" s="144"/>
      <c r="K2030" s="22"/>
      <c r="M2030" s="2"/>
    </row>
    <row r="2031" spans="1:13" s="1" customFormat="1" ht="27.6">
      <c r="A2031" s="1" t="s">
        <v>32</v>
      </c>
      <c r="B2031" s="83" t="s">
        <v>586</v>
      </c>
      <c r="C2031" s="84" t="s">
        <v>9</v>
      </c>
      <c r="D2031" s="84" t="s">
        <v>108</v>
      </c>
      <c r="E2031" s="92"/>
      <c r="F2031" s="143"/>
      <c r="G2031" s="22"/>
      <c r="H2031" s="144"/>
      <c r="I2031" s="22"/>
      <c r="J2031" s="144"/>
      <c r="K2031" s="22">
        <v>118524</v>
      </c>
      <c r="M2031" s="2">
        <v>1455817</v>
      </c>
    </row>
    <row r="2032" spans="1:13" s="1" customFormat="1" ht="27.6">
      <c r="A2032" s="1" t="s">
        <v>32</v>
      </c>
      <c r="B2032" s="83" t="s">
        <v>586</v>
      </c>
      <c r="C2032" s="84" t="s">
        <v>10</v>
      </c>
      <c r="D2032" s="84" t="s">
        <v>109</v>
      </c>
      <c r="E2032" s="92"/>
      <c r="F2032" s="143"/>
      <c r="G2032" s="22">
        <v>243457</v>
      </c>
      <c r="H2032" s="144"/>
      <c r="I2032" s="22">
        <v>760656</v>
      </c>
      <c r="J2032" s="144"/>
      <c r="K2032" s="22">
        <v>143</v>
      </c>
      <c r="M2032" s="2"/>
    </row>
    <row r="2033" spans="1:13" s="1" customFormat="1" ht="27.6">
      <c r="A2033" s="1" t="s">
        <v>32</v>
      </c>
      <c r="B2033" s="83" t="s">
        <v>586</v>
      </c>
      <c r="C2033" s="84" t="s">
        <v>10</v>
      </c>
      <c r="D2033" s="84" t="s">
        <v>110</v>
      </c>
      <c r="E2033" s="92"/>
      <c r="F2033" s="143"/>
      <c r="G2033" s="22"/>
      <c r="H2033" s="144"/>
      <c r="I2033" s="22"/>
      <c r="J2033" s="144"/>
      <c r="K2033" s="22"/>
      <c r="M2033" s="2"/>
    </row>
    <row r="2034" spans="1:13" s="1" customFormat="1" ht="27.6">
      <c r="A2034" s="1" t="s">
        <v>32</v>
      </c>
      <c r="B2034" s="83" t="s">
        <v>586</v>
      </c>
      <c r="C2034" s="84" t="s">
        <v>10</v>
      </c>
      <c r="D2034" s="84" t="s">
        <v>111</v>
      </c>
      <c r="E2034" s="21"/>
      <c r="F2034" s="145"/>
      <c r="G2034" s="22"/>
      <c r="H2034" s="144"/>
      <c r="I2034" s="22"/>
      <c r="J2034" s="144"/>
      <c r="K2034" s="22">
        <v>528000</v>
      </c>
      <c r="L2034" s="2"/>
      <c r="M2034" s="2">
        <v>528000</v>
      </c>
    </row>
    <row r="2035" spans="1:13" s="1" customFormat="1" ht="27.6">
      <c r="A2035" s="1" t="s">
        <v>32</v>
      </c>
      <c r="B2035" s="83" t="s">
        <v>586</v>
      </c>
      <c r="C2035" s="84" t="s">
        <v>10</v>
      </c>
      <c r="D2035" s="84" t="s">
        <v>112</v>
      </c>
      <c r="E2035" s="92"/>
      <c r="F2035" s="143"/>
      <c r="G2035" s="22"/>
      <c r="H2035" s="144"/>
      <c r="I2035" s="22"/>
      <c r="J2035" s="144"/>
      <c r="K2035" s="22"/>
      <c r="M2035" s="2"/>
    </row>
    <row r="2036" spans="1:13" s="1" customFormat="1">
      <c r="A2036" s="1" t="s">
        <v>32</v>
      </c>
      <c r="B2036" s="83" t="s">
        <v>586</v>
      </c>
      <c r="C2036" s="84" t="s">
        <v>11</v>
      </c>
      <c r="D2036" s="84" t="s">
        <v>113</v>
      </c>
      <c r="E2036" s="92"/>
      <c r="F2036" s="143"/>
      <c r="G2036" s="22">
        <v>1822741</v>
      </c>
      <c r="H2036" s="144"/>
      <c r="I2036" s="22"/>
      <c r="J2036" s="144"/>
      <c r="K2036" s="22"/>
      <c r="M2036" s="2"/>
    </row>
    <row r="2037" spans="1:13" s="1" customFormat="1" ht="41.4">
      <c r="A2037" s="1" t="s">
        <v>32</v>
      </c>
      <c r="B2037" s="83" t="s">
        <v>586</v>
      </c>
      <c r="C2037" s="84" t="s">
        <v>11</v>
      </c>
      <c r="D2037" s="84" t="s">
        <v>114</v>
      </c>
      <c r="E2037" s="92"/>
      <c r="F2037" s="143"/>
      <c r="G2037" s="22"/>
      <c r="H2037" s="144"/>
      <c r="I2037" s="22"/>
      <c r="J2037" s="144"/>
      <c r="K2037" s="22"/>
      <c r="M2037" s="2"/>
    </row>
    <row r="2038" spans="1:13" s="1" customFormat="1">
      <c r="A2038" s="1" t="s">
        <v>32</v>
      </c>
      <c r="B2038" s="83" t="s">
        <v>586</v>
      </c>
      <c r="C2038" s="84" t="s">
        <v>11</v>
      </c>
      <c r="D2038" s="84" t="s">
        <v>115</v>
      </c>
      <c r="E2038" s="92"/>
      <c r="F2038" s="143"/>
      <c r="G2038" s="22"/>
      <c r="H2038" s="144"/>
      <c r="I2038" s="22"/>
      <c r="J2038" s="144"/>
      <c r="K2038" s="22"/>
      <c r="M2038" s="2"/>
    </row>
    <row r="2039" spans="1:13" s="1" customFormat="1">
      <c r="A2039" s="1" t="s">
        <v>32</v>
      </c>
      <c r="B2039" s="83" t="s">
        <v>586</v>
      </c>
      <c r="C2039" s="84" t="s">
        <v>12</v>
      </c>
      <c r="D2039" s="84" t="s">
        <v>116</v>
      </c>
      <c r="E2039" s="92"/>
      <c r="F2039" s="143"/>
      <c r="G2039" s="22"/>
      <c r="H2039" s="144"/>
      <c r="I2039" s="22"/>
      <c r="J2039" s="144"/>
      <c r="K2039" s="22"/>
      <c r="M2039" s="2"/>
    </row>
    <row r="2040" spans="1:13" s="1" customFormat="1" ht="27.6">
      <c r="A2040" s="1" t="s">
        <v>32</v>
      </c>
      <c r="B2040" s="83" t="s">
        <v>586</v>
      </c>
      <c r="C2040" s="84" t="s">
        <v>13</v>
      </c>
      <c r="D2040" s="84" t="s">
        <v>117</v>
      </c>
      <c r="E2040" s="92"/>
      <c r="F2040" s="143"/>
      <c r="G2040" s="22"/>
      <c r="H2040" s="144"/>
      <c r="I2040" s="22"/>
      <c r="J2040" s="144"/>
      <c r="K2040" s="22"/>
      <c r="M2040" s="2"/>
    </row>
    <row r="2041" spans="1:13" s="1" customFormat="1">
      <c r="A2041" s="1" t="s">
        <v>32</v>
      </c>
      <c r="B2041" s="83" t="s">
        <v>586</v>
      </c>
      <c r="C2041" s="84" t="s">
        <v>14</v>
      </c>
      <c r="D2041" s="84" t="s">
        <v>118</v>
      </c>
      <c r="E2041" s="92"/>
      <c r="F2041" s="143"/>
      <c r="G2041" s="22">
        <v>400</v>
      </c>
      <c r="H2041" s="144">
        <v>70</v>
      </c>
      <c r="I2041" s="22"/>
      <c r="J2041" s="144"/>
      <c r="K2041" s="22"/>
      <c r="M2041" s="2"/>
    </row>
    <row r="2042" spans="1:13" s="1" customFormat="1" ht="27.6">
      <c r="A2042" s="1" t="s">
        <v>32</v>
      </c>
      <c r="B2042" s="83" t="s">
        <v>586</v>
      </c>
      <c r="C2042" s="84" t="s">
        <v>15</v>
      </c>
      <c r="D2042" s="84" t="s">
        <v>119</v>
      </c>
      <c r="E2042" s="7"/>
      <c r="F2042" s="120"/>
      <c r="G2042" s="8">
        <v>191104</v>
      </c>
      <c r="H2042" s="128">
        <v>187</v>
      </c>
      <c r="I2042" s="8"/>
      <c r="J2042" s="128"/>
      <c r="K2042" s="8"/>
      <c r="L2042" s="2"/>
      <c r="M2042" s="2"/>
    </row>
    <row r="2043" spans="1:13" s="1" customFormat="1" ht="27.6">
      <c r="A2043" s="1" t="s">
        <v>32</v>
      </c>
      <c r="B2043" s="83" t="s">
        <v>586</v>
      </c>
      <c r="C2043" s="84" t="s">
        <v>15</v>
      </c>
      <c r="D2043" s="84" t="s">
        <v>120</v>
      </c>
      <c r="E2043" s="90"/>
      <c r="F2043" s="112"/>
      <c r="G2043" s="8">
        <v>196300</v>
      </c>
      <c r="H2043" s="128"/>
      <c r="I2043" s="8"/>
      <c r="J2043" s="128"/>
      <c r="K2043" s="8"/>
      <c r="M2043" s="2"/>
    </row>
    <row r="2044" spans="1:13" s="1" customFormat="1" ht="27.6">
      <c r="A2044" s="1" t="s">
        <v>32</v>
      </c>
      <c r="B2044" s="83" t="s">
        <v>586</v>
      </c>
      <c r="C2044" s="84" t="s">
        <v>15</v>
      </c>
      <c r="D2044" s="84" t="s">
        <v>121</v>
      </c>
      <c r="E2044" s="90"/>
      <c r="F2044" s="112"/>
      <c r="G2044" s="8"/>
      <c r="H2044" s="128"/>
      <c r="I2044" s="8"/>
      <c r="J2044" s="128"/>
      <c r="K2044" s="8"/>
      <c r="M2044" s="2"/>
    </row>
    <row r="2045" spans="1:13" s="1" customFormat="1" ht="27.6">
      <c r="A2045" s="1" t="s">
        <v>32</v>
      </c>
      <c r="B2045" s="83" t="s">
        <v>586</v>
      </c>
      <c r="C2045" s="84" t="s">
        <v>15</v>
      </c>
      <c r="D2045" s="84" t="s">
        <v>122</v>
      </c>
      <c r="E2045" s="90"/>
      <c r="F2045" s="112"/>
      <c r="G2045" s="8"/>
      <c r="H2045" s="128"/>
      <c r="I2045" s="8"/>
      <c r="J2045" s="128"/>
      <c r="K2045" s="8"/>
      <c r="M2045" s="2"/>
    </row>
    <row r="2046" spans="1:13" s="1" customFormat="1">
      <c r="A2046" s="1" t="s">
        <v>32</v>
      </c>
      <c r="B2046" s="83" t="s">
        <v>586</v>
      </c>
      <c r="C2046" s="84" t="s">
        <v>15</v>
      </c>
      <c r="D2046" s="84" t="s">
        <v>123</v>
      </c>
      <c r="E2046" s="90"/>
      <c r="F2046" s="112"/>
      <c r="G2046" s="8"/>
      <c r="H2046" s="128"/>
      <c r="I2046" s="8"/>
      <c r="J2046" s="128"/>
      <c r="K2046" s="8"/>
      <c r="M2046" s="2"/>
    </row>
    <row r="2047" spans="1:13" s="1" customFormat="1">
      <c r="A2047" s="1" t="s">
        <v>32</v>
      </c>
      <c r="B2047" s="83" t="s">
        <v>586</v>
      </c>
      <c r="C2047" s="84" t="s">
        <v>86</v>
      </c>
      <c r="D2047" s="84" t="s">
        <v>124</v>
      </c>
      <c r="E2047" s="90"/>
      <c r="F2047" s="112"/>
      <c r="G2047" s="8"/>
      <c r="H2047" s="128"/>
      <c r="I2047" s="8"/>
      <c r="J2047" s="128"/>
      <c r="K2047" s="8"/>
      <c r="M2047" s="2"/>
    </row>
    <row r="2048" spans="1:13" s="1" customFormat="1">
      <c r="A2048" s="1" t="s">
        <v>33</v>
      </c>
      <c r="B2048" s="83" t="s">
        <v>587</v>
      </c>
      <c r="C2048" s="2" t="s">
        <v>8</v>
      </c>
      <c r="D2048" s="85" t="s">
        <v>97</v>
      </c>
      <c r="E2048" s="91"/>
      <c r="F2048" s="113"/>
      <c r="G2048" s="8">
        <v>69000</v>
      </c>
      <c r="H2048" s="128">
        <v>69</v>
      </c>
      <c r="I2048" s="8">
        <v>437600</v>
      </c>
      <c r="J2048" s="128">
        <v>135</v>
      </c>
      <c r="K2048" s="8"/>
      <c r="M2048" s="2"/>
    </row>
    <row r="2049" spans="1:13" s="1" customFormat="1">
      <c r="A2049" s="1" t="s">
        <v>33</v>
      </c>
      <c r="B2049" s="1" t="s">
        <v>587</v>
      </c>
      <c r="C2049" s="2" t="s">
        <v>8</v>
      </c>
      <c r="D2049" s="2" t="s">
        <v>98</v>
      </c>
      <c r="E2049" s="7"/>
      <c r="F2049" s="120"/>
      <c r="G2049" s="7"/>
      <c r="H2049" s="120"/>
      <c r="I2049" s="7"/>
      <c r="J2049" s="120"/>
      <c r="K2049" s="7"/>
      <c r="L2049" s="119"/>
      <c r="M2049" s="2"/>
    </row>
    <row r="2050" spans="1:13" s="1" customFormat="1">
      <c r="A2050" s="1" t="s">
        <v>33</v>
      </c>
      <c r="B2050" s="1" t="s">
        <v>587</v>
      </c>
      <c r="C2050" s="2" t="s">
        <v>8</v>
      </c>
      <c r="D2050" s="2" t="s">
        <v>99</v>
      </c>
      <c r="E2050" s="7"/>
      <c r="F2050" s="120"/>
      <c r="G2050" s="7"/>
      <c r="H2050" s="120"/>
      <c r="I2050" s="7"/>
      <c r="J2050" s="120"/>
      <c r="K2050" s="7"/>
      <c r="L2050" s="119"/>
      <c r="M2050" s="2"/>
    </row>
    <row r="2051" spans="1:13" s="1" customFormat="1" ht="27.6">
      <c r="A2051" s="1" t="s">
        <v>33</v>
      </c>
      <c r="B2051" s="1" t="s">
        <v>587</v>
      </c>
      <c r="C2051" s="2" t="s">
        <v>8</v>
      </c>
      <c r="D2051" s="2" t="s">
        <v>100</v>
      </c>
      <c r="E2051" s="7"/>
      <c r="F2051" s="120"/>
      <c r="G2051" s="7"/>
      <c r="H2051" s="120"/>
      <c r="I2051" s="7"/>
      <c r="J2051" s="120"/>
      <c r="K2051" s="7"/>
      <c r="L2051" s="119"/>
      <c r="M2051" s="2"/>
    </row>
    <row r="2052" spans="1:13" s="1" customFormat="1">
      <c r="A2052" s="1" t="s">
        <v>33</v>
      </c>
      <c r="B2052" s="1" t="s">
        <v>587</v>
      </c>
      <c r="C2052" s="2" t="s">
        <v>8</v>
      </c>
      <c r="D2052" s="2" t="s">
        <v>101</v>
      </c>
      <c r="E2052" s="7"/>
      <c r="F2052" s="120"/>
      <c r="G2052" s="7"/>
      <c r="H2052" s="120"/>
      <c r="I2052" s="7"/>
      <c r="J2052" s="120"/>
      <c r="K2052" s="7"/>
      <c r="L2052" s="119"/>
      <c r="M2052" s="2"/>
    </row>
    <row r="2053" spans="1:13" s="1" customFormat="1" ht="55.2">
      <c r="A2053" s="1" t="s">
        <v>33</v>
      </c>
      <c r="B2053" s="1" t="s">
        <v>587</v>
      </c>
      <c r="C2053" s="2" t="s">
        <v>8</v>
      </c>
      <c r="D2053" s="2" t="s">
        <v>102</v>
      </c>
      <c r="E2053" s="7"/>
      <c r="F2053" s="120"/>
      <c r="G2053" s="7"/>
      <c r="H2053" s="120"/>
      <c r="I2053" s="7"/>
      <c r="J2053" s="120"/>
      <c r="K2053" s="7"/>
      <c r="L2053" s="119"/>
      <c r="M2053" s="2"/>
    </row>
    <row r="2054" spans="1:13" s="1" customFormat="1">
      <c r="A2054" s="1" t="s">
        <v>33</v>
      </c>
      <c r="B2054" s="1" t="s">
        <v>587</v>
      </c>
      <c r="C2054" s="2" t="s">
        <v>8</v>
      </c>
      <c r="D2054" s="2" t="s">
        <v>103</v>
      </c>
      <c r="E2054" s="7"/>
      <c r="F2054" s="120"/>
      <c r="G2054" s="7"/>
      <c r="H2054" s="120"/>
      <c r="I2054" s="7"/>
      <c r="J2054" s="120"/>
      <c r="K2054" s="7"/>
      <c r="L2054" s="119"/>
      <c r="M2054" s="2"/>
    </row>
    <row r="2055" spans="1:13" s="1" customFormat="1" ht="27.6">
      <c r="A2055" s="1" t="s">
        <v>33</v>
      </c>
      <c r="B2055" s="1" t="s">
        <v>587</v>
      </c>
      <c r="C2055" s="2" t="s">
        <v>9</v>
      </c>
      <c r="D2055" s="2" t="s">
        <v>104</v>
      </c>
      <c r="E2055" s="7"/>
      <c r="F2055" s="120"/>
      <c r="G2055" s="7"/>
      <c r="H2055" s="120"/>
      <c r="I2055" s="7"/>
      <c r="J2055" s="120"/>
      <c r="K2055" s="7"/>
      <c r="L2055" s="119"/>
      <c r="M2055" s="2"/>
    </row>
    <row r="2056" spans="1:13" s="1" customFormat="1" ht="27.6">
      <c r="A2056" s="1" t="s">
        <v>33</v>
      </c>
      <c r="B2056" s="1" t="s">
        <v>587</v>
      </c>
      <c r="C2056" s="2" t="s">
        <v>9</v>
      </c>
      <c r="D2056" s="2" t="s">
        <v>105</v>
      </c>
      <c r="E2056" s="7"/>
      <c r="F2056" s="120"/>
      <c r="G2056" s="7"/>
      <c r="H2056" s="120"/>
      <c r="I2056" s="7"/>
      <c r="J2056" s="120"/>
      <c r="K2056" s="7"/>
      <c r="L2056" s="119"/>
      <c r="M2056" s="2"/>
    </row>
    <row r="2057" spans="1:13" s="1" customFormat="1" ht="41.4">
      <c r="A2057" s="1" t="s">
        <v>33</v>
      </c>
      <c r="B2057" s="1" t="s">
        <v>587</v>
      </c>
      <c r="C2057" s="2" t="s">
        <v>9</v>
      </c>
      <c r="D2057" s="2" t="s">
        <v>106</v>
      </c>
      <c r="E2057" s="7"/>
      <c r="F2057" s="120"/>
      <c r="G2057" s="7"/>
      <c r="H2057" s="120"/>
      <c r="I2057" s="7"/>
      <c r="J2057" s="120"/>
      <c r="K2057" s="7"/>
      <c r="L2057" s="119"/>
      <c r="M2057" s="2"/>
    </row>
    <row r="2058" spans="1:13" s="1" customFormat="1" ht="27.6">
      <c r="A2058" s="1" t="s">
        <v>33</v>
      </c>
      <c r="B2058" s="1" t="s">
        <v>587</v>
      </c>
      <c r="C2058" s="2" t="s">
        <v>9</v>
      </c>
      <c r="D2058" s="2" t="s">
        <v>107</v>
      </c>
      <c r="E2058" s="7"/>
      <c r="F2058" s="120"/>
      <c r="G2058" s="7"/>
      <c r="H2058" s="120"/>
      <c r="I2058" s="7"/>
      <c r="J2058" s="120"/>
      <c r="K2058" s="7"/>
      <c r="L2058" s="119"/>
      <c r="M2058" s="2"/>
    </row>
    <row r="2059" spans="1:13" s="1" customFormat="1" ht="27.6">
      <c r="A2059" s="1" t="s">
        <v>33</v>
      </c>
      <c r="B2059" s="1" t="s">
        <v>587</v>
      </c>
      <c r="C2059" s="2" t="s">
        <v>9</v>
      </c>
      <c r="D2059" s="2" t="s">
        <v>108</v>
      </c>
      <c r="E2059" s="7"/>
      <c r="F2059" s="120"/>
      <c r="G2059" s="7"/>
      <c r="H2059" s="120"/>
      <c r="I2059" s="7"/>
      <c r="J2059" s="120"/>
      <c r="K2059" s="7"/>
      <c r="L2059" s="119"/>
      <c r="M2059" s="2"/>
    </row>
    <row r="2060" spans="1:13" s="1" customFormat="1" ht="27.6">
      <c r="A2060" s="1" t="s">
        <v>33</v>
      </c>
      <c r="B2060" s="1" t="s">
        <v>587</v>
      </c>
      <c r="C2060" s="2" t="s">
        <v>10</v>
      </c>
      <c r="D2060" s="2" t="s">
        <v>109</v>
      </c>
      <c r="E2060" s="7"/>
      <c r="F2060" s="120"/>
      <c r="G2060" s="7"/>
      <c r="H2060" s="120"/>
      <c r="I2060" s="7"/>
      <c r="J2060" s="120"/>
      <c r="K2060" s="7"/>
      <c r="L2060" s="119"/>
      <c r="M2060" s="2"/>
    </row>
    <row r="2061" spans="1:13" s="1" customFormat="1" ht="27.6">
      <c r="A2061" s="1" t="s">
        <v>33</v>
      </c>
      <c r="B2061" s="1" t="s">
        <v>587</v>
      </c>
      <c r="C2061" s="2" t="s">
        <v>10</v>
      </c>
      <c r="D2061" s="2" t="s">
        <v>110</v>
      </c>
      <c r="E2061" s="7"/>
      <c r="F2061" s="120"/>
      <c r="G2061" s="7"/>
      <c r="H2061" s="120"/>
      <c r="I2061" s="7"/>
      <c r="J2061" s="120"/>
      <c r="K2061" s="7"/>
      <c r="L2061" s="119"/>
      <c r="M2061" s="2"/>
    </row>
    <row r="2062" spans="1:13" s="1" customFormat="1" ht="27.6">
      <c r="A2062" s="1" t="s">
        <v>33</v>
      </c>
      <c r="B2062" s="1" t="s">
        <v>587</v>
      </c>
      <c r="C2062" s="2" t="s">
        <v>10</v>
      </c>
      <c r="D2062" s="2" t="s">
        <v>111</v>
      </c>
      <c r="E2062" s="7"/>
      <c r="F2062" s="120"/>
      <c r="G2062" s="7"/>
      <c r="H2062" s="120"/>
      <c r="I2062" s="7"/>
      <c r="J2062" s="120"/>
      <c r="K2062" s="7"/>
      <c r="L2062" s="119"/>
      <c r="M2062" s="2"/>
    </row>
    <row r="2063" spans="1:13" s="1" customFormat="1" ht="27.6">
      <c r="A2063" s="1" t="s">
        <v>33</v>
      </c>
      <c r="B2063" s="1" t="s">
        <v>587</v>
      </c>
      <c r="C2063" s="2" t="s">
        <v>10</v>
      </c>
      <c r="D2063" s="2" t="s">
        <v>112</v>
      </c>
      <c r="E2063" s="7"/>
      <c r="F2063" s="120"/>
      <c r="G2063" s="7"/>
      <c r="H2063" s="120"/>
      <c r="I2063" s="7"/>
      <c r="J2063" s="120"/>
      <c r="K2063" s="7"/>
      <c r="L2063" s="119"/>
      <c r="M2063" s="2"/>
    </row>
    <row r="2064" spans="1:13" s="1" customFormat="1">
      <c r="A2064" s="1" t="s">
        <v>33</v>
      </c>
      <c r="B2064" s="1" t="s">
        <v>587</v>
      </c>
      <c r="C2064" s="2" t="s">
        <v>11</v>
      </c>
      <c r="D2064" s="2" t="s">
        <v>113</v>
      </c>
      <c r="E2064" s="7"/>
      <c r="F2064" s="120"/>
      <c r="G2064" s="7"/>
      <c r="H2064" s="120"/>
      <c r="I2064" s="7"/>
      <c r="J2064" s="120"/>
      <c r="K2064" s="7"/>
      <c r="L2064" s="119"/>
      <c r="M2064" s="2"/>
    </row>
    <row r="2065" spans="1:13" s="1" customFormat="1" ht="41.4">
      <c r="A2065" s="1" t="s">
        <v>33</v>
      </c>
      <c r="B2065" s="1" t="s">
        <v>587</v>
      </c>
      <c r="C2065" s="2" t="s">
        <v>11</v>
      </c>
      <c r="D2065" s="2" t="s">
        <v>114</v>
      </c>
      <c r="E2065" s="7"/>
      <c r="F2065" s="120"/>
      <c r="G2065" s="7"/>
      <c r="H2065" s="120"/>
      <c r="I2065" s="7"/>
      <c r="J2065" s="120"/>
      <c r="K2065" s="7"/>
      <c r="L2065" s="119"/>
      <c r="M2065" s="2"/>
    </row>
    <row r="2066" spans="1:13" s="1" customFormat="1">
      <c r="A2066" s="1" t="s">
        <v>33</v>
      </c>
      <c r="B2066" s="1" t="s">
        <v>587</v>
      </c>
      <c r="C2066" s="2" t="s">
        <v>11</v>
      </c>
      <c r="D2066" s="2" t="s">
        <v>115</v>
      </c>
      <c r="E2066" s="7"/>
      <c r="F2066" s="120"/>
      <c r="G2066" s="7"/>
      <c r="H2066" s="120"/>
      <c r="I2066" s="7"/>
      <c r="J2066" s="120"/>
      <c r="K2066" s="7"/>
      <c r="L2066" s="119"/>
      <c r="M2066" s="2"/>
    </row>
    <row r="2067" spans="1:13" s="1" customFormat="1">
      <c r="A2067" s="1" t="s">
        <v>33</v>
      </c>
      <c r="B2067" s="1" t="s">
        <v>587</v>
      </c>
      <c r="C2067" s="2" t="s">
        <v>12</v>
      </c>
      <c r="D2067" s="2" t="s">
        <v>116</v>
      </c>
      <c r="E2067" s="7"/>
      <c r="F2067" s="120"/>
      <c r="G2067" s="7"/>
      <c r="H2067" s="120"/>
      <c r="I2067" s="7"/>
      <c r="J2067" s="120"/>
      <c r="K2067" s="7"/>
      <c r="L2067" s="119"/>
      <c r="M2067" s="2"/>
    </row>
    <row r="2068" spans="1:13" s="1" customFormat="1" ht="27.6">
      <c r="A2068" s="1" t="s">
        <v>33</v>
      </c>
      <c r="B2068" s="1" t="s">
        <v>587</v>
      </c>
      <c r="C2068" s="2" t="s">
        <v>13</v>
      </c>
      <c r="D2068" s="2" t="s">
        <v>117</v>
      </c>
      <c r="E2068" s="7"/>
      <c r="F2068" s="120"/>
      <c r="G2068" s="7"/>
      <c r="H2068" s="120"/>
      <c r="I2068" s="7"/>
      <c r="J2068" s="120"/>
      <c r="K2068" s="7"/>
      <c r="L2068" s="119"/>
      <c r="M2068" s="2"/>
    </row>
    <row r="2069" spans="1:13" s="1" customFormat="1">
      <c r="A2069" s="1" t="s">
        <v>33</v>
      </c>
      <c r="B2069" s="1" t="s">
        <v>587</v>
      </c>
      <c r="C2069" s="2" t="s">
        <v>14</v>
      </c>
      <c r="D2069" s="2" t="s">
        <v>118</v>
      </c>
      <c r="E2069" s="7"/>
      <c r="F2069" s="120"/>
      <c r="G2069" s="7"/>
      <c r="H2069" s="120"/>
      <c r="I2069" s="7"/>
      <c r="J2069" s="120"/>
      <c r="K2069" s="7"/>
      <c r="L2069" s="119"/>
      <c r="M2069" s="2"/>
    </row>
    <row r="2070" spans="1:13" s="1" customFormat="1" ht="27.6">
      <c r="A2070" s="1" t="s">
        <v>33</v>
      </c>
      <c r="B2070" s="1" t="s">
        <v>587</v>
      </c>
      <c r="C2070" s="2" t="s">
        <v>15</v>
      </c>
      <c r="D2070" s="2" t="s">
        <v>119</v>
      </c>
      <c r="E2070" s="7"/>
      <c r="F2070" s="120"/>
      <c r="G2070" s="7"/>
      <c r="H2070" s="120"/>
      <c r="I2070" s="7"/>
      <c r="J2070" s="120"/>
      <c r="K2070" s="7"/>
      <c r="L2070" s="119"/>
      <c r="M2070" s="2"/>
    </row>
    <row r="2071" spans="1:13" s="1" customFormat="1" ht="27.6">
      <c r="A2071" s="1" t="s">
        <v>33</v>
      </c>
      <c r="B2071" s="1" t="s">
        <v>587</v>
      </c>
      <c r="C2071" s="2" t="s">
        <v>15</v>
      </c>
      <c r="D2071" s="2" t="s">
        <v>120</v>
      </c>
      <c r="E2071" s="7"/>
      <c r="F2071" s="120"/>
      <c r="G2071" s="7"/>
      <c r="H2071" s="120"/>
      <c r="I2071" s="7"/>
      <c r="J2071" s="120"/>
      <c r="K2071" s="7"/>
      <c r="L2071" s="119"/>
      <c r="M2071" s="2"/>
    </row>
    <row r="2072" spans="1:13" s="1" customFormat="1" ht="27.6">
      <c r="A2072" s="1" t="s">
        <v>33</v>
      </c>
      <c r="B2072" s="1" t="s">
        <v>587</v>
      </c>
      <c r="C2072" s="2" t="s">
        <v>15</v>
      </c>
      <c r="D2072" s="2" t="s">
        <v>121</v>
      </c>
      <c r="E2072" s="7"/>
      <c r="F2072" s="120"/>
      <c r="G2072" s="7"/>
      <c r="H2072" s="120"/>
      <c r="I2072" s="7"/>
      <c r="J2072" s="120"/>
      <c r="K2072" s="7"/>
      <c r="L2072" s="119"/>
      <c r="M2072" s="2"/>
    </row>
    <row r="2073" spans="1:13" s="1" customFormat="1" ht="27.6">
      <c r="A2073" s="1" t="s">
        <v>33</v>
      </c>
      <c r="B2073" s="1" t="s">
        <v>587</v>
      </c>
      <c r="C2073" s="2" t="s">
        <v>15</v>
      </c>
      <c r="D2073" s="2" t="s">
        <v>122</v>
      </c>
      <c r="E2073" s="7"/>
      <c r="F2073" s="120"/>
      <c r="G2073" s="7"/>
      <c r="H2073" s="120"/>
      <c r="I2073" s="7"/>
      <c r="J2073" s="120"/>
      <c r="K2073" s="7"/>
      <c r="L2073" s="119"/>
      <c r="M2073" s="2"/>
    </row>
    <row r="2074" spans="1:13" s="1" customFormat="1">
      <c r="A2074" s="1" t="s">
        <v>33</v>
      </c>
      <c r="B2074" s="1" t="s">
        <v>587</v>
      </c>
      <c r="C2074" s="2" t="s">
        <v>15</v>
      </c>
      <c r="D2074" s="2" t="s">
        <v>123</v>
      </c>
      <c r="E2074" s="7"/>
      <c r="F2074" s="120"/>
      <c r="G2074" s="7"/>
      <c r="H2074" s="120"/>
      <c r="I2074" s="7"/>
      <c r="J2074" s="120"/>
      <c r="K2074" s="7"/>
      <c r="L2074" s="119"/>
      <c r="M2074" s="2"/>
    </row>
    <row r="2075" spans="1:13" s="1" customFormat="1">
      <c r="A2075" s="1" t="s">
        <v>33</v>
      </c>
      <c r="B2075" s="1" t="s">
        <v>587</v>
      </c>
      <c r="C2075" s="2" t="s">
        <v>86</v>
      </c>
      <c r="D2075" s="2" t="s">
        <v>124</v>
      </c>
      <c r="E2075" s="7"/>
      <c r="F2075" s="120"/>
      <c r="G2075" s="7"/>
      <c r="H2075" s="120"/>
      <c r="I2075" s="7"/>
      <c r="J2075" s="120"/>
      <c r="K2075" s="7"/>
      <c r="L2075" s="119"/>
      <c r="M2075" s="2"/>
    </row>
    <row r="2076" spans="1:13" s="1" customFormat="1">
      <c r="A2076" s="1" t="s">
        <v>33</v>
      </c>
      <c r="B2076" s="1" t="s">
        <v>588</v>
      </c>
      <c r="C2076" s="2" t="s">
        <v>8</v>
      </c>
      <c r="D2076" s="2" t="s">
        <v>97</v>
      </c>
      <c r="E2076" s="7"/>
      <c r="F2076" s="120"/>
      <c r="G2076" s="7"/>
      <c r="H2076" s="120"/>
      <c r="I2076" s="7"/>
      <c r="J2076" s="120"/>
      <c r="K2076" s="7"/>
      <c r="L2076" s="119"/>
      <c r="M2076" s="2"/>
    </row>
    <row r="2077" spans="1:13" s="1" customFormat="1">
      <c r="A2077" s="1" t="s">
        <v>33</v>
      </c>
      <c r="B2077" s="1" t="s">
        <v>588</v>
      </c>
      <c r="C2077" s="2" t="s">
        <v>8</v>
      </c>
      <c r="D2077" s="2" t="s">
        <v>98</v>
      </c>
      <c r="E2077" s="7"/>
      <c r="F2077" s="120"/>
      <c r="G2077" s="7"/>
      <c r="H2077" s="120"/>
      <c r="I2077" s="7"/>
      <c r="J2077" s="120"/>
      <c r="K2077" s="7"/>
      <c r="L2077" s="119"/>
      <c r="M2077" s="2"/>
    </row>
    <row r="2078" spans="1:13" s="1" customFormat="1">
      <c r="A2078" s="1" t="s">
        <v>33</v>
      </c>
      <c r="B2078" s="1" t="s">
        <v>588</v>
      </c>
      <c r="C2078" s="2" t="s">
        <v>8</v>
      </c>
      <c r="D2078" s="2" t="s">
        <v>99</v>
      </c>
      <c r="E2078" s="7"/>
      <c r="F2078" s="120"/>
      <c r="G2078" s="7"/>
      <c r="H2078" s="120"/>
      <c r="I2078" s="7"/>
      <c r="J2078" s="120"/>
      <c r="K2078" s="7"/>
      <c r="L2078" s="119"/>
      <c r="M2078" s="2"/>
    </row>
    <row r="2079" spans="1:13" s="1" customFormat="1" ht="27.6">
      <c r="A2079" s="1" t="s">
        <v>33</v>
      </c>
      <c r="B2079" s="1" t="s">
        <v>588</v>
      </c>
      <c r="C2079" s="2" t="s">
        <v>8</v>
      </c>
      <c r="D2079" s="2" t="s">
        <v>100</v>
      </c>
      <c r="E2079" s="7"/>
      <c r="F2079" s="120"/>
      <c r="G2079" s="7"/>
      <c r="H2079" s="120"/>
      <c r="I2079" s="7"/>
      <c r="J2079" s="120"/>
      <c r="K2079" s="7"/>
      <c r="L2079" s="119"/>
      <c r="M2079" s="2"/>
    </row>
    <row r="2080" spans="1:13" s="1" customFormat="1">
      <c r="A2080" s="1" t="s">
        <v>33</v>
      </c>
      <c r="B2080" s="1" t="s">
        <v>588</v>
      </c>
      <c r="C2080" s="2" t="s">
        <v>8</v>
      </c>
      <c r="D2080" s="2" t="s">
        <v>101</v>
      </c>
      <c r="E2080" s="7"/>
      <c r="F2080" s="120"/>
      <c r="G2080" s="7"/>
      <c r="H2080" s="120"/>
      <c r="I2080" s="7"/>
      <c r="J2080" s="120"/>
      <c r="K2080" s="7"/>
      <c r="L2080" s="119"/>
      <c r="M2080" s="2"/>
    </row>
    <row r="2081" spans="1:13" s="1" customFormat="1" ht="55.2">
      <c r="A2081" s="1" t="s">
        <v>33</v>
      </c>
      <c r="B2081" s="1" t="s">
        <v>588</v>
      </c>
      <c r="C2081" s="2" t="s">
        <v>8</v>
      </c>
      <c r="D2081" s="2" t="s">
        <v>102</v>
      </c>
      <c r="E2081" s="7"/>
      <c r="F2081" s="120"/>
      <c r="G2081" s="7"/>
      <c r="H2081" s="120"/>
      <c r="I2081" s="7"/>
      <c r="J2081" s="120"/>
      <c r="K2081" s="7"/>
      <c r="L2081" s="119"/>
      <c r="M2081" s="2"/>
    </row>
    <row r="2082" spans="1:13" s="1" customFormat="1">
      <c r="A2082" s="1" t="s">
        <v>33</v>
      </c>
      <c r="B2082" s="1" t="s">
        <v>588</v>
      </c>
      <c r="C2082" s="2" t="s">
        <v>8</v>
      </c>
      <c r="D2082" s="2" t="s">
        <v>103</v>
      </c>
      <c r="E2082" s="7"/>
      <c r="F2082" s="120"/>
      <c r="G2082" s="7"/>
      <c r="H2082" s="120"/>
      <c r="I2082" s="7"/>
      <c r="J2082" s="120"/>
      <c r="K2082" s="7"/>
      <c r="L2082" s="119"/>
      <c r="M2082" s="2"/>
    </row>
    <row r="2083" spans="1:13" s="1" customFormat="1" ht="27.6">
      <c r="A2083" s="1" t="s">
        <v>33</v>
      </c>
      <c r="B2083" s="1" t="s">
        <v>588</v>
      </c>
      <c r="C2083" s="2" t="s">
        <v>9</v>
      </c>
      <c r="D2083" s="2" t="s">
        <v>104</v>
      </c>
      <c r="E2083" s="7"/>
      <c r="F2083" s="120"/>
      <c r="G2083" s="7"/>
      <c r="H2083" s="120"/>
      <c r="I2083" s="7"/>
      <c r="J2083" s="120"/>
      <c r="K2083" s="7"/>
      <c r="L2083" s="119"/>
      <c r="M2083" s="2"/>
    </row>
    <row r="2084" spans="1:13" s="1" customFormat="1" ht="27.6">
      <c r="A2084" s="1" t="s">
        <v>33</v>
      </c>
      <c r="B2084" s="1" t="s">
        <v>588</v>
      </c>
      <c r="C2084" s="2" t="s">
        <v>9</v>
      </c>
      <c r="D2084" s="2" t="s">
        <v>105</v>
      </c>
      <c r="E2084" s="7"/>
      <c r="F2084" s="120"/>
      <c r="G2084" s="7"/>
      <c r="H2084" s="120"/>
      <c r="I2084" s="7"/>
      <c r="J2084" s="120"/>
      <c r="K2084" s="7"/>
      <c r="L2084" s="119"/>
      <c r="M2084" s="2"/>
    </row>
    <row r="2085" spans="1:13" s="1" customFormat="1" ht="41.4">
      <c r="A2085" s="1" t="s">
        <v>33</v>
      </c>
      <c r="B2085" s="1" t="s">
        <v>588</v>
      </c>
      <c r="C2085" s="2" t="s">
        <v>9</v>
      </c>
      <c r="D2085" s="2" t="s">
        <v>106</v>
      </c>
      <c r="E2085" s="7"/>
      <c r="F2085" s="120"/>
      <c r="G2085" s="7"/>
      <c r="H2085" s="120"/>
      <c r="I2085" s="7"/>
      <c r="J2085" s="120"/>
      <c r="K2085" s="7"/>
      <c r="L2085" s="119"/>
      <c r="M2085" s="2"/>
    </row>
    <row r="2086" spans="1:13" s="1" customFormat="1" ht="27.6">
      <c r="A2086" s="1" t="s">
        <v>33</v>
      </c>
      <c r="B2086" s="1" t="s">
        <v>588</v>
      </c>
      <c r="C2086" s="2" t="s">
        <v>9</v>
      </c>
      <c r="D2086" s="2" t="s">
        <v>107</v>
      </c>
      <c r="E2086" s="7"/>
      <c r="F2086" s="120"/>
      <c r="G2086" s="7"/>
      <c r="H2086" s="120"/>
      <c r="I2086" s="7"/>
      <c r="J2086" s="120"/>
      <c r="K2086" s="7"/>
      <c r="L2086" s="119"/>
      <c r="M2086" s="2"/>
    </row>
    <row r="2087" spans="1:13" s="1" customFormat="1" ht="27.6">
      <c r="A2087" s="1" t="s">
        <v>33</v>
      </c>
      <c r="B2087" s="1" t="s">
        <v>588</v>
      </c>
      <c r="C2087" s="2" t="s">
        <v>9</v>
      </c>
      <c r="D2087" s="2" t="s">
        <v>108</v>
      </c>
      <c r="E2087" s="7"/>
      <c r="F2087" s="120"/>
      <c r="G2087" s="7"/>
      <c r="H2087" s="120"/>
      <c r="I2087" s="7"/>
      <c r="J2087" s="120"/>
      <c r="K2087" s="7"/>
      <c r="L2087" s="119"/>
      <c r="M2087" s="2"/>
    </row>
    <row r="2088" spans="1:13" s="1" customFormat="1" ht="27.6">
      <c r="A2088" s="1" t="s">
        <v>33</v>
      </c>
      <c r="B2088" s="1" t="s">
        <v>588</v>
      </c>
      <c r="C2088" s="2" t="s">
        <v>10</v>
      </c>
      <c r="D2088" s="2" t="s">
        <v>109</v>
      </c>
      <c r="E2088" s="7"/>
      <c r="F2088" s="120"/>
      <c r="G2088" s="7"/>
      <c r="H2088" s="120"/>
      <c r="I2088" s="7"/>
      <c r="J2088" s="120"/>
      <c r="K2088" s="7"/>
      <c r="L2088" s="119"/>
      <c r="M2088" s="2"/>
    </row>
    <row r="2089" spans="1:13" s="1" customFormat="1" ht="27.6">
      <c r="A2089" s="1" t="s">
        <v>33</v>
      </c>
      <c r="B2089" s="1" t="s">
        <v>588</v>
      </c>
      <c r="C2089" s="2" t="s">
        <v>10</v>
      </c>
      <c r="D2089" s="2" t="s">
        <v>110</v>
      </c>
      <c r="E2089" s="7"/>
      <c r="F2089" s="120"/>
      <c r="G2089" s="7"/>
      <c r="H2089" s="120"/>
      <c r="I2089" s="7"/>
      <c r="J2089" s="120"/>
      <c r="K2089" s="7"/>
      <c r="L2089" s="119"/>
      <c r="M2089" s="2"/>
    </row>
    <row r="2090" spans="1:13" s="1" customFormat="1" ht="27.6">
      <c r="A2090" s="1" t="s">
        <v>33</v>
      </c>
      <c r="B2090" s="1" t="s">
        <v>588</v>
      </c>
      <c r="C2090" s="2" t="s">
        <v>10</v>
      </c>
      <c r="D2090" s="2" t="s">
        <v>111</v>
      </c>
      <c r="E2090" s="7"/>
      <c r="F2090" s="120"/>
      <c r="G2090" s="7"/>
      <c r="H2090" s="120"/>
      <c r="I2090" s="7"/>
      <c r="J2090" s="120"/>
      <c r="K2090" s="7"/>
      <c r="L2090" s="119"/>
      <c r="M2090" s="2"/>
    </row>
    <row r="2091" spans="1:13" s="1" customFormat="1" ht="27.6">
      <c r="A2091" s="1" t="s">
        <v>33</v>
      </c>
      <c r="B2091" s="1" t="s">
        <v>588</v>
      </c>
      <c r="C2091" s="2" t="s">
        <v>10</v>
      </c>
      <c r="D2091" s="2" t="s">
        <v>112</v>
      </c>
      <c r="E2091" s="7"/>
      <c r="F2091" s="120"/>
      <c r="G2091" s="7"/>
      <c r="H2091" s="120"/>
      <c r="I2091" s="7"/>
      <c r="J2091" s="120"/>
      <c r="K2091" s="7"/>
      <c r="L2091" s="119"/>
      <c r="M2091" s="2"/>
    </row>
    <row r="2092" spans="1:13" s="1" customFormat="1">
      <c r="A2092" s="1" t="s">
        <v>33</v>
      </c>
      <c r="B2092" s="1" t="s">
        <v>588</v>
      </c>
      <c r="C2092" s="2" t="s">
        <v>11</v>
      </c>
      <c r="D2092" s="2" t="s">
        <v>113</v>
      </c>
      <c r="E2092" s="7"/>
      <c r="F2092" s="120"/>
      <c r="G2092" s="7"/>
      <c r="H2092" s="120"/>
      <c r="I2092" s="7"/>
      <c r="J2092" s="120"/>
      <c r="K2092" s="7"/>
      <c r="L2092" s="119"/>
      <c r="M2092" s="2"/>
    </row>
    <row r="2093" spans="1:13" s="1" customFormat="1" ht="41.4">
      <c r="A2093" s="1" t="s">
        <v>33</v>
      </c>
      <c r="B2093" s="1" t="s">
        <v>588</v>
      </c>
      <c r="C2093" s="2" t="s">
        <v>11</v>
      </c>
      <c r="D2093" s="2" t="s">
        <v>114</v>
      </c>
      <c r="E2093" s="7"/>
      <c r="F2093" s="120"/>
      <c r="G2093" s="7"/>
      <c r="H2093" s="120"/>
      <c r="I2093" s="7"/>
      <c r="J2093" s="120"/>
      <c r="K2093" s="7"/>
      <c r="L2093" s="119"/>
      <c r="M2093" s="2"/>
    </row>
    <row r="2094" spans="1:13" s="1" customFormat="1">
      <c r="A2094" s="1" t="s">
        <v>33</v>
      </c>
      <c r="B2094" s="1" t="s">
        <v>588</v>
      </c>
      <c r="C2094" s="2" t="s">
        <v>11</v>
      </c>
      <c r="D2094" s="2" t="s">
        <v>115</v>
      </c>
      <c r="E2094" s="7"/>
      <c r="F2094" s="120"/>
      <c r="G2094" s="7"/>
      <c r="H2094" s="120"/>
      <c r="I2094" s="7"/>
      <c r="J2094" s="120"/>
      <c r="K2094" s="7"/>
      <c r="L2094" s="119"/>
      <c r="M2094" s="2"/>
    </row>
    <row r="2095" spans="1:13" s="1" customFormat="1">
      <c r="A2095" s="1" t="s">
        <v>33</v>
      </c>
      <c r="B2095" s="1" t="s">
        <v>588</v>
      </c>
      <c r="C2095" s="2" t="s">
        <v>12</v>
      </c>
      <c r="D2095" s="2" t="s">
        <v>116</v>
      </c>
      <c r="E2095" s="7"/>
      <c r="F2095" s="120"/>
      <c r="G2095" s="7"/>
      <c r="H2095" s="120"/>
      <c r="I2095" s="7"/>
      <c r="J2095" s="120"/>
      <c r="K2095" s="7"/>
      <c r="L2095" s="119"/>
      <c r="M2095" s="2"/>
    </row>
    <row r="2096" spans="1:13" s="1" customFormat="1" ht="27.6">
      <c r="A2096" s="1" t="s">
        <v>33</v>
      </c>
      <c r="B2096" s="1" t="s">
        <v>588</v>
      </c>
      <c r="C2096" s="2" t="s">
        <v>13</v>
      </c>
      <c r="D2096" s="2" t="s">
        <v>117</v>
      </c>
      <c r="E2096" s="7"/>
      <c r="F2096" s="120"/>
      <c r="G2096" s="7"/>
      <c r="H2096" s="120"/>
      <c r="I2096" s="7"/>
      <c r="J2096" s="120"/>
      <c r="K2096" s="7"/>
      <c r="L2096" s="119"/>
      <c r="M2096" s="2"/>
    </row>
    <row r="2097" spans="1:13" s="1" customFormat="1">
      <c r="A2097" s="1" t="s">
        <v>33</v>
      </c>
      <c r="B2097" s="1" t="s">
        <v>588</v>
      </c>
      <c r="C2097" s="2" t="s">
        <v>14</v>
      </c>
      <c r="D2097" s="2" t="s">
        <v>118</v>
      </c>
      <c r="E2097" s="7"/>
      <c r="F2097" s="120"/>
      <c r="G2097" s="7"/>
      <c r="H2097" s="120"/>
      <c r="I2097" s="7"/>
      <c r="J2097" s="120"/>
      <c r="K2097" s="7"/>
      <c r="L2097" s="119"/>
      <c r="M2097" s="2"/>
    </row>
    <row r="2098" spans="1:13" s="1" customFormat="1" ht="27.6">
      <c r="A2098" s="1" t="s">
        <v>33</v>
      </c>
      <c r="B2098" s="1" t="s">
        <v>588</v>
      </c>
      <c r="C2098" s="2" t="s">
        <v>15</v>
      </c>
      <c r="D2098" s="2" t="s">
        <v>119</v>
      </c>
      <c r="E2098" s="7"/>
      <c r="F2098" s="120"/>
      <c r="G2098" s="7"/>
      <c r="H2098" s="120"/>
      <c r="I2098" s="7"/>
      <c r="J2098" s="120"/>
      <c r="K2098" s="7"/>
      <c r="L2098" s="119"/>
      <c r="M2098" s="2"/>
    </row>
    <row r="2099" spans="1:13" s="1" customFormat="1" ht="27.6">
      <c r="A2099" s="1" t="s">
        <v>33</v>
      </c>
      <c r="B2099" s="1" t="s">
        <v>588</v>
      </c>
      <c r="C2099" s="2" t="s">
        <v>15</v>
      </c>
      <c r="D2099" s="2" t="s">
        <v>120</v>
      </c>
      <c r="E2099" s="7"/>
      <c r="F2099" s="120"/>
      <c r="G2099" s="7"/>
      <c r="H2099" s="120"/>
      <c r="I2099" s="7"/>
      <c r="J2099" s="120"/>
      <c r="K2099" s="7"/>
      <c r="L2099" s="119"/>
      <c r="M2099" s="2"/>
    </row>
    <row r="2100" spans="1:13" s="1" customFormat="1" ht="27.6">
      <c r="A2100" s="1" t="s">
        <v>33</v>
      </c>
      <c r="B2100" s="1" t="s">
        <v>588</v>
      </c>
      <c r="C2100" s="2" t="s">
        <v>15</v>
      </c>
      <c r="D2100" s="2" t="s">
        <v>121</v>
      </c>
      <c r="E2100" s="7"/>
      <c r="F2100" s="120"/>
      <c r="G2100" s="7"/>
      <c r="H2100" s="120"/>
      <c r="I2100" s="7"/>
      <c r="J2100" s="120"/>
      <c r="K2100" s="7"/>
      <c r="L2100" s="119"/>
      <c r="M2100" s="2"/>
    </row>
    <row r="2101" spans="1:13" s="1" customFormat="1" ht="27.6">
      <c r="A2101" s="1" t="s">
        <v>33</v>
      </c>
      <c r="B2101" s="1" t="s">
        <v>588</v>
      </c>
      <c r="C2101" s="2" t="s">
        <v>15</v>
      </c>
      <c r="D2101" s="2" t="s">
        <v>122</v>
      </c>
      <c r="E2101" s="7"/>
      <c r="F2101" s="120"/>
      <c r="G2101" s="7"/>
      <c r="H2101" s="120"/>
      <c r="I2101" s="7"/>
      <c r="J2101" s="120"/>
      <c r="K2101" s="7"/>
      <c r="L2101" s="119"/>
      <c r="M2101" s="2"/>
    </row>
    <row r="2102" spans="1:13" s="1" customFormat="1">
      <c r="A2102" s="1" t="s">
        <v>33</v>
      </c>
      <c r="B2102" s="1" t="s">
        <v>588</v>
      </c>
      <c r="C2102" s="2" t="s">
        <v>15</v>
      </c>
      <c r="D2102" s="2" t="s">
        <v>123</v>
      </c>
      <c r="E2102" s="7"/>
      <c r="F2102" s="120"/>
      <c r="G2102" s="7"/>
      <c r="H2102" s="120"/>
      <c r="I2102" s="7"/>
      <c r="J2102" s="120"/>
      <c r="K2102" s="7"/>
      <c r="L2102" s="119"/>
      <c r="M2102" s="2"/>
    </row>
    <row r="2103" spans="1:13" s="1" customFormat="1">
      <c r="A2103" s="1" t="s">
        <v>33</v>
      </c>
      <c r="B2103" s="1" t="s">
        <v>588</v>
      </c>
      <c r="C2103" s="2" t="s">
        <v>86</v>
      </c>
      <c r="D2103" s="2" t="s">
        <v>124</v>
      </c>
      <c r="E2103" s="7"/>
      <c r="F2103" s="120"/>
      <c r="G2103" s="7"/>
      <c r="H2103" s="120"/>
      <c r="I2103" s="7"/>
      <c r="J2103" s="120"/>
      <c r="K2103" s="7"/>
      <c r="L2103" s="119"/>
      <c r="M2103" s="2"/>
    </row>
    <row r="2104" spans="1:13" s="1" customFormat="1">
      <c r="A2104" s="1" t="s">
        <v>32</v>
      </c>
      <c r="B2104" s="1" t="s">
        <v>589</v>
      </c>
      <c r="C2104" s="2" t="s">
        <v>8</v>
      </c>
      <c r="D2104" s="2" t="s">
        <v>97</v>
      </c>
      <c r="E2104" s="7">
        <v>17255530</v>
      </c>
      <c r="F2104" s="120">
        <v>27012</v>
      </c>
      <c r="G2104" s="7">
        <v>21151733</v>
      </c>
      <c r="H2104" s="120">
        <v>23806</v>
      </c>
      <c r="I2104" s="7">
        <v>55347728</v>
      </c>
      <c r="J2104" s="120">
        <v>7103</v>
      </c>
      <c r="K2104" s="7"/>
      <c r="L2104" s="119"/>
      <c r="M2104" s="2"/>
    </row>
    <row r="2105" spans="1:13" s="1" customFormat="1">
      <c r="A2105" s="1" t="s">
        <v>32</v>
      </c>
      <c r="B2105" s="1" t="s">
        <v>589</v>
      </c>
      <c r="C2105" s="2" t="s">
        <v>8</v>
      </c>
      <c r="D2105" s="2" t="s">
        <v>98</v>
      </c>
      <c r="E2105" s="7">
        <v>7496006</v>
      </c>
      <c r="F2105" s="120">
        <v>922</v>
      </c>
      <c r="G2105" s="7">
        <v>2778684</v>
      </c>
      <c r="H2105" s="120">
        <v>3700</v>
      </c>
      <c r="I2105" s="7"/>
      <c r="J2105" s="120"/>
      <c r="K2105" s="7"/>
      <c r="L2105" s="119"/>
      <c r="M2105" s="2"/>
    </row>
    <row r="2106" spans="1:13" s="1" customFormat="1">
      <c r="A2106" s="1" t="s">
        <v>32</v>
      </c>
      <c r="B2106" s="1" t="s">
        <v>589</v>
      </c>
      <c r="C2106" s="2" t="s">
        <v>8</v>
      </c>
      <c r="D2106" s="2" t="s">
        <v>99</v>
      </c>
      <c r="E2106" s="7">
        <v>6202149</v>
      </c>
      <c r="F2106" s="120">
        <v>22266</v>
      </c>
      <c r="G2106" s="7"/>
      <c r="H2106" s="120"/>
      <c r="I2106" s="7"/>
      <c r="J2106" s="120"/>
      <c r="K2106" s="7"/>
      <c r="L2106" s="119"/>
      <c r="M2106" s="2"/>
    </row>
    <row r="2107" spans="1:13" s="1" customFormat="1" ht="27.6">
      <c r="A2107" s="1" t="s">
        <v>32</v>
      </c>
      <c r="B2107" s="1" t="s">
        <v>589</v>
      </c>
      <c r="C2107" s="2" t="s">
        <v>8</v>
      </c>
      <c r="D2107" s="2" t="s">
        <v>100</v>
      </c>
      <c r="E2107" s="7"/>
      <c r="F2107" s="120"/>
      <c r="G2107" s="7"/>
      <c r="H2107" s="120"/>
      <c r="I2107" s="7"/>
      <c r="J2107" s="120"/>
      <c r="K2107" s="7"/>
      <c r="L2107" s="119"/>
      <c r="M2107" s="2"/>
    </row>
    <row r="2108" spans="1:13" s="1" customFormat="1">
      <c r="A2108" s="1" t="s">
        <v>32</v>
      </c>
      <c r="B2108" s="1" t="s">
        <v>589</v>
      </c>
      <c r="C2108" s="2" t="s">
        <v>8</v>
      </c>
      <c r="D2108" s="2" t="s">
        <v>101</v>
      </c>
      <c r="E2108" s="7"/>
      <c r="F2108" s="120"/>
      <c r="G2108" s="7"/>
      <c r="H2108" s="120"/>
      <c r="I2108" s="7"/>
      <c r="J2108" s="120"/>
      <c r="K2108" s="7"/>
      <c r="L2108" s="119"/>
      <c r="M2108" s="2"/>
    </row>
    <row r="2109" spans="1:13" s="1" customFormat="1" ht="55.2">
      <c r="A2109" s="1" t="s">
        <v>32</v>
      </c>
      <c r="B2109" s="1" t="s">
        <v>589</v>
      </c>
      <c r="C2109" s="2" t="s">
        <v>8</v>
      </c>
      <c r="D2109" s="2" t="s">
        <v>102</v>
      </c>
      <c r="E2109" s="7"/>
      <c r="F2109" s="120"/>
      <c r="G2109" s="7"/>
      <c r="H2109" s="120"/>
      <c r="I2109" s="7"/>
      <c r="J2109" s="120"/>
      <c r="K2109" s="7"/>
      <c r="L2109" s="119"/>
      <c r="M2109" s="2"/>
    </row>
    <row r="2110" spans="1:13" s="1" customFormat="1">
      <c r="A2110" s="1" t="s">
        <v>32</v>
      </c>
      <c r="B2110" s="1" t="s">
        <v>589</v>
      </c>
      <c r="C2110" s="2" t="s">
        <v>8</v>
      </c>
      <c r="D2110" s="2" t="s">
        <v>103</v>
      </c>
      <c r="E2110" s="7"/>
      <c r="F2110" s="120"/>
      <c r="G2110" s="7">
        <v>7434088</v>
      </c>
      <c r="H2110" s="120">
        <v>2698</v>
      </c>
      <c r="I2110" s="7">
        <v>401159</v>
      </c>
      <c r="J2110" s="120">
        <v>480</v>
      </c>
      <c r="K2110" s="7"/>
      <c r="L2110" s="119"/>
      <c r="M2110" s="2"/>
    </row>
    <row r="2111" spans="1:13" s="1" customFormat="1" ht="27.6">
      <c r="A2111" s="1" t="s">
        <v>32</v>
      </c>
      <c r="B2111" s="1" t="s">
        <v>589</v>
      </c>
      <c r="C2111" s="2" t="s">
        <v>9</v>
      </c>
      <c r="D2111" s="2" t="s">
        <v>104</v>
      </c>
      <c r="E2111" s="7"/>
      <c r="F2111" s="120"/>
      <c r="G2111" s="7"/>
      <c r="H2111" s="120"/>
      <c r="I2111" s="7"/>
      <c r="J2111" s="120"/>
      <c r="K2111" s="7"/>
      <c r="L2111" s="119"/>
      <c r="M2111" s="2"/>
    </row>
    <row r="2112" spans="1:13" s="1" customFormat="1" ht="27.6">
      <c r="A2112" s="1" t="s">
        <v>32</v>
      </c>
      <c r="B2112" s="1" t="s">
        <v>589</v>
      </c>
      <c r="C2112" s="2" t="s">
        <v>9</v>
      </c>
      <c r="D2112" s="2" t="s">
        <v>105</v>
      </c>
      <c r="E2112" s="7"/>
      <c r="F2112" s="120"/>
      <c r="G2112" s="7"/>
      <c r="H2112" s="120"/>
      <c r="I2112" s="7"/>
      <c r="J2112" s="120"/>
      <c r="K2112" s="7"/>
      <c r="L2112" s="119"/>
      <c r="M2112" s="2"/>
    </row>
    <row r="2113" spans="1:14" s="1" customFormat="1" ht="41.4">
      <c r="A2113" s="1" t="s">
        <v>32</v>
      </c>
      <c r="B2113" s="1" t="s">
        <v>589</v>
      </c>
      <c r="C2113" s="2" t="s">
        <v>9</v>
      </c>
      <c r="D2113" s="2" t="s">
        <v>106</v>
      </c>
      <c r="E2113" s="7">
        <v>53298</v>
      </c>
      <c r="F2113" s="120"/>
      <c r="G2113" s="7">
        <v>-5575</v>
      </c>
      <c r="H2113" s="120"/>
      <c r="I2113" s="7"/>
      <c r="J2113" s="120"/>
      <c r="K2113" s="7"/>
      <c r="L2113" s="119"/>
      <c r="M2113" s="2"/>
      <c r="N2113" s="1" t="s">
        <v>590</v>
      </c>
    </row>
    <row r="2114" spans="1:14" s="1" customFormat="1" ht="27.6">
      <c r="A2114" s="1" t="s">
        <v>32</v>
      </c>
      <c r="B2114" s="1" t="s">
        <v>589</v>
      </c>
      <c r="C2114" s="2" t="s">
        <v>9</v>
      </c>
      <c r="D2114" s="2" t="s">
        <v>107</v>
      </c>
      <c r="E2114" s="7"/>
      <c r="F2114" s="120"/>
      <c r="G2114" s="7"/>
      <c r="H2114" s="120"/>
      <c r="I2114" s="7"/>
      <c r="J2114" s="120"/>
      <c r="K2114" s="7"/>
      <c r="L2114" s="119"/>
      <c r="M2114" s="2"/>
    </row>
    <row r="2115" spans="1:14" s="1" customFormat="1" ht="27.6">
      <c r="A2115" s="1" t="s">
        <v>32</v>
      </c>
      <c r="B2115" s="1" t="s">
        <v>589</v>
      </c>
      <c r="C2115" s="2" t="s">
        <v>9</v>
      </c>
      <c r="D2115" s="2" t="s">
        <v>108</v>
      </c>
      <c r="E2115" s="7">
        <v>101035</v>
      </c>
      <c r="F2115" s="120"/>
      <c r="G2115" s="7">
        <v>661605</v>
      </c>
      <c r="H2115" s="120"/>
      <c r="I2115" s="7">
        <v>2915705</v>
      </c>
      <c r="J2115" s="120"/>
      <c r="K2115" s="7"/>
      <c r="L2115" s="119"/>
      <c r="M2115" s="2"/>
    </row>
    <row r="2116" spans="1:14" s="1" customFormat="1" ht="27.6">
      <c r="A2116" s="1" t="s">
        <v>32</v>
      </c>
      <c r="B2116" s="1" t="s">
        <v>589</v>
      </c>
      <c r="C2116" s="2" t="s">
        <v>10</v>
      </c>
      <c r="D2116" s="2" t="s">
        <v>109</v>
      </c>
      <c r="E2116" s="7"/>
      <c r="F2116" s="120"/>
      <c r="G2116" s="7"/>
      <c r="H2116" s="120"/>
      <c r="I2116" s="7"/>
      <c r="J2116" s="120"/>
      <c r="K2116" s="7"/>
      <c r="L2116" s="119"/>
      <c r="M2116" s="2"/>
    </row>
    <row r="2117" spans="1:14" s="1" customFormat="1" ht="27.6">
      <c r="A2117" s="1" t="s">
        <v>32</v>
      </c>
      <c r="B2117" s="1" t="s">
        <v>589</v>
      </c>
      <c r="C2117" s="2" t="s">
        <v>10</v>
      </c>
      <c r="D2117" s="2" t="s">
        <v>110</v>
      </c>
      <c r="E2117" s="7"/>
      <c r="F2117" s="120"/>
      <c r="G2117" s="7"/>
      <c r="H2117" s="120"/>
      <c r="I2117" s="7"/>
      <c r="J2117" s="120"/>
      <c r="K2117" s="7"/>
      <c r="L2117" s="119"/>
      <c r="M2117" s="2"/>
    </row>
    <row r="2118" spans="1:14" s="1" customFormat="1" ht="27.6">
      <c r="A2118" s="1" t="s">
        <v>32</v>
      </c>
      <c r="B2118" s="1" t="s">
        <v>589</v>
      </c>
      <c r="C2118" s="2" t="s">
        <v>10</v>
      </c>
      <c r="D2118" s="2" t="s">
        <v>111</v>
      </c>
      <c r="E2118" s="7"/>
      <c r="F2118" s="120"/>
      <c r="G2118" s="7"/>
      <c r="H2118" s="120"/>
      <c r="I2118" s="7">
        <v>6105859</v>
      </c>
      <c r="J2118" s="120"/>
      <c r="K2118" s="7"/>
      <c r="L2118" s="119"/>
      <c r="M2118" s="2"/>
    </row>
    <row r="2119" spans="1:14" s="1" customFormat="1" ht="27.6">
      <c r="A2119" s="1" t="s">
        <v>32</v>
      </c>
      <c r="B2119" s="1" t="s">
        <v>589</v>
      </c>
      <c r="C2119" s="2" t="s">
        <v>10</v>
      </c>
      <c r="D2119" s="2" t="s">
        <v>112</v>
      </c>
      <c r="E2119" s="7"/>
      <c r="F2119" s="120"/>
      <c r="G2119" s="7"/>
      <c r="H2119" s="120"/>
      <c r="I2119" s="7"/>
      <c r="J2119" s="120"/>
      <c r="K2119" s="7"/>
      <c r="L2119" s="119"/>
      <c r="M2119" s="2"/>
    </row>
    <row r="2120" spans="1:14" s="1" customFormat="1">
      <c r="A2120" s="1" t="s">
        <v>32</v>
      </c>
      <c r="B2120" s="1" t="s">
        <v>589</v>
      </c>
      <c r="C2120" s="2" t="s">
        <v>11</v>
      </c>
      <c r="D2120" s="2" t="s">
        <v>113</v>
      </c>
      <c r="E2120" s="7" t="s">
        <v>168</v>
      </c>
      <c r="F2120" s="120"/>
      <c r="G2120" s="7">
        <v>12791467</v>
      </c>
      <c r="H2120" s="120"/>
      <c r="I2120" s="7">
        <v>7784589</v>
      </c>
      <c r="J2120" s="120"/>
      <c r="K2120" s="7"/>
      <c r="L2120" s="119"/>
      <c r="M2120" s="2"/>
    </row>
    <row r="2121" spans="1:14" s="1" customFormat="1" ht="41.4">
      <c r="A2121" s="1" t="s">
        <v>32</v>
      </c>
      <c r="B2121" s="1" t="s">
        <v>589</v>
      </c>
      <c r="C2121" s="2" t="s">
        <v>11</v>
      </c>
      <c r="D2121" s="2" t="s">
        <v>114</v>
      </c>
      <c r="E2121" s="7">
        <v>3074517</v>
      </c>
      <c r="F2121" s="120"/>
      <c r="G2121" s="7">
        <v>39062498</v>
      </c>
      <c r="H2121" s="120"/>
      <c r="I2121" s="7">
        <v>25103448</v>
      </c>
      <c r="J2121" s="120"/>
      <c r="K2121" s="7"/>
      <c r="L2121" s="119"/>
      <c r="M2121" s="2"/>
    </row>
    <row r="2122" spans="1:14" s="1" customFormat="1">
      <c r="A2122" s="1" t="s">
        <v>32</v>
      </c>
      <c r="B2122" s="1" t="s">
        <v>589</v>
      </c>
      <c r="C2122" s="2" t="s">
        <v>11</v>
      </c>
      <c r="D2122" s="2" t="s">
        <v>115</v>
      </c>
      <c r="E2122" s="7"/>
      <c r="F2122" s="120"/>
      <c r="G2122" s="7"/>
      <c r="H2122" s="120"/>
      <c r="I2122" s="7"/>
      <c r="J2122" s="120"/>
      <c r="K2122" s="7"/>
      <c r="L2122" s="119"/>
      <c r="M2122" s="2"/>
    </row>
    <row r="2123" spans="1:14" s="1" customFormat="1">
      <c r="A2123" s="1" t="s">
        <v>32</v>
      </c>
      <c r="B2123" s="1" t="s">
        <v>589</v>
      </c>
      <c r="C2123" s="2" t="s">
        <v>12</v>
      </c>
      <c r="D2123" s="2" t="s">
        <v>116</v>
      </c>
      <c r="E2123" s="7">
        <v>673951</v>
      </c>
      <c r="F2123" s="120"/>
      <c r="G2123" s="7">
        <v>1000927</v>
      </c>
      <c r="H2123" s="120"/>
      <c r="I2123" s="7">
        <v>1178133</v>
      </c>
      <c r="J2123" s="120"/>
      <c r="K2123" s="7">
        <v>749571</v>
      </c>
      <c r="L2123" s="119"/>
      <c r="M2123" s="2">
        <v>0</v>
      </c>
      <c r="N2123" s="1" t="s">
        <v>591</v>
      </c>
    </row>
    <row r="2124" spans="1:14" s="1" customFormat="1" ht="27.6">
      <c r="A2124" s="1" t="s">
        <v>32</v>
      </c>
      <c r="B2124" s="1" t="s">
        <v>589</v>
      </c>
      <c r="C2124" s="2" t="s">
        <v>13</v>
      </c>
      <c r="D2124" s="2" t="s">
        <v>117</v>
      </c>
      <c r="E2124" s="7"/>
      <c r="F2124" s="120"/>
      <c r="G2124" s="7">
        <v>95753</v>
      </c>
      <c r="H2124" s="120"/>
      <c r="I2124" s="7">
        <v>42315</v>
      </c>
      <c r="J2124" s="120"/>
      <c r="K2124" s="7">
        <v>117230</v>
      </c>
      <c r="L2124" s="119"/>
      <c r="M2124" s="2">
        <v>0</v>
      </c>
      <c r="N2124" s="1" t="s">
        <v>592</v>
      </c>
    </row>
    <row r="2125" spans="1:14" s="1" customFormat="1">
      <c r="A2125" s="1" t="s">
        <v>32</v>
      </c>
      <c r="B2125" s="1" t="s">
        <v>589</v>
      </c>
      <c r="C2125" s="2" t="s">
        <v>14</v>
      </c>
      <c r="D2125" s="2" t="s">
        <v>118</v>
      </c>
      <c r="E2125" s="7">
        <v>1440661</v>
      </c>
      <c r="F2125" s="120"/>
      <c r="G2125" s="7">
        <v>3269330</v>
      </c>
      <c r="H2125" s="120"/>
      <c r="I2125" s="7">
        <v>2099190</v>
      </c>
      <c r="J2125" s="120"/>
      <c r="K2125" s="7"/>
      <c r="L2125" s="119"/>
      <c r="M2125" s="2"/>
    </row>
    <row r="2126" spans="1:14" s="1" customFormat="1" ht="27.6">
      <c r="A2126" s="1" t="s">
        <v>32</v>
      </c>
      <c r="B2126" s="1" t="s">
        <v>589</v>
      </c>
      <c r="C2126" s="2" t="s">
        <v>15</v>
      </c>
      <c r="D2126" s="2" t="s">
        <v>119</v>
      </c>
      <c r="E2126" s="7"/>
      <c r="F2126" s="120"/>
      <c r="G2126" s="7">
        <v>3094632</v>
      </c>
      <c r="H2126" s="120">
        <v>450</v>
      </c>
      <c r="I2126" s="7"/>
      <c r="J2126" s="120"/>
      <c r="K2126" s="7"/>
      <c r="L2126" s="119"/>
      <c r="M2126" s="2"/>
    </row>
    <row r="2127" spans="1:14" s="1" customFormat="1" ht="27.6">
      <c r="A2127" s="1" t="s">
        <v>32</v>
      </c>
      <c r="B2127" s="1" t="s">
        <v>589</v>
      </c>
      <c r="C2127" s="2" t="s">
        <v>15</v>
      </c>
      <c r="D2127" s="2" t="s">
        <v>120</v>
      </c>
      <c r="E2127" s="7"/>
      <c r="F2127" s="120"/>
      <c r="G2127" s="7">
        <v>3178456</v>
      </c>
      <c r="H2127" s="120">
        <v>2017</v>
      </c>
      <c r="I2127" s="7"/>
      <c r="J2127" s="120"/>
      <c r="K2127" s="7"/>
      <c r="L2127" s="119"/>
      <c r="M2127" s="2"/>
    </row>
    <row r="2128" spans="1:14" s="1" customFormat="1" ht="27.6">
      <c r="A2128" s="1" t="s">
        <v>32</v>
      </c>
      <c r="B2128" s="1" t="s">
        <v>589</v>
      </c>
      <c r="C2128" s="2" t="s">
        <v>15</v>
      </c>
      <c r="D2128" s="2" t="s">
        <v>121</v>
      </c>
      <c r="E2128" s="7"/>
      <c r="F2128" s="120"/>
      <c r="G2128" s="7"/>
      <c r="H2128" s="120"/>
      <c r="I2128" s="7"/>
      <c r="J2128" s="120"/>
      <c r="K2128" s="7"/>
      <c r="L2128" s="119"/>
      <c r="M2128" s="2"/>
    </row>
    <row r="2129" spans="1:14" s="1" customFormat="1" ht="27.6">
      <c r="A2129" s="1" t="s">
        <v>32</v>
      </c>
      <c r="B2129" s="1" t="s">
        <v>589</v>
      </c>
      <c r="C2129" s="2" t="s">
        <v>15</v>
      </c>
      <c r="D2129" s="2" t="s">
        <v>122</v>
      </c>
      <c r="E2129" s="7"/>
      <c r="F2129" s="120"/>
      <c r="G2129" s="7"/>
      <c r="H2129" s="120"/>
      <c r="I2129" s="7"/>
      <c r="J2129" s="120"/>
      <c r="K2129" s="7"/>
      <c r="L2129" s="119"/>
      <c r="M2129" s="2"/>
    </row>
    <row r="2130" spans="1:14" s="1" customFormat="1">
      <c r="A2130" s="1" t="s">
        <v>32</v>
      </c>
      <c r="B2130" s="1" t="s">
        <v>589</v>
      </c>
      <c r="C2130" s="2" t="s">
        <v>15</v>
      </c>
      <c r="D2130" s="2" t="s">
        <v>123</v>
      </c>
      <c r="E2130" s="7"/>
      <c r="F2130" s="120"/>
      <c r="G2130" s="7"/>
      <c r="H2130" s="120"/>
      <c r="I2130" s="7">
        <v>555901</v>
      </c>
      <c r="J2130" s="120"/>
      <c r="K2130" s="7">
        <v>405751</v>
      </c>
      <c r="L2130" s="119"/>
      <c r="M2130" s="2">
        <v>10769</v>
      </c>
      <c r="N2130" s="1" t="s">
        <v>593</v>
      </c>
    </row>
    <row r="2131" spans="1:14" s="1" customFormat="1">
      <c r="A2131" s="1" t="s">
        <v>32</v>
      </c>
      <c r="B2131" s="1" t="s">
        <v>589</v>
      </c>
      <c r="C2131" s="2" t="s">
        <v>86</v>
      </c>
      <c r="D2131" s="2" t="s">
        <v>124</v>
      </c>
      <c r="E2131" s="7"/>
      <c r="F2131" s="120"/>
      <c r="G2131" s="7"/>
      <c r="H2131" s="120"/>
      <c r="I2131" s="7">
        <v>27387286</v>
      </c>
      <c r="J2131" s="120"/>
      <c r="K2131" s="7">
        <v>5549146</v>
      </c>
      <c r="L2131" s="119"/>
      <c r="M2131" s="2"/>
      <c r="N2131" s="1" t="s">
        <v>594</v>
      </c>
    </row>
    <row r="2132" spans="1:14" s="1" customFormat="1">
      <c r="A2132" s="1" t="s">
        <v>33</v>
      </c>
      <c r="B2132" s="1" t="s">
        <v>597</v>
      </c>
      <c r="C2132" s="2" t="s">
        <v>8</v>
      </c>
      <c r="D2132" s="2" t="s">
        <v>97</v>
      </c>
      <c r="E2132" s="7">
        <v>211288</v>
      </c>
      <c r="F2132" s="120">
        <v>197</v>
      </c>
      <c r="G2132" s="7">
        <v>497852</v>
      </c>
      <c r="H2132" s="120">
        <v>1051</v>
      </c>
      <c r="I2132" s="7">
        <v>146699</v>
      </c>
      <c r="J2132" s="120">
        <v>408</v>
      </c>
      <c r="K2132" s="7">
        <v>54957</v>
      </c>
      <c r="L2132" s="119">
        <v>41</v>
      </c>
      <c r="M2132" s="2"/>
      <c r="N2132" s="1" t="s">
        <v>144</v>
      </c>
    </row>
    <row r="2133" spans="1:14" s="1" customFormat="1">
      <c r="A2133" s="1" t="s">
        <v>33</v>
      </c>
      <c r="B2133" s="1" t="s">
        <v>597</v>
      </c>
      <c r="C2133" s="2" t="s">
        <v>8</v>
      </c>
      <c r="D2133" s="2" t="s">
        <v>98</v>
      </c>
      <c r="E2133" s="7"/>
      <c r="F2133" s="120"/>
      <c r="G2133" s="7"/>
      <c r="H2133" s="120"/>
      <c r="I2133" s="7"/>
      <c r="J2133" s="120"/>
      <c r="K2133" s="7"/>
      <c r="L2133" s="119"/>
      <c r="M2133" s="2"/>
    </row>
    <row r="2134" spans="1:14" s="1" customFormat="1">
      <c r="A2134" s="1" t="s">
        <v>33</v>
      </c>
      <c r="B2134" s="1" t="s">
        <v>597</v>
      </c>
      <c r="C2134" s="2" t="s">
        <v>8</v>
      </c>
      <c r="D2134" s="2" t="s">
        <v>99</v>
      </c>
      <c r="E2134" s="7"/>
      <c r="F2134" s="120"/>
      <c r="G2134" s="7"/>
      <c r="H2134" s="120"/>
      <c r="I2134" s="7"/>
      <c r="J2134" s="120"/>
      <c r="K2134" s="7"/>
      <c r="L2134" s="119"/>
      <c r="M2134" s="2"/>
    </row>
    <row r="2135" spans="1:14" s="1" customFormat="1" ht="27.6">
      <c r="A2135" s="1" t="s">
        <v>33</v>
      </c>
      <c r="B2135" s="1" t="s">
        <v>597</v>
      </c>
      <c r="C2135" s="2" t="s">
        <v>8</v>
      </c>
      <c r="D2135" s="2" t="s">
        <v>100</v>
      </c>
      <c r="E2135" s="7"/>
      <c r="F2135" s="120"/>
      <c r="G2135" s="7"/>
      <c r="H2135" s="120"/>
      <c r="I2135" s="7"/>
      <c r="J2135" s="120"/>
      <c r="K2135" s="7"/>
      <c r="L2135" s="119"/>
      <c r="M2135" s="2"/>
    </row>
    <row r="2136" spans="1:14" s="1" customFormat="1">
      <c r="A2136" s="1" t="s">
        <v>33</v>
      </c>
      <c r="B2136" s="1" t="s">
        <v>597</v>
      </c>
      <c r="C2136" s="2" t="s">
        <v>8</v>
      </c>
      <c r="D2136" s="2" t="s">
        <v>101</v>
      </c>
      <c r="E2136" s="7"/>
      <c r="F2136" s="120"/>
      <c r="G2136" s="7"/>
      <c r="H2136" s="120"/>
      <c r="I2136" s="7"/>
      <c r="J2136" s="120"/>
      <c r="K2136" s="7"/>
      <c r="L2136" s="119"/>
      <c r="M2136" s="2"/>
    </row>
    <row r="2137" spans="1:14" s="1" customFormat="1" ht="55.2">
      <c r="A2137" s="1" t="s">
        <v>33</v>
      </c>
      <c r="B2137" s="1" t="s">
        <v>597</v>
      </c>
      <c r="C2137" s="2" t="s">
        <v>8</v>
      </c>
      <c r="D2137" s="2" t="s">
        <v>102</v>
      </c>
      <c r="E2137" s="7"/>
      <c r="F2137" s="120"/>
      <c r="G2137" s="7"/>
      <c r="H2137" s="120"/>
      <c r="I2137" s="7"/>
      <c r="J2137" s="120"/>
      <c r="K2137" s="7"/>
      <c r="L2137" s="119"/>
      <c r="M2137" s="2"/>
    </row>
    <row r="2138" spans="1:14" s="1" customFormat="1">
      <c r="A2138" s="1" t="s">
        <v>33</v>
      </c>
      <c r="B2138" s="1" t="s">
        <v>597</v>
      </c>
      <c r="C2138" s="2" t="s">
        <v>8</v>
      </c>
      <c r="D2138" s="2" t="s">
        <v>103</v>
      </c>
      <c r="E2138" s="7"/>
      <c r="F2138" s="120"/>
      <c r="G2138" s="7">
        <v>37020</v>
      </c>
      <c r="H2138" s="120">
        <v>14</v>
      </c>
      <c r="I2138" s="7"/>
      <c r="J2138" s="120"/>
      <c r="K2138" s="7"/>
      <c r="L2138" s="119"/>
      <c r="M2138" s="2"/>
      <c r="N2138" s="1" t="s">
        <v>144</v>
      </c>
    </row>
    <row r="2139" spans="1:14" s="1" customFormat="1" ht="27.6">
      <c r="A2139" s="1" t="s">
        <v>33</v>
      </c>
      <c r="B2139" s="1" t="s">
        <v>597</v>
      </c>
      <c r="C2139" s="2" t="s">
        <v>9</v>
      </c>
      <c r="D2139" s="2" t="s">
        <v>104</v>
      </c>
      <c r="E2139" s="7"/>
      <c r="F2139" s="120"/>
      <c r="G2139" s="7"/>
      <c r="H2139" s="120"/>
      <c r="I2139" s="7"/>
      <c r="J2139" s="120"/>
      <c r="K2139" s="7"/>
      <c r="L2139" s="119"/>
      <c r="M2139" s="2"/>
    </row>
    <row r="2140" spans="1:14" s="1" customFormat="1" ht="27.6">
      <c r="A2140" s="1" t="s">
        <v>33</v>
      </c>
      <c r="B2140" s="1" t="s">
        <v>597</v>
      </c>
      <c r="C2140" s="2" t="s">
        <v>9</v>
      </c>
      <c r="D2140" s="2" t="s">
        <v>105</v>
      </c>
      <c r="E2140" s="7"/>
      <c r="F2140" s="120"/>
      <c r="G2140" s="7">
        <v>6804</v>
      </c>
      <c r="H2140" s="120"/>
      <c r="I2140" s="7"/>
      <c r="J2140" s="120"/>
      <c r="K2140" s="7"/>
      <c r="L2140" s="119"/>
      <c r="M2140" s="2"/>
    </row>
    <row r="2141" spans="1:14" s="1" customFormat="1" ht="41.4">
      <c r="A2141" s="1" t="s">
        <v>33</v>
      </c>
      <c r="B2141" s="1" t="s">
        <v>597</v>
      </c>
      <c r="C2141" s="2" t="s">
        <v>9</v>
      </c>
      <c r="D2141" s="2" t="s">
        <v>106</v>
      </c>
      <c r="E2141" s="7"/>
      <c r="F2141" s="120"/>
      <c r="G2141" s="7"/>
      <c r="H2141" s="120"/>
      <c r="I2141" s="7"/>
      <c r="J2141" s="120"/>
      <c r="K2141" s="7"/>
      <c r="L2141" s="119"/>
      <c r="M2141" s="2"/>
    </row>
    <row r="2142" spans="1:14" s="1" customFormat="1" ht="27.6">
      <c r="A2142" s="1" t="s">
        <v>33</v>
      </c>
      <c r="B2142" s="1" t="s">
        <v>597</v>
      </c>
      <c r="C2142" s="2" t="s">
        <v>9</v>
      </c>
      <c r="D2142" s="2" t="s">
        <v>107</v>
      </c>
      <c r="E2142" s="7">
        <v>4550</v>
      </c>
      <c r="F2142" s="120"/>
      <c r="G2142" s="7">
        <v>5437</v>
      </c>
      <c r="H2142" s="120"/>
      <c r="I2142" s="7"/>
      <c r="J2142" s="120"/>
      <c r="K2142" s="7"/>
      <c r="L2142" s="119"/>
      <c r="M2142" s="2"/>
    </row>
    <row r="2143" spans="1:14" s="1" customFormat="1" ht="27.6">
      <c r="A2143" s="1" t="s">
        <v>33</v>
      </c>
      <c r="B2143" s="1" t="s">
        <v>597</v>
      </c>
      <c r="C2143" s="2" t="s">
        <v>9</v>
      </c>
      <c r="D2143" s="2" t="s">
        <v>108</v>
      </c>
      <c r="E2143" s="7">
        <v>206171</v>
      </c>
      <c r="F2143" s="120"/>
      <c r="G2143" s="7">
        <v>33670</v>
      </c>
      <c r="H2143" s="120"/>
      <c r="I2143" s="7">
        <v>126652</v>
      </c>
      <c r="J2143" s="120"/>
      <c r="K2143" s="7"/>
      <c r="L2143" s="119"/>
      <c r="M2143" s="2"/>
    </row>
    <row r="2144" spans="1:14" s="1" customFormat="1" ht="27.6">
      <c r="A2144" s="1" t="s">
        <v>33</v>
      </c>
      <c r="B2144" s="1" t="s">
        <v>597</v>
      </c>
      <c r="C2144" s="2" t="s">
        <v>10</v>
      </c>
      <c r="D2144" s="2" t="s">
        <v>109</v>
      </c>
      <c r="E2144" s="7">
        <v>16632</v>
      </c>
      <c r="F2144" s="120"/>
      <c r="G2144" s="7">
        <v>345578</v>
      </c>
      <c r="H2144" s="120"/>
      <c r="I2144" s="7"/>
      <c r="J2144" s="120"/>
      <c r="K2144" s="7"/>
      <c r="L2144" s="119"/>
      <c r="M2144" s="2"/>
    </row>
    <row r="2145" spans="1:14" s="1" customFormat="1" ht="27.6">
      <c r="A2145" s="1" t="s">
        <v>33</v>
      </c>
      <c r="B2145" s="1" t="s">
        <v>597</v>
      </c>
      <c r="C2145" s="2" t="s">
        <v>10</v>
      </c>
      <c r="D2145" s="2" t="s">
        <v>110</v>
      </c>
      <c r="E2145" s="7">
        <v>332439</v>
      </c>
      <c r="F2145" s="120"/>
      <c r="G2145" s="7">
        <v>26177</v>
      </c>
      <c r="H2145" s="120"/>
      <c r="I2145" s="7"/>
      <c r="J2145" s="120"/>
      <c r="K2145" s="7">
        <v>103</v>
      </c>
      <c r="L2145" s="119"/>
      <c r="M2145" s="2"/>
    </row>
    <row r="2146" spans="1:14" s="1" customFormat="1" ht="27.6">
      <c r="A2146" s="1" t="s">
        <v>33</v>
      </c>
      <c r="B2146" s="1" t="s">
        <v>597</v>
      </c>
      <c r="C2146" s="2" t="s">
        <v>10</v>
      </c>
      <c r="D2146" s="2" t="s">
        <v>111</v>
      </c>
      <c r="E2146" s="7">
        <v>3801</v>
      </c>
      <c r="F2146" s="120"/>
      <c r="G2146" s="7">
        <v>1360</v>
      </c>
      <c r="H2146" s="120"/>
      <c r="I2146" s="7"/>
      <c r="J2146" s="120"/>
      <c r="K2146" s="7"/>
      <c r="L2146" s="119"/>
      <c r="M2146" s="2"/>
    </row>
    <row r="2147" spans="1:14" s="1" customFormat="1" ht="27.6">
      <c r="A2147" s="1" t="s">
        <v>33</v>
      </c>
      <c r="B2147" s="1" t="s">
        <v>597</v>
      </c>
      <c r="C2147" s="2" t="s">
        <v>10</v>
      </c>
      <c r="D2147" s="2" t="s">
        <v>112</v>
      </c>
      <c r="E2147" s="7"/>
      <c r="F2147" s="120"/>
      <c r="G2147" s="7"/>
      <c r="H2147" s="120"/>
      <c r="I2147" s="7">
        <v>1999</v>
      </c>
      <c r="J2147" s="120"/>
      <c r="K2147" s="7"/>
      <c r="L2147" s="119"/>
      <c r="M2147" s="2"/>
    </row>
    <row r="2148" spans="1:14" s="1" customFormat="1">
      <c r="A2148" s="1" t="s">
        <v>33</v>
      </c>
      <c r="B2148" s="1" t="s">
        <v>597</v>
      </c>
      <c r="C2148" s="2" t="s">
        <v>11</v>
      </c>
      <c r="D2148" s="2" t="s">
        <v>113</v>
      </c>
      <c r="E2148" s="7"/>
      <c r="F2148" s="120"/>
      <c r="G2148" s="7">
        <v>37020</v>
      </c>
      <c r="H2148" s="120"/>
      <c r="I2148" s="7">
        <v>20080</v>
      </c>
      <c r="J2148" s="120"/>
      <c r="K2148" s="7"/>
      <c r="L2148" s="119"/>
      <c r="M2148" s="2"/>
    </row>
    <row r="2149" spans="1:14" s="1" customFormat="1" ht="41.4">
      <c r="A2149" s="1" t="s">
        <v>33</v>
      </c>
      <c r="B2149" s="1" t="s">
        <v>597</v>
      </c>
      <c r="C2149" s="2" t="s">
        <v>11</v>
      </c>
      <c r="D2149" s="2" t="s">
        <v>114</v>
      </c>
      <c r="E2149" s="7"/>
      <c r="F2149" s="120"/>
      <c r="G2149" s="7"/>
      <c r="H2149" s="120"/>
      <c r="I2149" s="7">
        <v>780</v>
      </c>
      <c r="J2149" s="120"/>
      <c r="K2149" s="7"/>
      <c r="L2149" s="119"/>
      <c r="M2149" s="2"/>
    </row>
    <row r="2150" spans="1:14" s="1" customFormat="1">
      <c r="A2150" s="1" t="s">
        <v>33</v>
      </c>
      <c r="B2150" s="1" t="s">
        <v>597</v>
      </c>
      <c r="C2150" s="2" t="s">
        <v>11</v>
      </c>
      <c r="D2150" s="2" t="s">
        <v>115</v>
      </c>
      <c r="E2150" s="7"/>
      <c r="F2150" s="120"/>
      <c r="G2150" s="7"/>
      <c r="H2150" s="120"/>
      <c r="I2150" s="7"/>
      <c r="J2150" s="120"/>
      <c r="K2150" s="7"/>
      <c r="L2150" s="119"/>
      <c r="M2150" s="2"/>
    </row>
    <row r="2151" spans="1:14" s="1" customFormat="1">
      <c r="A2151" s="1" t="s">
        <v>33</v>
      </c>
      <c r="B2151" s="1" t="s">
        <v>597</v>
      </c>
      <c r="C2151" s="2" t="s">
        <v>12</v>
      </c>
      <c r="D2151" s="2" t="s">
        <v>116</v>
      </c>
      <c r="E2151" s="7">
        <v>12350</v>
      </c>
      <c r="F2151" s="120"/>
      <c r="G2151" s="7"/>
      <c r="H2151" s="120"/>
      <c r="I2151" s="7"/>
      <c r="J2151" s="120"/>
      <c r="K2151" s="7"/>
      <c r="L2151" s="119"/>
      <c r="M2151" s="2"/>
    </row>
    <row r="2152" spans="1:14" s="1" customFormat="1" ht="27.6">
      <c r="A2152" s="1" t="s">
        <v>33</v>
      </c>
      <c r="B2152" s="1" t="s">
        <v>597</v>
      </c>
      <c r="C2152" s="2" t="s">
        <v>13</v>
      </c>
      <c r="D2152" s="2" t="s">
        <v>117</v>
      </c>
      <c r="E2152" s="7"/>
      <c r="F2152" s="120"/>
      <c r="G2152" s="7"/>
      <c r="H2152" s="120"/>
      <c r="I2152" s="7"/>
      <c r="J2152" s="120"/>
      <c r="K2152" s="7"/>
      <c r="L2152" s="119"/>
      <c r="M2152" s="2"/>
    </row>
    <row r="2153" spans="1:14" s="1" customFormat="1">
      <c r="A2153" s="1" t="s">
        <v>33</v>
      </c>
      <c r="B2153" s="1" t="s">
        <v>597</v>
      </c>
      <c r="C2153" s="2" t="s">
        <v>14</v>
      </c>
      <c r="D2153" s="2" t="s">
        <v>118</v>
      </c>
      <c r="E2153" s="7">
        <v>339708</v>
      </c>
      <c r="F2153" s="120"/>
      <c r="G2153" s="7">
        <v>514777</v>
      </c>
      <c r="H2153" s="120"/>
      <c r="I2153" s="7">
        <v>80844</v>
      </c>
      <c r="J2153" s="120"/>
      <c r="K2153" s="7">
        <v>468</v>
      </c>
      <c r="L2153" s="119"/>
      <c r="M2153" s="2"/>
    </row>
    <row r="2154" spans="1:14" s="1" customFormat="1" ht="27.6">
      <c r="A2154" s="1" t="s">
        <v>33</v>
      </c>
      <c r="B2154" s="1" t="s">
        <v>597</v>
      </c>
      <c r="C2154" s="2" t="s">
        <v>15</v>
      </c>
      <c r="D2154" s="2" t="s">
        <v>119</v>
      </c>
      <c r="E2154" s="7"/>
      <c r="F2154" s="120"/>
      <c r="G2154" s="7">
        <v>1802</v>
      </c>
      <c r="H2154" s="120">
        <v>3</v>
      </c>
      <c r="I2154" s="7"/>
      <c r="J2154" s="120"/>
      <c r="K2154" s="7">
        <v>55000</v>
      </c>
      <c r="L2154" s="119">
        <v>8</v>
      </c>
      <c r="M2154" s="2"/>
      <c r="N2154" s="1" t="s">
        <v>144</v>
      </c>
    </row>
    <row r="2155" spans="1:14" s="1" customFormat="1" ht="27.6">
      <c r="A2155" s="1" t="s">
        <v>33</v>
      </c>
      <c r="B2155" s="1" t="s">
        <v>597</v>
      </c>
      <c r="C2155" s="2" t="s">
        <v>15</v>
      </c>
      <c r="D2155" s="2" t="s">
        <v>120</v>
      </c>
      <c r="E2155" s="7"/>
      <c r="F2155" s="120"/>
      <c r="G2155" s="7">
        <v>1852</v>
      </c>
      <c r="H2155" s="120">
        <v>2</v>
      </c>
      <c r="I2155" s="7"/>
      <c r="J2155" s="120"/>
      <c r="K2155" s="7"/>
      <c r="L2155" s="119"/>
      <c r="M2155" s="2"/>
      <c r="N2155" s="1" t="s">
        <v>144</v>
      </c>
    </row>
    <row r="2156" spans="1:14" s="1" customFormat="1" ht="27.6">
      <c r="A2156" s="1" t="s">
        <v>33</v>
      </c>
      <c r="B2156" s="1" t="s">
        <v>597</v>
      </c>
      <c r="C2156" s="2" t="s">
        <v>15</v>
      </c>
      <c r="D2156" s="2" t="s">
        <v>121</v>
      </c>
      <c r="E2156" s="7"/>
      <c r="F2156" s="120"/>
      <c r="G2156" s="7"/>
      <c r="H2156" s="120"/>
      <c r="I2156" s="7"/>
      <c r="J2156" s="120"/>
      <c r="K2156" s="7"/>
      <c r="L2156" s="119"/>
      <c r="M2156" s="2"/>
    </row>
    <row r="2157" spans="1:14" s="1" customFormat="1" ht="27.6">
      <c r="A2157" s="1" t="s">
        <v>33</v>
      </c>
      <c r="B2157" s="1" t="s">
        <v>597</v>
      </c>
      <c r="C2157" s="2" t="s">
        <v>15</v>
      </c>
      <c r="D2157" s="2" t="s">
        <v>122</v>
      </c>
      <c r="E2157" s="7"/>
      <c r="F2157" s="120"/>
      <c r="G2157" s="7"/>
      <c r="H2157" s="120"/>
      <c r="I2157" s="7"/>
      <c r="J2157" s="120"/>
      <c r="K2157" s="7"/>
      <c r="L2157" s="119"/>
      <c r="M2157" s="2"/>
    </row>
    <row r="2158" spans="1:14" s="1" customFormat="1">
      <c r="A2158" s="1" t="s">
        <v>33</v>
      </c>
      <c r="B2158" s="1" t="s">
        <v>597</v>
      </c>
      <c r="C2158" s="2" t="s">
        <v>15</v>
      </c>
      <c r="D2158" s="2" t="s">
        <v>123</v>
      </c>
      <c r="E2158" s="7"/>
      <c r="F2158" s="120"/>
      <c r="G2158" s="7"/>
      <c r="H2158" s="120"/>
      <c r="I2158" s="7">
        <v>126788</v>
      </c>
      <c r="J2158" s="120"/>
      <c r="K2158" s="7">
        <v>30907</v>
      </c>
      <c r="L2158" s="119"/>
      <c r="M2158" s="2"/>
    </row>
    <row r="2159" spans="1:14" s="1" customFormat="1">
      <c r="A2159" s="1" t="s">
        <v>33</v>
      </c>
      <c r="B2159" s="1" t="s">
        <v>597</v>
      </c>
      <c r="C2159" s="2" t="s">
        <v>86</v>
      </c>
      <c r="D2159" s="2" t="s">
        <v>124</v>
      </c>
      <c r="E2159" s="7"/>
      <c r="F2159" s="120"/>
      <c r="G2159" s="7"/>
      <c r="H2159" s="120"/>
      <c r="I2159" s="7"/>
      <c r="J2159" s="120"/>
      <c r="K2159" s="7"/>
      <c r="L2159" s="119"/>
      <c r="M2159" s="2"/>
    </row>
    <row r="2160" spans="1:14" s="1" customFormat="1">
      <c r="A2160" s="1" t="s">
        <v>32</v>
      </c>
      <c r="B2160" s="1" t="s">
        <v>600</v>
      </c>
      <c r="C2160" s="2" t="s">
        <v>8</v>
      </c>
      <c r="D2160" s="2" t="s">
        <v>97</v>
      </c>
      <c r="E2160" s="7">
        <v>2597305</v>
      </c>
      <c r="F2160" s="120">
        <v>1401</v>
      </c>
      <c r="G2160" s="7">
        <v>5255637</v>
      </c>
      <c r="H2160" s="120">
        <v>1388</v>
      </c>
      <c r="I2160" s="7">
        <v>16500733</v>
      </c>
      <c r="J2160" s="120">
        <v>15476</v>
      </c>
      <c r="K2160" s="7">
        <v>2008441</v>
      </c>
      <c r="L2160" s="119">
        <v>598</v>
      </c>
      <c r="M2160" s="2"/>
    </row>
    <row r="2161" spans="1:14" s="1" customFormat="1">
      <c r="A2161" s="1" t="s">
        <v>32</v>
      </c>
      <c r="B2161" s="1" t="s">
        <v>600</v>
      </c>
      <c r="C2161" s="2" t="s">
        <v>8</v>
      </c>
      <c r="D2161" s="2" t="s">
        <v>98</v>
      </c>
      <c r="E2161" s="7">
        <v>1403764</v>
      </c>
      <c r="F2161" s="120">
        <v>1574</v>
      </c>
      <c r="G2161" s="7">
        <v>58947</v>
      </c>
      <c r="H2161" s="120">
        <v>136</v>
      </c>
      <c r="I2161" s="7"/>
      <c r="J2161" s="120"/>
      <c r="K2161" s="7"/>
      <c r="L2161" s="119">
        <v>0</v>
      </c>
      <c r="M2161" s="2"/>
    </row>
    <row r="2162" spans="1:14" s="1" customFormat="1">
      <c r="A2162" s="1" t="s">
        <v>32</v>
      </c>
      <c r="B2162" s="1" t="s">
        <v>600</v>
      </c>
      <c r="C2162" s="2" t="s">
        <v>8</v>
      </c>
      <c r="D2162" s="2" t="s">
        <v>99</v>
      </c>
      <c r="E2162" s="7"/>
      <c r="F2162" s="120"/>
      <c r="G2162" s="7"/>
      <c r="H2162" s="120"/>
      <c r="I2162" s="7"/>
      <c r="J2162" s="120"/>
      <c r="K2162" s="7"/>
      <c r="L2162" s="119">
        <v>0</v>
      </c>
      <c r="M2162" s="2"/>
    </row>
    <row r="2163" spans="1:14" s="1" customFormat="1" ht="27.6">
      <c r="A2163" s="1" t="s">
        <v>32</v>
      </c>
      <c r="B2163" s="1" t="s">
        <v>600</v>
      </c>
      <c r="C2163" s="2" t="s">
        <v>8</v>
      </c>
      <c r="D2163" s="2" t="s">
        <v>100</v>
      </c>
      <c r="E2163" s="7"/>
      <c r="F2163" s="120"/>
      <c r="G2163" s="7"/>
      <c r="H2163" s="120"/>
      <c r="I2163" s="7"/>
      <c r="J2163" s="120"/>
      <c r="K2163" s="7"/>
      <c r="L2163" s="119">
        <v>0</v>
      </c>
      <c r="M2163" s="2"/>
    </row>
    <row r="2164" spans="1:14" s="1" customFormat="1">
      <c r="A2164" s="1" t="s">
        <v>32</v>
      </c>
      <c r="B2164" s="1" t="s">
        <v>600</v>
      </c>
      <c r="C2164" s="2" t="s">
        <v>8</v>
      </c>
      <c r="D2164" s="2" t="s">
        <v>101</v>
      </c>
      <c r="E2164" s="7"/>
      <c r="F2164" s="120"/>
      <c r="G2164" s="7"/>
      <c r="H2164" s="120"/>
      <c r="I2164" s="7"/>
      <c r="J2164" s="120"/>
      <c r="K2164" s="7"/>
      <c r="L2164" s="119">
        <v>0</v>
      </c>
      <c r="M2164" s="2"/>
    </row>
    <row r="2165" spans="1:14" s="1" customFormat="1" ht="55.2">
      <c r="A2165" s="1" t="s">
        <v>32</v>
      </c>
      <c r="B2165" s="1" t="s">
        <v>600</v>
      </c>
      <c r="C2165" s="2" t="s">
        <v>8</v>
      </c>
      <c r="D2165" s="2" t="s">
        <v>102</v>
      </c>
      <c r="E2165" s="7"/>
      <c r="F2165" s="120"/>
      <c r="G2165" s="7">
        <v>101995</v>
      </c>
      <c r="H2165" s="120">
        <v>104</v>
      </c>
      <c r="I2165" s="7">
        <v>22501</v>
      </c>
      <c r="J2165" s="120">
        <v>17</v>
      </c>
      <c r="K2165" s="7">
        <v>0</v>
      </c>
      <c r="L2165" s="119">
        <v>0</v>
      </c>
      <c r="M2165" s="2"/>
    </row>
    <row r="2166" spans="1:14" s="1" customFormat="1">
      <c r="A2166" s="1" t="s">
        <v>32</v>
      </c>
      <c r="B2166" s="1" t="s">
        <v>600</v>
      </c>
      <c r="C2166" s="2" t="s">
        <v>8</v>
      </c>
      <c r="D2166" s="2" t="s">
        <v>103</v>
      </c>
      <c r="E2166" s="7"/>
      <c r="F2166" s="120"/>
      <c r="G2166" s="7"/>
      <c r="H2166" s="120"/>
      <c r="I2166" s="7"/>
      <c r="J2166" s="120"/>
      <c r="K2166" s="7"/>
      <c r="L2166" s="119">
        <v>0</v>
      </c>
      <c r="M2166" s="2"/>
    </row>
    <row r="2167" spans="1:14" s="1" customFormat="1" ht="27.6">
      <c r="A2167" s="1" t="s">
        <v>32</v>
      </c>
      <c r="B2167" s="1" t="s">
        <v>600</v>
      </c>
      <c r="C2167" s="2" t="s">
        <v>9</v>
      </c>
      <c r="D2167" s="2" t="s">
        <v>104</v>
      </c>
      <c r="E2167" s="7"/>
      <c r="F2167" s="120"/>
      <c r="G2167" s="7"/>
      <c r="H2167" s="120"/>
      <c r="I2167" s="7"/>
      <c r="J2167" s="120"/>
      <c r="K2167" s="7"/>
      <c r="L2167" s="119">
        <v>0</v>
      </c>
      <c r="M2167" s="2"/>
    </row>
    <row r="2168" spans="1:14" s="1" customFormat="1" ht="27.6">
      <c r="A2168" s="1" t="s">
        <v>32</v>
      </c>
      <c r="B2168" s="1" t="s">
        <v>600</v>
      </c>
      <c r="C2168" s="2" t="s">
        <v>9</v>
      </c>
      <c r="D2168" s="2" t="s">
        <v>105</v>
      </c>
      <c r="E2168" s="7"/>
      <c r="F2168" s="120"/>
      <c r="G2168" s="7">
        <v>8227</v>
      </c>
      <c r="H2168" s="120"/>
      <c r="I2168" s="7">
        <v>89061</v>
      </c>
      <c r="J2168" s="120"/>
      <c r="K2168" s="7">
        <v>5362</v>
      </c>
      <c r="L2168" s="119"/>
      <c r="M2168" s="2"/>
      <c r="N2168" s="1" t="s">
        <v>601</v>
      </c>
    </row>
    <row r="2169" spans="1:14" s="1" customFormat="1" ht="41.4">
      <c r="A2169" s="1" t="s">
        <v>32</v>
      </c>
      <c r="B2169" s="1" t="s">
        <v>600</v>
      </c>
      <c r="C2169" s="2" t="s">
        <v>9</v>
      </c>
      <c r="D2169" s="2" t="s">
        <v>106</v>
      </c>
      <c r="E2169" s="7"/>
      <c r="F2169" s="120"/>
      <c r="G2169" s="7"/>
      <c r="H2169" s="120"/>
      <c r="I2169" s="7"/>
      <c r="J2169" s="120"/>
      <c r="K2169" s="7"/>
      <c r="L2169" s="119">
        <v>0</v>
      </c>
      <c r="M2169" s="2"/>
    </row>
    <row r="2170" spans="1:14" s="1" customFormat="1" ht="27.6">
      <c r="A2170" s="1" t="s">
        <v>32</v>
      </c>
      <c r="B2170" s="1" t="s">
        <v>600</v>
      </c>
      <c r="C2170" s="2" t="s">
        <v>9</v>
      </c>
      <c r="D2170" s="2" t="s">
        <v>107</v>
      </c>
      <c r="E2170" s="7"/>
      <c r="F2170" s="120"/>
      <c r="G2170" s="7"/>
      <c r="H2170" s="120"/>
      <c r="I2170" s="7"/>
      <c r="J2170" s="120"/>
      <c r="K2170" s="7"/>
      <c r="L2170" s="119">
        <v>0</v>
      </c>
      <c r="M2170" s="2"/>
    </row>
    <row r="2171" spans="1:14" s="1" customFormat="1" ht="27.6">
      <c r="A2171" s="1" t="s">
        <v>32</v>
      </c>
      <c r="B2171" s="1" t="s">
        <v>600</v>
      </c>
      <c r="C2171" s="2" t="s">
        <v>9</v>
      </c>
      <c r="D2171" s="2" t="s">
        <v>108</v>
      </c>
      <c r="E2171" s="7">
        <v>120619</v>
      </c>
      <c r="F2171" s="120"/>
      <c r="G2171" s="7">
        <v>16105</v>
      </c>
      <c r="H2171" s="120"/>
      <c r="I2171" s="7">
        <v>34657</v>
      </c>
      <c r="J2171" s="120"/>
      <c r="K2171" s="7">
        <v>1612</v>
      </c>
      <c r="L2171" s="119">
        <v>0</v>
      </c>
      <c r="M2171" s="2"/>
    </row>
    <row r="2172" spans="1:14" s="1" customFormat="1" ht="27.6">
      <c r="A2172" s="1" t="s">
        <v>32</v>
      </c>
      <c r="B2172" s="1" t="s">
        <v>600</v>
      </c>
      <c r="C2172" s="2" t="s">
        <v>10</v>
      </c>
      <c r="D2172" s="2" t="s">
        <v>109</v>
      </c>
      <c r="E2172" s="7"/>
      <c r="F2172" s="120"/>
      <c r="G2172" s="7"/>
      <c r="H2172" s="120"/>
      <c r="I2172" s="7"/>
      <c r="J2172" s="120"/>
      <c r="K2172" s="7"/>
      <c r="L2172" s="119">
        <v>0</v>
      </c>
      <c r="M2172" s="2"/>
    </row>
    <row r="2173" spans="1:14" s="1" customFormat="1" ht="27.6">
      <c r="A2173" s="1" t="s">
        <v>32</v>
      </c>
      <c r="B2173" s="1" t="s">
        <v>600</v>
      </c>
      <c r="C2173" s="2" t="s">
        <v>10</v>
      </c>
      <c r="D2173" s="2" t="s">
        <v>110</v>
      </c>
      <c r="E2173" s="7"/>
      <c r="F2173" s="120"/>
      <c r="G2173" s="7"/>
      <c r="H2173" s="120"/>
      <c r="I2173" s="7"/>
      <c r="J2173" s="120"/>
      <c r="K2173" s="7"/>
      <c r="L2173" s="119">
        <v>0</v>
      </c>
      <c r="M2173" s="2"/>
    </row>
    <row r="2174" spans="1:14" s="1" customFormat="1" ht="27.6">
      <c r="A2174" s="1" t="s">
        <v>32</v>
      </c>
      <c r="B2174" s="1" t="s">
        <v>600</v>
      </c>
      <c r="C2174" s="2" t="s">
        <v>10</v>
      </c>
      <c r="D2174" s="2" t="s">
        <v>111</v>
      </c>
      <c r="E2174" s="7"/>
      <c r="F2174" s="120"/>
      <c r="G2174" s="7"/>
      <c r="H2174" s="120"/>
      <c r="I2174" s="7">
        <v>743567</v>
      </c>
      <c r="J2174" s="120"/>
      <c r="K2174" s="7">
        <v>0</v>
      </c>
      <c r="L2174" s="119">
        <v>0</v>
      </c>
      <c r="M2174" s="2"/>
    </row>
    <row r="2175" spans="1:14" s="1" customFormat="1" ht="27.6">
      <c r="A2175" s="1" t="s">
        <v>32</v>
      </c>
      <c r="B2175" s="1" t="s">
        <v>600</v>
      </c>
      <c r="C2175" s="2" t="s">
        <v>10</v>
      </c>
      <c r="D2175" s="2" t="s">
        <v>112</v>
      </c>
      <c r="E2175" s="7"/>
      <c r="F2175" s="120"/>
      <c r="G2175" s="7"/>
      <c r="H2175" s="120"/>
      <c r="I2175" s="7"/>
      <c r="J2175" s="120"/>
      <c r="K2175" s="7"/>
      <c r="L2175" s="119">
        <v>0</v>
      </c>
      <c r="M2175" s="2"/>
    </row>
    <row r="2176" spans="1:14" s="1" customFormat="1">
      <c r="A2176" s="1" t="s">
        <v>32</v>
      </c>
      <c r="B2176" s="1" t="s">
        <v>600</v>
      </c>
      <c r="C2176" s="2" t="s">
        <v>11</v>
      </c>
      <c r="D2176" s="2" t="s">
        <v>113</v>
      </c>
      <c r="E2176" s="7"/>
      <c r="F2176" s="120"/>
      <c r="G2176" s="7"/>
      <c r="H2176" s="120"/>
      <c r="I2176" s="7"/>
      <c r="J2176" s="120"/>
      <c r="K2176" s="7"/>
      <c r="L2176" s="119">
        <v>0</v>
      </c>
      <c r="M2176" s="2"/>
    </row>
    <row r="2177" spans="1:14" s="1" customFormat="1" ht="41.4">
      <c r="A2177" s="1" t="s">
        <v>32</v>
      </c>
      <c r="B2177" s="1" t="s">
        <v>600</v>
      </c>
      <c r="C2177" s="2" t="s">
        <v>11</v>
      </c>
      <c r="D2177" s="2" t="s">
        <v>114</v>
      </c>
      <c r="E2177" s="7"/>
      <c r="F2177" s="120"/>
      <c r="G2177" s="7"/>
      <c r="H2177" s="120"/>
      <c r="I2177" s="7">
        <v>425000</v>
      </c>
      <c r="J2177" s="120"/>
      <c r="K2177" s="7">
        <v>0</v>
      </c>
      <c r="L2177" s="119">
        <v>0</v>
      </c>
      <c r="M2177" s="2"/>
    </row>
    <row r="2178" spans="1:14" s="1" customFormat="1">
      <c r="A2178" s="1" t="s">
        <v>32</v>
      </c>
      <c r="B2178" s="1" t="s">
        <v>600</v>
      </c>
      <c r="C2178" s="2" t="s">
        <v>11</v>
      </c>
      <c r="D2178" s="2" t="s">
        <v>115</v>
      </c>
      <c r="E2178" s="7"/>
      <c r="F2178" s="120"/>
      <c r="G2178" s="7"/>
      <c r="H2178" s="120"/>
      <c r="I2178" s="7"/>
      <c r="J2178" s="120"/>
      <c r="K2178" s="7"/>
      <c r="L2178" s="119">
        <v>0</v>
      </c>
      <c r="M2178" s="2"/>
    </row>
    <row r="2179" spans="1:14" s="1" customFormat="1">
      <c r="A2179" s="1" t="s">
        <v>32</v>
      </c>
      <c r="B2179" s="1" t="s">
        <v>600</v>
      </c>
      <c r="C2179" s="2" t="s">
        <v>12</v>
      </c>
      <c r="D2179" s="2" t="s">
        <v>116</v>
      </c>
      <c r="E2179" s="7"/>
      <c r="F2179" s="120"/>
      <c r="G2179" s="7"/>
      <c r="H2179" s="120"/>
      <c r="I2179" s="7"/>
      <c r="J2179" s="120"/>
      <c r="K2179" s="7"/>
      <c r="L2179" s="119">
        <v>0</v>
      </c>
      <c r="M2179" s="2"/>
    </row>
    <row r="2180" spans="1:14" s="1" customFormat="1" ht="27.6">
      <c r="A2180" s="1" t="s">
        <v>32</v>
      </c>
      <c r="B2180" s="1" t="s">
        <v>600</v>
      </c>
      <c r="C2180" s="2" t="s">
        <v>13</v>
      </c>
      <c r="D2180" s="2" t="s">
        <v>117</v>
      </c>
      <c r="E2180" s="7"/>
      <c r="F2180" s="120"/>
      <c r="G2180" s="7"/>
      <c r="H2180" s="120"/>
      <c r="I2180" s="7"/>
      <c r="J2180" s="120"/>
      <c r="K2180" s="7"/>
      <c r="L2180" s="119">
        <v>0</v>
      </c>
      <c r="M2180" s="2"/>
    </row>
    <row r="2181" spans="1:14" s="1" customFormat="1">
      <c r="A2181" s="1" t="s">
        <v>32</v>
      </c>
      <c r="B2181" s="1" t="s">
        <v>600</v>
      </c>
      <c r="C2181" s="2" t="s">
        <v>14</v>
      </c>
      <c r="D2181" s="2" t="s">
        <v>118</v>
      </c>
      <c r="E2181" s="7"/>
      <c r="F2181" s="120"/>
      <c r="G2181" s="7">
        <v>1031933</v>
      </c>
      <c r="H2181" s="120"/>
      <c r="I2181" s="7">
        <v>1645747</v>
      </c>
      <c r="J2181" s="120"/>
      <c r="K2181" s="7">
        <v>83435</v>
      </c>
      <c r="L2181" s="119">
        <v>0</v>
      </c>
      <c r="M2181" s="2"/>
      <c r="N2181" s="1" t="s">
        <v>602</v>
      </c>
    </row>
    <row r="2182" spans="1:14" s="1" customFormat="1" ht="27.6">
      <c r="A2182" s="1" t="s">
        <v>32</v>
      </c>
      <c r="B2182" s="1" t="s">
        <v>600</v>
      </c>
      <c r="C2182" s="2" t="s">
        <v>15</v>
      </c>
      <c r="D2182" s="2" t="s">
        <v>119</v>
      </c>
      <c r="E2182" s="7"/>
      <c r="F2182" s="120"/>
      <c r="G2182" s="7"/>
      <c r="H2182" s="120"/>
      <c r="I2182" s="7"/>
      <c r="J2182" s="120"/>
      <c r="K2182" s="7"/>
      <c r="L2182" s="119">
        <v>0</v>
      </c>
      <c r="M2182" s="2"/>
    </row>
    <row r="2183" spans="1:14" s="1" customFormat="1" ht="27.6">
      <c r="A2183" s="1" t="s">
        <v>32</v>
      </c>
      <c r="B2183" s="1" t="s">
        <v>600</v>
      </c>
      <c r="C2183" s="2" t="s">
        <v>15</v>
      </c>
      <c r="D2183" s="2" t="s">
        <v>120</v>
      </c>
      <c r="E2183" s="7"/>
      <c r="F2183" s="120"/>
      <c r="G2183" s="7">
        <v>1076543</v>
      </c>
      <c r="H2183" s="120">
        <v>352</v>
      </c>
      <c r="I2183" s="7"/>
      <c r="J2183" s="120"/>
      <c r="K2183" s="7"/>
      <c r="L2183" s="119">
        <v>0</v>
      </c>
      <c r="M2183" s="2"/>
    </row>
    <row r="2184" spans="1:14" s="1" customFormat="1" ht="27.6">
      <c r="A2184" s="1" t="s">
        <v>32</v>
      </c>
      <c r="B2184" s="1" t="s">
        <v>600</v>
      </c>
      <c r="C2184" s="2" t="s">
        <v>15</v>
      </c>
      <c r="D2184" s="2" t="s">
        <v>121</v>
      </c>
      <c r="E2184" s="7"/>
      <c r="F2184" s="120"/>
      <c r="G2184" s="7">
        <v>74727</v>
      </c>
      <c r="H2184" s="120">
        <v>49</v>
      </c>
      <c r="I2184" s="7">
        <v>396072</v>
      </c>
      <c r="J2184" s="120">
        <v>170</v>
      </c>
      <c r="K2184" s="7">
        <v>77148</v>
      </c>
      <c r="L2184" s="119">
        <v>0</v>
      </c>
      <c r="M2184" s="2"/>
    </row>
    <row r="2185" spans="1:14" s="1" customFormat="1" ht="27.6">
      <c r="A2185" s="1" t="s">
        <v>32</v>
      </c>
      <c r="B2185" s="1" t="s">
        <v>600</v>
      </c>
      <c r="C2185" s="2" t="s">
        <v>15</v>
      </c>
      <c r="D2185" s="2" t="s">
        <v>122</v>
      </c>
      <c r="E2185" s="7"/>
      <c r="F2185" s="120"/>
      <c r="G2185" s="7"/>
      <c r="H2185" s="120"/>
      <c r="I2185" s="7"/>
      <c r="J2185" s="120"/>
      <c r="K2185" s="7"/>
      <c r="L2185" s="119">
        <v>0</v>
      </c>
      <c r="M2185" s="2"/>
    </row>
    <row r="2186" spans="1:14" s="1" customFormat="1">
      <c r="A2186" s="1" t="s">
        <v>32</v>
      </c>
      <c r="B2186" s="1" t="s">
        <v>600</v>
      </c>
      <c r="C2186" s="2" t="s">
        <v>15</v>
      </c>
      <c r="D2186" s="2" t="s">
        <v>123</v>
      </c>
      <c r="E2186" s="7"/>
      <c r="F2186" s="120"/>
      <c r="G2186" s="7"/>
      <c r="H2186" s="120"/>
      <c r="I2186" s="7"/>
      <c r="J2186" s="120"/>
      <c r="K2186" s="7"/>
      <c r="L2186" s="119">
        <v>0</v>
      </c>
      <c r="M2186" s="2"/>
    </row>
    <row r="2187" spans="1:14" s="1" customFormat="1">
      <c r="A2187" s="1" t="s">
        <v>32</v>
      </c>
      <c r="B2187" s="1" t="s">
        <v>600</v>
      </c>
      <c r="C2187" s="2" t="s">
        <v>86</v>
      </c>
      <c r="D2187" s="2" t="s">
        <v>124</v>
      </c>
      <c r="E2187" s="7"/>
      <c r="F2187" s="120"/>
      <c r="G2187" s="7"/>
      <c r="H2187" s="120"/>
      <c r="I2187" s="7"/>
      <c r="J2187" s="120"/>
      <c r="K2187" s="7"/>
      <c r="L2187" s="119">
        <v>0</v>
      </c>
      <c r="M2187" s="2"/>
    </row>
    <row r="2188" spans="1:14" s="1" customFormat="1">
      <c r="A2188" s="1" t="s">
        <v>29</v>
      </c>
      <c r="B2188" s="1" t="s">
        <v>603</v>
      </c>
      <c r="C2188" s="2" t="s">
        <v>8</v>
      </c>
      <c r="D2188" s="2" t="s">
        <v>97</v>
      </c>
      <c r="E2188" s="7"/>
      <c r="F2188" s="120"/>
      <c r="G2188" s="7"/>
      <c r="H2188" s="120"/>
      <c r="I2188" s="7">
        <v>17153777</v>
      </c>
      <c r="J2188" s="120">
        <v>17018</v>
      </c>
      <c r="K2188" s="7"/>
      <c r="L2188" s="119"/>
      <c r="M2188" s="2"/>
      <c r="N2188" s="1" t="s">
        <v>604</v>
      </c>
    </row>
    <row r="2189" spans="1:14" s="1" customFormat="1">
      <c r="A2189" s="1" t="s">
        <v>29</v>
      </c>
      <c r="B2189" s="1" t="s">
        <v>603</v>
      </c>
      <c r="C2189" s="2" t="s">
        <v>8</v>
      </c>
      <c r="D2189" s="2" t="s">
        <v>98</v>
      </c>
      <c r="E2189" s="7"/>
      <c r="F2189" s="120"/>
      <c r="G2189" s="7"/>
      <c r="H2189" s="120"/>
      <c r="I2189" s="7"/>
      <c r="J2189" s="120"/>
      <c r="K2189" s="7"/>
      <c r="L2189" s="119"/>
      <c r="M2189" s="2"/>
    </row>
    <row r="2190" spans="1:14" s="1" customFormat="1">
      <c r="A2190" s="1" t="s">
        <v>29</v>
      </c>
      <c r="B2190" s="1" t="s">
        <v>603</v>
      </c>
      <c r="C2190" s="2" t="s">
        <v>8</v>
      </c>
      <c r="D2190" s="2" t="s">
        <v>99</v>
      </c>
      <c r="E2190" s="7"/>
      <c r="F2190" s="120"/>
      <c r="G2190" s="7"/>
      <c r="H2190" s="120"/>
      <c r="I2190" s="7"/>
      <c r="J2190" s="120"/>
      <c r="K2190" s="7"/>
      <c r="L2190" s="119"/>
      <c r="M2190" s="2"/>
    </row>
    <row r="2191" spans="1:14" s="1" customFormat="1" ht="27.6">
      <c r="A2191" s="1" t="s">
        <v>29</v>
      </c>
      <c r="B2191" s="1" t="s">
        <v>603</v>
      </c>
      <c r="C2191" s="2" t="s">
        <v>8</v>
      </c>
      <c r="D2191" s="2" t="s">
        <v>100</v>
      </c>
      <c r="E2191" s="7"/>
      <c r="F2191" s="120"/>
      <c r="G2191" s="7"/>
      <c r="H2191" s="120"/>
      <c r="I2191" s="7"/>
      <c r="J2191" s="120"/>
      <c r="K2191" s="7"/>
      <c r="L2191" s="119"/>
      <c r="M2191" s="2"/>
    </row>
    <row r="2192" spans="1:14" s="1" customFormat="1">
      <c r="A2192" s="1" t="s">
        <v>29</v>
      </c>
      <c r="B2192" s="1" t="s">
        <v>603</v>
      </c>
      <c r="C2192" s="2" t="s">
        <v>8</v>
      </c>
      <c r="D2192" s="2" t="s">
        <v>101</v>
      </c>
      <c r="E2192" s="7"/>
      <c r="F2192" s="120"/>
      <c r="G2192" s="7"/>
      <c r="H2192" s="120"/>
      <c r="I2192" s="7"/>
      <c r="J2192" s="120"/>
      <c r="K2192" s="7"/>
      <c r="L2192" s="119"/>
      <c r="M2192" s="2"/>
    </row>
    <row r="2193" spans="1:14" s="1" customFormat="1" ht="55.2">
      <c r="A2193" s="1" t="s">
        <v>29</v>
      </c>
      <c r="B2193" s="1" t="s">
        <v>603</v>
      </c>
      <c r="C2193" s="2" t="s">
        <v>8</v>
      </c>
      <c r="D2193" s="2" t="s">
        <v>102</v>
      </c>
      <c r="E2193" s="7"/>
      <c r="F2193" s="120"/>
      <c r="G2193" s="7"/>
      <c r="H2193" s="120"/>
      <c r="I2193" s="7"/>
      <c r="J2193" s="120"/>
      <c r="K2193" s="7"/>
      <c r="L2193" s="119"/>
      <c r="M2193" s="2"/>
    </row>
    <row r="2194" spans="1:14" s="1" customFormat="1">
      <c r="A2194" s="1" t="s">
        <v>29</v>
      </c>
      <c r="B2194" s="1" t="s">
        <v>603</v>
      </c>
      <c r="C2194" s="2" t="s">
        <v>8</v>
      </c>
      <c r="D2194" s="2" t="s">
        <v>103</v>
      </c>
      <c r="E2194" s="7"/>
      <c r="F2194" s="120"/>
      <c r="G2194" s="7"/>
      <c r="H2194" s="120"/>
      <c r="I2194" s="7"/>
      <c r="J2194" s="120"/>
      <c r="K2194" s="7"/>
      <c r="L2194" s="119"/>
      <c r="M2194" s="2"/>
    </row>
    <row r="2195" spans="1:14" s="1" customFormat="1" ht="27.6">
      <c r="A2195" s="1" t="s">
        <v>29</v>
      </c>
      <c r="B2195" s="1" t="s">
        <v>603</v>
      </c>
      <c r="C2195" s="2" t="s">
        <v>9</v>
      </c>
      <c r="D2195" s="2" t="s">
        <v>104</v>
      </c>
      <c r="E2195" s="7"/>
      <c r="F2195" s="120"/>
      <c r="G2195" s="7"/>
      <c r="H2195" s="120"/>
      <c r="I2195" s="7"/>
      <c r="J2195" s="120"/>
      <c r="K2195" s="7"/>
      <c r="L2195" s="119"/>
      <c r="M2195" s="2"/>
    </row>
    <row r="2196" spans="1:14" s="1" customFormat="1" ht="27.6">
      <c r="A2196" s="1" t="s">
        <v>29</v>
      </c>
      <c r="B2196" s="1" t="s">
        <v>603</v>
      </c>
      <c r="C2196" s="2" t="s">
        <v>9</v>
      </c>
      <c r="D2196" s="2" t="s">
        <v>105</v>
      </c>
      <c r="E2196" s="7"/>
      <c r="F2196" s="120"/>
      <c r="G2196" s="7"/>
      <c r="H2196" s="120"/>
      <c r="I2196" s="7"/>
      <c r="J2196" s="120"/>
      <c r="K2196" s="7"/>
      <c r="L2196" s="119"/>
      <c r="M2196" s="2"/>
    </row>
    <row r="2197" spans="1:14" s="1" customFormat="1" ht="41.4">
      <c r="A2197" s="1" t="s">
        <v>29</v>
      </c>
      <c r="B2197" s="1" t="s">
        <v>603</v>
      </c>
      <c r="C2197" s="2" t="s">
        <v>9</v>
      </c>
      <c r="D2197" s="2" t="s">
        <v>106</v>
      </c>
      <c r="E2197" s="7"/>
      <c r="F2197" s="120"/>
      <c r="G2197" s="7"/>
      <c r="H2197" s="120"/>
      <c r="I2197" s="7"/>
      <c r="J2197" s="120"/>
      <c r="K2197" s="7"/>
      <c r="L2197" s="119"/>
      <c r="M2197" s="2"/>
    </row>
    <row r="2198" spans="1:14" s="1" customFormat="1" ht="27.6">
      <c r="A2198" s="1" t="s">
        <v>29</v>
      </c>
      <c r="B2198" s="1" t="s">
        <v>603</v>
      </c>
      <c r="C2198" s="2" t="s">
        <v>9</v>
      </c>
      <c r="D2198" s="2" t="s">
        <v>107</v>
      </c>
      <c r="E2198" s="7"/>
      <c r="F2198" s="120"/>
      <c r="G2198" s="7"/>
      <c r="H2198" s="120"/>
      <c r="I2198" s="7"/>
      <c r="J2198" s="120"/>
      <c r="K2198" s="7"/>
      <c r="L2198" s="119"/>
      <c r="M2198" s="2"/>
    </row>
    <row r="2199" spans="1:14" s="1" customFormat="1" ht="27.6">
      <c r="A2199" s="1" t="s">
        <v>29</v>
      </c>
      <c r="B2199" s="1" t="s">
        <v>603</v>
      </c>
      <c r="C2199" s="2" t="s">
        <v>9</v>
      </c>
      <c r="D2199" s="2" t="s">
        <v>108</v>
      </c>
      <c r="E2199" s="7"/>
      <c r="F2199" s="120"/>
      <c r="G2199" s="7"/>
      <c r="H2199" s="120"/>
      <c r="I2199" s="7">
        <v>505186</v>
      </c>
      <c r="J2199" s="120"/>
      <c r="K2199" s="7"/>
      <c r="L2199" s="119"/>
      <c r="M2199" s="2"/>
      <c r="N2199" s="1" t="s">
        <v>605</v>
      </c>
    </row>
    <row r="2200" spans="1:14" s="1" customFormat="1" ht="27.6">
      <c r="A2200" s="1" t="s">
        <v>29</v>
      </c>
      <c r="B2200" s="1" t="s">
        <v>603</v>
      </c>
      <c r="C2200" s="2" t="s">
        <v>10</v>
      </c>
      <c r="D2200" s="2" t="s">
        <v>109</v>
      </c>
      <c r="E2200" s="7"/>
      <c r="F2200" s="120"/>
      <c r="G2200" s="7"/>
      <c r="H2200" s="120"/>
      <c r="I2200" s="7"/>
      <c r="J2200" s="120"/>
      <c r="K2200" s="7"/>
      <c r="L2200" s="119"/>
      <c r="M2200" s="2"/>
    </row>
    <row r="2201" spans="1:14" s="1" customFormat="1" ht="27.6">
      <c r="A2201" s="1" t="s">
        <v>29</v>
      </c>
      <c r="B2201" s="1" t="s">
        <v>603</v>
      </c>
      <c r="C2201" s="2" t="s">
        <v>10</v>
      </c>
      <c r="D2201" s="2" t="s">
        <v>110</v>
      </c>
      <c r="E2201" s="7"/>
      <c r="F2201" s="120"/>
      <c r="G2201" s="7"/>
      <c r="H2201" s="120"/>
      <c r="I2201" s="7"/>
      <c r="J2201" s="120"/>
      <c r="K2201" s="7"/>
      <c r="L2201" s="119"/>
      <c r="M2201" s="2"/>
    </row>
    <row r="2202" spans="1:14" s="1" customFormat="1" ht="27.6">
      <c r="A2202" s="1" t="s">
        <v>29</v>
      </c>
      <c r="B2202" s="1" t="s">
        <v>603</v>
      </c>
      <c r="C2202" s="2" t="s">
        <v>10</v>
      </c>
      <c r="D2202" s="2" t="s">
        <v>111</v>
      </c>
      <c r="E2202" s="7"/>
      <c r="F2202" s="120"/>
      <c r="G2202" s="7"/>
      <c r="H2202" s="120"/>
      <c r="I2202" s="7">
        <v>1346233</v>
      </c>
      <c r="J2202" s="120"/>
      <c r="K2202" s="7"/>
      <c r="L2202" s="119"/>
      <c r="M2202" s="2"/>
      <c r="N2202" s="1" t="s">
        <v>606</v>
      </c>
    </row>
    <row r="2203" spans="1:14" s="1" customFormat="1" ht="27.6">
      <c r="A2203" s="1" t="s">
        <v>29</v>
      </c>
      <c r="B2203" s="1" t="s">
        <v>603</v>
      </c>
      <c r="C2203" s="2" t="s">
        <v>10</v>
      </c>
      <c r="D2203" s="2" t="s">
        <v>112</v>
      </c>
      <c r="E2203" s="7"/>
      <c r="F2203" s="120"/>
      <c r="G2203" s="7"/>
      <c r="H2203" s="120"/>
      <c r="I2203" s="7"/>
      <c r="J2203" s="120"/>
      <c r="K2203" s="7"/>
      <c r="L2203" s="119"/>
      <c r="M2203" s="2"/>
    </row>
    <row r="2204" spans="1:14" s="1" customFormat="1">
      <c r="A2204" s="1" t="s">
        <v>29</v>
      </c>
      <c r="B2204" s="1" t="s">
        <v>603</v>
      </c>
      <c r="C2204" s="2" t="s">
        <v>11</v>
      </c>
      <c r="D2204" s="2" t="s">
        <v>113</v>
      </c>
      <c r="E2204" s="7"/>
      <c r="F2204" s="120"/>
      <c r="G2204" s="7"/>
      <c r="H2204" s="120"/>
      <c r="I2204" s="7">
        <v>11053154</v>
      </c>
      <c r="J2204" s="120"/>
      <c r="K2204" s="7"/>
      <c r="L2204" s="119"/>
      <c r="M2204" s="2"/>
      <c r="N2204" s="1" t="s">
        <v>607</v>
      </c>
    </row>
    <row r="2205" spans="1:14" s="1" customFormat="1" ht="41.4">
      <c r="A2205" s="1" t="s">
        <v>29</v>
      </c>
      <c r="B2205" s="1" t="s">
        <v>603</v>
      </c>
      <c r="C2205" s="2" t="s">
        <v>11</v>
      </c>
      <c r="D2205" s="2" t="s">
        <v>114</v>
      </c>
      <c r="E2205" s="7"/>
      <c r="F2205" s="120"/>
      <c r="G2205" s="7"/>
      <c r="H2205" s="120"/>
      <c r="I2205" s="7">
        <v>3903143</v>
      </c>
      <c r="J2205" s="120"/>
      <c r="K2205" s="7"/>
      <c r="L2205" s="119"/>
      <c r="M2205" s="2"/>
      <c r="N2205" s="1" t="s">
        <v>608</v>
      </c>
    </row>
    <row r="2206" spans="1:14" s="1" customFormat="1">
      <c r="A2206" s="1" t="s">
        <v>29</v>
      </c>
      <c r="B2206" s="1" t="s">
        <v>603</v>
      </c>
      <c r="C2206" s="2" t="s">
        <v>11</v>
      </c>
      <c r="D2206" s="2" t="s">
        <v>115</v>
      </c>
      <c r="E2206" s="7"/>
      <c r="F2206" s="120"/>
      <c r="G2206" s="7"/>
      <c r="H2206" s="120"/>
      <c r="I2206" s="7"/>
      <c r="J2206" s="120"/>
      <c r="K2206" s="7"/>
      <c r="L2206" s="119"/>
      <c r="M2206" s="2"/>
    </row>
    <row r="2207" spans="1:14" s="1" customFormat="1">
      <c r="A2207" s="1" t="s">
        <v>29</v>
      </c>
      <c r="B2207" s="1" t="s">
        <v>603</v>
      </c>
      <c r="C2207" s="2" t="s">
        <v>12</v>
      </c>
      <c r="D2207" s="2" t="s">
        <v>116</v>
      </c>
      <c r="E2207" s="7"/>
      <c r="F2207" s="120"/>
      <c r="G2207" s="7"/>
      <c r="H2207" s="120"/>
      <c r="I2207" s="7"/>
      <c r="J2207" s="120"/>
      <c r="K2207" s="7"/>
      <c r="L2207" s="119"/>
      <c r="M2207" s="2"/>
    </row>
    <row r="2208" spans="1:14" s="1" customFormat="1" ht="27.6">
      <c r="A2208" s="1" t="s">
        <v>29</v>
      </c>
      <c r="B2208" s="1" t="s">
        <v>603</v>
      </c>
      <c r="C2208" s="2" t="s">
        <v>13</v>
      </c>
      <c r="D2208" s="2" t="s">
        <v>117</v>
      </c>
      <c r="E2208" s="7"/>
      <c r="F2208" s="120"/>
      <c r="G2208" s="7"/>
      <c r="H2208" s="120"/>
      <c r="I2208" s="7"/>
      <c r="J2208" s="120"/>
      <c r="K2208" s="7"/>
      <c r="L2208" s="119"/>
      <c r="M2208" s="2"/>
    </row>
    <row r="2209" spans="1:13" s="1" customFormat="1">
      <c r="A2209" s="1" t="s">
        <v>29</v>
      </c>
      <c r="B2209" s="1" t="s">
        <v>603</v>
      </c>
      <c r="C2209" s="2" t="s">
        <v>14</v>
      </c>
      <c r="D2209" s="2" t="s">
        <v>118</v>
      </c>
      <c r="E2209" s="7"/>
      <c r="F2209" s="120"/>
      <c r="G2209" s="7"/>
      <c r="H2209" s="120"/>
      <c r="I2209" s="7"/>
      <c r="J2209" s="120"/>
      <c r="K2209" s="7"/>
      <c r="L2209" s="119"/>
      <c r="M2209" s="2"/>
    </row>
    <row r="2210" spans="1:13" s="1" customFormat="1" ht="27.6">
      <c r="A2210" s="1" t="s">
        <v>29</v>
      </c>
      <c r="B2210" s="1" t="s">
        <v>603</v>
      </c>
      <c r="C2210" s="2" t="s">
        <v>15</v>
      </c>
      <c r="D2210" s="2" t="s">
        <v>119</v>
      </c>
      <c r="E2210" s="7"/>
      <c r="F2210" s="120"/>
      <c r="G2210" s="7"/>
      <c r="H2210" s="120"/>
      <c r="I2210" s="7"/>
      <c r="J2210" s="120"/>
      <c r="K2210" s="7"/>
      <c r="L2210" s="119"/>
      <c r="M2210" s="2"/>
    </row>
    <row r="2211" spans="1:13" s="1" customFormat="1" ht="27.6">
      <c r="A2211" s="1" t="s">
        <v>29</v>
      </c>
      <c r="B2211" s="1" t="s">
        <v>603</v>
      </c>
      <c r="C2211" s="2" t="s">
        <v>15</v>
      </c>
      <c r="D2211" s="2" t="s">
        <v>120</v>
      </c>
      <c r="E2211" s="7"/>
      <c r="F2211" s="120"/>
      <c r="G2211" s="7"/>
      <c r="H2211" s="120"/>
      <c r="I2211" s="7"/>
      <c r="J2211" s="120"/>
      <c r="K2211" s="7"/>
      <c r="L2211" s="119"/>
      <c r="M2211" s="2"/>
    </row>
    <row r="2212" spans="1:13" s="1" customFormat="1" ht="27.6">
      <c r="A2212" s="1" t="s">
        <v>29</v>
      </c>
      <c r="B2212" s="1" t="s">
        <v>603</v>
      </c>
      <c r="C2212" s="2" t="s">
        <v>15</v>
      </c>
      <c r="D2212" s="2" t="s">
        <v>121</v>
      </c>
      <c r="E2212" s="7"/>
      <c r="F2212" s="120"/>
      <c r="G2212" s="7"/>
      <c r="H2212" s="120"/>
      <c r="I2212" s="7">
        <v>31377</v>
      </c>
      <c r="J2212" s="120"/>
      <c r="K2212" s="7">
        <v>691.92</v>
      </c>
      <c r="L2212" s="119"/>
      <c r="M2212" s="134">
        <v>32069</v>
      </c>
    </row>
    <row r="2213" spans="1:13" s="1" customFormat="1" ht="27.6">
      <c r="A2213" s="1" t="s">
        <v>29</v>
      </c>
      <c r="B2213" s="1" t="s">
        <v>603</v>
      </c>
      <c r="C2213" s="2" t="s">
        <v>15</v>
      </c>
      <c r="D2213" s="2" t="s">
        <v>122</v>
      </c>
      <c r="E2213" s="7"/>
      <c r="F2213" s="120"/>
      <c r="G2213" s="7"/>
      <c r="H2213" s="120"/>
      <c r="I2213" s="7"/>
      <c r="J2213" s="120"/>
      <c r="K2213" s="7"/>
      <c r="L2213" s="119"/>
      <c r="M2213" s="2"/>
    </row>
    <row r="2214" spans="1:13" s="1" customFormat="1">
      <c r="A2214" s="1" t="s">
        <v>29</v>
      </c>
      <c r="B2214" s="1" t="s">
        <v>603</v>
      </c>
      <c r="C2214" s="2" t="s">
        <v>15</v>
      </c>
      <c r="D2214" s="2" t="s">
        <v>123</v>
      </c>
      <c r="E2214" s="7"/>
      <c r="F2214" s="120"/>
      <c r="G2214" s="7"/>
      <c r="H2214" s="120"/>
      <c r="I2214" s="7">
        <v>55634</v>
      </c>
      <c r="J2214" s="120"/>
      <c r="K2214" s="7">
        <v>139319.07999999999</v>
      </c>
      <c r="L2214" s="119"/>
      <c r="M2214" s="134">
        <v>194954</v>
      </c>
    </row>
    <row r="2215" spans="1:13" s="1" customFormat="1">
      <c r="A2215" s="1" t="s">
        <v>29</v>
      </c>
      <c r="B2215" s="1" t="s">
        <v>603</v>
      </c>
      <c r="C2215" s="2" t="s">
        <v>86</v>
      </c>
      <c r="D2215" s="2" t="s">
        <v>124</v>
      </c>
      <c r="E2215" s="7"/>
      <c r="F2215" s="120"/>
      <c r="G2215" s="7"/>
      <c r="H2215" s="120"/>
      <c r="I2215" s="7"/>
      <c r="J2215" s="120"/>
      <c r="K2215" s="7"/>
      <c r="L2215" s="119"/>
      <c r="M2215" s="2"/>
    </row>
    <row r="2216" spans="1:13" s="1" customFormat="1">
      <c r="A2216" s="1" t="s">
        <v>29</v>
      </c>
      <c r="B2216" s="1" t="s">
        <v>613</v>
      </c>
      <c r="C2216" s="2" t="s">
        <v>8</v>
      </c>
      <c r="D2216" s="2" t="s">
        <v>97</v>
      </c>
      <c r="E2216" s="7">
        <v>442844</v>
      </c>
      <c r="F2216" s="120">
        <v>241</v>
      </c>
      <c r="G2216" s="7">
        <v>443678</v>
      </c>
      <c r="H2216" s="120">
        <v>320</v>
      </c>
      <c r="I2216" s="7">
        <v>1721540</v>
      </c>
      <c r="J2216" s="120">
        <v>1220</v>
      </c>
      <c r="K2216" s="7">
        <v>323037</v>
      </c>
      <c r="L2216" s="119">
        <v>601</v>
      </c>
      <c r="M2216" s="2"/>
    </row>
    <row r="2217" spans="1:13" s="1" customFormat="1">
      <c r="A2217" s="1" t="s">
        <v>29</v>
      </c>
      <c r="B2217" s="1" t="s">
        <v>613</v>
      </c>
      <c r="C2217" s="2" t="s">
        <v>8</v>
      </c>
      <c r="D2217" s="2" t="s">
        <v>98</v>
      </c>
      <c r="E2217" s="7">
        <v>177151</v>
      </c>
      <c r="F2217" s="120">
        <v>287</v>
      </c>
      <c r="G2217" s="7"/>
      <c r="H2217" s="120"/>
      <c r="I2217" s="7"/>
      <c r="J2217" s="120"/>
      <c r="K2217" s="7"/>
      <c r="L2217" s="119"/>
      <c r="M2217" s="2"/>
    </row>
    <row r="2218" spans="1:13" s="1" customFormat="1">
      <c r="A2218" s="1" t="s">
        <v>29</v>
      </c>
      <c r="B2218" s="1" t="s">
        <v>613</v>
      </c>
      <c r="C2218" s="2" t="s">
        <v>8</v>
      </c>
      <c r="D2218" s="2" t="s">
        <v>99</v>
      </c>
      <c r="E2218" s="7"/>
      <c r="F2218" s="120"/>
      <c r="G2218" s="7"/>
      <c r="H2218" s="120"/>
      <c r="I2218" s="7"/>
      <c r="J2218" s="120"/>
      <c r="K2218" s="7"/>
      <c r="L2218" s="119"/>
      <c r="M2218" s="2"/>
    </row>
    <row r="2219" spans="1:13" s="1" customFormat="1" ht="27.6">
      <c r="A2219" s="1" t="s">
        <v>29</v>
      </c>
      <c r="B2219" s="1" t="s">
        <v>613</v>
      </c>
      <c r="C2219" s="2" t="s">
        <v>8</v>
      </c>
      <c r="D2219" s="2" t="s">
        <v>100</v>
      </c>
      <c r="E2219" s="7"/>
      <c r="F2219" s="120"/>
      <c r="G2219" s="7"/>
      <c r="H2219" s="120"/>
      <c r="I2219" s="7"/>
      <c r="J2219" s="120"/>
      <c r="K2219" s="7"/>
      <c r="L2219" s="119"/>
      <c r="M2219" s="2"/>
    </row>
    <row r="2220" spans="1:13" s="1" customFormat="1">
      <c r="A2220" s="1" t="s">
        <v>29</v>
      </c>
      <c r="B2220" s="1" t="s">
        <v>613</v>
      </c>
      <c r="C2220" s="2" t="s">
        <v>8</v>
      </c>
      <c r="D2220" s="2" t="s">
        <v>101</v>
      </c>
      <c r="E2220" s="7"/>
      <c r="F2220" s="120"/>
      <c r="G2220" s="7"/>
      <c r="H2220" s="120"/>
      <c r="I2220" s="7"/>
      <c r="J2220" s="120"/>
      <c r="K2220" s="7"/>
      <c r="L2220" s="119"/>
      <c r="M2220" s="2"/>
    </row>
    <row r="2221" spans="1:13" s="1" customFormat="1" ht="55.2">
      <c r="A2221" s="1" t="s">
        <v>29</v>
      </c>
      <c r="B2221" s="1" t="s">
        <v>613</v>
      </c>
      <c r="C2221" s="2" t="s">
        <v>8</v>
      </c>
      <c r="D2221" s="2" t="s">
        <v>102</v>
      </c>
      <c r="E2221" s="7"/>
      <c r="F2221" s="120"/>
      <c r="G2221" s="7"/>
      <c r="H2221" s="120"/>
      <c r="I2221" s="7"/>
      <c r="J2221" s="120"/>
      <c r="K2221" s="7"/>
      <c r="L2221" s="119"/>
      <c r="M2221" s="2"/>
    </row>
    <row r="2222" spans="1:13" s="1" customFormat="1">
      <c r="A2222" s="1" t="s">
        <v>29</v>
      </c>
      <c r="B2222" s="1" t="s">
        <v>613</v>
      </c>
      <c r="C2222" s="2" t="s">
        <v>8</v>
      </c>
      <c r="D2222" s="2" t="s">
        <v>103</v>
      </c>
      <c r="E2222" s="7"/>
      <c r="F2222" s="120"/>
      <c r="G2222" s="7"/>
      <c r="H2222" s="120"/>
      <c r="I2222" s="7"/>
      <c r="J2222" s="120"/>
      <c r="K2222" s="7"/>
      <c r="L2222" s="119"/>
      <c r="M2222" s="2"/>
    </row>
    <row r="2223" spans="1:13" s="1" customFormat="1" ht="27.6">
      <c r="A2223" s="1" t="s">
        <v>29</v>
      </c>
      <c r="B2223" s="1" t="s">
        <v>613</v>
      </c>
      <c r="C2223" s="2" t="s">
        <v>9</v>
      </c>
      <c r="D2223" s="2" t="s">
        <v>104</v>
      </c>
      <c r="E2223" s="7"/>
      <c r="F2223" s="120"/>
      <c r="G2223" s="7"/>
      <c r="H2223" s="120"/>
      <c r="I2223" s="7"/>
      <c r="J2223" s="120"/>
      <c r="K2223" s="7"/>
      <c r="L2223" s="119"/>
      <c r="M2223" s="2"/>
    </row>
    <row r="2224" spans="1:13" s="1" customFormat="1" ht="27.6">
      <c r="A2224" s="1" t="s">
        <v>29</v>
      </c>
      <c r="B2224" s="1" t="s">
        <v>613</v>
      </c>
      <c r="C2224" s="2" t="s">
        <v>9</v>
      </c>
      <c r="D2224" s="2" t="s">
        <v>105</v>
      </c>
      <c r="E2224" s="7"/>
      <c r="F2224" s="120"/>
      <c r="G2224" s="7"/>
      <c r="H2224" s="120"/>
      <c r="I2224" s="7"/>
      <c r="J2224" s="120"/>
      <c r="K2224" s="7"/>
      <c r="L2224" s="119"/>
      <c r="M2224" s="2"/>
    </row>
    <row r="2225" spans="1:14" s="1" customFormat="1" ht="41.4">
      <c r="A2225" s="1" t="s">
        <v>29</v>
      </c>
      <c r="B2225" s="1" t="s">
        <v>613</v>
      </c>
      <c r="C2225" s="2" t="s">
        <v>9</v>
      </c>
      <c r="D2225" s="2" t="s">
        <v>106</v>
      </c>
      <c r="E2225" s="7"/>
      <c r="F2225" s="120"/>
      <c r="G2225" s="7"/>
      <c r="H2225" s="120"/>
      <c r="I2225" s="7"/>
      <c r="J2225" s="120"/>
      <c r="K2225" s="7"/>
      <c r="L2225" s="119"/>
      <c r="M2225" s="2"/>
    </row>
    <row r="2226" spans="1:14" s="1" customFormat="1" ht="27.6">
      <c r="A2226" s="1" t="s">
        <v>29</v>
      </c>
      <c r="B2226" s="1" t="s">
        <v>613</v>
      </c>
      <c r="C2226" s="2" t="s">
        <v>9</v>
      </c>
      <c r="D2226" s="2" t="s">
        <v>107</v>
      </c>
      <c r="E2226" s="7"/>
      <c r="F2226" s="120"/>
      <c r="G2226" s="7"/>
      <c r="H2226" s="120"/>
      <c r="I2226" s="7"/>
      <c r="J2226" s="120"/>
      <c r="K2226" s="7"/>
      <c r="L2226" s="119"/>
      <c r="M2226" s="2"/>
    </row>
    <row r="2227" spans="1:14" s="1" customFormat="1" ht="27.6">
      <c r="A2227" s="1" t="s">
        <v>29</v>
      </c>
      <c r="B2227" s="1" t="s">
        <v>613</v>
      </c>
      <c r="C2227" s="2" t="s">
        <v>9</v>
      </c>
      <c r="D2227" s="2" t="s">
        <v>108</v>
      </c>
      <c r="E2227" s="7">
        <v>52135</v>
      </c>
      <c r="F2227" s="120"/>
      <c r="G2227" s="7">
        <v>437090</v>
      </c>
      <c r="H2227" s="120"/>
      <c r="I2227" s="7"/>
      <c r="J2227" s="120"/>
      <c r="K2227" s="7"/>
      <c r="L2227" s="119"/>
      <c r="M2227" s="2"/>
    </row>
    <row r="2228" spans="1:14" s="1" customFormat="1" ht="27.6">
      <c r="A2228" s="1" t="s">
        <v>29</v>
      </c>
      <c r="B2228" s="1" t="s">
        <v>613</v>
      </c>
      <c r="C2228" s="2" t="s">
        <v>10</v>
      </c>
      <c r="D2228" s="2" t="s">
        <v>109</v>
      </c>
      <c r="E2228" s="7">
        <v>5933</v>
      </c>
      <c r="F2228" s="120"/>
      <c r="G2228" s="7">
        <v>11690</v>
      </c>
      <c r="H2228" s="120"/>
      <c r="I2228" s="7">
        <v>276117</v>
      </c>
      <c r="J2228" s="120"/>
      <c r="K2228" s="7"/>
      <c r="L2228" s="119"/>
      <c r="M2228" s="2"/>
    </row>
    <row r="2229" spans="1:14" s="1" customFormat="1" ht="27.6">
      <c r="A2229" s="1" t="s">
        <v>29</v>
      </c>
      <c r="B2229" s="1" t="s">
        <v>613</v>
      </c>
      <c r="C2229" s="2" t="s">
        <v>10</v>
      </c>
      <c r="D2229" s="2" t="s">
        <v>110</v>
      </c>
      <c r="E2229" s="7">
        <v>2319</v>
      </c>
      <c r="F2229" s="120"/>
      <c r="G2229" s="7">
        <v>17821</v>
      </c>
      <c r="H2229" s="120"/>
      <c r="I2229" s="7"/>
      <c r="J2229" s="120"/>
      <c r="K2229" s="7"/>
      <c r="L2229" s="119"/>
      <c r="M2229" s="2"/>
    </row>
    <row r="2230" spans="1:14" s="1" customFormat="1" ht="27.6">
      <c r="A2230" s="1" t="s">
        <v>29</v>
      </c>
      <c r="B2230" s="1" t="s">
        <v>613</v>
      </c>
      <c r="C2230" s="2" t="s">
        <v>10</v>
      </c>
      <c r="D2230" s="2" t="s">
        <v>111</v>
      </c>
      <c r="E2230" s="7">
        <v>1338</v>
      </c>
      <c r="F2230" s="120"/>
      <c r="G2230" s="7">
        <v>45</v>
      </c>
      <c r="H2230" s="120"/>
      <c r="I2230" s="7"/>
      <c r="J2230" s="120"/>
      <c r="K2230" s="7">
        <v>200155</v>
      </c>
      <c r="L2230" s="119"/>
      <c r="M2230" s="2"/>
    </row>
    <row r="2231" spans="1:14" s="1" customFormat="1" ht="27.6">
      <c r="A2231" s="1" t="s">
        <v>29</v>
      </c>
      <c r="B2231" s="1" t="s">
        <v>613</v>
      </c>
      <c r="C2231" s="2" t="s">
        <v>10</v>
      </c>
      <c r="D2231" s="2" t="s">
        <v>112</v>
      </c>
      <c r="E2231" s="7"/>
      <c r="F2231" s="120"/>
      <c r="G2231" s="7"/>
      <c r="H2231" s="120"/>
      <c r="I2231" s="7"/>
      <c r="J2231" s="120"/>
      <c r="K2231" s="7"/>
      <c r="L2231" s="119"/>
      <c r="M2231" s="2"/>
    </row>
    <row r="2232" spans="1:14" s="1" customFormat="1">
      <c r="A2232" s="1" t="s">
        <v>29</v>
      </c>
      <c r="B2232" s="1" t="s">
        <v>613</v>
      </c>
      <c r="C2232" s="2" t="s">
        <v>11</v>
      </c>
      <c r="D2232" s="2" t="s">
        <v>113</v>
      </c>
      <c r="E2232" s="7"/>
      <c r="F2232" s="120"/>
      <c r="G2232" s="7">
        <v>281550</v>
      </c>
      <c r="H2232" s="120"/>
      <c r="I2232" s="7"/>
      <c r="J2232" s="120"/>
      <c r="K2232" s="7"/>
      <c r="L2232" s="119"/>
      <c r="M2232" s="2"/>
    </row>
    <row r="2233" spans="1:14" s="1" customFormat="1" ht="41.4">
      <c r="A2233" s="1" t="s">
        <v>29</v>
      </c>
      <c r="B2233" s="1" t="s">
        <v>613</v>
      </c>
      <c r="C2233" s="2" t="s">
        <v>11</v>
      </c>
      <c r="D2233" s="2" t="s">
        <v>114</v>
      </c>
      <c r="E2233" s="7"/>
      <c r="F2233" s="120"/>
      <c r="G2233" s="7">
        <v>164175</v>
      </c>
      <c r="H2233" s="120"/>
      <c r="I2233" s="7"/>
      <c r="J2233" s="120"/>
      <c r="K2233" s="7"/>
      <c r="L2233" s="119"/>
      <c r="M2233" s="2"/>
    </row>
    <row r="2234" spans="1:14" s="1" customFormat="1">
      <c r="A2234" s="1" t="s">
        <v>29</v>
      </c>
      <c r="B2234" s="1" t="s">
        <v>613</v>
      </c>
      <c r="C2234" s="2" t="s">
        <v>11</v>
      </c>
      <c r="D2234" s="2" t="s">
        <v>115</v>
      </c>
      <c r="E2234" s="7"/>
      <c r="F2234" s="120"/>
      <c r="G2234" s="7"/>
      <c r="H2234" s="120"/>
      <c r="I2234" s="7"/>
      <c r="J2234" s="120"/>
      <c r="K2234" s="7"/>
      <c r="L2234" s="119"/>
      <c r="M2234" s="2"/>
    </row>
    <row r="2235" spans="1:14" s="1" customFormat="1">
      <c r="A2235" s="1" t="s">
        <v>29</v>
      </c>
      <c r="B2235" s="1" t="s">
        <v>613</v>
      </c>
      <c r="C2235" s="2" t="s">
        <v>12</v>
      </c>
      <c r="D2235" s="2" t="s">
        <v>116</v>
      </c>
      <c r="E2235" s="7"/>
      <c r="F2235" s="120"/>
      <c r="G2235" s="7"/>
      <c r="H2235" s="120"/>
      <c r="I2235" s="7"/>
      <c r="J2235" s="120"/>
      <c r="K2235" s="7"/>
      <c r="L2235" s="119"/>
      <c r="M2235" s="2"/>
    </row>
    <row r="2236" spans="1:14" s="1" customFormat="1" ht="27.6">
      <c r="A2236" s="1" t="s">
        <v>29</v>
      </c>
      <c r="B2236" s="1" t="s">
        <v>613</v>
      </c>
      <c r="C2236" s="2" t="s">
        <v>13</v>
      </c>
      <c r="D2236" s="2" t="s">
        <v>117</v>
      </c>
      <c r="E2236" s="7"/>
      <c r="F2236" s="120"/>
      <c r="G2236" s="7"/>
      <c r="H2236" s="120"/>
      <c r="I2236" s="7"/>
      <c r="J2236" s="120"/>
      <c r="K2236" s="7"/>
      <c r="L2236" s="119"/>
      <c r="M2236" s="2"/>
    </row>
    <row r="2237" spans="1:14" s="1" customFormat="1">
      <c r="A2237" s="1" t="s">
        <v>29</v>
      </c>
      <c r="B2237" s="1" t="s">
        <v>613</v>
      </c>
      <c r="C2237" s="2" t="s">
        <v>14</v>
      </c>
      <c r="D2237" s="2" t="s">
        <v>118</v>
      </c>
      <c r="E2237" s="7"/>
      <c r="F2237" s="120"/>
      <c r="G2237" s="7">
        <v>861904</v>
      </c>
      <c r="H2237" s="120"/>
      <c r="I2237" s="7">
        <v>904</v>
      </c>
      <c r="J2237" s="120"/>
      <c r="K2237" s="7">
        <v>14443</v>
      </c>
      <c r="L2237" s="119"/>
      <c r="M2237" s="2"/>
      <c r="N2237" s="1" t="s">
        <v>614</v>
      </c>
    </row>
    <row r="2238" spans="1:14" s="1" customFormat="1" ht="27.6">
      <c r="A2238" s="1" t="s">
        <v>29</v>
      </c>
      <c r="B2238" s="1" t="s">
        <v>613</v>
      </c>
      <c r="C2238" s="2" t="s">
        <v>15</v>
      </c>
      <c r="D2238" s="2" t="s">
        <v>119</v>
      </c>
      <c r="E2238" s="7"/>
      <c r="F2238" s="120"/>
      <c r="G2238" s="7">
        <v>10758</v>
      </c>
      <c r="H2238" s="120">
        <v>4</v>
      </c>
      <c r="I2238" s="7"/>
      <c r="J2238" s="120"/>
      <c r="K2238" s="7"/>
      <c r="L2238" s="119"/>
      <c r="M2238" s="2"/>
    </row>
    <row r="2239" spans="1:14" s="1" customFormat="1" ht="27.6">
      <c r="A2239" s="1" t="s">
        <v>29</v>
      </c>
      <c r="B2239" s="1" t="s">
        <v>613</v>
      </c>
      <c r="C2239" s="2" t="s">
        <v>15</v>
      </c>
      <c r="D2239" s="2" t="s">
        <v>120</v>
      </c>
      <c r="E2239" s="7"/>
      <c r="F2239" s="120"/>
      <c r="G2239" s="7">
        <v>10827</v>
      </c>
      <c r="H2239" s="120">
        <v>20</v>
      </c>
      <c r="I2239" s="7"/>
      <c r="J2239" s="120"/>
      <c r="K2239" s="7"/>
      <c r="L2239" s="119"/>
      <c r="M2239" s="2"/>
    </row>
    <row r="2240" spans="1:14" s="1" customFormat="1" ht="27.6">
      <c r="A2240" s="1" t="s">
        <v>29</v>
      </c>
      <c r="B2240" s="1" t="s">
        <v>613</v>
      </c>
      <c r="C2240" s="2" t="s">
        <v>15</v>
      </c>
      <c r="D2240" s="2" t="s">
        <v>121</v>
      </c>
      <c r="E2240" s="7"/>
      <c r="F2240" s="120"/>
      <c r="G2240" s="7"/>
      <c r="H2240" s="120"/>
      <c r="I2240" s="7"/>
      <c r="J2240" s="120"/>
      <c r="K2240" s="7"/>
      <c r="L2240" s="119"/>
      <c r="M2240" s="2"/>
    </row>
    <row r="2241" spans="1:14" s="1" customFormat="1" ht="27.6">
      <c r="A2241" s="1" t="s">
        <v>29</v>
      </c>
      <c r="B2241" s="1" t="s">
        <v>613</v>
      </c>
      <c r="C2241" s="2" t="s">
        <v>15</v>
      </c>
      <c r="D2241" s="2" t="s">
        <v>122</v>
      </c>
      <c r="E2241" s="7"/>
      <c r="F2241" s="120"/>
      <c r="G2241" s="7"/>
      <c r="H2241" s="120"/>
      <c r="I2241" s="7"/>
      <c r="J2241" s="120"/>
      <c r="K2241" s="7"/>
      <c r="L2241" s="119"/>
      <c r="M2241" s="2"/>
    </row>
    <row r="2242" spans="1:14" s="1" customFormat="1">
      <c r="A2242" s="1" t="s">
        <v>29</v>
      </c>
      <c r="B2242" s="1" t="s">
        <v>613</v>
      </c>
      <c r="C2242" s="2" t="s">
        <v>15</v>
      </c>
      <c r="D2242" s="2" t="s">
        <v>123</v>
      </c>
      <c r="E2242" s="7"/>
      <c r="F2242" s="120"/>
      <c r="G2242" s="7"/>
      <c r="H2242" s="120"/>
      <c r="I2242" s="7"/>
      <c r="J2242" s="120"/>
      <c r="K2242" s="7"/>
      <c r="L2242" s="119"/>
      <c r="M2242" s="2"/>
    </row>
    <row r="2243" spans="1:14" s="1" customFormat="1">
      <c r="A2243" s="1" t="s">
        <v>29</v>
      </c>
      <c r="B2243" s="1" t="s">
        <v>613</v>
      </c>
      <c r="C2243" s="2" t="s">
        <v>86</v>
      </c>
      <c r="D2243" s="2" t="s">
        <v>124</v>
      </c>
      <c r="E2243" s="7"/>
      <c r="F2243" s="120"/>
      <c r="G2243" s="7"/>
      <c r="H2243" s="120"/>
      <c r="I2243" s="7"/>
      <c r="J2243" s="120"/>
      <c r="K2243" s="7"/>
      <c r="L2243" s="119"/>
      <c r="M2243" s="2"/>
    </row>
    <row r="2244" spans="1:14" s="1" customFormat="1">
      <c r="A2244" s="1" t="s">
        <v>29</v>
      </c>
      <c r="B2244" s="1" t="s">
        <v>615</v>
      </c>
      <c r="C2244" s="2" t="s">
        <v>8</v>
      </c>
      <c r="D2244" s="2" t="s">
        <v>97</v>
      </c>
      <c r="E2244" s="7">
        <v>685300</v>
      </c>
      <c r="F2244" s="120">
        <v>1726</v>
      </c>
      <c r="G2244" s="7">
        <v>1462536</v>
      </c>
      <c r="H2244" s="120">
        <v>2369</v>
      </c>
      <c r="I2244" s="7">
        <v>3458800</v>
      </c>
      <c r="J2244" s="120">
        <v>2544</v>
      </c>
      <c r="K2244" s="7">
        <v>963617</v>
      </c>
      <c r="L2244" s="119">
        <v>1619</v>
      </c>
      <c r="M2244" s="2"/>
      <c r="N2244" s="1" t="s">
        <v>616</v>
      </c>
    </row>
    <row r="2245" spans="1:14" s="1" customFormat="1">
      <c r="A2245" s="1" t="s">
        <v>29</v>
      </c>
      <c r="B2245" s="1" t="s">
        <v>615</v>
      </c>
      <c r="C2245" s="2" t="s">
        <v>8</v>
      </c>
      <c r="D2245" s="2" t="s">
        <v>98</v>
      </c>
      <c r="E2245" s="7"/>
      <c r="F2245" s="120"/>
      <c r="G2245" s="7"/>
      <c r="H2245" s="120"/>
      <c r="I2245" s="7"/>
      <c r="J2245" s="120"/>
      <c r="K2245" s="7">
        <v>479640</v>
      </c>
      <c r="L2245" s="119">
        <v>2491</v>
      </c>
      <c r="M2245" s="2"/>
      <c r="N2245" s="1" t="s">
        <v>617</v>
      </c>
    </row>
    <row r="2246" spans="1:14" s="1" customFormat="1">
      <c r="A2246" s="1" t="s">
        <v>29</v>
      </c>
      <c r="B2246" s="1" t="s">
        <v>615</v>
      </c>
      <c r="C2246" s="2" t="s">
        <v>8</v>
      </c>
      <c r="D2246" s="2" t="s">
        <v>99</v>
      </c>
      <c r="E2246" s="7"/>
      <c r="F2246" s="120"/>
      <c r="G2246" s="7"/>
      <c r="H2246" s="120"/>
      <c r="I2246" s="7"/>
      <c r="J2246" s="120"/>
      <c r="K2246" s="7"/>
      <c r="L2246" s="119"/>
      <c r="M2246" s="2"/>
      <c r="N2246" s="1" t="s">
        <v>618</v>
      </c>
    </row>
    <row r="2247" spans="1:14" s="1" customFormat="1" ht="27.6">
      <c r="A2247" s="1" t="s">
        <v>29</v>
      </c>
      <c r="B2247" s="1" t="s">
        <v>615</v>
      </c>
      <c r="C2247" s="2" t="s">
        <v>8</v>
      </c>
      <c r="D2247" s="2" t="s">
        <v>100</v>
      </c>
      <c r="E2247" s="7">
        <v>0</v>
      </c>
      <c r="F2247" s="120"/>
      <c r="G2247" s="7">
        <v>127688</v>
      </c>
      <c r="H2247" s="120"/>
      <c r="I2247" s="7"/>
      <c r="J2247" s="120"/>
      <c r="K2247" s="7"/>
      <c r="L2247" s="119"/>
      <c r="M2247" s="2"/>
      <c r="N2247" s="1" t="s">
        <v>619</v>
      </c>
    </row>
    <row r="2248" spans="1:14" s="1" customFormat="1">
      <c r="A2248" s="1" t="s">
        <v>29</v>
      </c>
      <c r="B2248" s="1" t="s">
        <v>615</v>
      </c>
      <c r="C2248" s="2" t="s">
        <v>8</v>
      </c>
      <c r="D2248" s="2" t="s">
        <v>101</v>
      </c>
      <c r="E2248" s="7">
        <v>0</v>
      </c>
      <c r="F2248" s="120"/>
      <c r="G2248" s="7"/>
      <c r="H2248" s="120"/>
      <c r="I2248" s="7"/>
      <c r="J2248" s="120"/>
      <c r="K2248" s="7"/>
      <c r="L2248" s="119"/>
      <c r="M2248" s="2"/>
    </row>
    <row r="2249" spans="1:14" s="1" customFormat="1" ht="55.2">
      <c r="A2249" s="1" t="s">
        <v>29</v>
      </c>
      <c r="B2249" s="1" t="s">
        <v>615</v>
      </c>
      <c r="C2249" s="2" t="s">
        <v>8</v>
      </c>
      <c r="D2249" s="2" t="s">
        <v>102</v>
      </c>
      <c r="E2249" s="7">
        <v>0</v>
      </c>
      <c r="F2249" s="120"/>
      <c r="G2249" s="7"/>
      <c r="H2249" s="120"/>
      <c r="I2249" s="7"/>
      <c r="J2249" s="120"/>
      <c r="K2249" s="7"/>
      <c r="L2249" s="119"/>
      <c r="M2249" s="2"/>
    </row>
    <row r="2250" spans="1:14" s="1" customFormat="1">
      <c r="A2250" s="1" t="s">
        <v>29</v>
      </c>
      <c r="B2250" s="1" t="s">
        <v>615</v>
      </c>
      <c r="C2250" s="2" t="s">
        <v>8</v>
      </c>
      <c r="D2250" s="2" t="s">
        <v>103</v>
      </c>
      <c r="E2250" s="7">
        <v>0</v>
      </c>
      <c r="F2250" s="120"/>
      <c r="G2250" s="7"/>
      <c r="H2250" s="120"/>
      <c r="I2250" s="7"/>
      <c r="J2250" s="120"/>
      <c r="K2250" s="7"/>
      <c r="L2250" s="119"/>
      <c r="M2250" s="2"/>
    </row>
    <row r="2251" spans="1:14" s="1" customFormat="1" ht="27.6">
      <c r="A2251" s="1" t="s">
        <v>29</v>
      </c>
      <c r="B2251" s="1" t="s">
        <v>615</v>
      </c>
      <c r="C2251" s="2" t="s">
        <v>9</v>
      </c>
      <c r="D2251" s="2" t="s">
        <v>104</v>
      </c>
      <c r="E2251" s="7">
        <v>0</v>
      </c>
      <c r="F2251" s="120">
        <v>1726</v>
      </c>
      <c r="G2251" s="7"/>
      <c r="H2251" s="120"/>
      <c r="I2251" s="7"/>
      <c r="J2251" s="120"/>
      <c r="K2251" s="7"/>
      <c r="L2251" s="119"/>
      <c r="M2251" s="2"/>
    </row>
    <row r="2252" spans="1:14" s="1" customFormat="1" ht="27.6">
      <c r="A2252" s="1" t="s">
        <v>29</v>
      </c>
      <c r="B2252" s="1" t="s">
        <v>615</v>
      </c>
      <c r="C2252" s="2" t="s">
        <v>9</v>
      </c>
      <c r="D2252" s="2" t="s">
        <v>105</v>
      </c>
      <c r="E2252" s="7">
        <v>0</v>
      </c>
      <c r="F2252" s="120">
        <v>1726</v>
      </c>
      <c r="G2252" s="7"/>
      <c r="H2252" s="120"/>
      <c r="I2252" s="7"/>
      <c r="J2252" s="120"/>
      <c r="K2252" s="7"/>
      <c r="L2252" s="119"/>
      <c r="M2252" s="2"/>
    </row>
    <row r="2253" spans="1:14" s="1" customFormat="1" ht="41.4">
      <c r="A2253" s="1" t="s">
        <v>29</v>
      </c>
      <c r="B2253" s="1" t="s">
        <v>615</v>
      </c>
      <c r="C2253" s="2" t="s">
        <v>9</v>
      </c>
      <c r="D2253" s="2" t="s">
        <v>106</v>
      </c>
      <c r="E2253" s="7">
        <v>21596</v>
      </c>
      <c r="F2253" s="120">
        <v>1726</v>
      </c>
      <c r="G2253" s="7"/>
      <c r="H2253" s="120"/>
      <c r="I2253" s="7">
        <v>220181</v>
      </c>
      <c r="J2253" s="120"/>
      <c r="K2253" s="7"/>
      <c r="L2253" s="119"/>
      <c r="M2253" s="2"/>
    </row>
    <row r="2254" spans="1:14" s="1" customFormat="1" ht="27.6">
      <c r="A2254" s="1" t="s">
        <v>29</v>
      </c>
      <c r="B2254" s="1" t="s">
        <v>615</v>
      </c>
      <c r="C2254" s="2" t="s">
        <v>9</v>
      </c>
      <c r="D2254" s="2" t="s">
        <v>107</v>
      </c>
      <c r="E2254" s="7">
        <v>0</v>
      </c>
      <c r="F2254" s="120">
        <v>1726</v>
      </c>
      <c r="G2254" s="7"/>
      <c r="H2254" s="120"/>
      <c r="I2254" s="7"/>
      <c r="J2254" s="120"/>
      <c r="K2254" s="7"/>
      <c r="L2254" s="119"/>
      <c r="M2254" s="2"/>
    </row>
    <row r="2255" spans="1:14" s="1" customFormat="1" ht="27.6">
      <c r="A2255" s="1" t="s">
        <v>29</v>
      </c>
      <c r="B2255" s="1" t="s">
        <v>615</v>
      </c>
      <c r="C2255" s="2" t="s">
        <v>9</v>
      </c>
      <c r="D2255" s="2" t="s">
        <v>108</v>
      </c>
      <c r="E2255" s="7">
        <v>4737</v>
      </c>
      <c r="F2255" s="120">
        <v>1726</v>
      </c>
      <c r="G2255" s="7"/>
      <c r="H2255" s="120"/>
      <c r="I2255" s="7"/>
      <c r="J2255" s="120"/>
      <c r="K2255" s="7"/>
      <c r="L2255" s="119"/>
      <c r="M2255" s="2"/>
    </row>
    <row r="2256" spans="1:14" s="1" customFormat="1" ht="27.6">
      <c r="A2256" s="1" t="s">
        <v>29</v>
      </c>
      <c r="B2256" s="1" t="s">
        <v>615</v>
      </c>
      <c r="C2256" s="2" t="s">
        <v>10</v>
      </c>
      <c r="D2256" s="2" t="s">
        <v>109</v>
      </c>
      <c r="E2256" s="7">
        <v>3567</v>
      </c>
      <c r="F2256" s="120">
        <v>1726</v>
      </c>
      <c r="G2256" s="7">
        <v>58105</v>
      </c>
      <c r="H2256" s="120"/>
      <c r="I2256" s="7">
        <v>43317</v>
      </c>
      <c r="J2256" s="120"/>
      <c r="K2256" s="7"/>
      <c r="L2256" s="119"/>
      <c r="M2256" s="2"/>
    </row>
    <row r="2257" spans="1:13" s="1" customFormat="1" ht="27.6">
      <c r="A2257" s="1" t="s">
        <v>29</v>
      </c>
      <c r="B2257" s="1" t="s">
        <v>615</v>
      </c>
      <c r="C2257" s="2" t="s">
        <v>10</v>
      </c>
      <c r="D2257" s="2" t="s">
        <v>110</v>
      </c>
      <c r="E2257" s="7">
        <v>0</v>
      </c>
      <c r="F2257" s="120">
        <v>1726</v>
      </c>
      <c r="G2257" s="7"/>
      <c r="H2257" s="120"/>
      <c r="I2257" s="7"/>
      <c r="J2257" s="120"/>
      <c r="K2257" s="7"/>
      <c r="L2257" s="119"/>
      <c r="M2257" s="2"/>
    </row>
    <row r="2258" spans="1:13" s="1" customFormat="1" ht="27.6">
      <c r="A2258" s="1" t="s">
        <v>29</v>
      </c>
      <c r="B2258" s="1" t="s">
        <v>615</v>
      </c>
      <c r="C2258" s="2" t="s">
        <v>10</v>
      </c>
      <c r="D2258" s="2" t="s">
        <v>111</v>
      </c>
      <c r="E2258" s="7">
        <v>0</v>
      </c>
      <c r="F2258" s="120">
        <v>1726</v>
      </c>
      <c r="G2258" s="7"/>
      <c r="H2258" s="120"/>
      <c r="I2258" s="7"/>
      <c r="J2258" s="120"/>
      <c r="K2258" s="7"/>
      <c r="L2258" s="119"/>
      <c r="M2258" s="2"/>
    </row>
    <row r="2259" spans="1:13" s="1" customFormat="1" ht="27.6">
      <c r="A2259" s="1" t="s">
        <v>29</v>
      </c>
      <c r="B2259" s="1" t="s">
        <v>615</v>
      </c>
      <c r="C2259" s="2" t="s">
        <v>10</v>
      </c>
      <c r="D2259" s="2" t="s">
        <v>112</v>
      </c>
      <c r="E2259" s="7">
        <v>25412</v>
      </c>
      <c r="F2259" s="120">
        <v>1726</v>
      </c>
      <c r="G2259" s="7"/>
      <c r="H2259" s="120"/>
      <c r="I2259" s="7"/>
      <c r="J2259" s="120"/>
      <c r="K2259" s="7"/>
      <c r="L2259" s="119"/>
      <c r="M2259" s="2"/>
    </row>
    <row r="2260" spans="1:13" s="1" customFormat="1">
      <c r="A2260" s="1" t="s">
        <v>29</v>
      </c>
      <c r="B2260" s="1" t="s">
        <v>615</v>
      </c>
      <c r="C2260" s="2" t="s">
        <v>11</v>
      </c>
      <c r="D2260" s="2" t="s">
        <v>113</v>
      </c>
      <c r="E2260" s="7">
        <v>0</v>
      </c>
      <c r="F2260" s="120">
        <v>1726</v>
      </c>
      <c r="G2260" s="7"/>
      <c r="H2260" s="120"/>
      <c r="I2260" s="7">
        <v>2798676</v>
      </c>
      <c r="J2260" s="120"/>
      <c r="K2260" s="7"/>
      <c r="L2260" s="119"/>
      <c r="M2260" s="2"/>
    </row>
    <row r="2261" spans="1:13" s="1" customFormat="1" ht="41.4">
      <c r="A2261" s="1" t="s">
        <v>29</v>
      </c>
      <c r="B2261" s="1" t="s">
        <v>615</v>
      </c>
      <c r="C2261" s="2" t="s">
        <v>11</v>
      </c>
      <c r="D2261" s="2" t="s">
        <v>114</v>
      </c>
      <c r="E2261" s="7">
        <v>0</v>
      </c>
      <c r="F2261" s="120">
        <v>1726</v>
      </c>
      <c r="G2261" s="7"/>
      <c r="H2261" s="120"/>
      <c r="I2261" s="7"/>
      <c r="J2261" s="120"/>
      <c r="K2261" s="7"/>
      <c r="L2261" s="119"/>
      <c r="M2261" s="2"/>
    </row>
    <row r="2262" spans="1:13" s="1" customFormat="1">
      <c r="A2262" s="1" t="s">
        <v>29</v>
      </c>
      <c r="B2262" s="1" t="s">
        <v>615</v>
      </c>
      <c r="C2262" s="2" t="s">
        <v>11</v>
      </c>
      <c r="D2262" s="2" t="s">
        <v>115</v>
      </c>
      <c r="E2262" s="7">
        <v>0</v>
      </c>
      <c r="F2262" s="120">
        <v>1726</v>
      </c>
      <c r="G2262" s="7"/>
      <c r="H2262" s="120"/>
      <c r="I2262" s="7"/>
      <c r="J2262" s="120"/>
      <c r="K2262" s="7"/>
      <c r="L2262" s="119"/>
      <c r="M2262" s="2"/>
    </row>
    <row r="2263" spans="1:13" s="1" customFormat="1">
      <c r="A2263" s="1" t="s">
        <v>29</v>
      </c>
      <c r="B2263" s="1" t="s">
        <v>615</v>
      </c>
      <c r="C2263" s="2" t="s">
        <v>12</v>
      </c>
      <c r="D2263" s="2" t="s">
        <v>116</v>
      </c>
      <c r="E2263" s="7">
        <v>0</v>
      </c>
      <c r="F2263" s="120">
        <v>1726</v>
      </c>
      <c r="G2263" s="7"/>
      <c r="H2263" s="120"/>
      <c r="I2263" s="7"/>
      <c r="J2263" s="120"/>
      <c r="K2263" s="7"/>
      <c r="L2263" s="119"/>
      <c r="M2263" s="2"/>
    </row>
    <row r="2264" spans="1:13" s="1" customFormat="1" ht="27.6">
      <c r="A2264" s="1" t="s">
        <v>29</v>
      </c>
      <c r="B2264" s="1" t="s">
        <v>615</v>
      </c>
      <c r="C2264" s="2" t="s">
        <v>13</v>
      </c>
      <c r="D2264" s="2" t="s">
        <v>117</v>
      </c>
      <c r="E2264" s="7">
        <v>0</v>
      </c>
      <c r="F2264" s="120"/>
      <c r="G2264" s="7"/>
      <c r="H2264" s="120"/>
      <c r="I2264" s="7"/>
      <c r="J2264" s="120"/>
      <c r="K2264" s="7"/>
      <c r="L2264" s="119"/>
      <c r="M2264" s="2"/>
    </row>
    <row r="2265" spans="1:13" s="1" customFormat="1">
      <c r="A2265" s="1" t="s">
        <v>29</v>
      </c>
      <c r="B2265" s="1" t="s">
        <v>615</v>
      </c>
      <c r="C2265" s="2" t="s">
        <v>14</v>
      </c>
      <c r="D2265" s="2" t="s">
        <v>118</v>
      </c>
      <c r="E2265" s="7">
        <v>80220</v>
      </c>
      <c r="F2265" s="120"/>
      <c r="G2265" s="7">
        <v>152904</v>
      </c>
      <c r="H2265" s="120"/>
      <c r="I2265" s="7">
        <v>50715</v>
      </c>
      <c r="J2265" s="120"/>
      <c r="K2265" s="7">
        <v>348603</v>
      </c>
      <c r="L2265" s="119"/>
      <c r="M2265" s="2">
        <v>4441504</v>
      </c>
    </row>
    <row r="2266" spans="1:13" s="1" customFormat="1" ht="27.6">
      <c r="A2266" s="1" t="s">
        <v>29</v>
      </c>
      <c r="B2266" s="1" t="s">
        <v>615</v>
      </c>
      <c r="C2266" s="2" t="s">
        <v>15</v>
      </c>
      <c r="D2266" s="2" t="s">
        <v>119</v>
      </c>
      <c r="E2266" s="7">
        <v>0</v>
      </c>
      <c r="F2266" s="120"/>
      <c r="G2266" s="7"/>
      <c r="H2266" s="120"/>
      <c r="I2266" s="7"/>
      <c r="J2266" s="120"/>
      <c r="K2266" s="7"/>
      <c r="L2266" s="119"/>
      <c r="M2266" s="2"/>
    </row>
    <row r="2267" spans="1:13" s="1" customFormat="1" ht="27.6">
      <c r="A2267" s="1" t="s">
        <v>29</v>
      </c>
      <c r="B2267" s="1" t="s">
        <v>615</v>
      </c>
      <c r="C2267" s="2" t="s">
        <v>15</v>
      </c>
      <c r="D2267" s="2" t="s">
        <v>120</v>
      </c>
      <c r="E2267" s="7">
        <v>0</v>
      </c>
      <c r="F2267" s="120"/>
      <c r="G2267" s="7"/>
      <c r="H2267" s="120"/>
      <c r="I2267" s="7"/>
      <c r="J2267" s="120"/>
      <c r="K2267" s="7"/>
      <c r="L2267" s="119"/>
      <c r="M2267" s="2"/>
    </row>
    <row r="2268" spans="1:13" s="1" customFormat="1" ht="27.6">
      <c r="A2268" s="1" t="s">
        <v>29</v>
      </c>
      <c r="B2268" s="1" t="s">
        <v>615</v>
      </c>
      <c r="C2268" s="2" t="s">
        <v>15</v>
      </c>
      <c r="D2268" s="2" t="s">
        <v>121</v>
      </c>
      <c r="E2268" s="7">
        <v>0</v>
      </c>
      <c r="F2268" s="120"/>
      <c r="G2268" s="7"/>
      <c r="H2268" s="120"/>
      <c r="I2268" s="7"/>
      <c r="J2268" s="120"/>
      <c r="K2268" s="7"/>
      <c r="L2268" s="119"/>
      <c r="M2268" s="2"/>
    </row>
    <row r="2269" spans="1:13" s="1" customFormat="1" ht="27.6">
      <c r="A2269" s="1" t="s">
        <v>29</v>
      </c>
      <c r="B2269" s="1" t="s">
        <v>615</v>
      </c>
      <c r="C2269" s="2" t="s">
        <v>15</v>
      </c>
      <c r="D2269" s="2" t="s">
        <v>122</v>
      </c>
      <c r="E2269" s="7">
        <v>0</v>
      </c>
      <c r="F2269" s="120"/>
      <c r="G2269" s="7"/>
      <c r="H2269" s="120"/>
      <c r="I2269" s="7"/>
      <c r="J2269" s="120"/>
      <c r="K2269" s="7"/>
      <c r="L2269" s="119"/>
      <c r="M2269" s="2"/>
    </row>
    <row r="2270" spans="1:13" s="1" customFormat="1">
      <c r="A2270" s="1" t="s">
        <v>29</v>
      </c>
      <c r="B2270" s="1" t="s">
        <v>615</v>
      </c>
      <c r="C2270" s="2" t="s">
        <v>15</v>
      </c>
      <c r="D2270" s="2" t="s">
        <v>123</v>
      </c>
      <c r="E2270" s="7">
        <v>0</v>
      </c>
      <c r="F2270" s="120"/>
      <c r="G2270" s="7"/>
      <c r="H2270" s="120"/>
      <c r="I2270" s="7"/>
      <c r="J2270" s="120"/>
      <c r="K2270" s="7"/>
      <c r="L2270" s="119"/>
      <c r="M2270" s="2"/>
    </row>
    <row r="2271" spans="1:13" s="1" customFormat="1">
      <c r="A2271" s="1" t="s">
        <v>29</v>
      </c>
      <c r="B2271" s="1" t="s">
        <v>615</v>
      </c>
      <c r="C2271" s="2" t="s">
        <v>86</v>
      </c>
      <c r="D2271" s="2" t="s">
        <v>124</v>
      </c>
      <c r="E2271" s="7">
        <v>0</v>
      </c>
      <c r="F2271" s="120"/>
      <c r="G2271" s="7"/>
      <c r="H2271" s="120"/>
      <c r="I2271" s="7"/>
      <c r="J2271" s="120"/>
      <c r="K2271" s="7"/>
      <c r="L2271" s="119"/>
      <c r="M2271" s="2"/>
    </row>
    <row r="2272" spans="1:13" s="1" customFormat="1">
      <c r="A2272" s="1" t="s">
        <v>29</v>
      </c>
      <c r="B2272" s="1" t="s">
        <v>621</v>
      </c>
      <c r="C2272" s="2" t="s">
        <v>8</v>
      </c>
      <c r="D2272" s="2" t="s">
        <v>97</v>
      </c>
      <c r="E2272" s="7">
        <v>9752932</v>
      </c>
      <c r="F2272" s="120">
        <v>4405</v>
      </c>
      <c r="G2272" s="7">
        <v>36428663</v>
      </c>
      <c r="H2272" s="120">
        <v>32427</v>
      </c>
      <c r="I2272" s="7">
        <v>63122492</v>
      </c>
      <c r="J2272" s="120">
        <v>42004</v>
      </c>
      <c r="K2272" s="7">
        <v>1010000</v>
      </c>
      <c r="L2272" s="119"/>
      <c r="M2272" s="2">
        <v>969067</v>
      </c>
    </row>
    <row r="2273" spans="1:13" s="1" customFormat="1">
      <c r="A2273" s="1" t="s">
        <v>29</v>
      </c>
      <c r="B2273" s="1" t="s">
        <v>621</v>
      </c>
      <c r="C2273" s="2" t="s">
        <v>8</v>
      </c>
      <c r="D2273" s="2" t="s">
        <v>98</v>
      </c>
      <c r="E2273" s="7">
        <v>4290624</v>
      </c>
      <c r="F2273" s="120">
        <v>12610</v>
      </c>
      <c r="G2273" s="7">
        <v>0</v>
      </c>
      <c r="H2273" s="120">
        <v>0</v>
      </c>
      <c r="I2273" s="7">
        <v>0</v>
      </c>
      <c r="J2273" s="120">
        <v>0</v>
      </c>
      <c r="K2273" s="7">
        <v>0</v>
      </c>
      <c r="L2273" s="119">
        <v>0</v>
      </c>
      <c r="M2273" s="2">
        <v>0</v>
      </c>
    </row>
    <row r="2274" spans="1:13" s="1" customFormat="1">
      <c r="A2274" s="1" t="s">
        <v>29</v>
      </c>
      <c r="B2274" s="1" t="s">
        <v>621</v>
      </c>
      <c r="C2274" s="2" t="s">
        <v>8</v>
      </c>
      <c r="D2274" s="2" t="s">
        <v>99</v>
      </c>
      <c r="E2274" s="7">
        <v>0</v>
      </c>
      <c r="F2274" s="120">
        <v>0</v>
      </c>
      <c r="G2274" s="7">
        <v>0</v>
      </c>
      <c r="H2274" s="120">
        <v>0</v>
      </c>
      <c r="I2274" s="7">
        <v>0</v>
      </c>
      <c r="J2274" s="120">
        <v>0</v>
      </c>
      <c r="K2274" s="7">
        <v>0</v>
      </c>
      <c r="L2274" s="119">
        <v>0</v>
      </c>
      <c r="M2274" s="2">
        <v>0</v>
      </c>
    </row>
    <row r="2275" spans="1:13" s="1" customFormat="1" ht="27.6">
      <c r="A2275" s="1" t="s">
        <v>29</v>
      </c>
      <c r="B2275" s="1" t="s">
        <v>621</v>
      </c>
      <c r="C2275" s="2" t="s">
        <v>8</v>
      </c>
      <c r="D2275" s="2" t="s">
        <v>100</v>
      </c>
      <c r="E2275" s="7">
        <v>1433497</v>
      </c>
      <c r="F2275" s="120">
        <v>0</v>
      </c>
      <c r="G2275" s="7">
        <v>455555</v>
      </c>
      <c r="H2275" s="120">
        <v>1290</v>
      </c>
      <c r="I2275" s="7">
        <v>0</v>
      </c>
      <c r="J2275" s="120">
        <v>0</v>
      </c>
      <c r="K2275" s="7">
        <v>2200000</v>
      </c>
      <c r="L2275" s="119">
        <v>2000</v>
      </c>
      <c r="M2275" s="2">
        <v>0</v>
      </c>
    </row>
    <row r="2276" spans="1:13" s="1" customFormat="1">
      <c r="A2276" s="1" t="s">
        <v>29</v>
      </c>
      <c r="B2276" s="1" t="s">
        <v>621</v>
      </c>
      <c r="C2276" s="2" t="s">
        <v>8</v>
      </c>
      <c r="D2276" s="2" t="s">
        <v>101</v>
      </c>
      <c r="E2276" s="7">
        <v>0</v>
      </c>
      <c r="F2276" s="120">
        <v>0</v>
      </c>
      <c r="G2276" s="7">
        <v>347303</v>
      </c>
      <c r="H2276" s="120">
        <v>1489</v>
      </c>
      <c r="I2276" s="7">
        <v>0</v>
      </c>
      <c r="J2276" s="120">
        <v>0</v>
      </c>
      <c r="K2276" s="7">
        <v>0</v>
      </c>
      <c r="L2276" s="119">
        <v>0</v>
      </c>
      <c r="M2276" s="2">
        <v>0</v>
      </c>
    </row>
    <row r="2277" spans="1:13" s="1" customFormat="1" ht="55.2">
      <c r="A2277" s="1" t="s">
        <v>29</v>
      </c>
      <c r="B2277" s="1" t="s">
        <v>621</v>
      </c>
      <c r="C2277" s="2" t="s">
        <v>8</v>
      </c>
      <c r="D2277" s="2" t="s">
        <v>102</v>
      </c>
      <c r="E2277" s="7">
        <v>0</v>
      </c>
      <c r="F2277" s="120">
        <v>0</v>
      </c>
      <c r="G2277" s="7">
        <v>0</v>
      </c>
      <c r="H2277" s="120">
        <v>0</v>
      </c>
      <c r="I2277" s="7">
        <v>0</v>
      </c>
      <c r="J2277" s="120">
        <v>0</v>
      </c>
      <c r="K2277" s="7">
        <v>0</v>
      </c>
      <c r="L2277" s="119">
        <v>0</v>
      </c>
      <c r="M2277" s="2">
        <v>0</v>
      </c>
    </row>
    <row r="2278" spans="1:13" s="1" customFormat="1">
      <c r="A2278" s="1" t="s">
        <v>29</v>
      </c>
      <c r="B2278" s="1" t="s">
        <v>621</v>
      </c>
      <c r="C2278" s="2" t="s">
        <v>8</v>
      </c>
      <c r="D2278" s="2" t="s">
        <v>103</v>
      </c>
      <c r="E2278" s="7">
        <v>0</v>
      </c>
      <c r="F2278" s="120">
        <v>0</v>
      </c>
      <c r="G2278" s="7">
        <v>7738607</v>
      </c>
      <c r="H2278" s="120">
        <v>18236</v>
      </c>
      <c r="I2278" s="7">
        <v>0</v>
      </c>
      <c r="J2278" s="120">
        <v>0</v>
      </c>
      <c r="K2278" s="7">
        <v>0</v>
      </c>
      <c r="L2278" s="119">
        <v>0</v>
      </c>
      <c r="M2278" s="2">
        <v>0</v>
      </c>
    </row>
    <row r="2279" spans="1:13" s="1" customFormat="1" ht="27.6">
      <c r="A2279" s="1" t="s">
        <v>29</v>
      </c>
      <c r="B2279" s="1" t="s">
        <v>621</v>
      </c>
      <c r="C2279" s="2" t="s">
        <v>9</v>
      </c>
      <c r="D2279" s="2" t="s">
        <v>104</v>
      </c>
      <c r="E2279" s="7">
        <v>0</v>
      </c>
      <c r="F2279" s="120"/>
      <c r="G2279" s="7">
        <v>0</v>
      </c>
      <c r="H2279" s="120"/>
      <c r="I2279" s="7">
        <v>0</v>
      </c>
      <c r="J2279" s="120"/>
      <c r="K2279" s="7">
        <v>0</v>
      </c>
      <c r="L2279" s="119">
        <v>0</v>
      </c>
      <c r="M2279" s="2">
        <v>0</v>
      </c>
    </row>
    <row r="2280" spans="1:13" s="1" customFormat="1" ht="27.6">
      <c r="A2280" s="1" t="s">
        <v>29</v>
      </c>
      <c r="B2280" s="1" t="s">
        <v>621</v>
      </c>
      <c r="C2280" s="2" t="s">
        <v>9</v>
      </c>
      <c r="D2280" s="2" t="s">
        <v>105</v>
      </c>
      <c r="E2280" s="7">
        <v>0</v>
      </c>
      <c r="F2280" s="120"/>
      <c r="G2280" s="7">
        <v>0</v>
      </c>
      <c r="H2280" s="120"/>
      <c r="I2280" s="7">
        <v>0</v>
      </c>
      <c r="J2280" s="120"/>
      <c r="K2280" s="7">
        <v>0</v>
      </c>
      <c r="L2280" s="119">
        <v>0</v>
      </c>
      <c r="M2280" s="2">
        <v>0</v>
      </c>
    </row>
    <row r="2281" spans="1:13" s="1" customFormat="1" ht="41.4">
      <c r="A2281" s="1" t="s">
        <v>29</v>
      </c>
      <c r="B2281" s="1" t="s">
        <v>621</v>
      </c>
      <c r="C2281" s="2" t="s">
        <v>9</v>
      </c>
      <c r="D2281" s="2" t="s">
        <v>106</v>
      </c>
      <c r="E2281" s="7">
        <v>0</v>
      </c>
      <c r="F2281" s="120"/>
      <c r="G2281" s="7">
        <v>0</v>
      </c>
      <c r="H2281" s="120"/>
      <c r="I2281" s="7">
        <v>0</v>
      </c>
      <c r="J2281" s="120"/>
      <c r="K2281" s="7">
        <v>9078091</v>
      </c>
      <c r="L2281" s="119">
        <v>0</v>
      </c>
      <c r="M2281" s="2">
        <v>17722947</v>
      </c>
    </row>
    <row r="2282" spans="1:13" s="1" customFormat="1" ht="27.6">
      <c r="A2282" s="1" t="s">
        <v>29</v>
      </c>
      <c r="B2282" s="1" t="s">
        <v>621</v>
      </c>
      <c r="C2282" s="2" t="s">
        <v>9</v>
      </c>
      <c r="D2282" s="2" t="s">
        <v>107</v>
      </c>
      <c r="E2282" s="7">
        <v>0</v>
      </c>
      <c r="F2282" s="120"/>
      <c r="G2282" s="7">
        <v>0</v>
      </c>
      <c r="H2282" s="120"/>
      <c r="I2282" s="7">
        <v>0</v>
      </c>
      <c r="J2282" s="120"/>
      <c r="K2282" s="7">
        <v>0</v>
      </c>
      <c r="L2282" s="119">
        <v>0</v>
      </c>
      <c r="M2282" s="2">
        <v>0</v>
      </c>
    </row>
    <row r="2283" spans="1:13" s="1" customFormat="1" ht="27.6">
      <c r="A2283" s="1" t="s">
        <v>29</v>
      </c>
      <c r="B2283" s="1" t="s">
        <v>621</v>
      </c>
      <c r="C2283" s="2" t="s">
        <v>9</v>
      </c>
      <c r="D2283" s="2" t="s">
        <v>108</v>
      </c>
      <c r="E2283" s="7">
        <v>0</v>
      </c>
      <c r="F2283" s="120"/>
      <c r="G2283" s="7">
        <v>0</v>
      </c>
      <c r="H2283" s="120"/>
      <c r="I2283" s="7">
        <v>852453</v>
      </c>
      <c r="J2283" s="120"/>
      <c r="K2283" s="7">
        <v>0</v>
      </c>
      <c r="L2283" s="119">
        <v>0</v>
      </c>
      <c r="M2283" s="2">
        <v>0</v>
      </c>
    </row>
    <row r="2284" spans="1:13" s="1" customFormat="1" ht="27.6">
      <c r="A2284" s="1" t="s">
        <v>29</v>
      </c>
      <c r="B2284" s="1" t="s">
        <v>621</v>
      </c>
      <c r="C2284" s="2" t="s">
        <v>10</v>
      </c>
      <c r="D2284" s="2" t="s">
        <v>109</v>
      </c>
      <c r="E2284" s="7">
        <v>0</v>
      </c>
      <c r="F2284" s="120"/>
      <c r="G2284" s="7">
        <v>4415822</v>
      </c>
      <c r="H2284" s="120"/>
      <c r="I2284" s="7">
        <v>0</v>
      </c>
      <c r="J2284" s="120"/>
      <c r="K2284" s="7">
        <v>0</v>
      </c>
      <c r="L2284" s="119">
        <v>0</v>
      </c>
      <c r="M2284" s="2">
        <v>0</v>
      </c>
    </row>
    <row r="2285" spans="1:13" s="1" customFormat="1" ht="27.6">
      <c r="A2285" s="1" t="s">
        <v>29</v>
      </c>
      <c r="B2285" s="1" t="s">
        <v>621</v>
      </c>
      <c r="C2285" s="2" t="s">
        <v>10</v>
      </c>
      <c r="D2285" s="2" t="s">
        <v>110</v>
      </c>
      <c r="E2285" s="7">
        <v>102359</v>
      </c>
      <c r="F2285" s="120"/>
      <c r="G2285" s="7">
        <v>135688</v>
      </c>
      <c r="H2285" s="120"/>
      <c r="I2285" s="7">
        <v>299975</v>
      </c>
      <c r="J2285" s="120"/>
      <c r="K2285" s="7">
        <v>0</v>
      </c>
      <c r="L2285" s="119">
        <v>0</v>
      </c>
      <c r="M2285" s="2">
        <v>0</v>
      </c>
    </row>
    <row r="2286" spans="1:13" s="1" customFormat="1" ht="27.6">
      <c r="A2286" s="1" t="s">
        <v>29</v>
      </c>
      <c r="B2286" s="1" t="s">
        <v>621</v>
      </c>
      <c r="C2286" s="2" t="s">
        <v>10</v>
      </c>
      <c r="D2286" s="2" t="s">
        <v>111</v>
      </c>
      <c r="E2286" s="7">
        <v>0</v>
      </c>
      <c r="F2286" s="120"/>
      <c r="G2286" s="7">
        <v>0</v>
      </c>
      <c r="H2286" s="120"/>
      <c r="I2286" s="7">
        <v>0</v>
      </c>
      <c r="J2286" s="120"/>
      <c r="K2286" s="7">
        <v>0</v>
      </c>
      <c r="L2286" s="119">
        <v>0</v>
      </c>
      <c r="M2286" s="2">
        <v>0</v>
      </c>
    </row>
    <row r="2287" spans="1:13" s="1" customFormat="1" ht="27.6">
      <c r="A2287" s="1" t="s">
        <v>29</v>
      </c>
      <c r="B2287" s="1" t="s">
        <v>621</v>
      </c>
      <c r="C2287" s="2" t="s">
        <v>10</v>
      </c>
      <c r="D2287" s="2" t="s">
        <v>112</v>
      </c>
      <c r="E2287" s="7">
        <v>0</v>
      </c>
      <c r="F2287" s="120"/>
      <c r="G2287" s="7">
        <v>0</v>
      </c>
      <c r="H2287" s="120"/>
      <c r="I2287" s="7">
        <v>0</v>
      </c>
      <c r="J2287" s="120"/>
      <c r="K2287" s="7">
        <v>0</v>
      </c>
      <c r="L2287" s="119">
        <v>0</v>
      </c>
      <c r="M2287" s="2">
        <v>0</v>
      </c>
    </row>
    <row r="2288" spans="1:13" s="1" customFormat="1">
      <c r="A2288" s="1" t="s">
        <v>29</v>
      </c>
      <c r="B2288" s="1" t="s">
        <v>621</v>
      </c>
      <c r="C2288" s="2" t="s">
        <v>11</v>
      </c>
      <c r="D2288" s="2" t="s">
        <v>113</v>
      </c>
      <c r="E2288" s="7">
        <v>0</v>
      </c>
      <c r="F2288" s="120"/>
      <c r="G2288" s="7">
        <v>0</v>
      </c>
      <c r="H2288" s="120"/>
      <c r="I2288" s="7">
        <v>1857600</v>
      </c>
      <c r="J2288" s="120"/>
      <c r="K2288" s="7">
        <v>0</v>
      </c>
      <c r="L2288" s="119">
        <v>0</v>
      </c>
      <c r="M2288" s="2">
        <v>0</v>
      </c>
    </row>
    <row r="2289" spans="1:14" s="1" customFormat="1" ht="41.4">
      <c r="A2289" s="1" t="s">
        <v>29</v>
      </c>
      <c r="B2289" s="1" t="s">
        <v>621</v>
      </c>
      <c r="C2289" s="2" t="s">
        <v>11</v>
      </c>
      <c r="D2289" s="2" t="s">
        <v>114</v>
      </c>
      <c r="E2289" s="7">
        <v>0</v>
      </c>
      <c r="F2289" s="120"/>
      <c r="G2289" s="7">
        <v>442892</v>
      </c>
      <c r="H2289" s="120"/>
      <c r="I2289" s="7">
        <v>3398951</v>
      </c>
      <c r="J2289" s="120"/>
      <c r="K2289" s="7">
        <v>0</v>
      </c>
      <c r="L2289" s="119">
        <v>0</v>
      </c>
      <c r="M2289" s="2">
        <v>0</v>
      </c>
    </row>
    <row r="2290" spans="1:14" s="1" customFormat="1">
      <c r="A2290" s="1" t="s">
        <v>29</v>
      </c>
      <c r="B2290" s="1" t="s">
        <v>621</v>
      </c>
      <c r="C2290" s="2" t="s">
        <v>11</v>
      </c>
      <c r="D2290" s="2" t="s">
        <v>115</v>
      </c>
      <c r="E2290" s="7">
        <v>0</v>
      </c>
      <c r="F2290" s="120"/>
      <c r="G2290" s="7">
        <v>0</v>
      </c>
      <c r="H2290" s="120"/>
      <c r="I2290" s="7">
        <v>0</v>
      </c>
      <c r="J2290" s="120"/>
      <c r="K2290" s="7">
        <v>0</v>
      </c>
      <c r="L2290" s="119">
        <v>0</v>
      </c>
      <c r="M2290" s="2">
        <v>0</v>
      </c>
    </row>
    <row r="2291" spans="1:14" s="1" customFormat="1">
      <c r="A2291" s="1" t="s">
        <v>29</v>
      </c>
      <c r="B2291" s="1" t="s">
        <v>621</v>
      </c>
      <c r="C2291" s="2" t="s">
        <v>12</v>
      </c>
      <c r="D2291" s="2" t="s">
        <v>116</v>
      </c>
      <c r="E2291" s="7">
        <v>0</v>
      </c>
      <c r="F2291" s="120"/>
      <c r="G2291" s="7">
        <v>0</v>
      </c>
      <c r="H2291" s="120"/>
      <c r="I2291" s="7">
        <v>0</v>
      </c>
      <c r="J2291" s="120"/>
      <c r="K2291" s="7">
        <v>0</v>
      </c>
      <c r="L2291" s="119">
        <v>0</v>
      </c>
      <c r="M2291" s="2">
        <v>0</v>
      </c>
    </row>
    <row r="2292" spans="1:14" s="1" customFormat="1" ht="27.6">
      <c r="A2292" s="1" t="s">
        <v>29</v>
      </c>
      <c r="B2292" s="1" t="s">
        <v>621</v>
      </c>
      <c r="C2292" s="2" t="s">
        <v>13</v>
      </c>
      <c r="D2292" s="2" t="s">
        <v>117</v>
      </c>
      <c r="E2292" s="7">
        <v>0</v>
      </c>
      <c r="F2292" s="120">
        <v>0</v>
      </c>
      <c r="G2292" s="7">
        <v>0</v>
      </c>
      <c r="H2292" s="120">
        <v>0</v>
      </c>
      <c r="I2292" s="7">
        <v>0</v>
      </c>
      <c r="J2292" s="120">
        <v>0</v>
      </c>
      <c r="K2292" s="7">
        <v>0</v>
      </c>
      <c r="L2292" s="119">
        <v>0</v>
      </c>
      <c r="M2292" s="2">
        <v>0</v>
      </c>
    </row>
    <row r="2293" spans="1:14" s="1" customFormat="1">
      <c r="A2293" s="1" t="s">
        <v>29</v>
      </c>
      <c r="B2293" s="1" t="s">
        <v>621</v>
      </c>
      <c r="C2293" s="2" t="s">
        <v>14</v>
      </c>
      <c r="D2293" s="2" t="s">
        <v>118</v>
      </c>
      <c r="E2293" s="7">
        <v>709886</v>
      </c>
      <c r="F2293" s="120">
        <v>0</v>
      </c>
      <c r="G2293" s="7">
        <v>6013553</v>
      </c>
      <c r="H2293" s="120">
        <v>0</v>
      </c>
      <c r="I2293" s="7">
        <v>691284</v>
      </c>
      <c r="J2293" s="120">
        <v>0</v>
      </c>
      <c r="K2293" s="7">
        <v>0</v>
      </c>
      <c r="L2293" s="119">
        <v>0</v>
      </c>
      <c r="M2293" s="2">
        <v>0</v>
      </c>
    </row>
    <row r="2294" spans="1:14" s="1" customFormat="1" ht="27.6">
      <c r="A2294" s="1" t="s">
        <v>29</v>
      </c>
      <c r="B2294" s="1" t="s">
        <v>621</v>
      </c>
      <c r="C2294" s="2" t="s">
        <v>15</v>
      </c>
      <c r="D2294" s="2" t="s">
        <v>119</v>
      </c>
      <c r="E2294" s="7">
        <v>0</v>
      </c>
      <c r="F2294" s="120">
        <v>0</v>
      </c>
      <c r="G2294" s="7">
        <v>365972</v>
      </c>
      <c r="H2294" s="120">
        <v>222</v>
      </c>
      <c r="I2294" s="7">
        <v>0</v>
      </c>
      <c r="J2294" s="120">
        <v>0</v>
      </c>
      <c r="K2294" s="7">
        <v>0</v>
      </c>
      <c r="L2294" s="119">
        <v>0</v>
      </c>
      <c r="M2294" s="2">
        <v>0</v>
      </c>
    </row>
    <row r="2295" spans="1:14" s="1" customFormat="1" ht="27.6">
      <c r="A2295" s="1" t="s">
        <v>29</v>
      </c>
      <c r="B2295" s="1" t="s">
        <v>621</v>
      </c>
      <c r="C2295" s="2" t="s">
        <v>15</v>
      </c>
      <c r="D2295" s="2" t="s">
        <v>120</v>
      </c>
      <c r="E2295" s="7">
        <v>0</v>
      </c>
      <c r="F2295" s="120">
        <v>0</v>
      </c>
      <c r="G2295" s="7">
        <v>353637</v>
      </c>
      <c r="H2295" s="120">
        <v>542</v>
      </c>
      <c r="I2295" s="7">
        <v>0</v>
      </c>
      <c r="J2295" s="120">
        <v>0</v>
      </c>
      <c r="K2295" s="7">
        <v>0</v>
      </c>
      <c r="L2295" s="119">
        <v>0</v>
      </c>
      <c r="M2295" s="2">
        <v>0</v>
      </c>
    </row>
    <row r="2296" spans="1:14" s="1" customFormat="1" ht="27.6">
      <c r="A2296" s="1" t="s">
        <v>29</v>
      </c>
      <c r="B2296" s="1" t="s">
        <v>621</v>
      </c>
      <c r="C2296" s="2" t="s">
        <v>15</v>
      </c>
      <c r="D2296" s="2" t="s">
        <v>121</v>
      </c>
      <c r="E2296" s="7">
        <v>0</v>
      </c>
      <c r="F2296" s="120">
        <v>0</v>
      </c>
      <c r="G2296" s="7">
        <v>72631</v>
      </c>
      <c r="H2296" s="120">
        <v>64</v>
      </c>
      <c r="I2296" s="7">
        <v>1316785</v>
      </c>
      <c r="J2296" s="120">
        <v>977</v>
      </c>
      <c r="K2296" s="7"/>
      <c r="L2296" s="119">
        <v>0</v>
      </c>
      <c r="M2296" s="2">
        <v>864114</v>
      </c>
    </row>
    <row r="2297" spans="1:14" s="1" customFormat="1" ht="27.6">
      <c r="A2297" s="1" t="s">
        <v>29</v>
      </c>
      <c r="B2297" s="1" t="s">
        <v>621</v>
      </c>
      <c r="C2297" s="2" t="s">
        <v>15</v>
      </c>
      <c r="D2297" s="2" t="s">
        <v>122</v>
      </c>
      <c r="E2297" s="7">
        <v>0</v>
      </c>
      <c r="F2297" s="120">
        <v>0</v>
      </c>
      <c r="G2297" s="7">
        <v>0</v>
      </c>
      <c r="H2297" s="120">
        <v>0</v>
      </c>
      <c r="I2297" s="7">
        <v>0</v>
      </c>
      <c r="J2297" s="120">
        <v>0</v>
      </c>
      <c r="K2297" s="7">
        <v>0</v>
      </c>
      <c r="L2297" s="119">
        <v>0</v>
      </c>
      <c r="M2297" s="2">
        <v>0</v>
      </c>
    </row>
    <row r="2298" spans="1:14" s="1" customFormat="1">
      <c r="A2298" s="1" t="s">
        <v>29</v>
      </c>
      <c r="B2298" s="1" t="s">
        <v>621</v>
      </c>
      <c r="C2298" s="2" t="s">
        <v>15</v>
      </c>
      <c r="D2298" s="2" t="s">
        <v>123</v>
      </c>
      <c r="E2298" s="7">
        <v>0</v>
      </c>
      <c r="F2298" s="120">
        <v>0</v>
      </c>
      <c r="G2298" s="7">
        <v>0</v>
      </c>
      <c r="H2298" s="120">
        <v>0</v>
      </c>
      <c r="I2298" s="7">
        <v>181254</v>
      </c>
      <c r="J2298" s="120">
        <v>670</v>
      </c>
      <c r="K2298" s="7"/>
      <c r="L2298" s="119">
        <v>0</v>
      </c>
      <c r="M2298" s="2">
        <v>212056</v>
      </c>
    </row>
    <row r="2299" spans="1:14" s="1" customFormat="1">
      <c r="A2299" s="1" t="s">
        <v>29</v>
      </c>
      <c r="B2299" s="1" t="s">
        <v>621</v>
      </c>
      <c r="C2299" s="2" t="s">
        <v>86</v>
      </c>
      <c r="D2299" s="2" t="s">
        <v>124</v>
      </c>
      <c r="E2299" s="7">
        <v>0</v>
      </c>
      <c r="F2299" s="120">
        <v>0</v>
      </c>
      <c r="G2299" s="7">
        <v>0</v>
      </c>
      <c r="H2299" s="120">
        <v>0</v>
      </c>
      <c r="I2299" s="7">
        <v>0</v>
      </c>
      <c r="J2299" s="120">
        <v>0</v>
      </c>
      <c r="K2299" s="7">
        <v>0</v>
      </c>
      <c r="L2299" s="119">
        <v>0</v>
      </c>
      <c r="M2299" s="2">
        <v>0</v>
      </c>
    </row>
    <row r="2300" spans="1:14" s="1" customFormat="1">
      <c r="A2300" s="1" t="s">
        <v>29</v>
      </c>
      <c r="B2300" s="1" t="s">
        <v>628</v>
      </c>
      <c r="C2300" s="2" t="s">
        <v>8</v>
      </c>
      <c r="D2300" s="2" t="s">
        <v>97</v>
      </c>
      <c r="E2300" s="7">
        <v>2062800</v>
      </c>
      <c r="F2300" s="120">
        <v>2742</v>
      </c>
      <c r="G2300" s="7">
        <v>18346600</v>
      </c>
      <c r="H2300" s="120">
        <v>16920</v>
      </c>
      <c r="I2300" s="7">
        <v>7667890</v>
      </c>
      <c r="J2300" s="120">
        <v>9239</v>
      </c>
      <c r="K2300" s="7">
        <v>0</v>
      </c>
      <c r="L2300" s="119">
        <v>0</v>
      </c>
      <c r="M2300" s="2">
        <v>0</v>
      </c>
      <c r="N2300" s="1" t="s">
        <v>629</v>
      </c>
    </row>
    <row r="2301" spans="1:14" s="1" customFormat="1">
      <c r="A2301" s="1" t="s">
        <v>29</v>
      </c>
      <c r="B2301" s="1" t="s">
        <v>628</v>
      </c>
      <c r="C2301" s="2" t="s">
        <v>8</v>
      </c>
      <c r="D2301" s="2" t="s">
        <v>98</v>
      </c>
      <c r="E2301" s="7">
        <v>0</v>
      </c>
      <c r="F2301" s="120">
        <v>0</v>
      </c>
      <c r="G2301" s="7">
        <v>0</v>
      </c>
      <c r="H2301" s="120">
        <v>0</v>
      </c>
      <c r="I2301" s="7">
        <v>0</v>
      </c>
      <c r="J2301" s="120">
        <v>0</v>
      </c>
      <c r="K2301" s="7">
        <v>0</v>
      </c>
      <c r="L2301" s="119">
        <v>0</v>
      </c>
      <c r="M2301" s="2">
        <v>0</v>
      </c>
      <c r="N2301" s="1">
        <v>0</v>
      </c>
    </row>
    <row r="2302" spans="1:14" s="1" customFormat="1">
      <c r="A2302" s="1" t="s">
        <v>29</v>
      </c>
      <c r="B2302" s="1" t="s">
        <v>628</v>
      </c>
      <c r="C2302" s="2" t="s">
        <v>8</v>
      </c>
      <c r="D2302" s="2" t="s">
        <v>99</v>
      </c>
      <c r="E2302" s="7">
        <v>0</v>
      </c>
      <c r="F2302" s="120">
        <v>0</v>
      </c>
      <c r="G2302" s="7">
        <v>0</v>
      </c>
      <c r="H2302" s="120">
        <v>0</v>
      </c>
      <c r="I2302" s="7">
        <v>0</v>
      </c>
      <c r="J2302" s="120">
        <v>0</v>
      </c>
      <c r="K2302" s="7">
        <v>0</v>
      </c>
      <c r="L2302" s="119">
        <v>0</v>
      </c>
      <c r="M2302" s="2">
        <v>0</v>
      </c>
      <c r="N2302" s="1">
        <v>0</v>
      </c>
    </row>
    <row r="2303" spans="1:14" s="1" customFormat="1" ht="27.6">
      <c r="A2303" s="1" t="s">
        <v>29</v>
      </c>
      <c r="B2303" s="1" t="s">
        <v>628</v>
      </c>
      <c r="C2303" s="2" t="s">
        <v>8</v>
      </c>
      <c r="D2303" s="2" t="s">
        <v>100</v>
      </c>
      <c r="E2303" s="7">
        <v>909281</v>
      </c>
      <c r="F2303" s="120">
        <v>0</v>
      </c>
      <c r="G2303" s="7">
        <v>750825</v>
      </c>
      <c r="H2303" s="120">
        <v>0</v>
      </c>
      <c r="I2303" s="7">
        <v>0</v>
      </c>
      <c r="J2303" s="120">
        <v>0</v>
      </c>
      <c r="K2303" s="7">
        <v>0</v>
      </c>
      <c r="L2303" s="119">
        <v>0</v>
      </c>
      <c r="M2303" s="2">
        <v>0</v>
      </c>
      <c r="N2303" s="1" t="s">
        <v>630</v>
      </c>
    </row>
    <row r="2304" spans="1:14" s="1" customFormat="1">
      <c r="A2304" s="1" t="s">
        <v>29</v>
      </c>
      <c r="B2304" s="1" t="s">
        <v>628</v>
      </c>
      <c r="C2304" s="2" t="s">
        <v>8</v>
      </c>
      <c r="D2304" s="2" t="s">
        <v>101</v>
      </c>
      <c r="E2304" s="7">
        <v>547</v>
      </c>
      <c r="F2304" s="120">
        <v>0</v>
      </c>
      <c r="G2304" s="7">
        <v>154247</v>
      </c>
      <c r="H2304" s="120">
        <v>0</v>
      </c>
      <c r="I2304" s="7">
        <v>180688</v>
      </c>
      <c r="J2304" s="120">
        <v>0</v>
      </c>
      <c r="K2304" s="7">
        <v>0</v>
      </c>
      <c r="L2304" s="119">
        <v>0</v>
      </c>
      <c r="M2304" s="2">
        <v>0</v>
      </c>
      <c r="N2304" s="1" t="s">
        <v>631</v>
      </c>
    </row>
    <row r="2305" spans="1:14" s="1" customFormat="1" ht="55.2">
      <c r="A2305" s="1" t="s">
        <v>29</v>
      </c>
      <c r="B2305" s="1" t="s">
        <v>628</v>
      </c>
      <c r="C2305" s="2" t="s">
        <v>8</v>
      </c>
      <c r="D2305" s="2" t="s">
        <v>102</v>
      </c>
      <c r="E2305" s="7">
        <v>0</v>
      </c>
      <c r="F2305" s="120">
        <v>0</v>
      </c>
      <c r="G2305" s="7">
        <v>0</v>
      </c>
      <c r="H2305" s="120">
        <v>0</v>
      </c>
      <c r="I2305" s="7">
        <v>0</v>
      </c>
      <c r="J2305" s="120">
        <v>0</v>
      </c>
      <c r="K2305" s="7">
        <v>0</v>
      </c>
      <c r="L2305" s="119">
        <v>0</v>
      </c>
      <c r="M2305" s="2">
        <v>0</v>
      </c>
    </row>
    <row r="2306" spans="1:14" s="1" customFormat="1">
      <c r="A2306" s="1" t="s">
        <v>29</v>
      </c>
      <c r="B2306" s="1" t="s">
        <v>628</v>
      </c>
      <c r="C2306" s="2" t="s">
        <v>8</v>
      </c>
      <c r="D2306" s="2" t="s">
        <v>103</v>
      </c>
      <c r="E2306" s="7">
        <v>0</v>
      </c>
      <c r="F2306" s="120">
        <v>0</v>
      </c>
      <c r="G2306" s="7">
        <v>322519</v>
      </c>
      <c r="H2306" s="120">
        <v>819</v>
      </c>
      <c r="I2306" s="7">
        <v>1475</v>
      </c>
      <c r="J2306" s="120">
        <v>18</v>
      </c>
      <c r="K2306" s="7">
        <v>0</v>
      </c>
      <c r="L2306" s="119">
        <v>0</v>
      </c>
      <c r="M2306" s="2">
        <v>0</v>
      </c>
      <c r="N2306" s="1" t="s">
        <v>632</v>
      </c>
    </row>
    <row r="2307" spans="1:14" s="1" customFormat="1" ht="27.6">
      <c r="A2307" s="1" t="s">
        <v>29</v>
      </c>
      <c r="B2307" s="1" t="s">
        <v>628</v>
      </c>
      <c r="C2307" s="2" t="s">
        <v>9</v>
      </c>
      <c r="D2307" s="2" t="s">
        <v>104</v>
      </c>
      <c r="E2307" s="7">
        <v>0</v>
      </c>
      <c r="F2307" s="120"/>
      <c r="G2307" s="7">
        <v>0</v>
      </c>
      <c r="H2307" s="120"/>
      <c r="I2307" s="7">
        <v>0</v>
      </c>
      <c r="J2307" s="120"/>
      <c r="K2307" s="7">
        <v>0</v>
      </c>
      <c r="L2307" s="119">
        <v>0</v>
      </c>
      <c r="M2307" s="2">
        <v>0</v>
      </c>
    </row>
    <row r="2308" spans="1:14" s="1" customFormat="1" ht="27.6">
      <c r="A2308" s="1" t="s">
        <v>29</v>
      </c>
      <c r="B2308" s="1" t="s">
        <v>628</v>
      </c>
      <c r="C2308" s="2" t="s">
        <v>9</v>
      </c>
      <c r="D2308" s="2" t="s">
        <v>105</v>
      </c>
      <c r="E2308" s="7">
        <v>0</v>
      </c>
      <c r="F2308" s="120"/>
      <c r="G2308" s="7">
        <v>0</v>
      </c>
      <c r="H2308" s="120"/>
      <c r="I2308" s="7">
        <v>0</v>
      </c>
      <c r="J2308" s="120"/>
      <c r="K2308" s="7">
        <v>0</v>
      </c>
      <c r="L2308" s="119">
        <v>0</v>
      </c>
      <c r="M2308" s="2">
        <v>0</v>
      </c>
    </row>
    <row r="2309" spans="1:14" s="1" customFormat="1" ht="41.4">
      <c r="A2309" s="1" t="s">
        <v>29</v>
      </c>
      <c r="B2309" s="1" t="s">
        <v>628</v>
      </c>
      <c r="C2309" s="2" t="s">
        <v>9</v>
      </c>
      <c r="D2309" s="2" t="s">
        <v>106</v>
      </c>
      <c r="E2309" s="7">
        <v>11011</v>
      </c>
      <c r="F2309" s="120"/>
      <c r="G2309" s="7">
        <v>540015</v>
      </c>
      <c r="H2309" s="120"/>
      <c r="I2309" s="7">
        <v>23995</v>
      </c>
      <c r="J2309" s="120"/>
      <c r="K2309" s="7">
        <v>0</v>
      </c>
      <c r="L2309" s="119">
        <v>0</v>
      </c>
      <c r="M2309" s="2">
        <v>0</v>
      </c>
    </row>
    <row r="2310" spans="1:14" s="1" customFormat="1" ht="27.6">
      <c r="A2310" s="1" t="s">
        <v>29</v>
      </c>
      <c r="B2310" s="1" t="s">
        <v>628</v>
      </c>
      <c r="C2310" s="2" t="s">
        <v>9</v>
      </c>
      <c r="D2310" s="2" t="s">
        <v>107</v>
      </c>
      <c r="E2310" s="7">
        <v>0</v>
      </c>
      <c r="F2310" s="120"/>
      <c r="G2310" s="7">
        <v>6598</v>
      </c>
      <c r="H2310" s="120"/>
      <c r="I2310" s="7">
        <v>33729</v>
      </c>
      <c r="J2310" s="120"/>
      <c r="K2310" s="7">
        <v>0</v>
      </c>
      <c r="L2310" s="119">
        <v>0</v>
      </c>
      <c r="M2310" s="2">
        <v>0</v>
      </c>
    </row>
    <row r="2311" spans="1:14" s="1" customFormat="1" ht="27.6">
      <c r="A2311" s="1" t="s">
        <v>29</v>
      </c>
      <c r="B2311" s="1" t="s">
        <v>628</v>
      </c>
      <c r="C2311" s="2" t="s">
        <v>9</v>
      </c>
      <c r="D2311" s="2" t="s">
        <v>108</v>
      </c>
      <c r="E2311" s="7">
        <v>8867</v>
      </c>
      <c r="F2311" s="120"/>
      <c r="G2311" s="7">
        <v>312665</v>
      </c>
      <c r="H2311" s="120"/>
      <c r="I2311" s="7">
        <v>795373</v>
      </c>
      <c r="J2311" s="120"/>
      <c r="K2311" s="7">
        <v>0</v>
      </c>
      <c r="L2311" s="119">
        <v>0</v>
      </c>
      <c r="M2311" s="2">
        <v>0</v>
      </c>
    </row>
    <row r="2312" spans="1:14" s="1" customFormat="1" ht="27.6">
      <c r="A2312" s="1" t="s">
        <v>29</v>
      </c>
      <c r="B2312" s="1" t="s">
        <v>628</v>
      </c>
      <c r="C2312" s="2" t="s">
        <v>10</v>
      </c>
      <c r="D2312" s="2" t="s">
        <v>109</v>
      </c>
      <c r="E2312" s="7">
        <v>0</v>
      </c>
      <c r="F2312" s="120"/>
      <c r="G2312" s="7">
        <v>59925</v>
      </c>
      <c r="H2312" s="120"/>
      <c r="I2312" s="7">
        <v>520220</v>
      </c>
      <c r="J2312" s="120"/>
      <c r="K2312" s="7">
        <v>0</v>
      </c>
      <c r="L2312" s="119">
        <v>0</v>
      </c>
      <c r="M2312" s="2">
        <v>0</v>
      </c>
      <c r="N2312" s="1" t="s">
        <v>633</v>
      </c>
    </row>
    <row r="2313" spans="1:14" s="1" customFormat="1" ht="27.6">
      <c r="A2313" s="1" t="s">
        <v>29</v>
      </c>
      <c r="B2313" s="1" t="s">
        <v>628</v>
      </c>
      <c r="C2313" s="2" t="s">
        <v>10</v>
      </c>
      <c r="D2313" s="2" t="s">
        <v>110</v>
      </c>
      <c r="E2313" s="7">
        <v>0</v>
      </c>
      <c r="F2313" s="120"/>
      <c r="G2313" s="7">
        <v>186845</v>
      </c>
      <c r="H2313" s="120"/>
      <c r="I2313" s="7">
        <v>106385</v>
      </c>
      <c r="J2313" s="120"/>
      <c r="K2313" s="7">
        <v>0</v>
      </c>
      <c r="L2313" s="119">
        <v>0</v>
      </c>
      <c r="M2313" s="2">
        <v>0</v>
      </c>
      <c r="N2313" s="1" t="s">
        <v>634</v>
      </c>
    </row>
    <row r="2314" spans="1:14" s="1" customFormat="1" ht="27.6">
      <c r="A2314" s="1" t="s">
        <v>29</v>
      </c>
      <c r="B2314" s="1" t="s">
        <v>628</v>
      </c>
      <c r="C2314" s="2" t="s">
        <v>10</v>
      </c>
      <c r="D2314" s="2" t="s">
        <v>111</v>
      </c>
      <c r="E2314" s="7">
        <v>0</v>
      </c>
      <c r="F2314" s="120"/>
      <c r="G2314" s="7">
        <v>35316</v>
      </c>
      <c r="H2314" s="120"/>
      <c r="I2314" s="7">
        <v>52522</v>
      </c>
      <c r="J2314" s="120"/>
      <c r="K2314" s="7">
        <v>0</v>
      </c>
      <c r="L2314" s="119">
        <v>0</v>
      </c>
      <c r="M2314" s="2">
        <v>0</v>
      </c>
      <c r="N2314" s="1" t="s">
        <v>635</v>
      </c>
    </row>
    <row r="2315" spans="1:14" s="1" customFormat="1" ht="27.6">
      <c r="A2315" s="1" t="s">
        <v>29</v>
      </c>
      <c r="B2315" s="1" t="s">
        <v>628</v>
      </c>
      <c r="C2315" s="2" t="s">
        <v>10</v>
      </c>
      <c r="D2315" s="2" t="s">
        <v>112</v>
      </c>
      <c r="E2315" s="7">
        <v>0</v>
      </c>
      <c r="F2315" s="120"/>
      <c r="G2315" s="7">
        <v>0</v>
      </c>
      <c r="H2315" s="120"/>
      <c r="I2315" s="7">
        <v>0</v>
      </c>
      <c r="J2315" s="120"/>
      <c r="K2315" s="7">
        <v>0</v>
      </c>
      <c r="L2315" s="119">
        <v>0</v>
      </c>
      <c r="M2315" s="2">
        <v>0</v>
      </c>
    </row>
    <row r="2316" spans="1:14" s="1" customFormat="1">
      <c r="A2316" s="1" t="s">
        <v>29</v>
      </c>
      <c r="B2316" s="1" t="s">
        <v>628</v>
      </c>
      <c r="C2316" s="2" t="s">
        <v>11</v>
      </c>
      <c r="D2316" s="2" t="s">
        <v>113</v>
      </c>
      <c r="E2316" s="7">
        <v>0</v>
      </c>
      <c r="F2316" s="120"/>
      <c r="G2316" s="7">
        <v>6448715</v>
      </c>
      <c r="H2316" s="120"/>
      <c r="I2316" s="7">
        <v>7147158</v>
      </c>
      <c r="J2316" s="120"/>
      <c r="K2316" s="7">
        <v>0</v>
      </c>
      <c r="L2316" s="119">
        <v>0</v>
      </c>
      <c r="M2316" s="2">
        <v>0</v>
      </c>
      <c r="N2316" s="1" t="s">
        <v>636</v>
      </c>
    </row>
    <row r="2317" spans="1:14" s="1" customFormat="1" ht="41.4">
      <c r="A2317" s="1" t="s">
        <v>29</v>
      </c>
      <c r="B2317" s="1" t="s">
        <v>628</v>
      </c>
      <c r="C2317" s="2" t="s">
        <v>11</v>
      </c>
      <c r="D2317" s="2" t="s">
        <v>114</v>
      </c>
      <c r="E2317" s="7">
        <v>0</v>
      </c>
      <c r="F2317" s="120"/>
      <c r="G2317" s="7">
        <v>580906</v>
      </c>
      <c r="H2317" s="120"/>
      <c r="I2317" s="7">
        <v>0</v>
      </c>
      <c r="J2317" s="120"/>
      <c r="K2317" s="7">
        <v>0</v>
      </c>
      <c r="L2317" s="119">
        <v>0</v>
      </c>
      <c r="M2317" s="2">
        <v>0</v>
      </c>
    </row>
    <row r="2318" spans="1:14" s="1" customFormat="1">
      <c r="A2318" s="1" t="s">
        <v>29</v>
      </c>
      <c r="B2318" s="1" t="s">
        <v>628</v>
      </c>
      <c r="C2318" s="2" t="s">
        <v>11</v>
      </c>
      <c r="D2318" s="2" t="s">
        <v>115</v>
      </c>
      <c r="E2318" s="7">
        <v>0</v>
      </c>
      <c r="F2318" s="120"/>
      <c r="G2318" s="7">
        <v>0</v>
      </c>
      <c r="H2318" s="120"/>
      <c r="I2318" s="7">
        <v>0</v>
      </c>
      <c r="J2318" s="120"/>
      <c r="K2318" s="7">
        <v>0</v>
      </c>
      <c r="L2318" s="119">
        <v>0</v>
      </c>
      <c r="M2318" s="2"/>
    </row>
    <row r="2319" spans="1:14" s="1" customFormat="1">
      <c r="A2319" s="1" t="s">
        <v>29</v>
      </c>
      <c r="B2319" s="1" t="s">
        <v>628</v>
      </c>
      <c r="C2319" s="2" t="s">
        <v>12</v>
      </c>
      <c r="D2319" s="2" t="s">
        <v>116</v>
      </c>
      <c r="E2319" s="7">
        <v>0</v>
      </c>
      <c r="F2319" s="120"/>
      <c r="G2319" s="7">
        <v>0</v>
      </c>
      <c r="H2319" s="120"/>
      <c r="I2319" s="7"/>
      <c r="J2319" s="120"/>
      <c r="K2319" s="7">
        <v>0</v>
      </c>
      <c r="L2319" s="119">
        <v>0</v>
      </c>
      <c r="M2319" s="2">
        <v>0</v>
      </c>
    </row>
    <row r="2320" spans="1:14" s="1" customFormat="1" ht="27.6">
      <c r="A2320" s="1" t="s">
        <v>29</v>
      </c>
      <c r="B2320" s="1" t="s">
        <v>628</v>
      </c>
      <c r="C2320" s="2" t="s">
        <v>13</v>
      </c>
      <c r="D2320" s="2" t="s">
        <v>117</v>
      </c>
      <c r="E2320" s="7">
        <v>0</v>
      </c>
      <c r="F2320" s="120">
        <v>0</v>
      </c>
      <c r="G2320" s="7">
        <v>0</v>
      </c>
      <c r="H2320" s="120">
        <v>0</v>
      </c>
      <c r="I2320" s="7">
        <v>0</v>
      </c>
      <c r="J2320" s="120">
        <v>0</v>
      </c>
      <c r="K2320" s="7">
        <v>0</v>
      </c>
      <c r="L2320" s="119">
        <v>0</v>
      </c>
      <c r="M2320" s="2">
        <v>0</v>
      </c>
    </row>
    <row r="2321" spans="1:14" s="1" customFormat="1">
      <c r="A2321" s="1" t="s">
        <v>29</v>
      </c>
      <c r="B2321" s="1" t="s">
        <v>628</v>
      </c>
      <c r="C2321" s="2" t="s">
        <v>14</v>
      </c>
      <c r="D2321" s="2" t="s">
        <v>118</v>
      </c>
      <c r="E2321" s="7">
        <v>4731</v>
      </c>
      <c r="F2321" s="120">
        <v>0</v>
      </c>
      <c r="G2321" s="7">
        <v>427885</v>
      </c>
      <c r="H2321" s="120">
        <v>0</v>
      </c>
      <c r="I2321" s="7">
        <v>3225816</v>
      </c>
      <c r="J2321" s="120">
        <v>0</v>
      </c>
      <c r="K2321" s="7">
        <v>252697</v>
      </c>
      <c r="L2321" s="119">
        <v>0</v>
      </c>
      <c r="M2321" s="2">
        <v>0</v>
      </c>
      <c r="N2321" s="1" t="s">
        <v>637</v>
      </c>
    </row>
    <row r="2322" spans="1:14" s="1" customFormat="1" ht="27.6">
      <c r="A2322" s="1" t="s">
        <v>29</v>
      </c>
      <c r="B2322" s="1" t="s">
        <v>628</v>
      </c>
      <c r="C2322" s="2" t="s">
        <v>15</v>
      </c>
      <c r="D2322" s="2" t="s">
        <v>119</v>
      </c>
      <c r="E2322" s="7">
        <v>0</v>
      </c>
      <c r="F2322" s="120">
        <v>0</v>
      </c>
      <c r="G2322" s="7">
        <v>88476</v>
      </c>
      <c r="H2322" s="120">
        <v>55</v>
      </c>
      <c r="I2322" s="7">
        <v>0</v>
      </c>
      <c r="J2322" s="120">
        <v>0</v>
      </c>
      <c r="K2322" s="7">
        <v>0</v>
      </c>
      <c r="L2322" s="119">
        <v>0</v>
      </c>
      <c r="M2322" s="2">
        <v>0</v>
      </c>
    </row>
    <row r="2323" spans="1:14" s="1" customFormat="1" ht="27.6">
      <c r="A2323" s="1" t="s">
        <v>29</v>
      </c>
      <c r="B2323" s="1" t="s">
        <v>628</v>
      </c>
      <c r="C2323" s="2" t="s">
        <v>15</v>
      </c>
      <c r="D2323" s="2" t="s">
        <v>120</v>
      </c>
      <c r="E2323" s="7">
        <v>0</v>
      </c>
      <c r="F2323" s="120">
        <v>0</v>
      </c>
      <c r="G2323" s="7">
        <v>42510</v>
      </c>
      <c r="H2323" s="120">
        <v>46</v>
      </c>
      <c r="I2323" s="7">
        <v>0</v>
      </c>
      <c r="J2323" s="120">
        <v>0</v>
      </c>
      <c r="K2323" s="7">
        <v>0</v>
      </c>
      <c r="L2323" s="119">
        <v>0</v>
      </c>
      <c r="M2323" s="2">
        <v>0</v>
      </c>
    </row>
    <row r="2324" spans="1:14" s="1" customFormat="1" ht="27.6">
      <c r="A2324" s="1" t="s">
        <v>29</v>
      </c>
      <c r="B2324" s="1" t="s">
        <v>628</v>
      </c>
      <c r="C2324" s="2" t="s">
        <v>15</v>
      </c>
      <c r="D2324" s="2" t="s">
        <v>121</v>
      </c>
      <c r="E2324" s="7">
        <v>0</v>
      </c>
      <c r="F2324" s="120">
        <v>0</v>
      </c>
      <c r="G2324" s="7">
        <v>0</v>
      </c>
      <c r="H2324" s="120">
        <v>0</v>
      </c>
      <c r="I2324" s="7">
        <v>245390</v>
      </c>
      <c r="J2324" s="120">
        <v>96</v>
      </c>
      <c r="K2324" s="7">
        <v>2239</v>
      </c>
      <c r="L2324" s="119">
        <v>0</v>
      </c>
      <c r="M2324" s="2">
        <v>0</v>
      </c>
      <c r="N2324" s="1" t="s">
        <v>638</v>
      </c>
    </row>
    <row r="2325" spans="1:14" s="1" customFormat="1" ht="27.6">
      <c r="A2325" s="1" t="s">
        <v>29</v>
      </c>
      <c r="B2325" s="1" t="s">
        <v>628</v>
      </c>
      <c r="C2325" s="2" t="s">
        <v>15</v>
      </c>
      <c r="D2325" s="2" t="s">
        <v>122</v>
      </c>
      <c r="E2325" s="7">
        <v>0</v>
      </c>
      <c r="F2325" s="120">
        <v>0</v>
      </c>
      <c r="G2325" s="7">
        <v>0</v>
      </c>
      <c r="H2325" s="120">
        <v>0</v>
      </c>
      <c r="I2325" s="7">
        <v>0</v>
      </c>
      <c r="J2325" s="120">
        <v>0</v>
      </c>
      <c r="K2325" s="7">
        <v>0</v>
      </c>
      <c r="L2325" s="119">
        <v>0</v>
      </c>
      <c r="M2325" s="2">
        <v>0</v>
      </c>
    </row>
    <row r="2326" spans="1:14" s="1" customFormat="1">
      <c r="A2326" s="1" t="s">
        <v>29</v>
      </c>
      <c r="B2326" s="1" t="s">
        <v>628</v>
      </c>
      <c r="C2326" s="2" t="s">
        <v>15</v>
      </c>
      <c r="D2326" s="2" t="s">
        <v>123</v>
      </c>
      <c r="E2326" s="7">
        <v>0</v>
      </c>
      <c r="F2326" s="120">
        <v>0</v>
      </c>
      <c r="G2326" s="7">
        <v>0</v>
      </c>
      <c r="H2326" s="120">
        <v>0</v>
      </c>
      <c r="I2326" s="7">
        <v>50000</v>
      </c>
      <c r="J2326" s="120">
        <v>0</v>
      </c>
      <c r="K2326" s="7">
        <v>74210</v>
      </c>
      <c r="L2326" s="119">
        <v>0</v>
      </c>
      <c r="M2326" s="2">
        <v>60391</v>
      </c>
      <c r="N2326" s="1" t="s">
        <v>639</v>
      </c>
    </row>
    <row r="2327" spans="1:14" s="1" customFormat="1">
      <c r="A2327" s="1" t="s">
        <v>29</v>
      </c>
      <c r="B2327" s="1" t="s">
        <v>628</v>
      </c>
      <c r="C2327" s="2" t="s">
        <v>86</v>
      </c>
      <c r="D2327" s="2" t="s">
        <v>124</v>
      </c>
      <c r="E2327" s="7">
        <v>0</v>
      </c>
      <c r="F2327" s="120">
        <v>0</v>
      </c>
      <c r="G2327" s="7">
        <v>0</v>
      </c>
      <c r="H2327" s="120">
        <v>0</v>
      </c>
      <c r="I2327" s="7">
        <v>0</v>
      </c>
      <c r="J2327" s="120">
        <v>0</v>
      </c>
      <c r="K2327" s="7">
        <v>0</v>
      </c>
      <c r="L2327" s="119">
        <v>0</v>
      </c>
      <c r="M2327" s="2"/>
    </row>
    <row r="2328" spans="1:14" s="1" customFormat="1">
      <c r="A2328" s="1" t="s">
        <v>29</v>
      </c>
      <c r="B2328" s="1" t="s">
        <v>640</v>
      </c>
      <c r="C2328" s="2" t="s">
        <v>8</v>
      </c>
      <c r="D2328" s="2" t="s">
        <v>97</v>
      </c>
      <c r="E2328" s="7">
        <v>435825</v>
      </c>
      <c r="F2328" s="120">
        <v>299</v>
      </c>
      <c r="G2328" s="7">
        <v>847534</v>
      </c>
      <c r="H2328" s="120">
        <v>870</v>
      </c>
      <c r="I2328" s="7">
        <v>1667721</v>
      </c>
      <c r="J2328" s="120">
        <v>1498</v>
      </c>
      <c r="K2328" s="7">
        <v>785000</v>
      </c>
      <c r="L2328" s="119">
        <v>790</v>
      </c>
      <c r="M2328" s="2"/>
      <c r="N2328" s="1" t="s">
        <v>144</v>
      </c>
    </row>
    <row r="2329" spans="1:14" s="1" customFormat="1">
      <c r="A2329" s="1" t="s">
        <v>29</v>
      </c>
      <c r="B2329" s="1" t="s">
        <v>640</v>
      </c>
      <c r="C2329" s="2" t="s">
        <v>8</v>
      </c>
      <c r="D2329" s="2" t="s">
        <v>98</v>
      </c>
      <c r="E2329" s="7"/>
      <c r="F2329" s="120"/>
      <c r="G2329" s="7"/>
      <c r="H2329" s="120"/>
      <c r="I2329" s="7"/>
      <c r="J2329" s="120"/>
      <c r="K2329" s="7"/>
      <c r="L2329" s="119"/>
      <c r="M2329" s="2"/>
    </row>
    <row r="2330" spans="1:14" s="1" customFormat="1">
      <c r="A2330" s="1" t="s">
        <v>29</v>
      </c>
      <c r="B2330" s="1" t="s">
        <v>640</v>
      </c>
      <c r="C2330" s="2" t="s">
        <v>8</v>
      </c>
      <c r="D2330" s="2" t="s">
        <v>99</v>
      </c>
      <c r="E2330" s="7"/>
      <c r="F2330" s="120"/>
      <c r="G2330" s="7">
        <v>100</v>
      </c>
      <c r="H2330" s="120">
        <v>1</v>
      </c>
      <c r="I2330" s="7">
        <v>1543115</v>
      </c>
      <c r="J2330" s="120">
        <v>6658</v>
      </c>
      <c r="K2330" s="7"/>
      <c r="L2330" s="119"/>
      <c r="M2330" s="2"/>
    </row>
    <row r="2331" spans="1:14" s="1" customFormat="1" ht="27.6">
      <c r="A2331" s="1" t="s">
        <v>29</v>
      </c>
      <c r="B2331" s="1" t="s">
        <v>640</v>
      </c>
      <c r="C2331" s="2" t="s">
        <v>8</v>
      </c>
      <c r="D2331" s="2" t="s">
        <v>100</v>
      </c>
      <c r="E2331" s="7"/>
      <c r="F2331" s="120"/>
      <c r="G2331" s="7"/>
      <c r="H2331" s="120"/>
      <c r="I2331" s="7"/>
      <c r="J2331" s="120"/>
      <c r="K2331" s="7"/>
      <c r="L2331" s="119"/>
      <c r="M2331" s="2"/>
    </row>
    <row r="2332" spans="1:14" s="1" customFormat="1">
      <c r="A2332" s="1" t="s">
        <v>29</v>
      </c>
      <c r="B2332" s="1" t="s">
        <v>640</v>
      </c>
      <c r="C2332" s="2" t="s">
        <v>8</v>
      </c>
      <c r="D2332" s="2" t="s">
        <v>101</v>
      </c>
      <c r="E2332" s="7"/>
      <c r="F2332" s="120"/>
      <c r="G2332" s="7"/>
      <c r="H2332" s="120"/>
      <c r="I2332" s="7"/>
      <c r="J2332" s="120"/>
      <c r="K2332" s="7"/>
      <c r="L2332" s="119"/>
      <c r="M2332" s="2"/>
    </row>
    <row r="2333" spans="1:14" s="1" customFormat="1" ht="55.2">
      <c r="A2333" s="1" t="s">
        <v>29</v>
      </c>
      <c r="B2333" s="1" t="s">
        <v>640</v>
      </c>
      <c r="C2333" s="2" t="s">
        <v>8</v>
      </c>
      <c r="D2333" s="2" t="s">
        <v>102</v>
      </c>
      <c r="E2333" s="7"/>
      <c r="F2333" s="120"/>
      <c r="G2333" s="7"/>
      <c r="H2333" s="120"/>
      <c r="I2333" s="7"/>
      <c r="J2333" s="120"/>
      <c r="K2333" s="7"/>
      <c r="L2333" s="119"/>
      <c r="M2333" s="2"/>
    </row>
    <row r="2334" spans="1:14" s="1" customFormat="1">
      <c r="A2334" s="1" t="s">
        <v>29</v>
      </c>
      <c r="B2334" s="1" t="s">
        <v>640</v>
      </c>
      <c r="C2334" s="2" t="s">
        <v>8</v>
      </c>
      <c r="D2334" s="2" t="s">
        <v>103</v>
      </c>
      <c r="E2334" s="7"/>
      <c r="F2334" s="120"/>
      <c r="G2334" s="7">
        <v>269981</v>
      </c>
      <c r="H2334" s="120"/>
      <c r="I2334" s="7">
        <v>-1293</v>
      </c>
      <c r="J2334" s="120">
        <v>6</v>
      </c>
      <c r="K2334" s="7"/>
      <c r="L2334" s="119"/>
      <c r="M2334" s="2"/>
    </row>
    <row r="2335" spans="1:14" s="1" customFormat="1" ht="27.6">
      <c r="A2335" s="1" t="s">
        <v>29</v>
      </c>
      <c r="B2335" s="1" t="s">
        <v>640</v>
      </c>
      <c r="C2335" s="2" t="s">
        <v>9</v>
      </c>
      <c r="D2335" s="2" t="s">
        <v>104</v>
      </c>
      <c r="E2335" s="7"/>
      <c r="F2335" s="120"/>
      <c r="G2335" s="7"/>
      <c r="H2335" s="120"/>
      <c r="I2335" s="7"/>
      <c r="J2335" s="120"/>
      <c r="K2335" s="7"/>
      <c r="L2335" s="119"/>
      <c r="M2335" s="2"/>
    </row>
    <row r="2336" spans="1:14" s="1" customFormat="1" ht="27.6">
      <c r="A2336" s="1" t="s">
        <v>29</v>
      </c>
      <c r="B2336" s="1" t="s">
        <v>640</v>
      </c>
      <c r="C2336" s="2" t="s">
        <v>9</v>
      </c>
      <c r="D2336" s="2" t="s">
        <v>105</v>
      </c>
      <c r="E2336" s="7">
        <v>129647</v>
      </c>
      <c r="F2336" s="120"/>
      <c r="G2336" s="7">
        <v>565187</v>
      </c>
      <c r="H2336" s="120"/>
      <c r="I2336" s="7">
        <v>20250</v>
      </c>
      <c r="J2336" s="120"/>
      <c r="K2336" s="7"/>
      <c r="L2336" s="119"/>
      <c r="M2336" s="2"/>
    </row>
    <row r="2337" spans="1:14" s="1" customFormat="1" ht="41.4">
      <c r="A2337" s="1" t="s">
        <v>29</v>
      </c>
      <c r="B2337" s="1" t="s">
        <v>640</v>
      </c>
      <c r="C2337" s="2" t="s">
        <v>9</v>
      </c>
      <c r="D2337" s="2" t="s">
        <v>106</v>
      </c>
      <c r="E2337" s="7"/>
      <c r="F2337" s="120"/>
      <c r="G2337" s="7">
        <v>259831</v>
      </c>
      <c r="H2337" s="120"/>
      <c r="I2337" s="7">
        <v>430245</v>
      </c>
      <c r="J2337" s="120"/>
      <c r="K2337" s="7"/>
      <c r="L2337" s="119"/>
      <c r="M2337" s="2"/>
    </row>
    <row r="2338" spans="1:14" s="1" customFormat="1" ht="27.6">
      <c r="A2338" s="1" t="s">
        <v>29</v>
      </c>
      <c r="B2338" s="1" t="s">
        <v>640</v>
      </c>
      <c r="C2338" s="2" t="s">
        <v>9</v>
      </c>
      <c r="D2338" s="2" t="s">
        <v>107</v>
      </c>
      <c r="E2338" s="7"/>
      <c r="F2338" s="120"/>
      <c r="G2338" s="7"/>
      <c r="H2338" s="120"/>
      <c r="I2338" s="7"/>
      <c r="J2338" s="120"/>
      <c r="K2338" s="7"/>
      <c r="L2338" s="119"/>
      <c r="M2338" s="2"/>
    </row>
    <row r="2339" spans="1:14" s="1" customFormat="1" ht="27.6">
      <c r="A2339" s="1" t="s">
        <v>29</v>
      </c>
      <c r="B2339" s="1" t="s">
        <v>640</v>
      </c>
      <c r="C2339" s="2" t="s">
        <v>9</v>
      </c>
      <c r="D2339" s="2" t="s">
        <v>108</v>
      </c>
      <c r="E2339" s="7">
        <v>12788</v>
      </c>
      <c r="F2339" s="120"/>
      <c r="G2339" s="7">
        <v>850383</v>
      </c>
      <c r="H2339" s="120"/>
      <c r="I2339" s="7">
        <v>1018363</v>
      </c>
      <c r="J2339" s="120"/>
      <c r="K2339" s="7"/>
      <c r="L2339" s="119"/>
      <c r="M2339" s="2"/>
    </row>
    <row r="2340" spans="1:14" s="1" customFormat="1" ht="27.6">
      <c r="A2340" s="1" t="s">
        <v>29</v>
      </c>
      <c r="B2340" s="1" t="s">
        <v>640</v>
      </c>
      <c r="C2340" s="2" t="s">
        <v>10</v>
      </c>
      <c r="D2340" s="2" t="s">
        <v>109</v>
      </c>
      <c r="E2340" s="7">
        <v>22277</v>
      </c>
      <c r="F2340" s="120"/>
      <c r="G2340" s="7">
        <v>195207</v>
      </c>
      <c r="H2340" s="120"/>
      <c r="I2340" s="7">
        <v>139916</v>
      </c>
      <c r="J2340" s="120"/>
      <c r="K2340" s="7"/>
      <c r="L2340" s="119"/>
      <c r="M2340" s="2"/>
    </row>
    <row r="2341" spans="1:14" s="1" customFormat="1" ht="27.6">
      <c r="A2341" s="1" t="s">
        <v>29</v>
      </c>
      <c r="B2341" s="1" t="s">
        <v>640</v>
      </c>
      <c r="C2341" s="2" t="s">
        <v>10</v>
      </c>
      <c r="D2341" s="2" t="s">
        <v>110</v>
      </c>
      <c r="E2341" s="7"/>
      <c r="F2341" s="120"/>
      <c r="G2341" s="7"/>
      <c r="H2341" s="120"/>
      <c r="I2341" s="7"/>
      <c r="J2341" s="120"/>
      <c r="K2341" s="7"/>
      <c r="L2341" s="119"/>
      <c r="M2341" s="2"/>
    </row>
    <row r="2342" spans="1:14" s="1" customFormat="1" ht="27.6">
      <c r="A2342" s="1" t="s">
        <v>29</v>
      </c>
      <c r="B2342" s="1" t="s">
        <v>640</v>
      </c>
      <c r="C2342" s="2" t="s">
        <v>10</v>
      </c>
      <c r="D2342" s="2" t="s">
        <v>111</v>
      </c>
      <c r="E2342" s="7"/>
      <c r="F2342" s="120"/>
      <c r="G2342" s="7">
        <v>63120</v>
      </c>
      <c r="H2342" s="120"/>
      <c r="I2342" s="7">
        <v>456645</v>
      </c>
      <c r="J2342" s="120"/>
      <c r="K2342" s="7"/>
      <c r="L2342" s="119"/>
      <c r="M2342" s="2"/>
    </row>
    <row r="2343" spans="1:14" s="1" customFormat="1" ht="27.6">
      <c r="A2343" s="1" t="s">
        <v>29</v>
      </c>
      <c r="B2343" s="1" t="s">
        <v>640</v>
      </c>
      <c r="C2343" s="2" t="s">
        <v>10</v>
      </c>
      <c r="D2343" s="2" t="s">
        <v>112</v>
      </c>
      <c r="E2343" s="7"/>
      <c r="F2343" s="120"/>
      <c r="G2343" s="7"/>
      <c r="H2343" s="120"/>
      <c r="I2343" s="7"/>
      <c r="J2343" s="120"/>
      <c r="K2343" s="7"/>
      <c r="L2343" s="119"/>
      <c r="M2343" s="2"/>
    </row>
    <row r="2344" spans="1:14" s="1" customFormat="1">
      <c r="A2344" s="1" t="s">
        <v>29</v>
      </c>
      <c r="B2344" s="1" t="s">
        <v>640</v>
      </c>
      <c r="C2344" s="2" t="s">
        <v>11</v>
      </c>
      <c r="D2344" s="2" t="s">
        <v>113</v>
      </c>
      <c r="E2344" s="7"/>
      <c r="F2344" s="120"/>
      <c r="G2344" s="7"/>
      <c r="H2344" s="120"/>
      <c r="I2344" s="7">
        <v>1105229</v>
      </c>
      <c r="J2344" s="120"/>
      <c r="K2344" s="7"/>
      <c r="L2344" s="119"/>
      <c r="M2344" s="2"/>
    </row>
    <row r="2345" spans="1:14" s="1" customFormat="1" ht="41.4">
      <c r="A2345" s="1" t="s">
        <v>29</v>
      </c>
      <c r="B2345" s="1" t="s">
        <v>640</v>
      </c>
      <c r="C2345" s="2" t="s">
        <v>11</v>
      </c>
      <c r="D2345" s="2" t="s">
        <v>114</v>
      </c>
      <c r="E2345" s="7"/>
      <c r="F2345" s="120"/>
      <c r="G2345" s="7"/>
      <c r="H2345" s="120"/>
      <c r="I2345" s="7"/>
      <c r="J2345" s="120"/>
      <c r="K2345" s="7"/>
      <c r="L2345" s="119"/>
      <c r="M2345" s="2"/>
    </row>
    <row r="2346" spans="1:14" s="1" customFormat="1">
      <c r="A2346" s="1" t="s">
        <v>29</v>
      </c>
      <c r="B2346" s="1" t="s">
        <v>640</v>
      </c>
      <c r="C2346" s="2" t="s">
        <v>11</v>
      </c>
      <c r="D2346" s="2" t="s">
        <v>115</v>
      </c>
      <c r="E2346" s="7"/>
      <c r="F2346" s="120"/>
      <c r="G2346" s="7"/>
      <c r="H2346" s="120"/>
      <c r="I2346" s="7"/>
      <c r="J2346" s="120"/>
      <c r="K2346" s="7"/>
      <c r="L2346" s="119"/>
      <c r="M2346" s="2"/>
    </row>
    <row r="2347" spans="1:14" s="1" customFormat="1">
      <c r="A2347" s="1" t="s">
        <v>29</v>
      </c>
      <c r="B2347" s="1" t="s">
        <v>640</v>
      </c>
      <c r="C2347" s="2" t="s">
        <v>12</v>
      </c>
      <c r="D2347" s="2" t="s">
        <v>116</v>
      </c>
      <c r="E2347" s="7"/>
      <c r="F2347" s="120"/>
      <c r="G2347" s="7"/>
      <c r="H2347" s="120"/>
      <c r="I2347" s="7"/>
      <c r="J2347" s="120"/>
      <c r="K2347" s="7"/>
      <c r="L2347" s="119"/>
      <c r="M2347" s="2"/>
    </row>
    <row r="2348" spans="1:14" s="1" customFormat="1" ht="27.6">
      <c r="A2348" s="1" t="s">
        <v>29</v>
      </c>
      <c r="B2348" s="1" t="s">
        <v>640</v>
      </c>
      <c r="C2348" s="2" t="s">
        <v>13</v>
      </c>
      <c r="D2348" s="2" t="s">
        <v>117</v>
      </c>
      <c r="E2348" s="7"/>
      <c r="F2348" s="120"/>
      <c r="G2348" s="7"/>
      <c r="H2348" s="120"/>
      <c r="I2348" s="7"/>
      <c r="J2348" s="120"/>
      <c r="K2348" s="7"/>
      <c r="L2348" s="119"/>
      <c r="M2348" s="2"/>
    </row>
    <row r="2349" spans="1:14" s="1" customFormat="1">
      <c r="A2349" s="1" t="s">
        <v>29</v>
      </c>
      <c r="B2349" s="1" t="s">
        <v>640</v>
      </c>
      <c r="C2349" s="2" t="s">
        <v>14</v>
      </c>
      <c r="D2349" s="2" t="s">
        <v>118</v>
      </c>
      <c r="E2349" s="7"/>
      <c r="F2349" s="120"/>
      <c r="G2349" s="7"/>
      <c r="H2349" s="120"/>
      <c r="I2349" s="7">
        <v>326664</v>
      </c>
      <c r="J2349" s="120"/>
      <c r="K2349" s="7"/>
      <c r="L2349" s="119"/>
      <c r="M2349" s="2"/>
      <c r="N2349" s="1" t="s">
        <v>641</v>
      </c>
    </row>
    <row r="2350" spans="1:14" s="1" customFormat="1" ht="27.6">
      <c r="A2350" s="1" t="s">
        <v>29</v>
      </c>
      <c r="B2350" s="1" t="s">
        <v>640</v>
      </c>
      <c r="C2350" s="2" t="s">
        <v>15</v>
      </c>
      <c r="D2350" s="2" t="s">
        <v>119</v>
      </c>
      <c r="E2350" s="7"/>
      <c r="F2350" s="120"/>
      <c r="G2350" s="7">
        <v>21062</v>
      </c>
      <c r="H2350" s="120"/>
      <c r="I2350" s="7"/>
      <c r="J2350" s="120"/>
      <c r="K2350" s="7"/>
      <c r="L2350" s="119"/>
      <c r="M2350" s="2"/>
    </row>
    <row r="2351" spans="1:14" s="1" customFormat="1" ht="27.6">
      <c r="A2351" s="1" t="s">
        <v>29</v>
      </c>
      <c r="B2351" s="1" t="s">
        <v>640</v>
      </c>
      <c r="C2351" s="2" t="s">
        <v>15</v>
      </c>
      <c r="D2351" s="2" t="s">
        <v>120</v>
      </c>
      <c r="E2351" s="7"/>
      <c r="F2351" s="120"/>
      <c r="G2351" s="7">
        <v>20352</v>
      </c>
      <c r="H2351" s="120"/>
      <c r="I2351" s="7"/>
      <c r="J2351" s="120"/>
      <c r="K2351" s="7"/>
      <c r="L2351" s="119"/>
      <c r="M2351" s="2"/>
    </row>
    <row r="2352" spans="1:14" s="1" customFormat="1" ht="27.6">
      <c r="A2352" s="1" t="s">
        <v>29</v>
      </c>
      <c r="B2352" s="1" t="s">
        <v>640</v>
      </c>
      <c r="C2352" s="2" t="s">
        <v>15</v>
      </c>
      <c r="D2352" s="2" t="s">
        <v>121</v>
      </c>
      <c r="E2352" s="7"/>
      <c r="F2352" s="120"/>
      <c r="G2352" s="7"/>
      <c r="H2352" s="120"/>
      <c r="I2352" s="7"/>
      <c r="J2352" s="120"/>
      <c r="K2352" s="7"/>
      <c r="L2352" s="119"/>
      <c r="M2352" s="2"/>
    </row>
    <row r="2353" spans="1:13" s="1" customFormat="1" ht="27.6">
      <c r="A2353" s="1" t="s">
        <v>29</v>
      </c>
      <c r="B2353" s="1" t="s">
        <v>640</v>
      </c>
      <c r="C2353" s="2" t="s">
        <v>15</v>
      </c>
      <c r="D2353" s="2" t="s">
        <v>122</v>
      </c>
      <c r="E2353" s="7"/>
      <c r="F2353" s="120"/>
      <c r="G2353" s="7"/>
      <c r="H2353" s="120"/>
      <c r="I2353" s="7"/>
      <c r="J2353" s="120"/>
      <c r="K2353" s="7"/>
      <c r="L2353" s="119"/>
      <c r="M2353" s="2"/>
    </row>
    <row r="2354" spans="1:13" s="1" customFormat="1">
      <c r="A2354" s="1" t="s">
        <v>29</v>
      </c>
      <c r="B2354" s="1" t="s">
        <v>640</v>
      </c>
      <c r="C2354" s="2" t="s">
        <v>15</v>
      </c>
      <c r="D2354" s="2" t="s">
        <v>123</v>
      </c>
      <c r="E2354" s="7"/>
      <c r="F2354" s="120"/>
      <c r="G2354" s="7"/>
      <c r="H2354" s="120"/>
      <c r="I2354" s="7">
        <v>15600</v>
      </c>
      <c r="J2354" s="120"/>
      <c r="K2354" s="7"/>
      <c r="L2354" s="119"/>
      <c r="M2354" s="2"/>
    </row>
    <row r="2355" spans="1:13" s="1" customFormat="1">
      <c r="A2355" s="1" t="s">
        <v>29</v>
      </c>
      <c r="B2355" s="1" t="s">
        <v>640</v>
      </c>
      <c r="C2355" s="2" t="s">
        <v>86</v>
      </c>
      <c r="D2355" s="2" t="s">
        <v>124</v>
      </c>
      <c r="E2355" s="7"/>
      <c r="F2355" s="120"/>
      <c r="G2355" s="7"/>
      <c r="H2355" s="120"/>
      <c r="I2355" s="7"/>
      <c r="J2355" s="120"/>
      <c r="K2355" s="7"/>
      <c r="L2355" s="119"/>
      <c r="M2355" s="2"/>
    </row>
    <row r="2356" spans="1:13" s="1" customFormat="1">
      <c r="A2356" s="1" t="s">
        <v>29</v>
      </c>
      <c r="B2356" s="1" t="s">
        <v>642</v>
      </c>
      <c r="C2356" s="2" t="s">
        <v>8</v>
      </c>
      <c r="D2356" s="2" t="s">
        <v>97</v>
      </c>
      <c r="E2356" s="140">
        <v>885100</v>
      </c>
      <c r="F2356" s="120">
        <v>4668</v>
      </c>
      <c r="G2356" s="7">
        <v>5102910</v>
      </c>
      <c r="H2356" s="120">
        <v>3182</v>
      </c>
      <c r="I2356" s="7">
        <v>4860039</v>
      </c>
      <c r="J2356" s="120">
        <v>4784</v>
      </c>
      <c r="K2356" s="7">
        <v>833819</v>
      </c>
      <c r="L2356" s="119">
        <v>3208</v>
      </c>
      <c r="M2356" s="2"/>
    </row>
    <row r="2357" spans="1:13" s="1" customFormat="1">
      <c r="A2357" s="1" t="s">
        <v>29</v>
      </c>
      <c r="B2357" s="1" t="s">
        <v>642</v>
      </c>
      <c r="C2357" s="2" t="s">
        <v>8</v>
      </c>
      <c r="D2357" s="2" t="s">
        <v>98</v>
      </c>
      <c r="E2357" s="140">
        <v>65441</v>
      </c>
      <c r="F2357" s="120">
        <v>105</v>
      </c>
      <c r="G2357" s="7" t="s">
        <v>569</v>
      </c>
      <c r="H2357" s="120"/>
      <c r="I2357" s="7"/>
      <c r="J2357" s="120"/>
      <c r="K2357" s="7"/>
      <c r="L2357" s="119"/>
      <c r="M2357" s="2"/>
    </row>
    <row r="2358" spans="1:13" s="1" customFormat="1">
      <c r="A2358" s="1" t="s">
        <v>29</v>
      </c>
      <c r="B2358" s="1" t="s">
        <v>642</v>
      </c>
      <c r="C2358" s="2" t="s">
        <v>8</v>
      </c>
      <c r="D2358" s="2" t="s">
        <v>99</v>
      </c>
      <c r="E2358" s="7" t="s">
        <v>550</v>
      </c>
      <c r="F2358" s="120" t="s">
        <v>565</v>
      </c>
      <c r="G2358" s="7">
        <v>379158</v>
      </c>
      <c r="H2358" s="120">
        <v>14950</v>
      </c>
      <c r="I2358" s="7">
        <v>13425</v>
      </c>
      <c r="J2358" s="120"/>
      <c r="K2358" s="7"/>
      <c r="L2358" s="119"/>
      <c r="M2358" s="2"/>
    </row>
    <row r="2359" spans="1:13" s="1" customFormat="1" ht="27.6">
      <c r="A2359" s="1" t="s">
        <v>29</v>
      </c>
      <c r="B2359" s="1" t="s">
        <v>642</v>
      </c>
      <c r="C2359" s="2" t="s">
        <v>8</v>
      </c>
      <c r="D2359" s="2" t="s">
        <v>100</v>
      </c>
      <c r="E2359" s="140">
        <v>156608</v>
      </c>
      <c r="F2359" s="120"/>
      <c r="G2359" s="7">
        <v>1651098</v>
      </c>
      <c r="H2359" s="120"/>
      <c r="I2359" s="7">
        <v>6800</v>
      </c>
      <c r="J2359" s="120"/>
      <c r="K2359" s="7"/>
      <c r="L2359" s="119"/>
      <c r="M2359" s="2"/>
    </row>
    <row r="2360" spans="1:13" s="1" customFormat="1">
      <c r="A2360" s="1" t="s">
        <v>29</v>
      </c>
      <c r="B2360" s="1" t="s">
        <v>642</v>
      </c>
      <c r="C2360" s="2" t="s">
        <v>8</v>
      </c>
      <c r="D2360" s="2" t="s">
        <v>101</v>
      </c>
      <c r="E2360" s="140">
        <v>48868</v>
      </c>
      <c r="F2360" s="120">
        <v>9334</v>
      </c>
      <c r="G2360" s="7" t="s">
        <v>569</v>
      </c>
      <c r="H2360" s="120"/>
      <c r="I2360" s="7"/>
      <c r="J2360" s="120"/>
      <c r="K2360" s="7"/>
      <c r="L2360" s="119"/>
      <c r="M2360" s="2"/>
    </row>
    <row r="2361" spans="1:13" s="1" customFormat="1" ht="55.2">
      <c r="A2361" s="1" t="s">
        <v>29</v>
      </c>
      <c r="B2361" s="1" t="s">
        <v>642</v>
      </c>
      <c r="C2361" s="2" t="s">
        <v>8</v>
      </c>
      <c r="D2361" s="2" t="s">
        <v>102</v>
      </c>
      <c r="E2361" s="7" t="s">
        <v>550</v>
      </c>
      <c r="F2361" s="120" t="s">
        <v>565</v>
      </c>
      <c r="G2361" s="7" t="s">
        <v>569</v>
      </c>
      <c r="H2361" s="120"/>
      <c r="I2361" s="7"/>
      <c r="J2361" s="120"/>
      <c r="K2361" s="7"/>
      <c r="L2361" s="119"/>
      <c r="M2361" s="2"/>
    </row>
    <row r="2362" spans="1:13" s="1" customFormat="1">
      <c r="A2362" s="1" t="s">
        <v>29</v>
      </c>
      <c r="B2362" s="1" t="s">
        <v>642</v>
      </c>
      <c r="C2362" s="2" t="s">
        <v>8</v>
      </c>
      <c r="D2362" s="2" t="s">
        <v>103</v>
      </c>
      <c r="E2362" s="140">
        <v>235734</v>
      </c>
      <c r="F2362" s="120">
        <v>700</v>
      </c>
      <c r="G2362" s="7">
        <v>379158</v>
      </c>
      <c r="H2362" s="120">
        <v>4272</v>
      </c>
      <c r="I2362" s="7">
        <v>4002</v>
      </c>
      <c r="J2362" s="120"/>
      <c r="K2362" s="7"/>
      <c r="L2362" s="119"/>
      <c r="M2362" s="2"/>
    </row>
    <row r="2363" spans="1:13" s="1" customFormat="1" ht="27.6">
      <c r="A2363" s="1" t="s">
        <v>29</v>
      </c>
      <c r="B2363" s="1" t="s">
        <v>642</v>
      </c>
      <c r="C2363" s="2" t="s">
        <v>9</v>
      </c>
      <c r="D2363" s="2" t="s">
        <v>104</v>
      </c>
      <c r="E2363" s="7" t="s">
        <v>550</v>
      </c>
      <c r="F2363" s="120"/>
      <c r="G2363" s="7">
        <v>4125</v>
      </c>
      <c r="H2363" s="120"/>
      <c r="I2363" s="7">
        <v>880</v>
      </c>
      <c r="J2363" s="120"/>
      <c r="K2363" s="7"/>
      <c r="L2363" s="119"/>
      <c r="M2363" s="2"/>
    </row>
    <row r="2364" spans="1:13" s="1" customFormat="1" ht="27.6">
      <c r="A2364" s="1" t="s">
        <v>29</v>
      </c>
      <c r="B2364" s="1" t="s">
        <v>642</v>
      </c>
      <c r="C2364" s="2" t="s">
        <v>9</v>
      </c>
      <c r="D2364" s="2" t="s">
        <v>105</v>
      </c>
      <c r="E2364" s="7" t="s">
        <v>550</v>
      </c>
      <c r="F2364" s="120"/>
      <c r="G2364" s="7" t="s">
        <v>569</v>
      </c>
      <c r="H2364" s="120"/>
      <c r="I2364" s="7"/>
      <c r="J2364" s="120"/>
      <c r="K2364" s="7"/>
      <c r="L2364" s="119"/>
      <c r="M2364" s="2"/>
    </row>
    <row r="2365" spans="1:13" s="1" customFormat="1" ht="41.4">
      <c r="A2365" s="1" t="s">
        <v>29</v>
      </c>
      <c r="B2365" s="1" t="s">
        <v>642</v>
      </c>
      <c r="C2365" s="2" t="s">
        <v>9</v>
      </c>
      <c r="D2365" s="2" t="s">
        <v>106</v>
      </c>
      <c r="E2365" s="140">
        <v>64317</v>
      </c>
      <c r="F2365" s="120"/>
      <c r="G2365" s="7">
        <v>2009495</v>
      </c>
      <c r="H2365" s="120"/>
      <c r="I2365" s="7">
        <v>201800</v>
      </c>
      <c r="J2365" s="120"/>
      <c r="K2365" s="7"/>
      <c r="L2365" s="119"/>
      <c r="M2365" s="2"/>
    </row>
    <row r="2366" spans="1:13" s="1" customFormat="1" ht="27.6">
      <c r="A2366" s="1" t="s">
        <v>29</v>
      </c>
      <c r="B2366" s="1" t="s">
        <v>642</v>
      </c>
      <c r="C2366" s="2" t="s">
        <v>9</v>
      </c>
      <c r="D2366" s="2" t="s">
        <v>107</v>
      </c>
      <c r="E2366" s="140">
        <v>8126</v>
      </c>
      <c r="F2366" s="120"/>
      <c r="G2366" s="7">
        <v>10355</v>
      </c>
      <c r="H2366" s="120"/>
      <c r="I2366" s="7"/>
      <c r="J2366" s="120"/>
      <c r="K2366" s="7"/>
      <c r="L2366" s="119"/>
      <c r="M2366" s="2"/>
    </row>
    <row r="2367" spans="1:13" s="1" customFormat="1" ht="27.6">
      <c r="A2367" s="1" t="s">
        <v>29</v>
      </c>
      <c r="B2367" s="1" t="s">
        <v>642</v>
      </c>
      <c r="C2367" s="2" t="s">
        <v>9</v>
      </c>
      <c r="D2367" s="2" t="s">
        <v>108</v>
      </c>
      <c r="E2367" s="140">
        <v>179232</v>
      </c>
      <c r="F2367" s="120"/>
      <c r="G2367" s="7">
        <v>1160237</v>
      </c>
      <c r="H2367" s="120"/>
      <c r="I2367" s="7">
        <v>486430</v>
      </c>
      <c r="J2367" s="120"/>
      <c r="K2367" s="7"/>
      <c r="L2367" s="119"/>
      <c r="M2367" s="2"/>
    </row>
    <row r="2368" spans="1:13" s="1" customFormat="1" ht="27.6">
      <c r="A2368" s="1" t="s">
        <v>29</v>
      </c>
      <c r="B2368" s="1" t="s">
        <v>642</v>
      </c>
      <c r="C2368" s="2" t="s">
        <v>10</v>
      </c>
      <c r="D2368" s="2" t="s">
        <v>109</v>
      </c>
      <c r="E2368" s="140">
        <v>72325</v>
      </c>
      <c r="F2368" s="120"/>
      <c r="G2368" s="7">
        <v>68131</v>
      </c>
      <c r="H2368" s="120"/>
      <c r="I2368" s="7">
        <v>38536</v>
      </c>
      <c r="J2368" s="120"/>
      <c r="K2368" s="7"/>
      <c r="L2368" s="119"/>
      <c r="M2368" s="2"/>
    </row>
    <row r="2369" spans="1:14" s="1" customFormat="1" ht="27.6">
      <c r="A2369" s="1" t="s">
        <v>29</v>
      </c>
      <c r="B2369" s="1" t="s">
        <v>642</v>
      </c>
      <c r="C2369" s="2" t="s">
        <v>10</v>
      </c>
      <c r="D2369" s="2" t="s">
        <v>110</v>
      </c>
      <c r="E2369" s="140">
        <v>28712</v>
      </c>
      <c r="F2369" s="120"/>
      <c r="G2369" s="7">
        <v>673074</v>
      </c>
      <c r="H2369" s="120"/>
      <c r="I2369" s="7"/>
      <c r="J2369" s="120"/>
      <c r="K2369" s="7"/>
      <c r="L2369" s="119"/>
      <c r="M2369" s="2"/>
    </row>
    <row r="2370" spans="1:14" s="1" customFormat="1" ht="27.6">
      <c r="A2370" s="1" t="s">
        <v>29</v>
      </c>
      <c r="B2370" s="1" t="s">
        <v>642</v>
      </c>
      <c r="C2370" s="2" t="s">
        <v>10</v>
      </c>
      <c r="D2370" s="2" t="s">
        <v>111</v>
      </c>
      <c r="E2370" s="7"/>
      <c r="F2370" s="120"/>
      <c r="G2370" s="7" t="s">
        <v>569</v>
      </c>
      <c r="H2370" s="120"/>
      <c r="I2370" s="7">
        <v>480469</v>
      </c>
      <c r="J2370" s="120"/>
      <c r="K2370" s="7">
        <v>1068828</v>
      </c>
      <c r="L2370" s="119"/>
      <c r="M2370" s="2"/>
    </row>
    <row r="2371" spans="1:14" s="1" customFormat="1" ht="27.6">
      <c r="A2371" s="1" t="s">
        <v>29</v>
      </c>
      <c r="B2371" s="1" t="s">
        <v>642</v>
      </c>
      <c r="C2371" s="2" t="s">
        <v>10</v>
      </c>
      <c r="D2371" s="2" t="s">
        <v>112</v>
      </c>
      <c r="E2371" s="7"/>
      <c r="F2371" s="120"/>
      <c r="G2371" s="7" t="s">
        <v>569</v>
      </c>
      <c r="H2371" s="120"/>
      <c r="I2371" s="7">
        <v>3115714</v>
      </c>
      <c r="J2371" s="120"/>
      <c r="K2371" s="7"/>
      <c r="L2371" s="119"/>
      <c r="M2371" s="2"/>
    </row>
    <row r="2372" spans="1:14" s="1" customFormat="1">
      <c r="A2372" s="1" t="s">
        <v>29</v>
      </c>
      <c r="B2372" s="1" t="s">
        <v>642</v>
      </c>
      <c r="C2372" s="2" t="s">
        <v>11</v>
      </c>
      <c r="D2372" s="2" t="s">
        <v>113</v>
      </c>
      <c r="E2372" s="7"/>
      <c r="F2372" s="120"/>
      <c r="G2372" s="7">
        <v>1726358</v>
      </c>
      <c r="H2372" s="120"/>
      <c r="I2372" s="7"/>
      <c r="J2372" s="120"/>
      <c r="K2372" s="7"/>
      <c r="L2372" s="119"/>
      <c r="M2372" s="2"/>
    </row>
    <row r="2373" spans="1:14" s="1" customFormat="1" ht="41.4">
      <c r="A2373" s="1" t="s">
        <v>29</v>
      </c>
      <c r="B2373" s="1" t="s">
        <v>642</v>
      </c>
      <c r="C2373" s="2" t="s">
        <v>11</v>
      </c>
      <c r="D2373" s="2" t="s">
        <v>114</v>
      </c>
      <c r="E2373" s="7"/>
      <c r="F2373" s="120"/>
      <c r="G2373" s="7">
        <v>1313435</v>
      </c>
      <c r="H2373" s="120"/>
      <c r="I2373" s="7"/>
      <c r="J2373" s="120"/>
      <c r="K2373" s="7"/>
      <c r="L2373" s="119"/>
      <c r="M2373" s="2"/>
    </row>
    <row r="2374" spans="1:14" s="1" customFormat="1">
      <c r="A2374" s="1" t="s">
        <v>29</v>
      </c>
      <c r="B2374" s="1" t="s">
        <v>642</v>
      </c>
      <c r="C2374" s="2" t="s">
        <v>11</v>
      </c>
      <c r="D2374" s="2" t="s">
        <v>115</v>
      </c>
      <c r="E2374" s="7"/>
      <c r="F2374" s="120"/>
      <c r="G2374" s="7" t="s">
        <v>569</v>
      </c>
      <c r="H2374" s="120"/>
      <c r="I2374" s="7"/>
      <c r="J2374" s="120"/>
      <c r="K2374" s="7"/>
      <c r="L2374" s="119"/>
      <c r="M2374" s="2"/>
    </row>
    <row r="2375" spans="1:14" s="1" customFormat="1">
      <c r="A2375" s="1" t="s">
        <v>29</v>
      </c>
      <c r="B2375" s="1" t="s">
        <v>642</v>
      </c>
      <c r="C2375" s="2" t="s">
        <v>12</v>
      </c>
      <c r="D2375" s="2" t="s">
        <v>116</v>
      </c>
      <c r="E2375" s="7"/>
      <c r="F2375" s="120"/>
      <c r="G2375" s="7" t="s">
        <v>569</v>
      </c>
      <c r="H2375" s="120"/>
      <c r="I2375" s="7"/>
      <c r="J2375" s="120"/>
      <c r="K2375" s="7"/>
      <c r="L2375" s="119"/>
      <c r="M2375" s="2"/>
    </row>
    <row r="2376" spans="1:14" s="1" customFormat="1" ht="27.6">
      <c r="A2376" s="1" t="s">
        <v>29</v>
      </c>
      <c r="B2376" s="1" t="s">
        <v>642</v>
      </c>
      <c r="C2376" s="2" t="s">
        <v>13</v>
      </c>
      <c r="D2376" s="2" t="s">
        <v>117</v>
      </c>
      <c r="E2376" s="7"/>
      <c r="F2376" s="120"/>
      <c r="G2376" s="7" t="s">
        <v>569</v>
      </c>
      <c r="H2376" s="120"/>
      <c r="I2376" s="7"/>
      <c r="J2376" s="120"/>
      <c r="K2376" s="7"/>
      <c r="L2376" s="119"/>
      <c r="M2376" s="2"/>
    </row>
    <row r="2377" spans="1:14" s="1" customFormat="1">
      <c r="A2377" s="1" t="s">
        <v>29</v>
      </c>
      <c r="B2377" s="1" t="s">
        <v>642</v>
      </c>
      <c r="C2377" s="2" t="s">
        <v>14</v>
      </c>
      <c r="D2377" s="2" t="s">
        <v>118</v>
      </c>
      <c r="E2377" s="7"/>
      <c r="F2377" s="120"/>
      <c r="G2377" s="7" t="s">
        <v>569</v>
      </c>
      <c r="H2377" s="120"/>
      <c r="I2377" s="7">
        <v>129029</v>
      </c>
      <c r="J2377" s="120"/>
      <c r="K2377" s="7">
        <v>106883</v>
      </c>
      <c r="L2377" s="119"/>
      <c r="M2377" s="2"/>
    </row>
    <row r="2378" spans="1:14" s="1" customFormat="1" ht="27.6">
      <c r="A2378" s="1" t="s">
        <v>29</v>
      </c>
      <c r="B2378" s="1" t="s">
        <v>642</v>
      </c>
      <c r="C2378" s="2" t="s">
        <v>15</v>
      </c>
      <c r="D2378" s="2" t="s">
        <v>119</v>
      </c>
      <c r="E2378" s="7"/>
      <c r="F2378" s="120"/>
      <c r="G2378" s="7">
        <v>56705</v>
      </c>
      <c r="H2378" s="120">
        <v>38</v>
      </c>
      <c r="I2378" s="7">
        <v>25425</v>
      </c>
      <c r="J2378" s="120"/>
      <c r="K2378" s="7">
        <v>22959</v>
      </c>
      <c r="L2378" s="119"/>
      <c r="M2378" s="2"/>
    </row>
    <row r="2379" spans="1:14" s="1" customFormat="1" ht="27.6">
      <c r="A2379" s="1" t="s">
        <v>29</v>
      </c>
      <c r="B2379" s="1" t="s">
        <v>642</v>
      </c>
      <c r="C2379" s="2" t="s">
        <v>15</v>
      </c>
      <c r="D2379" s="2" t="s">
        <v>120</v>
      </c>
      <c r="E2379" s="7"/>
      <c r="F2379" s="120"/>
      <c r="G2379" s="7">
        <v>98165</v>
      </c>
      <c r="H2379" s="120">
        <v>155</v>
      </c>
      <c r="I2379" s="7"/>
      <c r="J2379" s="120"/>
      <c r="K2379" s="7"/>
      <c r="L2379" s="119"/>
      <c r="M2379" s="2"/>
    </row>
    <row r="2380" spans="1:14" s="1" customFormat="1" ht="27.6">
      <c r="A2380" s="1" t="s">
        <v>29</v>
      </c>
      <c r="B2380" s="1" t="s">
        <v>642</v>
      </c>
      <c r="C2380" s="2" t="s">
        <v>15</v>
      </c>
      <c r="D2380" s="2" t="s">
        <v>121</v>
      </c>
      <c r="E2380" s="7"/>
      <c r="F2380" s="120"/>
      <c r="G2380" s="7"/>
      <c r="H2380" s="120"/>
      <c r="I2380" s="7">
        <v>198559</v>
      </c>
      <c r="J2380" s="120"/>
      <c r="K2380" s="7">
        <v>42632</v>
      </c>
      <c r="L2380" s="119"/>
      <c r="M2380" s="2"/>
    </row>
    <row r="2381" spans="1:14" s="1" customFormat="1" ht="27.6">
      <c r="A2381" s="1" t="s">
        <v>29</v>
      </c>
      <c r="B2381" s="1" t="s">
        <v>642</v>
      </c>
      <c r="C2381" s="2" t="s">
        <v>15</v>
      </c>
      <c r="D2381" s="2" t="s">
        <v>122</v>
      </c>
      <c r="E2381" s="7"/>
      <c r="F2381" s="120"/>
      <c r="G2381" s="7"/>
      <c r="H2381" s="120"/>
      <c r="I2381" s="7"/>
      <c r="J2381" s="120"/>
      <c r="K2381" s="7"/>
      <c r="L2381" s="119"/>
      <c r="M2381" s="2"/>
    </row>
    <row r="2382" spans="1:14" s="1" customFormat="1">
      <c r="A2382" s="1" t="s">
        <v>29</v>
      </c>
      <c r="B2382" s="1" t="s">
        <v>642</v>
      </c>
      <c r="C2382" s="2" t="s">
        <v>15</v>
      </c>
      <c r="D2382" s="2" t="s">
        <v>123</v>
      </c>
      <c r="E2382" s="7"/>
      <c r="F2382" s="120"/>
      <c r="G2382" s="7"/>
      <c r="H2382" s="120"/>
      <c r="I2382" s="7"/>
      <c r="J2382" s="120"/>
      <c r="K2382" s="7"/>
      <c r="L2382" s="119"/>
      <c r="M2382" s="2"/>
    </row>
    <row r="2383" spans="1:14" s="1" customFormat="1">
      <c r="A2383" s="1" t="s">
        <v>29</v>
      </c>
      <c r="B2383" s="1" t="s">
        <v>642</v>
      </c>
      <c r="C2383" s="2" t="s">
        <v>86</v>
      </c>
      <c r="D2383" s="2" t="s">
        <v>124</v>
      </c>
      <c r="E2383" s="7"/>
      <c r="F2383" s="120"/>
      <c r="G2383" s="7"/>
      <c r="H2383" s="120"/>
      <c r="I2383" s="7"/>
      <c r="J2383" s="120"/>
      <c r="K2383" s="7"/>
      <c r="L2383" s="119"/>
      <c r="M2383" s="2"/>
    </row>
    <row r="2384" spans="1:14" s="1" customFormat="1">
      <c r="A2384" s="1" t="s">
        <v>29</v>
      </c>
      <c r="B2384" s="1" t="s">
        <v>643</v>
      </c>
      <c r="C2384" s="2" t="s">
        <v>8</v>
      </c>
      <c r="D2384" s="2" t="s">
        <v>97</v>
      </c>
      <c r="E2384" s="7">
        <v>1246800</v>
      </c>
      <c r="F2384" s="120">
        <v>3117</v>
      </c>
      <c r="G2384" s="7">
        <v>2351764</v>
      </c>
      <c r="H2384" s="120">
        <v>3628</v>
      </c>
      <c r="I2384" s="7">
        <v>6155796</v>
      </c>
      <c r="J2384" s="120">
        <v>4390</v>
      </c>
      <c r="K2384" s="7">
        <v>1563780</v>
      </c>
      <c r="L2384" s="119">
        <v>1544</v>
      </c>
      <c r="M2384" s="2"/>
      <c r="N2384" s="1" t="s">
        <v>644</v>
      </c>
    </row>
    <row r="2385" spans="1:14" s="1" customFormat="1">
      <c r="A2385" s="1" t="s">
        <v>29</v>
      </c>
      <c r="B2385" s="1" t="s">
        <v>643</v>
      </c>
      <c r="C2385" s="2" t="s">
        <v>8</v>
      </c>
      <c r="D2385" s="2" t="s">
        <v>98</v>
      </c>
      <c r="E2385" s="7"/>
      <c r="F2385" s="120"/>
      <c r="G2385" s="7"/>
      <c r="H2385" s="120"/>
      <c r="I2385" s="7"/>
      <c r="J2385" s="120"/>
      <c r="K2385" s="7"/>
      <c r="L2385" s="119"/>
      <c r="M2385" s="2"/>
    </row>
    <row r="2386" spans="1:14" s="1" customFormat="1">
      <c r="A2386" s="1" t="s">
        <v>29</v>
      </c>
      <c r="B2386" s="1" t="s">
        <v>643</v>
      </c>
      <c r="C2386" s="2" t="s">
        <v>8</v>
      </c>
      <c r="D2386" s="2" t="s">
        <v>99</v>
      </c>
      <c r="E2386" s="7"/>
      <c r="F2386" s="120"/>
      <c r="G2386" s="7"/>
      <c r="H2386" s="120"/>
      <c r="I2386" s="7"/>
      <c r="J2386" s="120"/>
      <c r="K2386" s="7"/>
      <c r="L2386" s="119"/>
      <c r="M2386" s="2"/>
    </row>
    <row r="2387" spans="1:14" s="1" customFormat="1" ht="27.6">
      <c r="A2387" s="1" t="s">
        <v>29</v>
      </c>
      <c r="B2387" s="1" t="s">
        <v>643</v>
      </c>
      <c r="C2387" s="2" t="s">
        <v>8</v>
      </c>
      <c r="D2387" s="2" t="s">
        <v>100</v>
      </c>
      <c r="E2387" s="7"/>
      <c r="F2387" s="120"/>
      <c r="G2387" s="7"/>
      <c r="H2387" s="120"/>
      <c r="I2387" s="7"/>
      <c r="J2387" s="120"/>
      <c r="K2387" s="7"/>
      <c r="L2387" s="119"/>
      <c r="M2387" s="2"/>
    </row>
    <row r="2388" spans="1:14" s="1" customFormat="1">
      <c r="A2388" s="1" t="s">
        <v>29</v>
      </c>
      <c r="B2388" s="1" t="s">
        <v>643</v>
      </c>
      <c r="C2388" s="2" t="s">
        <v>8</v>
      </c>
      <c r="D2388" s="2" t="s">
        <v>101</v>
      </c>
      <c r="E2388" s="7"/>
      <c r="F2388" s="120"/>
      <c r="G2388" s="7"/>
      <c r="H2388" s="120"/>
      <c r="I2388" s="7"/>
      <c r="J2388" s="120"/>
      <c r="K2388" s="7"/>
      <c r="L2388" s="119"/>
      <c r="M2388" s="2"/>
    </row>
    <row r="2389" spans="1:14" s="1" customFormat="1" ht="55.2">
      <c r="A2389" s="1" t="s">
        <v>29</v>
      </c>
      <c r="B2389" s="1" t="s">
        <v>643</v>
      </c>
      <c r="C2389" s="2" t="s">
        <v>8</v>
      </c>
      <c r="D2389" s="2" t="s">
        <v>102</v>
      </c>
      <c r="E2389" s="7"/>
      <c r="F2389" s="120"/>
      <c r="G2389" s="7"/>
      <c r="H2389" s="120"/>
      <c r="I2389" s="7"/>
      <c r="J2389" s="120"/>
      <c r="K2389" s="7"/>
      <c r="L2389" s="119"/>
      <c r="M2389" s="2"/>
    </row>
    <row r="2390" spans="1:14" s="1" customFormat="1">
      <c r="A2390" s="1" t="s">
        <v>29</v>
      </c>
      <c r="B2390" s="1" t="s">
        <v>643</v>
      </c>
      <c r="C2390" s="2" t="s">
        <v>8</v>
      </c>
      <c r="D2390" s="2" t="s">
        <v>103</v>
      </c>
      <c r="E2390" s="7"/>
      <c r="F2390" s="120"/>
      <c r="G2390" s="7">
        <v>427915</v>
      </c>
      <c r="H2390" s="120">
        <v>775</v>
      </c>
      <c r="I2390" s="7"/>
      <c r="J2390" s="120"/>
      <c r="K2390" s="7"/>
      <c r="L2390" s="119"/>
      <c r="M2390" s="2"/>
    </row>
    <row r="2391" spans="1:14" s="1" customFormat="1" ht="27.6">
      <c r="A2391" s="1" t="s">
        <v>29</v>
      </c>
      <c r="B2391" s="1" t="s">
        <v>643</v>
      </c>
      <c r="C2391" s="2" t="s">
        <v>9</v>
      </c>
      <c r="D2391" s="2" t="s">
        <v>104</v>
      </c>
      <c r="E2391" s="7"/>
      <c r="F2391" s="120"/>
      <c r="G2391" s="7"/>
      <c r="H2391" s="120"/>
      <c r="I2391" s="7"/>
      <c r="J2391" s="120"/>
      <c r="K2391" s="7"/>
      <c r="L2391" s="119"/>
      <c r="M2391" s="2"/>
    </row>
    <row r="2392" spans="1:14" s="1" customFormat="1" ht="27.6">
      <c r="A2392" s="1" t="s">
        <v>29</v>
      </c>
      <c r="B2392" s="1" t="s">
        <v>643</v>
      </c>
      <c r="C2392" s="2" t="s">
        <v>9</v>
      </c>
      <c r="D2392" s="2" t="s">
        <v>105</v>
      </c>
      <c r="E2392" s="7"/>
      <c r="F2392" s="120"/>
      <c r="G2392" s="7"/>
      <c r="H2392" s="120"/>
      <c r="I2392" s="7"/>
      <c r="J2392" s="120"/>
      <c r="K2392" s="7"/>
      <c r="L2392" s="119"/>
      <c r="M2392" s="2"/>
    </row>
    <row r="2393" spans="1:14" s="1" customFormat="1" ht="41.4">
      <c r="A2393" s="1" t="s">
        <v>29</v>
      </c>
      <c r="B2393" s="1" t="s">
        <v>643</v>
      </c>
      <c r="C2393" s="2" t="s">
        <v>9</v>
      </c>
      <c r="D2393" s="2" t="s">
        <v>106</v>
      </c>
      <c r="E2393" s="7"/>
      <c r="F2393" s="120"/>
      <c r="G2393" s="7">
        <v>898677</v>
      </c>
      <c r="H2393" s="120"/>
      <c r="I2393" s="7">
        <v>1251888</v>
      </c>
      <c r="J2393" s="120"/>
      <c r="K2393" s="7"/>
      <c r="L2393" s="119"/>
      <c r="M2393" s="2"/>
    </row>
    <row r="2394" spans="1:14" s="1" customFormat="1" ht="27.6">
      <c r="A2394" s="1" t="s">
        <v>29</v>
      </c>
      <c r="B2394" s="1" t="s">
        <v>643</v>
      </c>
      <c r="C2394" s="2" t="s">
        <v>9</v>
      </c>
      <c r="D2394" s="2" t="s">
        <v>107</v>
      </c>
      <c r="E2394" s="7"/>
      <c r="F2394" s="120"/>
      <c r="G2394" s="7"/>
      <c r="H2394" s="120"/>
      <c r="I2394" s="7">
        <v>7651</v>
      </c>
      <c r="J2394" s="120"/>
      <c r="K2394" s="7"/>
      <c r="L2394" s="119"/>
      <c r="M2394" s="2"/>
    </row>
    <row r="2395" spans="1:14" s="1" customFormat="1" ht="27.6">
      <c r="A2395" s="1" t="s">
        <v>29</v>
      </c>
      <c r="B2395" s="1" t="s">
        <v>643</v>
      </c>
      <c r="C2395" s="2" t="s">
        <v>9</v>
      </c>
      <c r="D2395" s="2" t="s">
        <v>108</v>
      </c>
      <c r="E2395" s="7"/>
      <c r="F2395" s="120"/>
      <c r="G2395" s="7">
        <v>2145908</v>
      </c>
      <c r="H2395" s="120"/>
      <c r="I2395" s="7">
        <v>1153084</v>
      </c>
      <c r="J2395" s="120"/>
      <c r="K2395" s="7">
        <v>797572</v>
      </c>
      <c r="L2395" s="119"/>
      <c r="M2395" s="134">
        <v>706772</v>
      </c>
      <c r="N2395" s="1" t="s">
        <v>645</v>
      </c>
    </row>
    <row r="2396" spans="1:14" s="1" customFormat="1" ht="27.6">
      <c r="A2396" s="1" t="s">
        <v>29</v>
      </c>
      <c r="B2396" s="1" t="s">
        <v>643</v>
      </c>
      <c r="C2396" s="2" t="s">
        <v>10</v>
      </c>
      <c r="D2396" s="2" t="s">
        <v>109</v>
      </c>
      <c r="E2396" s="7"/>
      <c r="F2396" s="120"/>
      <c r="G2396" s="7">
        <v>26620</v>
      </c>
      <c r="H2396" s="120"/>
      <c r="I2396" s="7">
        <v>161497</v>
      </c>
      <c r="J2396" s="120"/>
      <c r="K2396" s="7">
        <v>93002</v>
      </c>
      <c r="L2396" s="119"/>
      <c r="M2396" s="134">
        <v>65130</v>
      </c>
      <c r="N2396" s="1" t="s">
        <v>646</v>
      </c>
    </row>
    <row r="2397" spans="1:14" s="1" customFormat="1" ht="27.6">
      <c r="A2397" s="1" t="s">
        <v>29</v>
      </c>
      <c r="B2397" s="1" t="s">
        <v>643</v>
      </c>
      <c r="C2397" s="2" t="s">
        <v>10</v>
      </c>
      <c r="D2397" s="2" t="s">
        <v>110</v>
      </c>
      <c r="E2397" s="7"/>
      <c r="F2397" s="120"/>
      <c r="G2397" s="7">
        <v>61127</v>
      </c>
      <c r="H2397" s="120"/>
      <c r="I2397" s="7">
        <v>45760</v>
      </c>
      <c r="J2397" s="120"/>
      <c r="K2397" s="7"/>
      <c r="L2397" s="119"/>
      <c r="M2397" s="2"/>
    </row>
    <row r="2398" spans="1:14" s="1" customFormat="1" ht="27.6">
      <c r="A2398" s="1" t="s">
        <v>29</v>
      </c>
      <c r="B2398" s="1" t="s">
        <v>643</v>
      </c>
      <c r="C2398" s="2" t="s">
        <v>10</v>
      </c>
      <c r="D2398" s="2" t="s">
        <v>111</v>
      </c>
      <c r="E2398" s="7"/>
      <c r="F2398" s="120"/>
      <c r="G2398" s="7">
        <v>716648</v>
      </c>
      <c r="H2398" s="120"/>
      <c r="I2398" s="7">
        <v>753603</v>
      </c>
      <c r="J2398" s="120"/>
      <c r="K2398" s="7">
        <v>295464</v>
      </c>
      <c r="L2398" s="119"/>
      <c r="M2398" s="134">
        <v>241305</v>
      </c>
      <c r="N2398" s="1" t="s">
        <v>647</v>
      </c>
    </row>
    <row r="2399" spans="1:14" s="1" customFormat="1" ht="27.6">
      <c r="A2399" s="1" t="s">
        <v>29</v>
      </c>
      <c r="B2399" s="1" t="s">
        <v>643</v>
      </c>
      <c r="C2399" s="2" t="s">
        <v>10</v>
      </c>
      <c r="D2399" s="2" t="s">
        <v>112</v>
      </c>
      <c r="E2399" s="7"/>
      <c r="F2399" s="120"/>
      <c r="G2399" s="7"/>
      <c r="H2399" s="120"/>
      <c r="I2399" s="7"/>
      <c r="J2399" s="120"/>
      <c r="K2399" s="7"/>
      <c r="L2399" s="119"/>
      <c r="M2399" s="2"/>
    </row>
    <row r="2400" spans="1:14" s="1" customFormat="1">
      <c r="A2400" s="1" t="s">
        <v>29</v>
      </c>
      <c r="B2400" s="1" t="s">
        <v>643</v>
      </c>
      <c r="C2400" s="2" t="s">
        <v>11</v>
      </c>
      <c r="D2400" s="2" t="s">
        <v>113</v>
      </c>
      <c r="E2400" s="7"/>
      <c r="F2400" s="120"/>
      <c r="G2400" s="7">
        <v>2132863</v>
      </c>
      <c r="H2400" s="120"/>
      <c r="I2400" s="7">
        <v>1489566</v>
      </c>
      <c r="J2400" s="120"/>
      <c r="K2400" s="7"/>
      <c r="L2400" s="119"/>
      <c r="M2400" s="2"/>
    </row>
    <row r="2401" spans="1:14" s="1" customFormat="1" ht="41.4">
      <c r="A2401" s="1" t="s">
        <v>29</v>
      </c>
      <c r="B2401" s="1" t="s">
        <v>643</v>
      </c>
      <c r="C2401" s="2" t="s">
        <v>11</v>
      </c>
      <c r="D2401" s="2" t="s">
        <v>114</v>
      </c>
      <c r="E2401" s="7"/>
      <c r="F2401" s="120"/>
      <c r="G2401" s="7">
        <v>346601</v>
      </c>
      <c r="H2401" s="120"/>
      <c r="I2401" s="7"/>
      <c r="J2401" s="120"/>
      <c r="K2401" s="7"/>
      <c r="L2401" s="119"/>
      <c r="M2401" s="2"/>
    </row>
    <row r="2402" spans="1:14" s="1" customFormat="1">
      <c r="A2402" s="1" t="s">
        <v>29</v>
      </c>
      <c r="B2402" s="1" t="s">
        <v>643</v>
      </c>
      <c r="C2402" s="2" t="s">
        <v>11</v>
      </c>
      <c r="D2402" s="2" t="s">
        <v>115</v>
      </c>
      <c r="E2402" s="7"/>
      <c r="F2402" s="120"/>
      <c r="G2402" s="7"/>
      <c r="H2402" s="120"/>
      <c r="I2402" s="7"/>
      <c r="J2402" s="120"/>
      <c r="K2402" s="7"/>
      <c r="L2402" s="119"/>
      <c r="M2402" s="2"/>
    </row>
    <row r="2403" spans="1:14" s="1" customFormat="1">
      <c r="A2403" s="1" t="s">
        <v>29</v>
      </c>
      <c r="B2403" s="1" t="s">
        <v>643</v>
      </c>
      <c r="C2403" s="2" t="s">
        <v>12</v>
      </c>
      <c r="D2403" s="2" t="s">
        <v>116</v>
      </c>
      <c r="E2403" s="7"/>
      <c r="F2403" s="120"/>
      <c r="G2403" s="7"/>
      <c r="H2403" s="120"/>
      <c r="I2403" s="7"/>
      <c r="J2403" s="120"/>
      <c r="K2403" s="7"/>
      <c r="L2403" s="119"/>
      <c r="M2403" s="2"/>
    </row>
    <row r="2404" spans="1:14" s="1" customFormat="1" ht="27.6">
      <c r="A2404" s="1" t="s">
        <v>29</v>
      </c>
      <c r="B2404" s="1" t="s">
        <v>643</v>
      </c>
      <c r="C2404" s="2" t="s">
        <v>13</v>
      </c>
      <c r="D2404" s="2" t="s">
        <v>117</v>
      </c>
      <c r="E2404" s="7"/>
      <c r="F2404" s="120"/>
      <c r="G2404" s="7"/>
      <c r="H2404" s="120"/>
      <c r="I2404" s="7"/>
      <c r="J2404" s="120"/>
      <c r="K2404" s="7"/>
      <c r="L2404" s="119"/>
      <c r="M2404" s="2"/>
    </row>
    <row r="2405" spans="1:14" s="1" customFormat="1">
      <c r="A2405" s="1" t="s">
        <v>29</v>
      </c>
      <c r="B2405" s="1" t="s">
        <v>643</v>
      </c>
      <c r="C2405" s="2" t="s">
        <v>14</v>
      </c>
      <c r="D2405" s="2" t="s">
        <v>118</v>
      </c>
      <c r="E2405" s="7"/>
      <c r="F2405" s="120"/>
      <c r="G2405" s="7">
        <v>386783</v>
      </c>
      <c r="H2405" s="120"/>
      <c r="I2405" s="7">
        <v>366942</v>
      </c>
      <c r="J2405" s="120"/>
      <c r="K2405" s="7">
        <v>356857</v>
      </c>
      <c r="L2405" s="119"/>
      <c r="M2405" s="134">
        <v>24000</v>
      </c>
      <c r="N2405" s="1" t="s">
        <v>648</v>
      </c>
    </row>
    <row r="2406" spans="1:14" s="1" customFormat="1" ht="27.6">
      <c r="A2406" s="1" t="s">
        <v>29</v>
      </c>
      <c r="B2406" s="1" t="s">
        <v>643</v>
      </c>
      <c r="C2406" s="2" t="s">
        <v>15</v>
      </c>
      <c r="D2406" s="2" t="s">
        <v>119</v>
      </c>
      <c r="E2406" s="7"/>
      <c r="F2406" s="120"/>
      <c r="G2406" s="7">
        <v>56685</v>
      </c>
      <c r="H2406" s="120"/>
      <c r="I2406" s="7"/>
      <c r="J2406" s="120"/>
      <c r="K2406" s="7"/>
      <c r="L2406" s="119"/>
      <c r="M2406" s="2"/>
    </row>
    <row r="2407" spans="1:14" s="1" customFormat="1" ht="27.6">
      <c r="A2407" s="1" t="s">
        <v>29</v>
      </c>
      <c r="B2407" s="1" t="s">
        <v>643</v>
      </c>
      <c r="C2407" s="2" t="s">
        <v>15</v>
      </c>
      <c r="D2407" s="2" t="s">
        <v>120</v>
      </c>
      <c r="E2407" s="7"/>
      <c r="F2407" s="120"/>
      <c r="G2407" s="7">
        <v>53810</v>
      </c>
      <c r="H2407" s="120"/>
      <c r="I2407" s="7"/>
      <c r="J2407" s="120"/>
      <c r="K2407" s="7"/>
      <c r="L2407" s="119"/>
      <c r="M2407" s="2"/>
    </row>
    <row r="2408" spans="1:14" s="1" customFormat="1" ht="27.6">
      <c r="A2408" s="1" t="s">
        <v>29</v>
      </c>
      <c r="B2408" s="1" t="s">
        <v>643</v>
      </c>
      <c r="C2408" s="2" t="s">
        <v>15</v>
      </c>
      <c r="D2408" s="2" t="s">
        <v>121</v>
      </c>
      <c r="E2408" s="7"/>
      <c r="F2408" s="120"/>
      <c r="G2408" s="7"/>
      <c r="H2408" s="120"/>
      <c r="I2408" s="7"/>
      <c r="J2408" s="120"/>
      <c r="K2408" s="7"/>
      <c r="L2408" s="119"/>
      <c r="M2408" s="2"/>
    </row>
    <row r="2409" spans="1:14" s="1" customFormat="1" ht="27.6">
      <c r="A2409" s="1" t="s">
        <v>29</v>
      </c>
      <c r="B2409" s="1" t="s">
        <v>643</v>
      </c>
      <c r="C2409" s="2" t="s">
        <v>15</v>
      </c>
      <c r="D2409" s="2" t="s">
        <v>122</v>
      </c>
      <c r="E2409" s="7"/>
      <c r="F2409" s="120"/>
      <c r="G2409" s="7"/>
      <c r="H2409" s="120"/>
      <c r="I2409" s="7"/>
      <c r="J2409" s="120"/>
      <c r="K2409" s="7"/>
      <c r="L2409" s="119"/>
      <c r="M2409" s="2"/>
    </row>
    <row r="2410" spans="1:14" s="1" customFormat="1">
      <c r="A2410" s="1" t="s">
        <v>29</v>
      </c>
      <c r="B2410" s="1" t="s">
        <v>643</v>
      </c>
      <c r="C2410" s="2" t="s">
        <v>15</v>
      </c>
      <c r="D2410" s="2" t="s">
        <v>123</v>
      </c>
      <c r="E2410" s="7"/>
      <c r="F2410" s="120"/>
      <c r="G2410" s="7"/>
      <c r="H2410" s="120"/>
      <c r="I2410" s="7"/>
      <c r="J2410" s="120"/>
      <c r="K2410" s="7"/>
      <c r="L2410" s="119"/>
      <c r="M2410" s="2"/>
    </row>
    <row r="2411" spans="1:14" s="1" customFormat="1">
      <c r="A2411" s="1" t="s">
        <v>29</v>
      </c>
      <c r="B2411" s="1" t="s">
        <v>643</v>
      </c>
      <c r="C2411" s="2" t="s">
        <v>86</v>
      </c>
      <c r="D2411" s="2" t="s">
        <v>124</v>
      </c>
      <c r="E2411" s="7"/>
      <c r="F2411" s="120"/>
      <c r="G2411" s="7"/>
      <c r="H2411" s="120"/>
      <c r="I2411" s="7"/>
      <c r="J2411" s="120"/>
      <c r="K2411" s="7"/>
      <c r="L2411" s="119"/>
      <c r="M2411" s="2"/>
    </row>
    <row r="2412" spans="1:14" s="1" customFormat="1">
      <c r="A2412" s="1" t="s">
        <v>29</v>
      </c>
      <c r="B2412" s="1" t="s">
        <v>649</v>
      </c>
      <c r="C2412" s="2" t="s">
        <v>8</v>
      </c>
      <c r="D2412" s="2" t="s">
        <v>97</v>
      </c>
      <c r="E2412" s="7">
        <v>278058</v>
      </c>
      <c r="F2412" s="120">
        <v>144</v>
      </c>
      <c r="G2412" s="7">
        <v>231848</v>
      </c>
      <c r="H2412" s="120">
        <v>129</v>
      </c>
      <c r="I2412" s="7">
        <v>218992</v>
      </c>
      <c r="J2412" s="120">
        <v>91</v>
      </c>
      <c r="K2412" s="7">
        <v>28248</v>
      </c>
      <c r="L2412" s="119">
        <v>34</v>
      </c>
      <c r="M2412" s="2">
        <v>789439</v>
      </c>
      <c r="N2412" s="1" t="s">
        <v>651</v>
      </c>
    </row>
    <row r="2413" spans="1:14" s="1" customFormat="1">
      <c r="A2413" s="1" t="s">
        <v>29</v>
      </c>
      <c r="B2413" s="1" t="s">
        <v>649</v>
      </c>
      <c r="C2413" s="2" t="s">
        <v>8</v>
      </c>
      <c r="D2413" s="2" t="s">
        <v>98</v>
      </c>
      <c r="E2413" s="7">
        <v>151350</v>
      </c>
      <c r="F2413" s="120">
        <v>154</v>
      </c>
      <c r="G2413" s="7">
        <v>49492</v>
      </c>
      <c r="H2413" s="120">
        <v>29</v>
      </c>
      <c r="I2413" s="7">
        <v>0</v>
      </c>
      <c r="J2413" s="120">
        <v>20</v>
      </c>
      <c r="K2413" s="7">
        <v>404</v>
      </c>
      <c r="L2413" s="119">
        <v>2</v>
      </c>
      <c r="M2413" s="2">
        <v>0</v>
      </c>
    </row>
    <row r="2414" spans="1:14" s="1" customFormat="1">
      <c r="A2414" s="1" t="s">
        <v>29</v>
      </c>
      <c r="B2414" s="1" t="s">
        <v>649</v>
      </c>
      <c r="C2414" s="2" t="s">
        <v>8</v>
      </c>
      <c r="D2414" s="2" t="s">
        <v>99</v>
      </c>
      <c r="E2414" s="7">
        <v>0</v>
      </c>
      <c r="F2414" s="120">
        <v>0</v>
      </c>
      <c r="G2414" s="7">
        <v>0</v>
      </c>
      <c r="H2414" s="120">
        <v>0</v>
      </c>
      <c r="I2414" s="7">
        <v>0</v>
      </c>
      <c r="J2414" s="120">
        <v>0</v>
      </c>
      <c r="K2414" s="7">
        <v>0</v>
      </c>
      <c r="L2414" s="119">
        <v>0</v>
      </c>
      <c r="M2414" s="2">
        <v>0</v>
      </c>
    </row>
    <row r="2415" spans="1:14" s="1" customFormat="1" ht="27.6">
      <c r="A2415" s="1" t="s">
        <v>29</v>
      </c>
      <c r="B2415" s="1" t="s">
        <v>649</v>
      </c>
      <c r="C2415" s="2" t="s">
        <v>8</v>
      </c>
      <c r="D2415" s="2" t="s">
        <v>100</v>
      </c>
      <c r="E2415" s="7">
        <v>0</v>
      </c>
      <c r="F2415" s="120">
        <v>0</v>
      </c>
      <c r="G2415" s="7">
        <v>96672</v>
      </c>
      <c r="H2415" s="120">
        <v>354</v>
      </c>
      <c r="I2415" s="7">
        <v>0</v>
      </c>
      <c r="J2415" s="120">
        <v>0</v>
      </c>
      <c r="K2415" s="7">
        <v>0</v>
      </c>
      <c r="L2415" s="119"/>
      <c r="M2415" s="2">
        <v>0</v>
      </c>
      <c r="N2415" s="1" t="s">
        <v>31</v>
      </c>
    </row>
    <row r="2416" spans="1:14" s="1" customFormat="1">
      <c r="A2416" s="1" t="s">
        <v>29</v>
      </c>
      <c r="B2416" s="1" t="s">
        <v>649</v>
      </c>
      <c r="C2416" s="2" t="s">
        <v>8</v>
      </c>
      <c r="D2416" s="2" t="s">
        <v>101</v>
      </c>
      <c r="E2416" s="7">
        <v>0</v>
      </c>
      <c r="F2416" s="120">
        <v>0</v>
      </c>
      <c r="G2416" s="7">
        <v>0</v>
      </c>
      <c r="H2416" s="120"/>
      <c r="I2416" s="7">
        <v>0</v>
      </c>
      <c r="J2416" s="120">
        <v>0</v>
      </c>
      <c r="K2416" s="7">
        <v>0</v>
      </c>
      <c r="L2416" s="119">
        <v>0</v>
      </c>
      <c r="M2416" s="2">
        <v>0</v>
      </c>
    </row>
    <row r="2417" spans="1:13" s="1" customFormat="1" ht="55.2">
      <c r="A2417" s="1" t="s">
        <v>29</v>
      </c>
      <c r="B2417" s="1" t="s">
        <v>649</v>
      </c>
      <c r="C2417" s="2" t="s">
        <v>8</v>
      </c>
      <c r="D2417" s="2" t="s">
        <v>102</v>
      </c>
      <c r="E2417" s="7">
        <v>0</v>
      </c>
      <c r="F2417" s="120">
        <v>0</v>
      </c>
      <c r="G2417" s="7">
        <v>0</v>
      </c>
      <c r="H2417" s="120"/>
      <c r="I2417" s="7">
        <v>0</v>
      </c>
      <c r="J2417" s="120">
        <v>0</v>
      </c>
      <c r="K2417" s="7">
        <v>0</v>
      </c>
      <c r="L2417" s="119">
        <v>0</v>
      </c>
      <c r="M2417" s="2">
        <v>0</v>
      </c>
    </row>
    <row r="2418" spans="1:13" s="1" customFormat="1">
      <c r="A2418" s="1" t="s">
        <v>29</v>
      </c>
      <c r="B2418" s="1" t="s">
        <v>649</v>
      </c>
      <c r="C2418" s="2" t="s">
        <v>8</v>
      </c>
      <c r="D2418" s="2" t="s">
        <v>103</v>
      </c>
      <c r="E2418" s="7">
        <v>0</v>
      </c>
      <c r="F2418" s="120">
        <v>0</v>
      </c>
      <c r="G2418" s="7">
        <v>0</v>
      </c>
      <c r="H2418" s="120"/>
      <c r="I2418" s="7">
        <v>25208</v>
      </c>
      <c r="J2418" s="120">
        <v>0</v>
      </c>
      <c r="K2418" s="7">
        <v>0</v>
      </c>
      <c r="L2418" s="119">
        <v>0</v>
      </c>
      <c r="M2418" s="2">
        <v>0</v>
      </c>
    </row>
    <row r="2419" spans="1:13" s="1" customFormat="1" ht="27.6">
      <c r="A2419" s="1" t="s">
        <v>29</v>
      </c>
      <c r="B2419" s="1" t="s">
        <v>649</v>
      </c>
      <c r="C2419" s="2" t="s">
        <v>9</v>
      </c>
      <c r="D2419" s="2" t="s">
        <v>104</v>
      </c>
      <c r="E2419" s="7">
        <v>0</v>
      </c>
      <c r="F2419" s="120"/>
      <c r="G2419" s="7">
        <v>0</v>
      </c>
      <c r="H2419" s="120"/>
      <c r="I2419" s="7">
        <v>0</v>
      </c>
      <c r="J2419" s="120"/>
      <c r="K2419" s="7">
        <v>0</v>
      </c>
      <c r="L2419" s="119">
        <v>0</v>
      </c>
      <c r="M2419" s="2">
        <v>0</v>
      </c>
    </row>
    <row r="2420" spans="1:13" s="1" customFormat="1" ht="27.6">
      <c r="A2420" s="1" t="s">
        <v>29</v>
      </c>
      <c r="B2420" s="1" t="s">
        <v>649</v>
      </c>
      <c r="C2420" s="2" t="s">
        <v>9</v>
      </c>
      <c r="D2420" s="2" t="s">
        <v>105</v>
      </c>
      <c r="E2420" s="7">
        <v>0</v>
      </c>
      <c r="F2420" s="120"/>
      <c r="G2420" s="7">
        <v>0</v>
      </c>
      <c r="H2420" s="120"/>
      <c r="I2420" s="7">
        <v>0</v>
      </c>
      <c r="J2420" s="120"/>
      <c r="K2420" s="7">
        <v>0</v>
      </c>
      <c r="L2420" s="119">
        <v>0</v>
      </c>
      <c r="M2420" s="2">
        <v>0</v>
      </c>
    </row>
    <row r="2421" spans="1:13" s="1" customFormat="1" ht="41.4">
      <c r="A2421" s="1" t="s">
        <v>29</v>
      </c>
      <c r="B2421" s="1" t="s">
        <v>649</v>
      </c>
      <c r="C2421" s="2" t="s">
        <v>9</v>
      </c>
      <c r="D2421" s="2" t="s">
        <v>106</v>
      </c>
      <c r="E2421" s="7">
        <v>0</v>
      </c>
      <c r="F2421" s="120"/>
      <c r="G2421" s="7">
        <v>0</v>
      </c>
      <c r="H2421" s="120"/>
      <c r="I2421" s="7">
        <v>0</v>
      </c>
      <c r="J2421" s="120"/>
      <c r="K2421" s="7">
        <v>0</v>
      </c>
      <c r="L2421" s="119">
        <v>0</v>
      </c>
      <c r="M2421" s="2">
        <v>0</v>
      </c>
    </row>
    <row r="2422" spans="1:13" s="1" customFormat="1" ht="27.6">
      <c r="A2422" s="1" t="s">
        <v>29</v>
      </c>
      <c r="B2422" s="1" t="s">
        <v>649</v>
      </c>
      <c r="C2422" s="2" t="s">
        <v>9</v>
      </c>
      <c r="D2422" s="2" t="s">
        <v>107</v>
      </c>
      <c r="E2422" s="7">
        <v>0</v>
      </c>
      <c r="F2422" s="120"/>
      <c r="G2422" s="7">
        <v>0</v>
      </c>
      <c r="H2422" s="120"/>
      <c r="I2422" s="7">
        <v>0</v>
      </c>
      <c r="J2422" s="120"/>
      <c r="K2422" s="7">
        <v>0</v>
      </c>
      <c r="L2422" s="119">
        <v>0</v>
      </c>
      <c r="M2422" s="2">
        <v>0</v>
      </c>
    </row>
    <row r="2423" spans="1:13" s="1" customFormat="1" ht="27.6">
      <c r="A2423" s="1" t="s">
        <v>29</v>
      </c>
      <c r="B2423" s="1" t="s">
        <v>649</v>
      </c>
      <c r="C2423" s="2" t="s">
        <v>9</v>
      </c>
      <c r="D2423" s="2" t="s">
        <v>108</v>
      </c>
      <c r="E2423" s="7">
        <v>0</v>
      </c>
      <c r="F2423" s="120"/>
      <c r="G2423" s="7">
        <v>66921</v>
      </c>
      <c r="H2423" s="120"/>
      <c r="I2423" s="7">
        <v>0</v>
      </c>
      <c r="J2423" s="120"/>
      <c r="K2423" s="7">
        <v>0</v>
      </c>
      <c r="L2423" s="119">
        <v>0</v>
      </c>
      <c r="M2423" s="2">
        <v>0</v>
      </c>
    </row>
    <row r="2424" spans="1:13" s="1" customFormat="1" ht="27.6">
      <c r="A2424" s="1" t="s">
        <v>29</v>
      </c>
      <c r="B2424" s="1" t="s">
        <v>649</v>
      </c>
      <c r="C2424" s="2" t="s">
        <v>10</v>
      </c>
      <c r="D2424" s="2" t="s">
        <v>109</v>
      </c>
      <c r="E2424" s="7">
        <v>14722</v>
      </c>
      <c r="F2424" s="120"/>
      <c r="G2424" s="7">
        <v>20838</v>
      </c>
      <c r="H2424" s="120"/>
      <c r="I2424" s="7">
        <v>18661</v>
      </c>
      <c r="J2424" s="120"/>
      <c r="K2424" s="7">
        <v>30120</v>
      </c>
      <c r="L2424" s="119">
        <v>0</v>
      </c>
      <c r="M2424" s="2">
        <v>0</v>
      </c>
    </row>
    <row r="2425" spans="1:13" s="1" customFormat="1" ht="27.6">
      <c r="A2425" s="1" t="s">
        <v>29</v>
      </c>
      <c r="B2425" s="1" t="s">
        <v>649</v>
      </c>
      <c r="C2425" s="2" t="s">
        <v>10</v>
      </c>
      <c r="D2425" s="2" t="s">
        <v>110</v>
      </c>
      <c r="E2425" s="7">
        <v>0</v>
      </c>
      <c r="F2425" s="120"/>
      <c r="G2425" s="7">
        <v>0</v>
      </c>
      <c r="H2425" s="120"/>
      <c r="I2425" s="7">
        <v>0</v>
      </c>
      <c r="J2425" s="120"/>
      <c r="K2425" s="7">
        <v>0</v>
      </c>
      <c r="L2425" s="119">
        <v>0</v>
      </c>
      <c r="M2425" s="2">
        <v>0</v>
      </c>
    </row>
    <row r="2426" spans="1:13" s="1" customFormat="1" ht="27.6">
      <c r="A2426" s="1" t="s">
        <v>29</v>
      </c>
      <c r="B2426" s="1" t="s">
        <v>649</v>
      </c>
      <c r="C2426" s="2" t="s">
        <v>10</v>
      </c>
      <c r="D2426" s="2" t="s">
        <v>111</v>
      </c>
      <c r="E2426" s="7">
        <v>0</v>
      </c>
      <c r="F2426" s="120"/>
      <c r="G2426" s="7">
        <v>0</v>
      </c>
      <c r="H2426" s="120"/>
      <c r="I2426" s="7">
        <v>0</v>
      </c>
      <c r="J2426" s="120"/>
      <c r="K2426" s="7">
        <v>0</v>
      </c>
      <c r="L2426" s="119">
        <v>0</v>
      </c>
      <c r="M2426" s="2">
        <v>0</v>
      </c>
    </row>
    <row r="2427" spans="1:13" s="1" customFormat="1" ht="27.6">
      <c r="A2427" s="1" t="s">
        <v>29</v>
      </c>
      <c r="B2427" s="1" t="s">
        <v>649</v>
      </c>
      <c r="C2427" s="2" t="s">
        <v>10</v>
      </c>
      <c r="D2427" s="2" t="s">
        <v>112</v>
      </c>
      <c r="E2427" s="7">
        <v>1035</v>
      </c>
      <c r="F2427" s="120"/>
      <c r="G2427" s="7">
        <v>0</v>
      </c>
      <c r="H2427" s="120"/>
      <c r="I2427" s="7">
        <v>0</v>
      </c>
      <c r="J2427" s="120"/>
      <c r="K2427" s="7">
        <v>0</v>
      </c>
      <c r="L2427" s="119">
        <v>0</v>
      </c>
      <c r="M2427" s="2">
        <v>0</v>
      </c>
    </row>
    <row r="2428" spans="1:13" s="1" customFormat="1">
      <c r="A2428" s="1" t="s">
        <v>29</v>
      </c>
      <c r="B2428" s="1" t="s">
        <v>649</v>
      </c>
      <c r="C2428" s="2" t="s">
        <v>11</v>
      </c>
      <c r="D2428" s="2" t="s">
        <v>113</v>
      </c>
      <c r="E2428" s="7">
        <v>0</v>
      </c>
      <c r="F2428" s="120"/>
      <c r="G2428" s="7">
        <v>926494</v>
      </c>
      <c r="H2428" s="120"/>
      <c r="I2428" s="7">
        <v>917058</v>
      </c>
      <c r="J2428" s="120"/>
      <c r="K2428" s="7">
        <v>0</v>
      </c>
      <c r="L2428" s="119">
        <v>0</v>
      </c>
      <c r="M2428" s="2">
        <v>0</v>
      </c>
    </row>
    <row r="2429" spans="1:13" s="1" customFormat="1" ht="41.4">
      <c r="A2429" s="1" t="s">
        <v>29</v>
      </c>
      <c r="B2429" s="1" t="s">
        <v>649</v>
      </c>
      <c r="C2429" s="2" t="s">
        <v>11</v>
      </c>
      <c r="D2429" s="2" t="s">
        <v>114</v>
      </c>
      <c r="E2429" s="7">
        <v>0</v>
      </c>
      <c r="F2429" s="120"/>
      <c r="G2429" s="7">
        <v>292079</v>
      </c>
      <c r="H2429" s="120"/>
      <c r="I2429" s="7">
        <v>174270</v>
      </c>
      <c r="J2429" s="120"/>
      <c r="K2429" s="7">
        <v>0</v>
      </c>
      <c r="L2429" s="119">
        <v>0</v>
      </c>
      <c r="M2429" s="2"/>
    </row>
    <row r="2430" spans="1:13" s="1" customFormat="1">
      <c r="A2430" s="1" t="s">
        <v>29</v>
      </c>
      <c r="B2430" s="1" t="s">
        <v>649</v>
      </c>
      <c r="C2430" s="2" t="s">
        <v>11</v>
      </c>
      <c r="D2430" s="2" t="s">
        <v>115</v>
      </c>
      <c r="E2430" s="7">
        <v>0</v>
      </c>
      <c r="F2430" s="120"/>
      <c r="G2430" s="7">
        <v>0</v>
      </c>
      <c r="H2430" s="120"/>
      <c r="I2430" s="7">
        <v>0</v>
      </c>
      <c r="J2430" s="120"/>
      <c r="K2430" s="7">
        <v>0</v>
      </c>
      <c r="L2430" s="119">
        <v>0</v>
      </c>
      <c r="M2430" s="2">
        <v>0</v>
      </c>
    </row>
    <row r="2431" spans="1:13" s="1" customFormat="1">
      <c r="A2431" s="1" t="s">
        <v>29</v>
      </c>
      <c r="B2431" s="1" t="s">
        <v>649</v>
      </c>
      <c r="C2431" s="2" t="s">
        <v>12</v>
      </c>
      <c r="D2431" s="2" t="s">
        <v>116</v>
      </c>
      <c r="E2431" s="7">
        <v>0</v>
      </c>
      <c r="F2431" s="120"/>
      <c r="G2431" s="7">
        <v>0</v>
      </c>
      <c r="H2431" s="120"/>
      <c r="I2431" s="7">
        <v>0</v>
      </c>
      <c r="J2431" s="120"/>
      <c r="K2431" s="7">
        <v>0</v>
      </c>
      <c r="L2431" s="119">
        <v>0</v>
      </c>
      <c r="M2431" s="2">
        <v>0</v>
      </c>
    </row>
    <row r="2432" spans="1:13" s="1" customFormat="1" ht="27.6">
      <c r="A2432" s="1" t="s">
        <v>29</v>
      </c>
      <c r="B2432" s="1" t="s">
        <v>649</v>
      </c>
      <c r="C2432" s="2" t="s">
        <v>13</v>
      </c>
      <c r="D2432" s="2" t="s">
        <v>117</v>
      </c>
      <c r="E2432" s="7">
        <v>0</v>
      </c>
      <c r="F2432" s="120">
        <v>0</v>
      </c>
      <c r="G2432" s="7">
        <v>0</v>
      </c>
      <c r="H2432" s="120">
        <v>0</v>
      </c>
      <c r="I2432" s="7">
        <v>0</v>
      </c>
      <c r="J2432" s="120">
        <v>0</v>
      </c>
      <c r="K2432" s="7">
        <v>0</v>
      </c>
      <c r="L2432" s="119">
        <v>0</v>
      </c>
      <c r="M2432" s="2">
        <v>0</v>
      </c>
    </row>
    <row r="2433" spans="1:14" s="1" customFormat="1">
      <c r="A2433" s="1" t="s">
        <v>29</v>
      </c>
      <c r="B2433" s="1" t="s">
        <v>649</v>
      </c>
      <c r="C2433" s="2" t="s">
        <v>14</v>
      </c>
      <c r="D2433" s="2" t="s">
        <v>118</v>
      </c>
      <c r="E2433" s="7">
        <v>0</v>
      </c>
      <c r="F2433" s="120">
        <v>0</v>
      </c>
      <c r="G2433" s="7">
        <v>0</v>
      </c>
      <c r="H2433" s="120">
        <v>0</v>
      </c>
      <c r="I2433" s="7">
        <v>0</v>
      </c>
      <c r="J2433" s="120">
        <v>0</v>
      </c>
      <c r="K2433" s="7">
        <v>0</v>
      </c>
      <c r="L2433" s="119">
        <v>0</v>
      </c>
      <c r="M2433" s="2">
        <v>0</v>
      </c>
    </row>
    <row r="2434" spans="1:14" s="1" customFormat="1" ht="27.6">
      <c r="A2434" s="1" t="s">
        <v>29</v>
      </c>
      <c r="B2434" s="1" t="s">
        <v>649</v>
      </c>
      <c r="C2434" s="2" t="s">
        <v>15</v>
      </c>
      <c r="D2434" s="2" t="s">
        <v>119</v>
      </c>
      <c r="E2434" s="7">
        <v>0</v>
      </c>
      <c r="F2434" s="120">
        <v>0</v>
      </c>
      <c r="G2434" s="7">
        <v>6860</v>
      </c>
      <c r="H2434" s="120">
        <v>12</v>
      </c>
      <c r="I2434" s="7">
        <v>0</v>
      </c>
      <c r="J2434" s="120">
        <v>0</v>
      </c>
      <c r="K2434" s="7">
        <v>0</v>
      </c>
      <c r="L2434" s="119">
        <v>0</v>
      </c>
      <c r="M2434" s="2">
        <v>0</v>
      </c>
    </row>
    <row r="2435" spans="1:14" s="1" customFormat="1" ht="27.6">
      <c r="A2435" s="1" t="s">
        <v>29</v>
      </c>
      <c r="B2435" s="1" t="s">
        <v>649</v>
      </c>
      <c r="C2435" s="2" t="s">
        <v>15</v>
      </c>
      <c r="D2435" s="2" t="s">
        <v>120</v>
      </c>
      <c r="E2435" s="7">
        <v>0</v>
      </c>
      <c r="F2435" s="120">
        <v>0</v>
      </c>
      <c r="G2435" s="7">
        <v>6629</v>
      </c>
      <c r="H2435" s="120">
        <v>11</v>
      </c>
      <c r="I2435" s="7">
        <v>0</v>
      </c>
      <c r="J2435" s="120">
        <v>0</v>
      </c>
      <c r="K2435" s="7">
        <v>0</v>
      </c>
      <c r="L2435" s="119">
        <v>0</v>
      </c>
      <c r="M2435" s="2">
        <v>0</v>
      </c>
    </row>
    <row r="2436" spans="1:14" s="1" customFormat="1" ht="27.6">
      <c r="A2436" s="1" t="s">
        <v>29</v>
      </c>
      <c r="B2436" s="1" t="s">
        <v>649</v>
      </c>
      <c r="C2436" s="2" t="s">
        <v>15</v>
      </c>
      <c r="D2436" s="2" t="s">
        <v>121</v>
      </c>
      <c r="E2436" s="7">
        <v>0</v>
      </c>
      <c r="F2436" s="120">
        <v>0</v>
      </c>
      <c r="G2436" s="7">
        <v>0</v>
      </c>
      <c r="H2436" s="120">
        <v>0</v>
      </c>
      <c r="I2436" s="7">
        <v>0</v>
      </c>
      <c r="J2436" s="120">
        <v>0</v>
      </c>
      <c r="K2436" s="7">
        <v>0</v>
      </c>
      <c r="L2436" s="119">
        <v>0</v>
      </c>
      <c r="M2436" s="2">
        <v>0</v>
      </c>
    </row>
    <row r="2437" spans="1:14" s="1" customFormat="1" ht="27.6">
      <c r="A2437" s="1" t="s">
        <v>29</v>
      </c>
      <c r="B2437" s="1" t="s">
        <v>649</v>
      </c>
      <c r="C2437" s="2" t="s">
        <v>15</v>
      </c>
      <c r="D2437" s="2" t="s">
        <v>122</v>
      </c>
      <c r="E2437" s="7">
        <v>0</v>
      </c>
      <c r="F2437" s="120">
        <v>0</v>
      </c>
      <c r="G2437" s="7">
        <v>0</v>
      </c>
      <c r="H2437" s="120">
        <v>0</v>
      </c>
      <c r="I2437" s="7">
        <v>0</v>
      </c>
      <c r="J2437" s="120">
        <v>0</v>
      </c>
      <c r="K2437" s="7">
        <v>0</v>
      </c>
      <c r="L2437" s="119">
        <v>0</v>
      </c>
      <c r="M2437" s="2">
        <v>0</v>
      </c>
    </row>
    <row r="2438" spans="1:14" s="1" customFormat="1">
      <c r="A2438" s="1" t="s">
        <v>29</v>
      </c>
      <c r="B2438" s="1" t="s">
        <v>649</v>
      </c>
      <c r="C2438" s="2" t="s">
        <v>15</v>
      </c>
      <c r="D2438" s="2" t="s">
        <v>123</v>
      </c>
      <c r="E2438" s="7"/>
      <c r="F2438" s="120"/>
      <c r="G2438" s="7"/>
      <c r="H2438" s="120"/>
      <c r="I2438" s="7"/>
      <c r="J2438" s="120"/>
      <c r="K2438" s="7"/>
      <c r="L2438" s="119">
        <v>0</v>
      </c>
      <c r="M2438" s="2"/>
    </row>
    <row r="2439" spans="1:14" s="1" customFormat="1">
      <c r="A2439" s="1" t="s">
        <v>29</v>
      </c>
      <c r="B2439" s="1" t="s">
        <v>649</v>
      </c>
      <c r="C2439" s="2" t="s">
        <v>86</v>
      </c>
      <c r="D2439" s="2" t="s">
        <v>124</v>
      </c>
      <c r="E2439" s="7"/>
      <c r="F2439" s="120"/>
      <c r="G2439" s="7"/>
      <c r="H2439" s="120"/>
      <c r="I2439" s="7"/>
      <c r="J2439" s="120"/>
      <c r="K2439" s="7"/>
      <c r="L2439" s="119"/>
      <c r="M2439" s="2"/>
    </row>
    <row r="2440" spans="1:14" s="1" customFormat="1">
      <c r="A2440" s="1" t="s">
        <v>32</v>
      </c>
      <c r="B2440" s="1" t="s">
        <v>652</v>
      </c>
      <c r="C2440" s="2" t="s">
        <v>8</v>
      </c>
      <c r="D2440" s="2" t="s">
        <v>97</v>
      </c>
      <c r="E2440" s="7">
        <v>19859141</v>
      </c>
      <c r="F2440" s="120">
        <v>16106</v>
      </c>
      <c r="G2440" s="7">
        <v>30171603</v>
      </c>
      <c r="H2440" s="120">
        <v>26312</v>
      </c>
      <c r="I2440" s="7">
        <v>43777653</v>
      </c>
      <c r="J2440" s="120">
        <v>30533</v>
      </c>
      <c r="K2440" s="7">
        <v>0</v>
      </c>
      <c r="L2440" s="119">
        <v>0</v>
      </c>
      <c r="M2440" s="2">
        <v>0</v>
      </c>
      <c r="N2440" s="1" t="s">
        <v>653</v>
      </c>
    </row>
    <row r="2441" spans="1:14" s="1" customFormat="1">
      <c r="A2441" s="1" t="s">
        <v>32</v>
      </c>
      <c r="B2441" s="1" t="s">
        <v>652</v>
      </c>
      <c r="C2441" s="2" t="s">
        <v>8</v>
      </c>
      <c r="D2441" s="2" t="s">
        <v>98</v>
      </c>
      <c r="E2441" s="7">
        <v>0</v>
      </c>
      <c r="F2441" s="120">
        <v>0</v>
      </c>
      <c r="G2441" s="7">
        <v>14908184</v>
      </c>
      <c r="H2441" s="120">
        <v>48188</v>
      </c>
      <c r="I2441" s="7">
        <v>0</v>
      </c>
      <c r="J2441" s="120">
        <v>0</v>
      </c>
      <c r="K2441" s="7"/>
      <c r="L2441" s="119"/>
      <c r="M2441" s="2"/>
    </row>
    <row r="2442" spans="1:14" s="1" customFormat="1">
      <c r="A2442" s="1" t="s">
        <v>32</v>
      </c>
      <c r="B2442" s="1" t="s">
        <v>652</v>
      </c>
      <c r="C2442" s="2" t="s">
        <v>8</v>
      </c>
      <c r="D2442" s="2" t="s">
        <v>99</v>
      </c>
      <c r="E2442" s="7"/>
      <c r="F2442" s="120"/>
      <c r="G2442" s="7"/>
      <c r="H2442" s="120"/>
      <c r="I2442" s="7">
        <v>0</v>
      </c>
      <c r="J2442" s="120">
        <v>0</v>
      </c>
      <c r="K2442" s="7"/>
      <c r="L2442" s="119"/>
      <c r="M2442" s="2"/>
    </row>
    <row r="2443" spans="1:14" s="1" customFormat="1" ht="27.6">
      <c r="A2443" s="1" t="s">
        <v>32</v>
      </c>
      <c r="B2443" s="1" t="s">
        <v>652</v>
      </c>
      <c r="C2443" s="2" t="s">
        <v>8</v>
      </c>
      <c r="D2443" s="2" t="s">
        <v>100</v>
      </c>
      <c r="E2443" s="7"/>
      <c r="F2443" s="120"/>
      <c r="G2443" s="7"/>
      <c r="H2443" s="120"/>
      <c r="I2443" s="7">
        <v>0</v>
      </c>
      <c r="J2443" s="120">
        <v>0</v>
      </c>
      <c r="K2443" s="7"/>
      <c r="L2443" s="119"/>
      <c r="M2443" s="2"/>
    </row>
    <row r="2444" spans="1:14" s="1" customFormat="1">
      <c r="A2444" s="1" t="s">
        <v>32</v>
      </c>
      <c r="B2444" s="1" t="s">
        <v>652</v>
      </c>
      <c r="C2444" s="2" t="s">
        <v>8</v>
      </c>
      <c r="D2444" s="2" t="s">
        <v>101</v>
      </c>
      <c r="E2444" s="7"/>
      <c r="F2444" s="120"/>
      <c r="G2444" s="7"/>
      <c r="H2444" s="120"/>
      <c r="I2444" s="7">
        <v>0</v>
      </c>
      <c r="J2444" s="120">
        <v>0</v>
      </c>
      <c r="K2444" s="7"/>
      <c r="L2444" s="119"/>
      <c r="M2444" s="2"/>
    </row>
    <row r="2445" spans="1:14" s="1" customFormat="1" ht="55.2">
      <c r="A2445" s="1" t="s">
        <v>32</v>
      </c>
      <c r="B2445" s="1" t="s">
        <v>652</v>
      </c>
      <c r="C2445" s="2" t="s">
        <v>8</v>
      </c>
      <c r="D2445" s="2" t="s">
        <v>102</v>
      </c>
      <c r="E2445" s="7">
        <v>0</v>
      </c>
      <c r="F2445" s="120">
        <v>0</v>
      </c>
      <c r="G2445" s="7">
        <v>338351</v>
      </c>
      <c r="H2445" s="120">
        <v>66</v>
      </c>
      <c r="I2445" s="7">
        <v>795404</v>
      </c>
      <c r="J2445" s="120">
        <v>0</v>
      </c>
      <c r="K2445" s="7"/>
      <c r="L2445" s="119"/>
      <c r="M2445" s="2"/>
    </row>
    <row r="2446" spans="1:14" s="1" customFormat="1">
      <c r="A2446" s="1" t="s">
        <v>32</v>
      </c>
      <c r="B2446" s="1" t="s">
        <v>652</v>
      </c>
      <c r="C2446" s="2" t="s">
        <v>8</v>
      </c>
      <c r="D2446" s="2" t="s">
        <v>103</v>
      </c>
      <c r="E2446" s="7"/>
      <c r="F2446" s="120"/>
      <c r="G2446" s="7"/>
      <c r="H2446" s="120"/>
      <c r="I2446" s="7">
        <v>0</v>
      </c>
      <c r="J2446" s="120"/>
      <c r="K2446" s="7"/>
      <c r="L2446" s="119"/>
      <c r="M2446" s="2"/>
    </row>
    <row r="2447" spans="1:14" s="1" customFormat="1" ht="27.6">
      <c r="A2447" s="1" t="s">
        <v>32</v>
      </c>
      <c r="B2447" s="1" t="s">
        <v>652</v>
      </c>
      <c r="C2447" s="2" t="s">
        <v>9</v>
      </c>
      <c r="D2447" s="2" t="s">
        <v>104</v>
      </c>
      <c r="E2447" s="7"/>
      <c r="F2447" s="120"/>
      <c r="G2447" s="7"/>
      <c r="H2447" s="120"/>
      <c r="I2447" s="7">
        <v>0</v>
      </c>
      <c r="J2447" s="120"/>
      <c r="K2447" s="7"/>
      <c r="L2447" s="119"/>
      <c r="M2447" s="2"/>
    </row>
    <row r="2448" spans="1:14" s="1" customFormat="1" ht="27.6">
      <c r="A2448" s="1" t="s">
        <v>32</v>
      </c>
      <c r="B2448" s="1" t="s">
        <v>652</v>
      </c>
      <c r="C2448" s="2" t="s">
        <v>9</v>
      </c>
      <c r="D2448" s="2" t="s">
        <v>105</v>
      </c>
      <c r="E2448" s="7">
        <v>367261</v>
      </c>
      <c r="F2448" s="120"/>
      <c r="G2448" s="7">
        <v>1102556</v>
      </c>
      <c r="H2448" s="120"/>
      <c r="I2448" s="7">
        <v>527108</v>
      </c>
      <c r="J2448" s="120"/>
      <c r="K2448" s="7"/>
      <c r="L2448" s="119"/>
      <c r="M2448" s="2"/>
    </row>
    <row r="2449" spans="1:14" s="1" customFormat="1" ht="41.4">
      <c r="A2449" s="1" t="s">
        <v>32</v>
      </c>
      <c r="B2449" s="1" t="s">
        <v>652</v>
      </c>
      <c r="C2449" s="2" t="s">
        <v>9</v>
      </c>
      <c r="D2449" s="2" t="s">
        <v>106</v>
      </c>
      <c r="E2449" s="7"/>
      <c r="F2449" s="120"/>
      <c r="G2449" s="7"/>
      <c r="H2449" s="120"/>
      <c r="I2449" s="7">
        <v>0</v>
      </c>
      <c r="J2449" s="120"/>
      <c r="K2449" s="7"/>
      <c r="L2449" s="119"/>
      <c r="M2449" s="2"/>
    </row>
    <row r="2450" spans="1:14" s="1" customFormat="1" ht="27.6">
      <c r="A2450" s="1" t="s">
        <v>32</v>
      </c>
      <c r="B2450" s="1" t="s">
        <v>652</v>
      </c>
      <c r="C2450" s="2" t="s">
        <v>9</v>
      </c>
      <c r="D2450" s="2" t="s">
        <v>107</v>
      </c>
      <c r="E2450" s="7"/>
      <c r="F2450" s="120"/>
      <c r="G2450" s="7"/>
      <c r="H2450" s="120"/>
      <c r="I2450" s="7">
        <v>0</v>
      </c>
      <c r="J2450" s="120"/>
      <c r="K2450" s="7"/>
      <c r="L2450" s="119"/>
      <c r="M2450" s="2"/>
    </row>
    <row r="2451" spans="1:14" s="1" customFormat="1" ht="27.6">
      <c r="A2451" s="1" t="s">
        <v>32</v>
      </c>
      <c r="B2451" s="1" t="s">
        <v>652</v>
      </c>
      <c r="C2451" s="2" t="s">
        <v>9</v>
      </c>
      <c r="D2451" s="2" t="s">
        <v>108</v>
      </c>
      <c r="E2451" s="7">
        <v>2399739</v>
      </c>
      <c r="F2451" s="120"/>
      <c r="G2451" s="7">
        <v>4280476</v>
      </c>
      <c r="H2451" s="120"/>
      <c r="I2451" s="7">
        <v>806486</v>
      </c>
      <c r="J2451" s="120"/>
      <c r="K2451" s="7"/>
      <c r="L2451" s="119"/>
      <c r="M2451" s="2"/>
    </row>
    <row r="2452" spans="1:14" s="1" customFormat="1" ht="27.6">
      <c r="A2452" s="1" t="s">
        <v>32</v>
      </c>
      <c r="B2452" s="1" t="s">
        <v>652</v>
      </c>
      <c r="C2452" s="2" t="s">
        <v>10</v>
      </c>
      <c r="D2452" s="2" t="s">
        <v>109</v>
      </c>
      <c r="E2452" s="7">
        <v>0</v>
      </c>
      <c r="F2452" s="120"/>
      <c r="G2452" s="7">
        <v>2267470</v>
      </c>
      <c r="H2452" s="120"/>
      <c r="I2452" s="7">
        <v>1502953</v>
      </c>
      <c r="J2452" s="120"/>
      <c r="K2452" s="7"/>
      <c r="L2452" s="119"/>
      <c r="M2452" s="2"/>
    </row>
    <row r="2453" spans="1:14" s="1" customFormat="1" ht="27.6">
      <c r="A2453" s="1" t="s">
        <v>32</v>
      </c>
      <c r="B2453" s="1" t="s">
        <v>652</v>
      </c>
      <c r="C2453" s="2" t="s">
        <v>10</v>
      </c>
      <c r="D2453" s="2" t="s">
        <v>110</v>
      </c>
      <c r="E2453" s="7">
        <v>0</v>
      </c>
      <c r="F2453" s="120"/>
      <c r="G2453" s="7">
        <v>92938</v>
      </c>
      <c r="H2453" s="120"/>
      <c r="I2453" s="7"/>
      <c r="J2453" s="120"/>
      <c r="K2453" s="7"/>
      <c r="L2453" s="119"/>
      <c r="M2453" s="2"/>
    </row>
    <row r="2454" spans="1:14" s="1" customFormat="1" ht="27.6">
      <c r="A2454" s="1" t="s">
        <v>32</v>
      </c>
      <c r="B2454" s="1" t="s">
        <v>652</v>
      </c>
      <c r="C2454" s="2" t="s">
        <v>10</v>
      </c>
      <c r="D2454" s="2" t="s">
        <v>111</v>
      </c>
      <c r="E2454" s="7">
        <v>412604</v>
      </c>
      <c r="F2454" s="120"/>
      <c r="G2454" s="7">
        <v>1876907</v>
      </c>
      <c r="H2454" s="120"/>
      <c r="I2454" s="7">
        <v>366161</v>
      </c>
      <c r="J2454" s="120"/>
      <c r="K2454" s="7">
        <v>129049</v>
      </c>
      <c r="L2454" s="119"/>
      <c r="M2454" s="2">
        <v>166806</v>
      </c>
      <c r="N2454" s="1" t="s">
        <v>654</v>
      </c>
    </row>
    <row r="2455" spans="1:14" s="1" customFormat="1" ht="27.6">
      <c r="A2455" s="1" t="s">
        <v>32</v>
      </c>
      <c r="B2455" s="1" t="s">
        <v>652</v>
      </c>
      <c r="C2455" s="2" t="s">
        <v>10</v>
      </c>
      <c r="D2455" s="2" t="s">
        <v>112</v>
      </c>
      <c r="E2455" s="7"/>
      <c r="F2455" s="120"/>
      <c r="G2455" s="7"/>
      <c r="H2455" s="120"/>
      <c r="I2455" s="7"/>
      <c r="J2455" s="120"/>
      <c r="K2455" s="7"/>
      <c r="L2455" s="119"/>
      <c r="M2455" s="2"/>
    </row>
    <row r="2456" spans="1:14" s="1" customFormat="1">
      <c r="A2456" s="1" t="s">
        <v>32</v>
      </c>
      <c r="B2456" s="1" t="s">
        <v>652</v>
      </c>
      <c r="C2456" s="2" t="s">
        <v>11</v>
      </c>
      <c r="D2456" s="2" t="s">
        <v>113</v>
      </c>
      <c r="E2456" s="7">
        <v>0</v>
      </c>
      <c r="F2456" s="120"/>
      <c r="G2456" s="7">
        <v>34754459</v>
      </c>
      <c r="H2456" s="120"/>
      <c r="I2456" s="7">
        <v>2304964</v>
      </c>
      <c r="J2456" s="120"/>
      <c r="K2456" s="7"/>
      <c r="L2456" s="119"/>
      <c r="M2456" s="2"/>
    </row>
    <row r="2457" spans="1:14" s="1" customFormat="1" ht="41.4">
      <c r="A2457" s="1" t="s">
        <v>32</v>
      </c>
      <c r="B2457" s="1" t="s">
        <v>652</v>
      </c>
      <c r="C2457" s="2" t="s">
        <v>11</v>
      </c>
      <c r="D2457" s="2" t="s">
        <v>114</v>
      </c>
      <c r="E2457" s="7">
        <v>0</v>
      </c>
      <c r="F2457" s="120"/>
      <c r="G2457" s="7">
        <v>361674</v>
      </c>
      <c r="H2457" s="120"/>
      <c r="I2457" s="7">
        <v>33642635</v>
      </c>
      <c r="J2457" s="120"/>
      <c r="K2457" s="7">
        <v>-1785</v>
      </c>
      <c r="L2457" s="119"/>
      <c r="M2457" s="2"/>
      <c r="N2457" s="1" t="s">
        <v>655</v>
      </c>
    </row>
    <row r="2458" spans="1:14" s="1" customFormat="1">
      <c r="A2458" s="1" t="s">
        <v>32</v>
      </c>
      <c r="B2458" s="1" t="s">
        <v>652</v>
      </c>
      <c r="C2458" s="2" t="s">
        <v>11</v>
      </c>
      <c r="D2458" s="2" t="s">
        <v>115</v>
      </c>
      <c r="E2458" s="7">
        <v>0</v>
      </c>
      <c r="F2458" s="120"/>
      <c r="G2458" s="7">
        <v>2396181</v>
      </c>
      <c r="H2458" s="120"/>
      <c r="I2458" s="7"/>
      <c r="J2458" s="120"/>
      <c r="K2458" s="7"/>
      <c r="L2458" s="119"/>
      <c r="M2458" s="2"/>
    </row>
    <row r="2459" spans="1:14" s="1" customFormat="1">
      <c r="A2459" s="1" t="s">
        <v>32</v>
      </c>
      <c r="B2459" s="1" t="s">
        <v>652</v>
      </c>
      <c r="C2459" s="2" t="s">
        <v>12</v>
      </c>
      <c r="D2459" s="2" t="s">
        <v>116</v>
      </c>
      <c r="E2459" s="7"/>
      <c r="F2459" s="120"/>
      <c r="G2459" s="7"/>
      <c r="H2459" s="120"/>
      <c r="I2459" s="7"/>
      <c r="J2459" s="120"/>
      <c r="K2459" s="7"/>
      <c r="L2459" s="119"/>
      <c r="M2459" s="2"/>
    </row>
    <row r="2460" spans="1:14" s="1" customFormat="1" ht="27.6">
      <c r="A2460" s="1" t="s">
        <v>32</v>
      </c>
      <c r="B2460" s="1" t="s">
        <v>652</v>
      </c>
      <c r="C2460" s="2" t="s">
        <v>13</v>
      </c>
      <c r="D2460" s="2" t="s">
        <v>117</v>
      </c>
      <c r="E2460" s="7"/>
      <c r="F2460" s="120"/>
      <c r="G2460" s="7"/>
      <c r="H2460" s="120"/>
      <c r="I2460" s="7"/>
      <c r="J2460" s="120"/>
      <c r="K2460" s="7"/>
      <c r="L2460" s="119"/>
      <c r="M2460" s="2"/>
    </row>
    <row r="2461" spans="1:14" s="1" customFormat="1">
      <c r="A2461" s="1" t="s">
        <v>32</v>
      </c>
      <c r="B2461" s="1" t="s">
        <v>652</v>
      </c>
      <c r="C2461" s="2" t="s">
        <v>14</v>
      </c>
      <c r="D2461" s="2" t="s">
        <v>118</v>
      </c>
      <c r="E2461" s="7">
        <v>0</v>
      </c>
      <c r="F2461" s="120"/>
      <c r="G2461" s="7">
        <v>4679353</v>
      </c>
      <c r="H2461" s="120"/>
      <c r="I2461" s="7">
        <v>4340378</v>
      </c>
      <c r="J2461" s="120"/>
      <c r="K2461" s="7">
        <v>38715</v>
      </c>
      <c r="L2461" s="119"/>
      <c r="M2461" s="2"/>
      <c r="N2461" s="1" t="s">
        <v>656</v>
      </c>
    </row>
    <row r="2462" spans="1:14" s="1" customFormat="1" ht="27.6">
      <c r="A2462" s="1" t="s">
        <v>32</v>
      </c>
      <c r="B2462" s="1" t="s">
        <v>652</v>
      </c>
      <c r="C2462" s="2" t="s">
        <v>15</v>
      </c>
      <c r="D2462" s="2" t="s">
        <v>119</v>
      </c>
      <c r="E2462" s="7">
        <v>0</v>
      </c>
      <c r="F2462" s="120">
        <v>0</v>
      </c>
      <c r="G2462" s="7">
        <v>2441992</v>
      </c>
      <c r="H2462" s="120">
        <v>541</v>
      </c>
      <c r="I2462" s="7">
        <v>0</v>
      </c>
      <c r="J2462" s="120">
        <v>0</v>
      </c>
      <c r="K2462" s="7">
        <v>0</v>
      </c>
      <c r="L2462" s="119">
        <v>0</v>
      </c>
      <c r="M2462" s="2">
        <v>0</v>
      </c>
    </row>
    <row r="2463" spans="1:14" s="1" customFormat="1" ht="27.6">
      <c r="A2463" s="1" t="s">
        <v>32</v>
      </c>
      <c r="B2463" s="1" t="s">
        <v>652</v>
      </c>
      <c r="C2463" s="2" t="s">
        <v>15</v>
      </c>
      <c r="D2463" s="2" t="s">
        <v>120</v>
      </c>
      <c r="E2463" s="7">
        <v>0</v>
      </c>
      <c r="F2463" s="120">
        <v>0</v>
      </c>
      <c r="G2463" s="7">
        <v>2508381</v>
      </c>
      <c r="H2463" s="120">
        <v>1653</v>
      </c>
      <c r="I2463" s="7">
        <v>0</v>
      </c>
      <c r="J2463" s="120">
        <v>0</v>
      </c>
      <c r="K2463" s="7">
        <v>0</v>
      </c>
      <c r="L2463" s="119">
        <v>0</v>
      </c>
      <c r="M2463" s="2">
        <v>0</v>
      </c>
    </row>
    <row r="2464" spans="1:14" s="1" customFormat="1" ht="27.6">
      <c r="A2464" s="1" t="s">
        <v>32</v>
      </c>
      <c r="B2464" s="1" t="s">
        <v>652</v>
      </c>
      <c r="C2464" s="2" t="s">
        <v>15</v>
      </c>
      <c r="D2464" s="2" t="s">
        <v>121</v>
      </c>
      <c r="E2464" s="7"/>
      <c r="F2464" s="120"/>
      <c r="G2464" s="7"/>
      <c r="H2464" s="120"/>
      <c r="I2464" s="7"/>
      <c r="J2464" s="120"/>
      <c r="K2464" s="7"/>
      <c r="L2464" s="119"/>
      <c r="M2464" s="2"/>
    </row>
    <row r="2465" spans="1:14" s="1" customFormat="1" ht="27.6">
      <c r="A2465" s="1" t="s">
        <v>32</v>
      </c>
      <c r="B2465" s="1" t="s">
        <v>652</v>
      </c>
      <c r="C2465" s="2" t="s">
        <v>15</v>
      </c>
      <c r="D2465" s="2" t="s">
        <v>122</v>
      </c>
      <c r="E2465" s="7"/>
      <c r="F2465" s="120"/>
      <c r="G2465" s="7"/>
      <c r="H2465" s="120"/>
      <c r="I2465" s="7"/>
      <c r="J2465" s="120"/>
      <c r="K2465" s="7"/>
      <c r="L2465" s="119"/>
      <c r="M2465" s="2"/>
    </row>
    <row r="2466" spans="1:14" s="1" customFormat="1">
      <c r="A2466" s="1" t="s">
        <v>32</v>
      </c>
      <c r="B2466" s="1" t="s">
        <v>652</v>
      </c>
      <c r="C2466" s="2" t="s">
        <v>15</v>
      </c>
      <c r="D2466" s="2" t="s">
        <v>123</v>
      </c>
      <c r="E2466" s="7"/>
      <c r="F2466" s="120"/>
      <c r="G2466" s="7"/>
      <c r="H2466" s="120"/>
      <c r="I2466" s="7">
        <v>528316</v>
      </c>
      <c r="J2466" s="120">
        <v>39</v>
      </c>
      <c r="K2466" s="7">
        <v>1293451</v>
      </c>
      <c r="L2466" s="119">
        <v>406</v>
      </c>
      <c r="M2466" s="2">
        <v>5000</v>
      </c>
      <c r="N2466" s="1" t="s">
        <v>657</v>
      </c>
    </row>
    <row r="2467" spans="1:14" s="1" customFormat="1">
      <c r="A2467" s="1" t="s">
        <v>32</v>
      </c>
      <c r="B2467" s="1" t="s">
        <v>652</v>
      </c>
      <c r="C2467" s="2" t="s">
        <v>86</v>
      </c>
      <c r="D2467" s="2" t="s">
        <v>124</v>
      </c>
      <c r="E2467" s="7"/>
      <c r="F2467" s="120"/>
      <c r="G2467" s="7"/>
      <c r="H2467" s="120"/>
      <c r="I2467" s="7"/>
      <c r="J2467" s="120"/>
      <c r="K2467" s="7"/>
      <c r="L2467" s="119"/>
      <c r="M2467" s="2"/>
    </row>
    <row r="2468" spans="1:14" s="1" customFormat="1">
      <c r="A2468" s="1" t="s">
        <v>32</v>
      </c>
      <c r="B2468" s="1" t="s">
        <v>659</v>
      </c>
      <c r="C2468" s="2" t="s">
        <v>8</v>
      </c>
      <c r="D2468" s="2" t="s">
        <v>97</v>
      </c>
      <c r="E2468" s="7">
        <v>142220</v>
      </c>
      <c r="F2468" s="120">
        <v>157</v>
      </c>
      <c r="G2468" s="7">
        <v>335129</v>
      </c>
      <c r="H2468" s="120">
        <v>478</v>
      </c>
      <c r="I2468" s="7">
        <v>8742911</v>
      </c>
      <c r="J2468" s="120">
        <v>4256</v>
      </c>
      <c r="K2468" s="7">
        <v>373754</v>
      </c>
      <c r="L2468" s="119">
        <v>254</v>
      </c>
      <c r="M2468" s="2"/>
    </row>
    <row r="2469" spans="1:14" s="1" customFormat="1">
      <c r="A2469" s="1" t="s">
        <v>32</v>
      </c>
      <c r="B2469" s="1" t="s">
        <v>659</v>
      </c>
      <c r="C2469" s="2" t="s">
        <v>8</v>
      </c>
      <c r="D2469" s="2" t="s">
        <v>98</v>
      </c>
      <c r="E2469" s="7">
        <v>3538493</v>
      </c>
      <c r="F2469" s="120">
        <v>5189</v>
      </c>
      <c r="G2469" s="7">
        <v>17933453</v>
      </c>
      <c r="H2469" s="120">
        <v>14703</v>
      </c>
      <c r="I2469" s="7">
        <v>1036700</v>
      </c>
      <c r="J2469" s="120">
        <v>1354</v>
      </c>
      <c r="K2469" s="7">
        <v>-1500</v>
      </c>
      <c r="L2469" s="119">
        <v>2</v>
      </c>
      <c r="M2469" s="2"/>
    </row>
    <row r="2470" spans="1:14" s="1" customFormat="1">
      <c r="A2470" s="1" t="s">
        <v>32</v>
      </c>
      <c r="B2470" s="1" t="s">
        <v>659</v>
      </c>
      <c r="C2470" s="2" t="s">
        <v>8</v>
      </c>
      <c r="D2470" s="2" t="s">
        <v>99</v>
      </c>
      <c r="E2470" s="7"/>
      <c r="F2470" s="120"/>
      <c r="G2470" s="7"/>
      <c r="H2470" s="120"/>
      <c r="I2470" s="7"/>
      <c r="J2470" s="120"/>
      <c r="K2470" s="7"/>
      <c r="L2470" s="119"/>
      <c r="M2470" s="2"/>
    </row>
    <row r="2471" spans="1:14" s="1" customFormat="1" ht="27.6">
      <c r="A2471" s="1" t="s">
        <v>32</v>
      </c>
      <c r="B2471" s="1" t="s">
        <v>659</v>
      </c>
      <c r="C2471" s="2" t="s">
        <v>8</v>
      </c>
      <c r="D2471" s="2" t="s">
        <v>100</v>
      </c>
      <c r="E2471" s="7">
        <v>277245</v>
      </c>
      <c r="F2471" s="120">
        <v>344</v>
      </c>
      <c r="G2471" s="7">
        <v>318000</v>
      </c>
      <c r="H2471" s="120">
        <v>443</v>
      </c>
      <c r="I2471" s="7"/>
      <c r="J2471" s="120"/>
      <c r="K2471" s="7"/>
      <c r="L2471" s="119"/>
      <c r="M2471" s="2"/>
    </row>
    <row r="2472" spans="1:14" s="1" customFormat="1">
      <c r="A2472" s="1" t="s">
        <v>32</v>
      </c>
      <c r="B2472" s="1" t="s">
        <v>659</v>
      </c>
      <c r="C2472" s="2" t="s">
        <v>8</v>
      </c>
      <c r="D2472" s="2" t="s">
        <v>101</v>
      </c>
      <c r="E2472" s="7"/>
      <c r="F2472" s="120"/>
      <c r="G2472" s="7"/>
      <c r="H2472" s="120"/>
      <c r="I2472" s="7"/>
      <c r="J2472" s="120"/>
      <c r="K2472" s="7"/>
      <c r="L2472" s="119"/>
      <c r="M2472" s="2"/>
    </row>
    <row r="2473" spans="1:14" s="1" customFormat="1" ht="55.2">
      <c r="A2473" s="1" t="s">
        <v>32</v>
      </c>
      <c r="B2473" s="1" t="s">
        <v>659</v>
      </c>
      <c r="C2473" s="2" t="s">
        <v>8</v>
      </c>
      <c r="D2473" s="2" t="s">
        <v>102</v>
      </c>
      <c r="E2473" s="7"/>
      <c r="F2473" s="120"/>
      <c r="G2473" s="7"/>
      <c r="H2473" s="120"/>
      <c r="I2473" s="7"/>
      <c r="J2473" s="120"/>
      <c r="K2473" s="7"/>
      <c r="L2473" s="119"/>
      <c r="M2473" s="2"/>
    </row>
    <row r="2474" spans="1:14" s="1" customFormat="1">
      <c r="A2474" s="1" t="s">
        <v>32</v>
      </c>
      <c r="B2474" s="1" t="s">
        <v>659</v>
      </c>
      <c r="C2474" s="2" t="s">
        <v>8</v>
      </c>
      <c r="D2474" s="2" t="s">
        <v>103</v>
      </c>
      <c r="E2474" s="7"/>
      <c r="F2474" s="120"/>
      <c r="G2474" s="7"/>
      <c r="H2474" s="120"/>
      <c r="I2474" s="7"/>
      <c r="J2474" s="120"/>
      <c r="K2474" s="7"/>
      <c r="L2474" s="119"/>
      <c r="M2474" s="2"/>
    </row>
    <row r="2475" spans="1:14" s="1" customFormat="1" ht="27.6">
      <c r="A2475" s="1" t="s">
        <v>32</v>
      </c>
      <c r="B2475" s="1" t="s">
        <v>659</v>
      </c>
      <c r="C2475" s="2" t="s">
        <v>9</v>
      </c>
      <c r="D2475" s="2" t="s">
        <v>104</v>
      </c>
      <c r="E2475" s="7"/>
      <c r="F2475" s="120"/>
      <c r="G2475" s="7"/>
      <c r="H2475" s="120"/>
      <c r="I2475" s="7"/>
      <c r="J2475" s="120"/>
      <c r="K2475" s="7"/>
      <c r="L2475" s="119"/>
      <c r="M2475" s="2"/>
    </row>
    <row r="2476" spans="1:14" s="1" customFormat="1" ht="27.6">
      <c r="A2476" s="1" t="s">
        <v>32</v>
      </c>
      <c r="B2476" s="1" t="s">
        <v>659</v>
      </c>
      <c r="C2476" s="2" t="s">
        <v>9</v>
      </c>
      <c r="D2476" s="2" t="s">
        <v>105</v>
      </c>
      <c r="E2476" s="7"/>
      <c r="F2476" s="120"/>
      <c r="G2476" s="7"/>
      <c r="H2476" s="120"/>
      <c r="I2476" s="7">
        <v>7500</v>
      </c>
      <c r="J2476" s="120"/>
      <c r="K2476" s="7"/>
      <c r="L2476" s="119"/>
      <c r="M2476" s="2"/>
    </row>
    <row r="2477" spans="1:14" s="1" customFormat="1" ht="41.4">
      <c r="A2477" s="1" t="s">
        <v>32</v>
      </c>
      <c r="B2477" s="1" t="s">
        <v>659</v>
      </c>
      <c r="C2477" s="2" t="s">
        <v>9</v>
      </c>
      <c r="D2477" s="2" t="s">
        <v>106</v>
      </c>
      <c r="E2477" s="7"/>
      <c r="F2477" s="120"/>
      <c r="G2477" s="7">
        <v>210195</v>
      </c>
      <c r="H2477" s="120"/>
      <c r="I2477" s="7">
        <v>316913</v>
      </c>
      <c r="J2477" s="120"/>
      <c r="K2477" s="7"/>
      <c r="L2477" s="119"/>
      <c r="M2477" s="2"/>
    </row>
    <row r="2478" spans="1:14" s="1" customFormat="1" ht="27.6">
      <c r="A2478" s="1" t="s">
        <v>32</v>
      </c>
      <c r="B2478" s="1" t="s">
        <v>659</v>
      </c>
      <c r="C2478" s="2" t="s">
        <v>9</v>
      </c>
      <c r="D2478" s="2" t="s">
        <v>107</v>
      </c>
      <c r="E2478" s="7"/>
      <c r="F2478" s="120"/>
      <c r="G2478" s="7">
        <v>10482</v>
      </c>
      <c r="H2478" s="120"/>
      <c r="I2478" s="7"/>
      <c r="J2478" s="120"/>
      <c r="K2478" s="7"/>
      <c r="L2478" s="119"/>
      <c r="M2478" s="2"/>
    </row>
    <row r="2479" spans="1:14" s="1" customFormat="1" ht="27.6">
      <c r="A2479" s="1" t="s">
        <v>32</v>
      </c>
      <c r="B2479" s="1" t="s">
        <v>659</v>
      </c>
      <c r="C2479" s="2" t="s">
        <v>9</v>
      </c>
      <c r="D2479" s="2" t="s">
        <v>108</v>
      </c>
      <c r="E2479" s="7"/>
      <c r="F2479" s="120"/>
      <c r="G2479" s="7">
        <v>1863055</v>
      </c>
      <c r="H2479" s="120"/>
      <c r="I2479" s="7">
        <v>3224113</v>
      </c>
      <c r="J2479" s="120"/>
      <c r="K2479" s="7">
        <v>68041</v>
      </c>
      <c r="L2479" s="119"/>
      <c r="M2479" s="2"/>
    </row>
    <row r="2480" spans="1:14" s="1" customFormat="1" ht="27.6">
      <c r="A2480" s="1" t="s">
        <v>32</v>
      </c>
      <c r="B2480" s="1" t="s">
        <v>659</v>
      </c>
      <c r="C2480" s="2" t="s">
        <v>10</v>
      </c>
      <c r="D2480" s="2" t="s">
        <v>109</v>
      </c>
      <c r="E2480" s="7"/>
      <c r="F2480" s="120"/>
      <c r="G2480" s="7">
        <v>664814</v>
      </c>
      <c r="H2480" s="120"/>
      <c r="I2480" s="7">
        <v>75727</v>
      </c>
      <c r="J2480" s="120"/>
      <c r="K2480" s="7">
        <v>144605</v>
      </c>
      <c r="L2480" s="119"/>
      <c r="M2480" s="2">
        <v>79338</v>
      </c>
    </row>
    <row r="2481" spans="1:14" s="1" customFormat="1" ht="27.6">
      <c r="A2481" s="1" t="s">
        <v>32</v>
      </c>
      <c r="B2481" s="1" t="s">
        <v>659</v>
      </c>
      <c r="C2481" s="2" t="s">
        <v>10</v>
      </c>
      <c r="D2481" s="2" t="s">
        <v>110</v>
      </c>
      <c r="E2481" s="7">
        <v>90678</v>
      </c>
      <c r="F2481" s="120"/>
      <c r="G2481" s="7">
        <v>424852</v>
      </c>
      <c r="H2481" s="120"/>
      <c r="I2481" s="7"/>
      <c r="J2481" s="120"/>
      <c r="K2481" s="7"/>
      <c r="L2481" s="119"/>
      <c r="M2481" s="2"/>
    </row>
    <row r="2482" spans="1:14" s="1" customFormat="1" ht="27.6">
      <c r="A2482" s="1" t="s">
        <v>32</v>
      </c>
      <c r="B2482" s="1" t="s">
        <v>659</v>
      </c>
      <c r="C2482" s="2" t="s">
        <v>10</v>
      </c>
      <c r="D2482" s="2" t="s">
        <v>111</v>
      </c>
      <c r="E2482" s="7"/>
      <c r="F2482" s="120"/>
      <c r="G2482" s="7">
        <v>1100767</v>
      </c>
      <c r="H2482" s="120"/>
      <c r="I2482" s="7">
        <v>6519127</v>
      </c>
      <c r="J2482" s="120"/>
      <c r="K2482" s="7">
        <v>29738</v>
      </c>
      <c r="L2482" s="119"/>
      <c r="M2482" s="2"/>
    </row>
    <row r="2483" spans="1:14" s="1" customFormat="1" ht="27.6">
      <c r="A2483" s="1" t="s">
        <v>32</v>
      </c>
      <c r="B2483" s="1" t="s">
        <v>659</v>
      </c>
      <c r="C2483" s="2" t="s">
        <v>10</v>
      </c>
      <c r="D2483" s="2" t="s">
        <v>112</v>
      </c>
      <c r="E2483" s="7"/>
      <c r="F2483" s="120"/>
      <c r="G2483" s="7"/>
      <c r="H2483" s="120"/>
      <c r="I2483" s="7"/>
      <c r="J2483" s="120"/>
      <c r="K2483" s="7"/>
      <c r="L2483" s="119"/>
      <c r="M2483" s="2"/>
    </row>
    <row r="2484" spans="1:14" s="1" customFormat="1">
      <c r="A2484" s="1" t="s">
        <v>32</v>
      </c>
      <c r="B2484" s="1" t="s">
        <v>659</v>
      </c>
      <c r="C2484" s="2" t="s">
        <v>11</v>
      </c>
      <c r="D2484" s="2" t="s">
        <v>113</v>
      </c>
      <c r="E2484" s="7"/>
      <c r="F2484" s="120"/>
      <c r="G2484" s="7">
        <v>238372</v>
      </c>
      <c r="H2484" s="120"/>
      <c r="I2484" s="7"/>
      <c r="J2484" s="120"/>
      <c r="K2484" s="7"/>
      <c r="L2484" s="119"/>
      <c r="M2484" s="2"/>
    </row>
    <row r="2485" spans="1:14" s="1" customFormat="1" ht="41.4">
      <c r="A2485" s="1" t="s">
        <v>32</v>
      </c>
      <c r="B2485" s="1" t="s">
        <v>659</v>
      </c>
      <c r="C2485" s="2" t="s">
        <v>11</v>
      </c>
      <c r="D2485" s="2" t="s">
        <v>114</v>
      </c>
      <c r="E2485" s="7"/>
      <c r="F2485" s="120"/>
      <c r="G2485" s="7">
        <v>6605661</v>
      </c>
      <c r="H2485" s="120"/>
      <c r="I2485" s="7">
        <v>129958</v>
      </c>
      <c r="J2485" s="120"/>
      <c r="K2485" s="7"/>
      <c r="L2485" s="119"/>
      <c r="M2485" s="2"/>
    </row>
    <row r="2486" spans="1:14" s="1" customFormat="1">
      <c r="A2486" s="1" t="s">
        <v>32</v>
      </c>
      <c r="B2486" s="1" t="s">
        <v>659</v>
      </c>
      <c r="C2486" s="2" t="s">
        <v>11</v>
      </c>
      <c r="D2486" s="2" t="s">
        <v>115</v>
      </c>
      <c r="E2486" s="7"/>
      <c r="F2486" s="120"/>
      <c r="G2486" s="7"/>
      <c r="H2486" s="120"/>
      <c r="I2486" s="7"/>
      <c r="J2486" s="120"/>
      <c r="K2486" s="7"/>
      <c r="L2486" s="119"/>
      <c r="M2486" s="2"/>
    </row>
    <row r="2487" spans="1:14" s="1" customFormat="1">
      <c r="A2487" s="1" t="s">
        <v>32</v>
      </c>
      <c r="B2487" s="1" t="s">
        <v>659</v>
      </c>
      <c r="C2487" s="2" t="s">
        <v>12</v>
      </c>
      <c r="D2487" s="2" t="s">
        <v>116</v>
      </c>
      <c r="E2487" s="7"/>
      <c r="F2487" s="120"/>
      <c r="G2487" s="7"/>
      <c r="H2487" s="120"/>
      <c r="I2487" s="7"/>
      <c r="J2487" s="120"/>
      <c r="K2487" s="7"/>
      <c r="L2487" s="119"/>
      <c r="M2487" s="2"/>
    </row>
    <row r="2488" spans="1:14" s="1" customFormat="1" ht="27.6">
      <c r="A2488" s="1" t="s">
        <v>32</v>
      </c>
      <c r="B2488" s="1" t="s">
        <v>659</v>
      </c>
      <c r="C2488" s="2" t="s">
        <v>13</v>
      </c>
      <c r="D2488" s="2" t="s">
        <v>117</v>
      </c>
      <c r="E2488" s="7"/>
      <c r="F2488" s="120"/>
      <c r="G2488" s="7"/>
      <c r="H2488" s="120"/>
      <c r="I2488" s="7"/>
      <c r="J2488" s="120"/>
      <c r="K2488" s="7"/>
      <c r="L2488" s="119"/>
      <c r="M2488" s="2"/>
    </row>
    <row r="2489" spans="1:14" s="1" customFormat="1">
      <c r="A2489" s="1" t="s">
        <v>32</v>
      </c>
      <c r="B2489" s="1" t="s">
        <v>659</v>
      </c>
      <c r="C2489" s="2" t="s">
        <v>14</v>
      </c>
      <c r="D2489" s="2" t="s">
        <v>118</v>
      </c>
      <c r="E2489" s="7"/>
      <c r="F2489" s="120"/>
      <c r="G2489" s="7">
        <v>1163227</v>
      </c>
      <c r="H2489" s="120"/>
      <c r="I2489" s="7">
        <v>3297632</v>
      </c>
      <c r="J2489" s="120"/>
      <c r="K2489" s="7">
        <v>33053</v>
      </c>
      <c r="L2489" s="119"/>
      <c r="M2489" s="2">
        <v>19496</v>
      </c>
      <c r="N2489" s="1" t="s">
        <v>660</v>
      </c>
    </row>
    <row r="2490" spans="1:14" s="1" customFormat="1" ht="27.6">
      <c r="A2490" s="1" t="s">
        <v>32</v>
      </c>
      <c r="B2490" s="1" t="s">
        <v>659</v>
      </c>
      <c r="C2490" s="2" t="s">
        <v>15</v>
      </c>
      <c r="D2490" s="2" t="s">
        <v>119</v>
      </c>
      <c r="E2490" s="7"/>
      <c r="F2490" s="120"/>
      <c r="G2490" s="7">
        <v>954621</v>
      </c>
      <c r="H2490" s="120">
        <v>147</v>
      </c>
      <c r="I2490" s="7"/>
      <c r="J2490" s="120"/>
      <c r="K2490" s="7"/>
      <c r="L2490" s="119"/>
      <c r="M2490" s="2"/>
    </row>
    <row r="2491" spans="1:14" s="1" customFormat="1" ht="27.6">
      <c r="A2491" s="1" t="s">
        <v>32</v>
      </c>
      <c r="B2491" s="1" t="s">
        <v>659</v>
      </c>
      <c r="C2491" s="2" t="s">
        <v>15</v>
      </c>
      <c r="D2491" s="2" t="s">
        <v>120</v>
      </c>
      <c r="E2491" s="7"/>
      <c r="F2491" s="120"/>
      <c r="G2491" s="7">
        <v>980574</v>
      </c>
      <c r="H2491" s="120">
        <v>599</v>
      </c>
      <c r="I2491" s="7"/>
      <c r="J2491" s="120"/>
      <c r="K2491" s="7"/>
      <c r="L2491" s="119"/>
      <c r="M2491" s="2"/>
    </row>
    <row r="2492" spans="1:14" s="1" customFormat="1" ht="27.6">
      <c r="A2492" s="1" t="s">
        <v>32</v>
      </c>
      <c r="B2492" s="1" t="s">
        <v>659</v>
      </c>
      <c r="C2492" s="2" t="s">
        <v>15</v>
      </c>
      <c r="D2492" s="2" t="s">
        <v>121</v>
      </c>
      <c r="E2492" s="7"/>
      <c r="F2492" s="120"/>
      <c r="G2492" s="7">
        <v>130727</v>
      </c>
      <c r="H2492" s="120"/>
      <c r="I2492" s="7">
        <v>302314</v>
      </c>
      <c r="J2492" s="120">
        <v>101</v>
      </c>
      <c r="K2492" s="7"/>
      <c r="L2492" s="119"/>
      <c r="M2492" s="2"/>
    </row>
    <row r="2493" spans="1:14" s="1" customFormat="1" ht="27.6">
      <c r="A2493" s="1" t="s">
        <v>32</v>
      </c>
      <c r="B2493" s="1" t="s">
        <v>659</v>
      </c>
      <c r="C2493" s="2" t="s">
        <v>15</v>
      </c>
      <c r="D2493" s="2" t="s">
        <v>122</v>
      </c>
      <c r="E2493" s="7"/>
      <c r="F2493" s="120"/>
      <c r="G2493" s="7"/>
      <c r="H2493" s="120"/>
      <c r="I2493" s="7"/>
      <c r="J2493" s="120"/>
      <c r="K2493" s="7">
        <v>156147</v>
      </c>
      <c r="L2493" s="119">
        <v>64</v>
      </c>
      <c r="M2493" s="2">
        <v>60813</v>
      </c>
    </row>
    <row r="2494" spans="1:14" s="1" customFormat="1">
      <c r="A2494" s="1" t="s">
        <v>32</v>
      </c>
      <c r="B2494" s="1" t="s">
        <v>659</v>
      </c>
      <c r="C2494" s="2" t="s">
        <v>15</v>
      </c>
      <c r="D2494" s="2" t="s">
        <v>123</v>
      </c>
      <c r="E2494" s="7"/>
      <c r="F2494" s="120"/>
      <c r="G2494" s="7"/>
      <c r="H2494" s="120"/>
      <c r="I2494" s="7">
        <v>49999</v>
      </c>
      <c r="J2494" s="120"/>
      <c r="K2494" s="7"/>
      <c r="L2494" s="119"/>
      <c r="M2494" s="2">
        <v>180000</v>
      </c>
    </row>
    <row r="2495" spans="1:14" s="1" customFormat="1">
      <c r="A2495" s="1" t="s">
        <v>32</v>
      </c>
      <c r="B2495" s="1" t="s">
        <v>659</v>
      </c>
      <c r="C2495" s="2" t="s">
        <v>86</v>
      </c>
      <c r="D2495" s="2" t="s">
        <v>124</v>
      </c>
      <c r="E2495" s="7"/>
      <c r="F2495" s="120"/>
      <c r="G2495" s="7"/>
      <c r="H2495" s="120"/>
      <c r="I2495" s="7"/>
      <c r="J2495" s="120"/>
      <c r="K2495" s="7"/>
      <c r="L2495" s="119"/>
      <c r="M2495" s="2"/>
    </row>
    <row r="2496" spans="1:14" s="1" customFormat="1">
      <c r="A2496" s="1" t="s">
        <v>32</v>
      </c>
      <c r="B2496" s="1" t="s">
        <v>661</v>
      </c>
      <c r="C2496" s="2" t="s">
        <v>8</v>
      </c>
      <c r="D2496" s="2" t="s">
        <v>97</v>
      </c>
      <c r="E2496" s="7">
        <v>2458890</v>
      </c>
      <c r="F2496" s="120">
        <v>1768</v>
      </c>
      <c r="G2496" s="7">
        <v>8020310</v>
      </c>
      <c r="H2496" s="120">
        <v>4435</v>
      </c>
      <c r="I2496" s="7">
        <v>15223834</v>
      </c>
      <c r="J2496" s="120">
        <v>6746</v>
      </c>
      <c r="K2496" s="7"/>
      <c r="L2496" s="119"/>
      <c r="M2496" s="2"/>
      <c r="N2496" s="1" t="s">
        <v>662</v>
      </c>
    </row>
    <row r="2497" spans="1:14" s="1" customFormat="1">
      <c r="A2497" s="1" t="s">
        <v>32</v>
      </c>
      <c r="B2497" s="1" t="s">
        <v>661</v>
      </c>
      <c r="C2497" s="2" t="s">
        <v>8</v>
      </c>
      <c r="D2497" s="2" t="s">
        <v>98</v>
      </c>
      <c r="E2497" s="7">
        <v>588007</v>
      </c>
      <c r="F2497" s="120">
        <v>525</v>
      </c>
      <c r="G2497" s="7">
        <v>3936</v>
      </c>
      <c r="H2497" s="120">
        <v>1</v>
      </c>
      <c r="I2497" s="7">
        <v>-13345</v>
      </c>
      <c r="J2497" s="120">
        <v>-76</v>
      </c>
      <c r="K2497" s="7"/>
      <c r="L2497" s="119"/>
      <c r="M2497" s="2"/>
      <c r="N2497" s="1" t="s">
        <v>662</v>
      </c>
    </row>
    <row r="2498" spans="1:14" s="1" customFormat="1">
      <c r="A2498" s="1" t="s">
        <v>32</v>
      </c>
      <c r="B2498" s="1" t="s">
        <v>661</v>
      </c>
      <c r="C2498" s="2" t="s">
        <v>8</v>
      </c>
      <c r="D2498" s="2" t="s">
        <v>99</v>
      </c>
      <c r="E2498" s="7" t="s">
        <v>168</v>
      </c>
      <c r="F2498" s="120" t="s">
        <v>565</v>
      </c>
      <c r="G2498" s="7" t="s">
        <v>569</v>
      </c>
      <c r="H2498" s="120" t="s">
        <v>565</v>
      </c>
      <c r="I2498" s="7" t="s">
        <v>157</v>
      </c>
      <c r="J2498" s="120" t="s">
        <v>568</v>
      </c>
      <c r="K2498" s="7" t="s">
        <v>566</v>
      </c>
      <c r="L2498" s="119"/>
      <c r="M2498" s="2"/>
    </row>
    <row r="2499" spans="1:14" s="1" customFormat="1" ht="27.6">
      <c r="A2499" s="1" t="s">
        <v>32</v>
      </c>
      <c r="B2499" s="1" t="s">
        <v>661</v>
      </c>
      <c r="C2499" s="2" t="s">
        <v>8</v>
      </c>
      <c r="D2499" s="2" t="s">
        <v>100</v>
      </c>
      <c r="E2499" s="7">
        <v>397390</v>
      </c>
      <c r="F2499" s="120" t="s">
        <v>565</v>
      </c>
      <c r="G2499" s="7" t="s">
        <v>569</v>
      </c>
      <c r="H2499" s="120">
        <v>387</v>
      </c>
      <c r="I2499" s="7">
        <v>913</v>
      </c>
      <c r="J2499" s="120" t="s">
        <v>568</v>
      </c>
      <c r="K2499" s="7" t="s">
        <v>566</v>
      </c>
      <c r="L2499" s="119"/>
      <c r="M2499" s="2"/>
      <c r="N2499" s="1" t="s">
        <v>662</v>
      </c>
    </row>
    <row r="2500" spans="1:14" s="1" customFormat="1">
      <c r="A2500" s="1" t="s">
        <v>32</v>
      </c>
      <c r="B2500" s="1" t="s">
        <v>661</v>
      </c>
      <c r="C2500" s="2" t="s">
        <v>8</v>
      </c>
      <c r="D2500" s="2" t="s">
        <v>101</v>
      </c>
      <c r="E2500" s="7" t="s">
        <v>168</v>
      </c>
      <c r="F2500" s="120" t="s">
        <v>565</v>
      </c>
      <c r="G2500" s="7" t="s">
        <v>569</v>
      </c>
      <c r="H2500" s="120" t="s">
        <v>565</v>
      </c>
      <c r="I2500" s="7" t="s">
        <v>157</v>
      </c>
      <c r="J2500" s="120" t="s">
        <v>568</v>
      </c>
      <c r="K2500" s="7" t="s">
        <v>566</v>
      </c>
      <c r="L2500" s="119"/>
      <c r="M2500" s="2"/>
    </row>
    <row r="2501" spans="1:14" s="1" customFormat="1" ht="55.2">
      <c r="A2501" s="1" t="s">
        <v>32</v>
      </c>
      <c r="B2501" s="1" t="s">
        <v>661</v>
      </c>
      <c r="C2501" s="2" t="s">
        <v>8</v>
      </c>
      <c r="D2501" s="2" t="s">
        <v>102</v>
      </c>
      <c r="E2501" s="7" t="s">
        <v>168</v>
      </c>
      <c r="F2501" s="120" t="s">
        <v>565</v>
      </c>
      <c r="G2501" s="7">
        <v>12694</v>
      </c>
      <c r="H2501" s="120">
        <v>30</v>
      </c>
      <c r="I2501" s="7" t="s">
        <v>157</v>
      </c>
      <c r="J2501" s="120" t="s">
        <v>568</v>
      </c>
      <c r="K2501" s="7" t="s">
        <v>566</v>
      </c>
      <c r="L2501" s="119"/>
      <c r="M2501" s="2"/>
      <c r="N2501" s="1" t="s">
        <v>662</v>
      </c>
    </row>
    <row r="2502" spans="1:14" s="1" customFormat="1">
      <c r="A2502" s="1" t="s">
        <v>32</v>
      </c>
      <c r="B2502" s="1" t="s">
        <v>661</v>
      </c>
      <c r="C2502" s="2" t="s">
        <v>8</v>
      </c>
      <c r="D2502" s="2" t="s">
        <v>103</v>
      </c>
      <c r="E2502" s="7" t="s">
        <v>168</v>
      </c>
      <c r="F2502" s="120" t="s">
        <v>565</v>
      </c>
      <c r="G2502" s="7">
        <v>1134471</v>
      </c>
      <c r="H2502" s="120">
        <v>743</v>
      </c>
      <c r="I2502" s="7">
        <v>328569</v>
      </c>
      <c r="J2502" s="120">
        <v>249</v>
      </c>
      <c r="K2502" s="7" t="s">
        <v>566</v>
      </c>
      <c r="L2502" s="119"/>
      <c r="M2502" s="2"/>
      <c r="N2502" s="1" t="s">
        <v>662</v>
      </c>
    </row>
    <row r="2503" spans="1:14" s="1" customFormat="1" ht="27.6">
      <c r="A2503" s="1" t="s">
        <v>32</v>
      </c>
      <c r="B2503" s="1" t="s">
        <v>661</v>
      </c>
      <c r="C2503" s="2" t="s">
        <v>9</v>
      </c>
      <c r="D2503" s="2" t="s">
        <v>104</v>
      </c>
      <c r="E2503" s="7" t="s">
        <v>168</v>
      </c>
      <c r="F2503" s="120"/>
      <c r="G2503" s="7" t="s">
        <v>569</v>
      </c>
      <c r="H2503" s="120"/>
      <c r="I2503" s="7" t="s">
        <v>157</v>
      </c>
      <c r="J2503" s="120"/>
      <c r="K2503" s="7" t="s">
        <v>566</v>
      </c>
      <c r="L2503" s="119"/>
      <c r="M2503" s="2"/>
    </row>
    <row r="2504" spans="1:14" s="1" customFormat="1" ht="27.6">
      <c r="A2504" s="1" t="s">
        <v>32</v>
      </c>
      <c r="B2504" s="1" t="s">
        <v>661</v>
      </c>
      <c r="C2504" s="2" t="s">
        <v>9</v>
      </c>
      <c r="D2504" s="2" t="s">
        <v>105</v>
      </c>
      <c r="E2504" s="7" t="s">
        <v>168</v>
      </c>
      <c r="F2504" s="120"/>
      <c r="G2504" s="7">
        <v>63829</v>
      </c>
      <c r="H2504" s="120"/>
      <c r="I2504" s="7">
        <v>499236</v>
      </c>
      <c r="J2504" s="120"/>
      <c r="K2504" s="7"/>
      <c r="L2504" s="119"/>
      <c r="M2504" s="2"/>
    </row>
    <row r="2505" spans="1:14" s="1" customFormat="1" ht="41.4">
      <c r="A2505" s="1" t="s">
        <v>32</v>
      </c>
      <c r="B2505" s="1" t="s">
        <v>661</v>
      </c>
      <c r="C2505" s="2" t="s">
        <v>9</v>
      </c>
      <c r="D2505" s="2" t="s">
        <v>106</v>
      </c>
      <c r="E2505" s="7">
        <v>6609</v>
      </c>
      <c r="F2505" s="120"/>
      <c r="G2505" s="7">
        <v>681706</v>
      </c>
      <c r="H2505" s="120"/>
      <c r="I2505" s="7">
        <v>254938</v>
      </c>
      <c r="J2505" s="120"/>
      <c r="K2505" s="7" t="s">
        <v>566</v>
      </c>
      <c r="L2505" s="119"/>
      <c r="M2505" s="2"/>
    </row>
    <row r="2506" spans="1:14" s="1" customFormat="1" ht="27.6">
      <c r="A2506" s="1" t="s">
        <v>32</v>
      </c>
      <c r="B2506" s="1" t="s">
        <v>661</v>
      </c>
      <c r="C2506" s="2" t="s">
        <v>9</v>
      </c>
      <c r="D2506" s="2" t="s">
        <v>107</v>
      </c>
      <c r="E2506" s="7">
        <v>6600</v>
      </c>
      <c r="F2506" s="120"/>
      <c r="G2506" s="7">
        <v>27988</v>
      </c>
      <c r="H2506" s="120"/>
      <c r="I2506" s="7" t="s">
        <v>663</v>
      </c>
      <c r="J2506" s="120"/>
      <c r="K2506" s="7" t="s">
        <v>566</v>
      </c>
      <c r="L2506" s="119"/>
      <c r="M2506" s="2"/>
    </row>
    <row r="2507" spans="1:14" s="1" customFormat="1" ht="27.6">
      <c r="A2507" s="1" t="s">
        <v>32</v>
      </c>
      <c r="B2507" s="1" t="s">
        <v>661</v>
      </c>
      <c r="C2507" s="2" t="s">
        <v>9</v>
      </c>
      <c r="D2507" s="2" t="s">
        <v>108</v>
      </c>
      <c r="E2507" s="7">
        <v>226219</v>
      </c>
      <c r="F2507" s="120"/>
      <c r="G2507" s="7">
        <v>727245</v>
      </c>
      <c r="H2507" s="120"/>
      <c r="I2507" s="7">
        <v>195714</v>
      </c>
      <c r="J2507" s="120"/>
      <c r="K2507" s="7">
        <v>137377</v>
      </c>
      <c r="L2507" s="119"/>
      <c r="M2507" s="2"/>
    </row>
    <row r="2508" spans="1:14" s="1" customFormat="1" ht="27.6">
      <c r="A2508" s="1" t="s">
        <v>32</v>
      </c>
      <c r="B2508" s="1" t="s">
        <v>661</v>
      </c>
      <c r="C2508" s="2" t="s">
        <v>10</v>
      </c>
      <c r="D2508" s="2" t="s">
        <v>109</v>
      </c>
      <c r="E2508" s="7">
        <v>108711</v>
      </c>
      <c r="F2508" s="120"/>
      <c r="G2508" s="7">
        <v>217961</v>
      </c>
      <c r="H2508" s="120"/>
      <c r="I2508" s="7">
        <v>211483</v>
      </c>
      <c r="J2508" s="120"/>
      <c r="K2508" s="7">
        <v>9384</v>
      </c>
      <c r="L2508" s="119"/>
      <c r="M2508" s="2"/>
    </row>
    <row r="2509" spans="1:14" s="1" customFormat="1" ht="27.6">
      <c r="A2509" s="1" t="s">
        <v>32</v>
      </c>
      <c r="B2509" s="1" t="s">
        <v>661</v>
      </c>
      <c r="C2509" s="2" t="s">
        <v>10</v>
      </c>
      <c r="D2509" s="2" t="s">
        <v>110</v>
      </c>
      <c r="E2509" s="7">
        <v>51354</v>
      </c>
      <c r="F2509" s="120"/>
      <c r="G2509" s="7">
        <v>58435</v>
      </c>
      <c r="H2509" s="120"/>
      <c r="I2509" s="7">
        <v>319589</v>
      </c>
      <c r="J2509" s="120"/>
      <c r="K2509" s="7" t="s">
        <v>566</v>
      </c>
      <c r="L2509" s="119"/>
      <c r="M2509" s="2"/>
    </row>
    <row r="2510" spans="1:14" s="1" customFormat="1" ht="27.6">
      <c r="A2510" s="1" t="s">
        <v>32</v>
      </c>
      <c r="B2510" s="1" t="s">
        <v>661</v>
      </c>
      <c r="C2510" s="2" t="s">
        <v>10</v>
      </c>
      <c r="D2510" s="2" t="s">
        <v>111</v>
      </c>
      <c r="E2510" s="7">
        <v>1550</v>
      </c>
      <c r="F2510" s="120"/>
      <c r="G2510" s="7">
        <v>3113087</v>
      </c>
      <c r="H2510" s="120"/>
      <c r="I2510" s="7">
        <v>854907</v>
      </c>
      <c r="J2510" s="120"/>
      <c r="K2510" s="7">
        <v>32039</v>
      </c>
      <c r="L2510" s="119"/>
      <c r="M2510" s="2"/>
    </row>
    <row r="2511" spans="1:14" s="1" customFormat="1" ht="27.6">
      <c r="A2511" s="1" t="s">
        <v>32</v>
      </c>
      <c r="B2511" s="1" t="s">
        <v>661</v>
      </c>
      <c r="C2511" s="2" t="s">
        <v>10</v>
      </c>
      <c r="D2511" s="2" t="s">
        <v>112</v>
      </c>
      <c r="E2511" s="7" t="s">
        <v>168</v>
      </c>
      <c r="F2511" s="120"/>
      <c r="G2511" s="7" t="s">
        <v>569</v>
      </c>
      <c r="H2511" s="120"/>
      <c r="I2511" s="7" t="s">
        <v>157</v>
      </c>
      <c r="J2511" s="120"/>
      <c r="K2511" s="7" t="s">
        <v>566</v>
      </c>
      <c r="L2511" s="119"/>
      <c r="M2511" s="2"/>
    </row>
    <row r="2512" spans="1:14" s="1" customFormat="1">
      <c r="A2512" s="1" t="s">
        <v>32</v>
      </c>
      <c r="B2512" s="1" t="s">
        <v>661</v>
      </c>
      <c r="C2512" s="2" t="s">
        <v>11</v>
      </c>
      <c r="D2512" s="2" t="s">
        <v>113</v>
      </c>
      <c r="E2512" s="7" t="s">
        <v>168</v>
      </c>
      <c r="F2512" s="120"/>
      <c r="G2512" s="7">
        <v>2349611</v>
      </c>
      <c r="H2512" s="120"/>
      <c r="I2512" s="7" t="s">
        <v>157</v>
      </c>
      <c r="J2512" s="120"/>
      <c r="K2512" s="7"/>
      <c r="L2512" s="119"/>
      <c r="M2512" s="2"/>
    </row>
    <row r="2513" spans="1:14" s="1" customFormat="1" ht="41.4">
      <c r="A2513" s="1" t="s">
        <v>32</v>
      </c>
      <c r="B2513" s="1" t="s">
        <v>661</v>
      </c>
      <c r="C2513" s="2" t="s">
        <v>11</v>
      </c>
      <c r="D2513" s="2" t="s">
        <v>114</v>
      </c>
      <c r="E2513" s="7" t="s">
        <v>168</v>
      </c>
      <c r="F2513" s="120"/>
      <c r="G2513" s="7">
        <v>428295</v>
      </c>
      <c r="H2513" s="120"/>
      <c r="I2513" s="7">
        <v>1610232</v>
      </c>
      <c r="J2513" s="120"/>
      <c r="K2513" s="7"/>
      <c r="L2513" s="119"/>
      <c r="M2513" s="2"/>
    </row>
    <row r="2514" spans="1:14" s="1" customFormat="1">
      <c r="A2514" s="1" t="s">
        <v>32</v>
      </c>
      <c r="B2514" s="1" t="s">
        <v>661</v>
      </c>
      <c r="C2514" s="2" t="s">
        <v>11</v>
      </c>
      <c r="D2514" s="2" t="s">
        <v>115</v>
      </c>
      <c r="E2514" s="7" t="s">
        <v>168</v>
      </c>
      <c r="F2514" s="120"/>
      <c r="G2514" s="7" t="s">
        <v>569</v>
      </c>
      <c r="H2514" s="120"/>
      <c r="I2514" s="7" t="s">
        <v>157</v>
      </c>
      <c r="J2514" s="120"/>
      <c r="K2514" s="7"/>
      <c r="L2514" s="119"/>
      <c r="M2514" s="2"/>
    </row>
    <row r="2515" spans="1:14" s="1" customFormat="1">
      <c r="A2515" s="1" t="s">
        <v>32</v>
      </c>
      <c r="B2515" s="1" t="s">
        <v>661</v>
      </c>
      <c r="C2515" s="2" t="s">
        <v>12</v>
      </c>
      <c r="D2515" s="2" t="s">
        <v>116</v>
      </c>
      <c r="E2515" s="7" t="s">
        <v>168</v>
      </c>
      <c r="F2515" s="120"/>
      <c r="G2515" s="7" t="s">
        <v>569</v>
      </c>
      <c r="H2515" s="120"/>
      <c r="I2515" s="7" t="s">
        <v>157</v>
      </c>
      <c r="J2515" s="120"/>
      <c r="K2515" s="7"/>
      <c r="L2515" s="119"/>
      <c r="M2515" s="2"/>
    </row>
    <row r="2516" spans="1:14" s="1" customFormat="1" ht="27.6">
      <c r="A2516" s="1" t="s">
        <v>32</v>
      </c>
      <c r="B2516" s="1" t="s">
        <v>661</v>
      </c>
      <c r="C2516" s="2" t="s">
        <v>13</v>
      </c>
      <c r="D2516" s="2" t="s">
        <v>117</v>
      </c>
      <c r="E2516" s="7" t="s">
        <v>168</v>
      </c>
      <c r="F2516" s="120" t="s">
        <v>565</v>
      </c>
      <c r="G2516" s="7" t="s">
        <v>569</v>
      </c>
      <c r="H2516" s="120" t="s">
        <v>565</v>
      </c>
      <c r="I2516" s="7" t="s">
        <v>157</v>
      </c>
      <c r="J2516" s="120" t="s">
        <v>568</v>
      </c>
      <c r="K2516" s="7"/>
      <c r="L2516" s="119"/>
      <c r="M2516" s="2"/>
    </row>
    <row r="2517" spans="1:14" s="1" customFormat="1">
      <c r="A2517" s="1" t="s">
        <v>32</v>
      </c>
      <c r="B2517" s="1" t="s">
        <v>661</v>
      </c>
      <c r="C2517" s="2" t="s">
        <v>14</v>
      </c>
      <c r="D2517" s="2" t="s">
        <v>118</v>
      </c>
      <c r="E2517" s="7">
        <v>229267</v>
      </c>
      <c r="F2517" s="120" t="s">
        <v>565</v>
      </c>
      <c r="G2517" s="7">
        <v>3786523</v>
      </c>
      <c r="H2517" s="120" t="s">
        <v>565</v>
      </c>
      <c r="I2517" s="7">
        <v>12156958</v>
      </c>
      <c r="J2517" s="120" t="s">
        <v>568</v>
      </c>
      <c r="K2517" s="7">
        <v>942509</v>
      </c>
      <c r="L2517" s="119"/>
      <c r="M2517" s="2"/>
      <c r="N2517" s="1" t="s">
        <v>664</v>
      </c>
    </row>
    <row r="2518" spans="1:14" s="1" customFormat="1" ht="27.6">
      <c r="A2518" s="1" t="s">
        <v>32</v>
      </c>
      <c r="B2518" s="1" t="s">
        <v>661</v>
      </c>
      <c r="C2518" s="2" t="s">
        <v>15</v>
      </c>
      <c r="D2518" s="2" t="s">
        <v>119</v>
      </c>
      <c r="E2518" s="7" t="s">
        <v>168</v>
      </c>
      <c r="F2518" s="120" t="s">
        <v>565</v>
      </c>
      <c r="G2518" s="7">
        <v>1122288</v>
      </c>
      <c r="H2518" s="120">
        <v>555</v>
      </c>
      <c r="I2518" s="7" t="s">
        <v>157</v>
      </c>
      <c r="J2518" s="120" t="s">
        <v>568</v>
      </c>
      <c r="K2518" s="7"/>
      <c r="L2518" s="119"/>
      <c r="M2518" s="2"/>
      <c r="N2518" s="1" t="s">
        <v>662</v>
      </c>
    </row>
    <row r="2519" spans="1:14" s="1" customFormat="1" ht="27.6">
      <c r="A2519" s="1" t="s">
        <v>32</v>
      </c>
      <c r="B2519" s="1" t="s">
        <v>661</v>
      </c>
      <c r="C2519" s="2" t="s">
        <v>15</v>
      </c>
      <c r="D2519" s="2" t="s">
        <v>120</v>
      </c>
      <c r="E2519" s="7" t="s">
        <v>168</v>
      </c>
      <c r="F2519" s="120" t="s">
        <v>565</v>
      </c>
      <c r="G2519" s="7">
        <v>1152800</v>
      </c>
      <c r="H2519" s="120">
        <v>825</v>
      </c>
      <c r="I2519" s="7" t="s">
        <v>157</v>
      </c>
      <c r="J2519" s="120" t="s">
        <v>568</v>
      </c>
      <c r="K2519" s="7"/>
      <c r="L2519" s="119"/>
      <c r="M2519" s="2"/>
      <c r="N2519" s="1" t="s">
        <v>662</v>
      </c>
    </row>
    <row r="2520" spans="1:14" s="1" customFormat="1" ht="27.6">
      <c r="A2520" s="1" t="s">
        <v>32</v>
      </c>
      <c r="B2520" s="1" t="s">
        <v>661</v>
      </c>
      <c r="C2520" s="2" t="s">
        <v>15</v>
      </c>
      <c r="D2520" s="2" t="s">
        <v>121</v>
      </c>
      <c r="E2520" s="7" t="s">
        <v>168</v>
      </c>
      <c r="F2520" s="120" t="s">
        <v>565</v>
      </c>
      <c r="G2520" s="7">
        <v>17034</v>
      </c>
      <c r="H2520" s="120">
        <v>15</v>
      </c>
      <c r="I2520" s="7">
        <v>456345</v>
      </c>
      <c r="J2520" s="120">
        <v>385</v>
      </c>
      <c r="K2520" s="7">
        <v>387861</v>
      </c>
      <c r="L2520" s="119">
        <v>445</v>
      </c>
      <c r="M2520" s="2"/>
      <c r="N2520" s="1" t="s">
        <v>662</v>
      </c>
    </row>
    <row r="2521" spans="1:14" s="1" customFormat="1" ht="27.6">
      <c r="A2521" s="1" t="s">
        <v>32</v>
      </c>
      <c r="B2521" s="1" t="s">
        <v>661</v>
      </c>
      <c r="C2521" s="2" t="s">
        <v>15</v>
      </c>
      <c r="D2521" s="2" t="s">
        <v>122</v>
      </c>
      <c r="E2521" s="7" t="s">
        <v>168</v>
      </c>
      <c r="F2521" s="120" t="s">
        <v>565</v>
      </c>
      <c r="G2521" s="7" t="s">
        <v>569</v>
      </c>
      <c r="H2521" s="120" t="s">
        <v>565</v>
      </c>
      <c r="I2521" s="7" t="s">
        <v>157</v>
      </c>
      <c r="J2521" s="120" t="s">
        <v>568</v>
      </c>
      <c r="K2521" s="7"/>
      <c r="L2521" s="119"/>
      <c r="M2521" s="2"/>
    </row>
    <row r="2522" spans="1:14" s="1" customFormat="1">
      <c r="A2522" s="1" t="s">
        <v>32</v>
      </c>
      <c r="B2522" s="1" t="s">
        <v>661</v>
      </c>
      <c r="C2522" s="2" t="s">
        <v>15</v>
      </c>
      <c r="D2522" s="2" t="s">
        <v>123</v>
      </c>
      <c r="E2522" s="7"/>
      <c r="F2522" s="120"/>
      <c r="G2522" s="7"/>
      <c r="H2522" s="120"/>
      <c r="I2522" s="7"/>
      <c r="J2522" s="120"/>
      <c r="K2522" s="7"/>
      <c r="L2522" s="119"/>
      <c r="M2522" s="2"/>
    </row>
    <row r="2523" spans="1:14" s="1" customFormat="1">
      <c r="A2523" s="1" t="s">
        <v>32</v>
      </c>
      <c r="B2523" s="1" t="s">
        <v>661</v>
      </c>
      <c r="C2523" s="2" t="s">
        <v>86</v>
      </c>
      <c r="D2523" s="2" t="s">
        <v>124</v>
      </c>
      <c r="E2523" s="7"/>
      <c r="F2523" s="120"/>
      <c r="G2523" s="7"/>
      <c r="H2523" s="120"/>
      <c r="I2523" s="7"/>
      <c r="J2523" s="120"/>
      <c r="K2523" s="7"/>
      <c r="L2523" s="119"/>
      <c r="M2523" s="2"/>
    </row>
    <row r="2524" spans="1:14" s="1" customFormat="1">
      <c r="A2524" s="1" t="s">
        <v>32</v>
      </c>
      <c r="B2524" s="1" t="s">
        <v>666</v>
      </c>
      <c r="C2524" s="2" t="s">
        <v>8</v>
      </c>
      <c r="D2524" s="2" t="s">
        <v>97</v>
      </c>
      <c r="E2524" s="7">
        <v>376624</v>
      </c>
      <c r="F2524" s="120">
        <v>255</v>
      </c>
      <c r="G2524" s="7">
        <v>1005389</v>
      </c>
      <c r="H2524" s="120">
        <v>1026</v>
      </c>
      <c r="I2524" s="7">
        <v>3094962</v>
      </c>
      <c r="J2524" s="120">
        <v>1469</v>
      </c>
      <c r="K2524" s="7"/>
      <c r="L2524" s="119"/>
      <c r="M2524" s="2"/>
      <c r="N2524" s="1" t="s">
        <v>667</v>
      </c>
    </row>
    <row r="2525" spans="1:14" s="1" customFormat="1">
      <c r="A2525" s="1" t="s">
        <v>32</v>
      </c>
      <c r="B2525" s="1" t="s">
        <v>666</v>
      </c>
      <c r="C2525" s="2" t="s">
        <v>8</v>
      </c>
      <c r="D2525" s="2" t="s">
        <v>98</v>
      </c>
      <c r="E2525" s="7">
        <v>356574</v>
      </c>
      <c r="F2525" s="120">
        <v>166</v>
      </c>
      <c r="G2525" s="7"/>
      <c r="H2525" s="120"/>
      <c r="I2525" s="7"/>
      <c r="J2525" s="120"/>
      <c r="K2525" s="7"/>
      <c r="L2525" s="119"/>
      <c r="M2525" s="2"/>
      <c r="N2525" s="1" t="s">
        <v>667</v>
      </c>
    </row>
    <row r="2526" spans="1:14" s="1" customFormat="1">
      <c r="A2526" s="1" t="s">
        <v>32</v>
      </c>
      <c r="B2526" s="1" t="s">
        <v>666</v>
      </c>
      <c r="C2526" s="2" t="s">
        <v>8</v>
      </c>
      <c r="D2526" s="2" t="s">
        <v>99</v>
      </c>
      <c r="E2526" s="7"/>
      <c r="F2526" s="120"/>
      <c r="G2526" s="7"/>
      <c r="H2526" s="120"/>
      <c r="I2526" s="7"/>
      <c r="J2526" s="120"/>
      <c r="K2526" s="7"/>
      <c r="L2526" s="119"/>
      <c r="M2526" s="2"/>
    </row>
    <row r="2527" spans="1:14" s="1" customFormat="1" ht="27.6">
      <c r="A2527" s="1" t="s">
        <v>32</v>
      </c>
      <c r="B2527" s="1" t="s">
        <v>666</v>
      </c>
      <c r="C2527" s="2" t="s">
        <v>8</v>
      </c>
      <c r="D2527" s="2" t="s">
        <v>100</v>
      </c>
      <c r="E2527" s="7"/>
      <c r="F2527" s="120"/>
      <c r="G2527" s="7"/>
      <c r="H2527" s="120"/>
      <c r="I2527" s="7"/>
      <c r="J2527" s="120"/>
      <c r="K2527" s="7"/>
      <c r="L2527" s="119"/>
      <c r="M2527" s="2"/>
    </row>
    <row r="2528" spans="1:14" s="1" customFormat="1">
      <c r="A2528" s="1" t="s">
        <v>32</v>
      </c>
      <c r="B2528" s="1" t="s">
        <v>666</v>
      </c>
      <c r="C2528" s="2" t="s">
        <v>8</v>
      </c>
      <c r="D2528" s="2" t="s">
        <v>101</v>
      </c>
      <c r="E2528" s="7"/>
      <c r="F2528" s="120"/>
      <c r="G2528" s="7"/>
      <c r="H2528" s="120"/>
      <c r="I2528" s="7"/>
      <c r="J2528" s="120"/>
      <c r="K2528" s="7"/>
      <c r="L2528" s="119"/>
      <c r="M2528" s="2"/>
    </row>
    <row r="2529" spans="1:14" s="1" customFormat="1" ht="55.2">
      <c r="A2529" s="1" t="s">
        <v>32</v>
      </c>
      <c r="B2529" s="1" t="s">
        <v>666</v>
      </c>
      <c r="C2529" s="2" t="s">
        <v>8</v>
      </c>
      <c r="D2529" s="2" t="s">
        <v>102</v>
      </c>
      <c r="E2529" s="7"/>
      <c r="F2529" s="120"/>
      <c r="G2529" s="7"/>
      <c r="H2529" s="120"/>
      <c r="I2529" s="7">
        <v>810</v>
      </c>
      <c r="J2529" s="120"/>
      <c r="K2529" s="7"/>
      <c r="L2529" s="119"/>
      <c r="M2529" s="2"/>
    </row>
    <row r="2530" spans="1:14" s="1" customFormat="1">
      <c r="A2530" s="1" t="s">
        <v>32</v>
      </c>
      <c r="B2530" s="1" t="s">
        <v>666</v>
      </c>
      <c r="C2530" s="2" t="s">
        <v>8</v>
      </c>
      <c r="D2530" s="2" t="s">
        <v>103</v>
      </c>
      <c r="E2530" s="7"/>
      <c r="F2530" s="120"/>
      <c r="G2530" s="7">
        <v>660150</v>
      </c>
      <c r="H2530" s="120">
        <v>450</v>
      </c>
      <c r="I2530" s="7">
        <v>-568</v>
      </c>
      <c r="J2530" s="120">
        <v>3</v>
      </c>
      <c r="K2530" s="7"/>
      <c r="L2530" s="119"/>
      <c r="M2530" s="2"/>
      <c r="N2530" s="1" t="s">
        <v>668</v>
      </c>
    </row>
    <row r="2531" spans="1:14" s="1" customFormat="1" ht="27.6">
      <c r="A2531" s="1" t="s">
        <v>32</v>
      </c>
      <c r="B2531" s="1" t="s">
        <v>666</v>
      </c>
      <c r="C2531" s="2" t="s">
        <v>9</v>
      </c>
      <c r="D2531" s="2" t="s">
        <v>104</v>
      </c>
      <c r="E2531" s="7"/>
      <c r="F2531" s="120"/>
      <c r="G2531" s="7"/>
      <c r="H2531" s="120"/>
      <c r="I2531" s="7"/>
      <c r="J2531" s="120"/>
      <c r="K2531" s="7"/>
      <c r="L2531" s="119"/>
      <c r="M2531" s="2"/>
    </row>
    <row r="2532" spans="1:14" s="1" customFormat="1" ht="27.6">
      <c r="A2532" s="1" t="s">
        <v>32</v>
      </c>
      <c r="B2532" s="1" t="s">
        <v>666</v>
      </c>
      <c r="C2532" s="2" t="s">
        <v>9</v>
      </c>
      <c r="D2532" s="2" t="s">
        <v>105</v>
      </c>
      <c r="E2532" s="7"/>
      <c r="F2532" s="120"/>
      <c r="G2532" s="7">
        <v>1180</v>
      </c>
      <c r="H2532" s="120"/>
      <c r="I2532" s="7">
        <v>1910</v>
      </c>
      <c r="J2532" s="120"/>
      <c r="K2532" s="7">
        <v>120</v>
      </c>
      <c r="L2532" s="119"/>
      <c r="M2532" s="2"/>
      <c r="N2532" s="1" t="s">
        <v>669</v>
      </c>
    </row>
    <row r="2533" spans="1:14" s="1" customFormat="1" ht="41.4">
      <c r="A2533" s="1" t="s">
        <v>32</v>
      </c>
      <c r="B2533" s="1" t="s">
        <v>666</v>
      </c>
      <c r="C2533" s="2" t="s">
        <v>9</v>
      </c>
      <c r="D2533" s="2" t="s">
        <v>106</v>
      </c>
      <c r="E2533" s="7"/>
      <c r="F2533" s="120"/>
      <c r="G2533" s="7"/>
      <c r="H2533" s="120"/>
      <c r="I2533" s="7"/>
      <c r="J2533" s="120"/>
      <c r="K2533" s="7"/>
      <c r="L2533" s="119"/>
      <c r="M2533" s="2"/>
    </row>
    <row r="2534" spans="1:14" s="1" customFormat="1" ht="27.6">
      <c r="A2534" s="1" t="s">
        <v>32</v>
      </c>
      <c r="B2534" s="1" t="s">
        <v>666</v>
      </c>
      <c r="C2534" s="2" t="s">
        <v>9</v>
      </c>
      <c r="D2534" s="2" t="s">
        <v>107</v>
      </c>
      <c r="E2534" s="7"/>
      <c r="F2534" s="120"/>
      <c r="G2534" s="7"/>
      <c r="H2534" s="120"/>
      <c r="I2534" s="7"/>
      <c r="J2534" s="120"/>
      <c r="K2534" s="7"/>
      <c r="L2534" s="119"/>
      <c r="M2534" s="2"/>
    </row>
    <row r="2535" spans="1:14" s="1" customFormat="1" ht="27.6">
      <c r="A2535" s="1" t="s">
        <v>32</v>
      </c>
      <c r="B2535" s="1" t="s">
        <v>666</v>
      </c>
      <c r="C2535" s="2" t="s">
        <v>9</v>
      </c>
      <c r="D2535" s="2" t="s">
        <v>108</v>
      </c>
      <c r="E2535" s="7"/>
      <c r="F2535" s="120"/>
      <c r="G2535" s="7">
        <v>169617</v>
      </c>
      <c r="H2535" s="120"/>
      <c r="I2535" s="7">
        <v>191416</v>
      </c>
      <c r="J2535" s="120"/>
      <c r="K2535" s="7">
        <v>31837</v>
      </c>
      <c r="L2535" s="119"/>
      <c r="M2535" s="2">
        <v>22684</v>
      </c>
    </row>
    <row r="2536" spans="1:14" s="1" customFormat="1" ht="27.6">
      <c r="A2536" s="1" t="s">
        <v>32</v>
      </c>
      <c r="B2536" s="1" t="s">
        <v>666</v>
      </c>
      <c r="C2536" s="2" t="s">
        <v>10</v>
      </c>
      <c r="D2536" s="2" t="s">
        <v>109</v>
      </c>
      <c r="E2536" s="7"/>
      <c r="F2536" s="120"/>
      <c r="G2536" s="7">
        <v>21181</v>
      </c>
      <c r="H2536" s="120"/>
      <c r="I2536" s="7">
        <v>191</v>
      </c>
      <c r="J2536" s="120"/>
      <c r="K2536" s="7"/>
      <c r="L2536" s="119"/>
      <c r="M2536" s="2"/>
    </row>
    <row r="2537" spans="1:14" s="1" customFormat="1" ht="27.6">
      <c r="A2537" s="1" t="s">
        <v>32</v>
      </c>
      <c r="B2537" s="1" t="s">
        <v>666</v>
      </c>
      <c r="C2537" s="2" t="s">
        <v>10</v>
      </c>
      <c r="D2537" s="2" t="s">
        <v>110</v>
      </c>
      <c r="E2537" s="7"/>
      <c r="F2537" s="120"/>
      <c r="G2537" s="7">
        <v>46260</v>
      </c>
      <c r="H2537" s="120"/>
      <c r="I2537" s="7">
        <v>25797</v>
      </c>
      <c r="J2537" s="120"/>
      <c r="K2537" s="7"/>
      <c r="L2537" s="119"/>
      <c r="M2537" s="2"/>
      <c r="N2537" s="1" t="s">
        <v>670</v>
      </c>
    </row>
    <row r="2538" spans="1:14" s="1" customFormat="1" ht="27.6">
      <c r="A2538" s="1" t="s">
        <v>32</v>
      </c>
      <c r="B2538" s="1" t="s">
        <v>666</v>
      </c>
      <c r="C2538" s="2" t="s">
        <v>10</v>
      </c>
      <c r="D2538" s="2" t="s">
        <v>111</v>
      </c>
      <c r="E2538" s="7"/>
      <c r="F2538" s="120"/>
      <c r="G2538" s="7"/>
      <c r="H2538" s="120"/>
      <c r="I2538" s="7">
        <v>62516</v>
      </c>
      <c r="J2538" s="120"/>
      <c r="K2538" s="7"/>
      <c r="L2538" s="119"/>
      <c r="M2538" s="2">
        <v>2195338</v>
      </c>
    </row>
    <row r="2539" spans="1:14" s="1" customFormat="1" ht="27.6">
      <c r="A2539" s="1" t="s">
        <v>32</v>
      </c>
      <c r="B2539" s="1" t="s">
        <v>666</v>
      </c>
      <c r="C2539" s="2" t="s">
        <v>10</v>
      </c>
      <c r="D2539" s="2" t="s">
        <v>112</v>
      </c>
      <c r="E2539" s="7"/>
      <c r="F2539" s="120"/>
      <c r="G2539" s="7"/>
      <c r="H2539" s="120"/>
      <c r="I2539" s="7"/>
      <c r="J2539" s="120"/>
      <c r="K2539" s="7"/>
      <c r="L2539" s="119"/>
      <c r="M2539" s="2"/>
    </row>
    <row r="2540" spans="1:14" s="1" customFormat="1">
      <c r="A2540" s="1" t="s">
        <v>32</v>
      </c>
      <c r="B2540" s="1" t="s">
        <v>666</v>
      </c>
      <c r="C2540" s="2" t="s">
        <v>11</v>
      </c>
      <c r="D2540" s="2" t="s">
        <v>113</v>
      </c>
      <c r="E2540" s="7"/>
      <c r="F2540" s="120"/>
      <c r="G2540" s="7">
        <v>1500753</v>
      </c>
      <c r="H2540" s="120"/>
      <c r="I2540" s="7"/>
      <c r="J2540" s="120"/>
      <c r="K2540" s="7"/>
      <c r="L2540" s="119"/>
      <c r="M2540" s="2"/>
    </row>
    <row r="2541" spans="1:14" s="1" customFormat="1" ht="41.4">
      <c r="A2541" s="1" t="s">
        <v>32</v>
      </c>
      <c r="B2541" s="1" t="s">
        <v>666</v>
      </c>
      <c r="C2541" s="2" t="s">
        <v>11</v>
      </c>
      <c r="D2541" s="2" t="s">
        <v>114</v>
      </c>
      <c r="E2541" s="7"/>
      <c r="F2541" s="120"/>
      <c r="G2541" s="7"/>
      <c r="H2541" s="120"/>
      <c r="I2541" s="7"/>
      <c r="J2541" s="120"/>
      <c r="K2541" s="7"/>
      <c r="L2541" s="119"/>
      <c r="M2541" s="2"/>
    </row>
    <row r="2542" spans="1:14" s="1" customFormat="1">
      <c r="A2542" s="1" t="s">
        <v>32</v>
      </c>
      <c r="B2542" s="1" t="s">
        <v>666</v>
      </c>
      <c r="C2542" s="2" t="s">
        <v>11</v>
      </c>
      <c r="D2542" s="2" t="s">
        <v>115</v>
      </c>
      <c r="E2542" s="7"/>
      <c r="F2542" s="120"/>
      <c r="G2542" s="7"/>
      <c r="H2542" s="120"/>
      <c r="I2542" s="7"/>
      <c r="J2542" s="120"/>
      <c r="K2542" s="7"/>
      <c r="L2542" s="119"/>
      <c r="M2542" s="2"/>
    </row>
    <row r="2543" spans="1:14" s="1" customFormat="1">
      <c r="A2543" s="1" t="s">
        <v>32</v>
      </c>
      <c r="B2543" s="1" t="s">
        <v>666</v>
      </c>
      <c r="C2543" s="2" t="s">
        <v>12</v>
      </c>
      <c r="D2543" s="2" t="s">
        <v>116</v>
      </c>
      <c r="E2543" s="7"/>
      <c r="F2543" s="120"/>
      <c r="G2543" s="7"/>
      <c r="H2543" s="120"/>
      <c r="I2543" s="7"/>
      <c r="J2543" s="120"/>
      <c r="K2543" s="7"/>
      <c r="L2543" s="119"/>
      <c r="M2543" s="2"/>
    </row>
    <row r="2544" spans="1:14" s="1" customFormat="1" ht="27.6">
      <c r="A2544" s="1" t="s">
        <v>32</v>
      </c>
      <c r="B2544" s="1" t="s">
        <v>666</v>
      </c>
      <c r="C2544" s="2" t="s">
        <v>13</v>
      </c>
      <c r="D2544" s="2" t="s">
        <v>117</v>
      </c>
      <c r="E2544" s="7"/>
      <c r="F2544" s="120"/>
      <c r="G2544" s="7"/>
      <c r="H2544" s="120"/>
      <c r="I2544" s="7"/>
      <c r="J2544" s="120"/>
      <c r="K2544" s="7"/>
      <c r="L2544" s="119"/>
      <c r="M2544" s="2"/>
    </row>
    <row r="2545" spans="1:14" s="1" customFormat="1">
      <c r="A2545" s="1" t="s">
        <v>32</v>
      </c>
      <c r="B2545" s="1" t="s">
        <v>666</v>
      </c>
      <c r="C2545" s="2" t="s">
        <v>14</v>
      </c>
      <c r="D2545" s="2" t="s">
        <v>118</v>
      </c>
      <c r="E2545" s="7"/>
      <c r="F2545" s="120"/>
      <c r="G2545" s="7">
        <v>246169</v>
      </c>
      <c r="H2545" s="120"/>
      <c r="I2545" s="7">
        <v>89484</v>
      </c>
      <c r="J2545" s="120"/>
      <c r="K2545" s="7">
        <v>14061</v>
      </c>
      <c r="L2545" s="119"/>
      <c r="M2545" s="2"/>
      <c r="N2545" s="1" t="s">
        <v>357</v>
      </c>
    </row>
    <row r="2546" spans="1:14" s="1" customFormat="1" ht="27.6">
      <c r="A2546" s="1" t="s">
        <v>32</v>
      </c>
      <c r="B2546" s="1" t="s">
        <v>666</v>
      </c>
      <c r="C2546" s="2" t="s">
        <v>15</v>
      </c>
      <c r="D2546" s="2" t="s">
        <v>119</v>
      </c>
      <c r="E2546" s="7"/>
      <c r="F2546" s="120"/>
      <c r="G2546" s="7">
        <v>168568</v>
      </c>
      <c r="H2546" s="120">
        <v>40</v>
      </c>
      <c r="I2546" s="7"/>
      <c r="J2546" s="120"/>
      <c r="K2546" s="7"/>
      <c r="L2546" s="119"/>
      <c r="M2546" s="2"/>
    </row>
    <row r="2547" spans="1:14" s="1" customFormat="1" ht="27.6">
      <c r="A2547" s="1" t="s">
        <v>32</v>
      </c>
      <c r="B2547" s="1" t="s">
        <v>666</v>
      </c>
      <c r="C2547" s="2" t="s">
        <v>15</v>
      </c>
      <c r="D2547" s="2" t="s">
        <v>120</v>
      </c>
      <c r="E2547" s="7"/>
      <c r="F2547" s="120"/>
      <c r="G2547" s="7">
        <v>163085</v>
      </c>
      <c r="H2547" s="120">
        <v>159</v>
      </c>
      <c r="I2547" s="7"/>
      <c r="J2547" s="120"/>
      <c r="K2547" s="7"/>
      <c r="L2547" s="119"/>
      <c r="M2547" s="2"/>
    </row>
    <row r="2548" spans="1:14" s="1" customFormat="1" ht="27.6">
      <c r="A2548" s="1" t="s">
        <v>32</v>
      </c>
      <c r="B2548" s="1" t="s">
        <v>666</v>
      </c>
      <c r="C2548" s="2" t="s">
        <v>15</v>
      </c>
      <c r="D2548" s="2" t="s">
        <v>121</v>
      </c>
      <c r="E2548" s="7"/>
      <c r="F2548" s="120"/>
      <c r="G2548" s="7">
        <v>3500</v>
      </c>
      <c r="H2548" s="120"/>
      <c r="I2548" s="7">
        <v>296500</v>
      </c>
      <c r="J2548" s="120">
        <v>79</v>
      </c>
      <c r="K2548" s="7"/>
      <c r="L2548" s="119"/>
      <c r="M2548" s="2"/>
    </row>
    <row r="2549" spans="1:14" s="1" customFormat="1" ht="27.6">
      <c r="A2549" s="1" t="s">
        <v>32</v>
      </c>
      <c r="B2549" s="1" t="s">
        <v>666</v>
      </c>
      <c r="C2549" s="2" t="s">
        <v>15</v>
      </c>
      <c r="D2549" s="2" t="s">
        <v>122</v>
      </c>
      <c r="E2549" s="7"/>
      <c r="F2549" s="120"/>
      <c r="G2549" s="7"/>
      <c r="H2549" s="120"/>
      <c r="I2549" s="7"/>
      <c r="J2549" s="120"/>
      <c r="K2549" s="7"/>
      <c r="L2549" s="119"/>
      <c r="M2549" s="2"/>
    </row>
    <row r="2550" spans="1:14" s="1" customFormat="1">
      <c r="A2550" s="1" t="s">
        <v>32</v>
      </c>
      <c r="B2550" s="1" t="s">
        <v>666</v>
      </c>
      <c r="C2550" s="2" t="s">
        <v>15</v>
      </c>
      <c r="D2550" s="2" t="s">
        <v>123</v>
      </c>
      <c r="E2550" s="7"/>
      <c r="F2550" s="120"/>
      <c r="G2550" s="7"/>
      <c r="H2550" s="120"/>
      <c r="I2550" s="7"/>
      <c r="J2550" s="120"/>
      <c r="K2550" s="7"/>
      <c r="L2550" s="119"/>
      <c r="M2550" s="2"/>
    </row>
    <row r="2551" spans="1:14" s="1" customFormat="1">
      <c r="A2551" s="1" t="s">
        <v>32</v>
      </c>
      <c r="B2551" s="1" t="s">
        <v>666</v>
      </c>
      <c r="C2551" s="2" t="s">
        <v>86</v>
      </c>
      <c r="D2551" s="2" t="s">
        <v>124</v>
      </c>
      <c r="E2551" s="7"/>
      <c r="F2551" s="120"/>
      <c r="G2551" s="7"/>
      <c r="H2551" s="120"/>
      <c r="I2551" s="7"/>
      <c r="J2551" s="120"/>
      <c r="K2551" s="7"/>
      <c r="L2551" s="119"/>
      <c r="M2551" s="2"/>
    </row>
    <row r="2552" spans="1:14" s="1" customFormat="1">
      <c r="A2552" s="1" t="s">
        <v>32</v>
      </c>
      <c r="B2552" s="1" t="s">
        <v>673</v>
      </c>
      <c r="C2552" s="2" t="s">
        <v>8</v>
      </c>
      <c r="D2552" s="2" t="s">
        <v>97</v>
      </c>
      <c r="E2552" s="7">
        <v>2922320</v>
      </c>
      <c r="F2552" s="120">
        <v>2357</v>
      </c>
      <c r="G2552" s="7">
        <v>10941243</v>
      </c>
      <c r="H2552" s="120">
        <v>10854</v>
      </c>
      <c r="I2552" s="7">
        <v>4565608</v>
      </c>
      <c r="J2552" s="120">
        <v>11543</v>
      </c>
      <c r="K2552" s="7">
        <v>0</v>
      </c>
      <c r="L2552" s="119">
        <v>0</v>
      </c>
      <c r="M2552" s="2">
        <v>0</v>
      </c>
    </row>
    <row r="2553" spans="1:14" s="1" customFormat="1">
      <c r="A2553" s="1" t="s">
        <v>32</v>
      </c>
      <c r="B2553" s="1" t="s">
        <v>673</v>
      </c>
      <c r="C2553" s="2" t="s">
        <v>8</v>
      </c>
      <c r="D2553" s="2" t="s">
        <v>98</v>
      </c>
      <c r="E2553" s="7"/>
      <c r="F2553" s="120"/>
      <c r="G2553" s="7"/>
      <c r="H2553" s="120"/>
      <c r="I2553" s="7"/>
      <c r="J2553" s="120"/>
      <c r="K2553" s="7"/>
      <c r="L2553" s="119"/>
      <c r="M2553" s="2"/>
    </row>
    <row r="2554" spans="1:14" s="1" customFormat="1">
      <c r="A2554" s="1" t="s">
        <v>32</v>
      </c>
      <c r="B2554" s="1" t="s">
        <v>673</v>
      </c>
      <c r="C2554" s="2" t="s">
        <v>8</v>
      </c>
      <c r="D2554" s="2" t="s">
        <v>99</v>
      </c>
      <c r="E2554" s="7"/>
      <c r="F2554" s="120"/>
      <c r="G2554" s="7"/>
      <c r="H2554" s="120"/>
      <c r="I2554" s="7"/>
      <c r="J2554" s="120"/>
      <c r="K2554" s="7"/>
      <c r="L2554" s="119"/>
      <c r="M2554" s="2"/>
    </row>
    <row r="2555" spans="1:14" s="1" customFormat="1" ht="27.6">
      <c r="A2555" s="1" t="s">
        <v>32</v>
      </c>
      <c r="B2555" s="1" t="s">
        <v>673</v>
      </c>
      <c r="C2555" s="2" t="s">
        <v>8</v>
      </c>
      <c r="D2555" s="2" t="s">
        <v>100</v>
      </c>
      <c r="E2555" s="7"/>
      <c r="F2555" s="120"/>
      <c r="G2555" s="7"/>
      <c r="H2555" s="120"/>
      <c r="I2555" s="7"/>
      <c r="J2555" s="120"/>
      <c r="K2555" s="7"/>
      <c r="L2555" s="119"/>
      <c r="M2555" s="2"/>
    </row>
    <row r="2556" spans="1:14" s="1" customFormat="1">
      <c r="A2556" s="1" t="s">
        <v>32</v>
      </c>
      <c r="B2556" s="1" t="s">
        <v>673</v>
      </c>
      <c r="C2556" s="2" t="s">
        <v>8</v>
      </c>
      <c r="D2556" s="2" t="s">
        <v>101</v>
      </c>
      <c r="E2556" s="7"/>
      <c r="F2556" s="120"/>
      <c r="G2556" s="7"/>
      <c r="H2556" s="120"/>
      <c r="I2556" s="7"/>
      <c r="J2556" s="120"/>
      <c r="K2556" s="7"/>
      <c r="L2556" s="119"/>
      <c r="M2556" s="2"/>
    </row>
    <row r="2557" spans="1:14" s="1" customFormat="1" ht="55.2">
      <c r="A2557" s="1" t="s">
        <v>32</v>
      </c>
      <c r="B2557" s="1" t="s">
        <v>673</v>
      </c>
      <c r="C2557" s="2" t="s">
        <v>8</v>
      </c>
      <c r="D2557" s="2" t="s">
        <v>102</v>
      </c>
      <c r="E2557" s="7"/>
      <c r="F2557" s="120"/>
      <c r="G2557" s="7"/>
      <c r="H2557" s="120"/>
      <c r="I2557" s="7"/>
      <c r="J2557" s="120"/>
      <c r="K2557" s="7"/>
      <c r="L2557" s="119"/>
      <c r="M2557" s="2"/>
    </row>
    <row r="2558" spans="1:14" s="1" customFormat="1">
      <c r="A2558" s="1" t="s">
        <v>32</v>
      </c>
      <c r="B2558" s="1" t="s">
        <v>673</v>
      </c>
      <c r="C2558" s="2" t="s">
        <v>8</v>
      </c>
      <c r="D2558" s="2" t="s">
        <v>103</v>
      </c>
      <c r="E2558" s="7">
        <v>966332</v>
      </c>
      <c r="F2558" s="120">
        <v>3085</v>
      </c>
      <c r="G2558" s="7">
        <v>721720</v>
      </c>
      <c r="H2558" s="120">
        <v>822</v>
      </c>
      <c r="I2558" s="7"/>
      <c r="J2558" s="120"/>
      <c r="K2558" s="7"/>
      <c r="L2558" s="119"/>
      <c r="M2558" s="2"/>
    </row>
    <row r="2559" spans="1:14" s="1" customFormat="1" ht="27.6">
      <c r="A2559" s="1" t="s">
        <v>32</v>
      </c>
      <c r="B2559" s="1" t="s">
        <v>673</v>
      </c>
      <c r="C2559" s="2" t="s">
        <v>9</v>
      </c>
      <c r="D2559" s="2" t="s">
        <v>104</v>
      </c>
      <c r="E2559" s="7"/>
      <c r="F2559" s="120"/>
      <c r="G2559" s="7"/>
      <c r="H2559" s="120"/>
      <c r="I2559" s="7"/>
      <c r="J2559" s="120"/>
      <c r="K2559" s="7"/>
      <c r="L2559" s="119"/>
      <c r="M2559" s="2"/>
    </row>
    <row r="2560" spans="1:14" s="1" customFormat="1" ht="27.6">
      <c r="A2560" s="1" t="s">
        <v>32</v>
      </c>
      <c r="B2560" s="1" t="s">
        <v>673</v>
      </c>
      <c r="C2560" s="2" t="s">
        <v>9</v>
      </c>
      <c r="D2560" s="2" t="s">
        <v>105</v>
      </c>
      <c r="E2560" s="7"/>
      <c r="F2560" s="120"/>
      <c r="G2560" s="7">
        <v>30318</v>
      </c>
      <c r="H2560" s="120"/>
      <c r="I2560" s="7"/>
      <c r="J2560" s="120"/>
      <c r="K2560" s="7"/>
      <c r="L2560" s="119"/>
      <c r="M2560" s="2"/>
    </row>
    <row r="2561" spans="1:13" s="1" customFormat="1" ht="41.4">
      <c r="A2561" s="1" t="s">
        <v>32</v>
      </c>
      <c r="B2561" s="1" t="s">
        <v>673</v>
      </c>
      <c r="C2561" s="2" t="s">
        <v>9</v>
      </c>
      <c r="D2561" s="2" t="s">
        <v>106</v>
      </c>
      <c r="E2561" s="7">
        <v>119622</v>
      </c>
      <c r="F2561" s="120"/>
      <c r="G2561" s="7">
        <v>326013</v>
      </c>
      <c r="H2561" s="120"/>
      <c r="I2561" s="7">
        <v>344936</v>
      </c>
      <c r="J2561" s="120"/>
      <c r="K2561" s="7">
        <v>0</v>
      </c>
      <c r="L2561" s="119">
        <v>0</v>
      </c>
      <c r="M2561" s="2">
        <v>0</v>
      </c>
    </row>
    <row r="2562" spans="1:13" s="1" customFormat="1" ht="27.6">
      <c r="A2562" s="1" t="s">
        <v>32</v>
      </c>
      <c r="B2562" s="1" t="s">
        <v>673</v>
      </c>
      <c r="C2562" s="2" t="s">
        <v>9</v>
      </c>
      <c r="D2562" s="2" t="s">
        <v>107</v>
      </c>
      <c r="E2562" s="7">
        <v>0</v>
      </c>
      <c r="F2562" s="120"/>
      <c r="G2562" s="7">
        <v>3152</v>
      </c>
      <c r="H2562" s="120"/>
      <c r="I2562" s="7"/>
      <c r="J2562" s="120"/>
      <c r="K2562" s="7"/>
      <c r="L2562" s="119"/>
      <c r="M2562" s="2"/>
    </row>
    <row r="2563" spans="1:13" s="1" customFormat="1" ht="27.6">
      <c r="A2563" s="1" t="s">
        <v>32</v>
      </c>
      <c r="B2563" s="1" t="s">
        <v>673</v>
      </c>
      <c r="C2563" s="2" t="s">
        <v>9</v>
      </c>
      <c r="D2563" s="2" t="s">
        <v>108</v>
      </c>
      <c r="E2563" s="7">
        <v>47207</v>
      </c>
      <c r="F2563" s="120"/>
      <c r="G2563" s="7">
        <v>1313738</v>
      </c>
      <c r="H2563" s="120"/>
      <c r="I2563" s="7">
        <v>646442</v>
      </c>
      <c r="J2563" s="120"/>
      <c r="K2563" s="7"/>
      <c r="L2563" s="119"/>
      <c r="M2563" s="2"/>
    </row>
    <row r="2564" spans="1:13" s="1" customFormat="1" ht="27.6">
      <c r="A2564" s="1" t="s">
        <v>32</v>
      </c>
      <c r="B2564" s="1" t="s">
        <v>673</v>
      </c>
      <c r="C2564" s="2" t="s">
        <v>10</v>
      </c>
      <c r="D2564" s="2" t="s">
        <v>109</v>
      </c>
      <c r="E2564" s="7">
        <v>58040</v>
      </c>
      <c r="F2564" s="120"/>
      <c r="G2564" s="7">
        <v>71244</v>
      </c>
      <c r="H2564" s="120"/>
      <c r="I2564" s="7">
        <v>4132</v>
      </c>
      <c r="J2564" s="120"/>
      <c r="K2564" s="7"/>
      <c r="L2564" s="119"/>
      <c r="M2564" s="2"/>
    </row>
    <row r="2565" spans="1:13" s="1" customFormat="1" ht="27.6">
      <c r="A2565" s="1" t="s">
        <v>32</v>
      </c>
      <c r="B2565" s="1" t="s">
        <v>673</v>
      </c>
      <c r="C2565" s="2" t="s">
        <v>10</v>
      </c>
      <c r="D2565" s="2" t="s">
        <v>110</v>
      </c>
      <c r="E2565" s="7">
        <v>98729</v>
      </c>
      <c r="F2565" s="120"/>
      <c r="G2565" s="7">
        <v>471416</v>
      </c>
      <c r="H2565" s="120"/>
      <c r="I2565" s="7">
        <v>32312</v>
      </c>
      <c r="J2565" s="120"/>
      <c r="K2565" s="7"/>
      <c r="L2565" s="119"/>
      <c r="M2565" s="2"/>
    </row>
    <row r="2566" spans="1:13" s="1" customFormat="1" ht="27.6">
      <c r="A2566" s="1" t="s">
        <v>32</v>
      </c>
      <c r="B2566" s="1" t="s">
        <v>673</v>
      </c>
      <c r="C2566" s="2" t="s">
        <v>10</v>
      </c>
      <c r="D2566" s="2" t="s">
        <v>111</v>
      </c>
      <c r="E2566" s="7">
        <v>50253</v>
      </c>
      <c r="F2566" s="120"/>
      <c r="G2566" s="7">
        <v>640766</v>
      </c>
      <c r="H2566" s="120"/>
      <c r="I2566" s="7">
        <v>3073539</v>
      </c>
      <c r="J2566" s="120"/>
      <c r="K2566" s="7"/>
      <c r="L2566" s="119"/>
      <c r="M2566" s="2"/>
    </row>
    <row r="2567" spans="1:13" s="1" customFormat="1" ht="27.6">
      <c r="A2567" s="1" t="s">
        <v>32</v>
      </c>
      <c r="B2567" s="1" t="s">
        <v>673</v>
      </c>
      <c r="C2567" s="2" t="s">
        <v>10</v>
      </c>
      <c r="D2567" s="2" t="s">
        <v>112</v>
      </c>
      <c r="E2567" s="7"/>
      <c r="F2567" s="120"/>
      <c r="G2567" s="7"/>
      <c r="H2567" s="120"/>
      <c r="I2567" s="7"/>
      <c r="J2567" s="120"/>
      <c r="K2567" s="7"/>
      <c r="L2567" s="119"/>
      <c r="M2567" s="2"/>
    </row>
    <row r="2568" spans="1:13" s="1" customFormat="1">
      <c r="A2568" s="1" t="s">
        <v>32</v>
      </c>
      <c r="B2568" s="1" t="s">
        <v>673</v>
      </c>
      <c r="C2568" s="2" t="s">
        <v>11</v>
      </c>
      <c r="D2568" s="2" t="s">
        <v>113</v>
      </c>
      <c r="E2568" s="7"/>
      <c r="F2568" s="120"/>
      <c r="G2568" s="7">
        <v>12631035</v>
      </c>
      <c r="H2568" s="120"/>
      <c r="I2568" s="7">
        <v>311643</v>
      </c>
      <c r="J2568" s="120"/>
      <c r="K2568" s="7"/>
      <c r="L2568" s="119"/>
      <c r="M2568" s="2"/>
    </row>
    <row r="2569" spans="1:13" s="1" customFormat="1" ht="41.4">
      <c r="A2569" s="1" t="s">
        <v>32</v>
      </c>
      <c r="B2569" s="1" t="s">
        <v>673</v>
      </c>
      <c r="C2569" s="2" t="s">
        <v>11</v>
      </c>
      <c r="D2569" s="2" t="s">
        <v>114</v>
      </c>
      <c r="E2569" s="7"/>
      <c r="F2569" s="120"/>
      <c r="G2569" s="7">
        <v>375751</v>
      </c>
      <c r="H2569" s="120"/>
      <c r="I2569" s="7">
        <v>2401147</v>
      </c>
      <c r="J2569" s="120"/>
      <c r="K2569" s="7"/>
      <c r="L2569" s="119"/>
      <c r="M2569" s="2"/>
    </row>
    <row r="2570" spans="1:13" s="1" customFormat="1">
      <c r="A2570" s="1" t="s">
        <v>32</v>
      </c>
      <c r="B2570" s="1" t="s">
        <v>673</v>
      </c>
      <c r="C2570" s="2" t="s">
        <v>11</v>
      </c>
      <c r="D2570" s="2" t="s">
        <v>115</v>
      </c>
      <c r="E2570" s="7"/>
      <c r="F2570" s="120"/>
      <c r="G2570" s="7"/>
      <c r="H2570" s="120"/>
      <c r="I2570" s="7"/>
      <c r="J2570" s="120"/>
      <c r="K2570" s="7"/>
      <c r="L2570" s="119"/>
      <c r="M2570" s="2"/>
    </row>
    <row r="2571" spans="1:13" s="1" customFormat="1">
      <c r="A2571" s="1" t="s">
        <v>32</v>
      </c>
      <c r="B2571" s="1" t="s">
        <v>673</v>
      </c>
      <c r="C2571" s="2" t="s">
        <v>12</v>
      </c>
      <c r="D2571" s="2" t="s">
        <v>116</v>
      </c>
      <c r="E2571" s="7"/>
      <c r="F2571" s="120"/>
      <c r="G2571" s="7"/>
      <c r="H2571" s="120"/>
      <c r="I2571" s="7"/>
      <c r="J2571" s="120"/>
      <c r="K2571" s="7"/>
      <c r="L2571" s="119"/>
      <c r="M2571" s="2"/>
    </row>
    <row r="2572" spans="1:13" s="1" customFormat="1" ht="27.6">
      <c r="A2572" s="1" t="s">
        <v>32</v>
      </c>
      <c r="B2572" s="1" t="s">
        <v>673</v>
      </c>
      <c r="C2572" s="2" t="s">
        <v>13</v>
      </c>
      <c r="D2572" s="2" t="s">
        <v>117</v>
      </c>
      <c r="E2572" s="7"/>
      <c r="F2572" s="120"/>
      <c r="G2572" s="7"/>
      <c r="H2572" s="120"/>
      <c r="I2572" s="7"/>
      <c r="J2572" s="120"/>
      <c r="K2572" s="7"/>
      <c r="L2572" s="119"/>
      <c r="M2572" s="2"/>
    </row>
    <row r="2573" spans="1:13" s="1" customFormat="1">
      <c r="A2573" s="1" t="s">
        <v>32</v>
      </c>
      <c r="B2573" s="1" t="s">
        <v>673</v>
      </c>
      <c r="C2573" s="2" t="s">
        <v>14</v>
      </c>
      <c r="D2573" s="2" t="s">
        <v>118</v>
      </c>
      <c r="E2573" s="7"/>
      <c r="F2573" s="120"/>
      <c r="G2573" s="7"/>
      <c r="H2573" s="120"/>
      <c r="I2573" s="7"/>
      <c r="J2573" s="120"/>
      <c r="K2573" s="7"/>
      <c r="L2573" s="119"/>
      <c r="M2573" s="2"/>
    </row>
    <row r="2574" spans="1:13" s="1" customFormat="1" ht="27.6">
      <c r="A2574" s="1" t="s">
        <v>32</v>
      </c>
      <c r="B2574" s="1" t="s">
        <v>673</v>
      </c>
      <c r="C2574" s="2" t="s">
        <v>15</v>
      </c>
      <c r="D2574" s="2" t="s">
        <v>119</v>
      </c>
      <c r="E2574" s="7"/>
      <c r="F2574" s="120"/>
      <c r="G2574" s="7">
        <v>823913</v>
      </c>
      <c r="H2574" s="120">
        <v>199</v>
      </c>
      <c r="I2574" s="7"/>
      <c r="J2574" s="120"/>
      <c r="K2574" s="7"/>
      <c r="L2574" s="119"/>
      <c r="M2574" s="2"/>
    </row>
    <row r="2575" spans="1:13" s="1" customFormat="1" ht="27.6">
      <c r="A2575" s="1" t="s">
        <v>32</v>
      </c>
      <c r="B2575" s="1" t="s">
        <v>673</v>
      </c>
      <c r="C2575" s="2" t="s">
        <v>15</v>
      </c>
      <c r="D2575" s="2" t="s">
        <v>120</v>
      </c>
      <c r="E2575" s="7"/>
      <c r="F2575" s="120"/>
      <c r="G2575" s="7">
        <v>797108</v>
      </c>
      <c r="H2575" s="120">
        <v>390</v>
      </c>
      <c r="I2575" s="7"/>
      <c r="J2575" s="120"/>
      <c r="K2575" s="7"/>
      <c r="L2575" s="119"/>
      <c r="M2575" s="2"/>
    </row>
    <row r="2576" spans="1:13" s="1" customFormat="1" ht="27.6">
      <c r="A2576" s="1" t="s">
        <v>32</v>
      </c>
      <c r="B2576" s="1" t="s">
        <v>673</v>
      </c>
      <c r="C2576" s="2" t="s">
        <v>15</v>
      </c>
      <c r="D2576" s="2" t="s">
        <v>121</v>
      </c>
      <c r="E2576" s="7"/>
      <c r="F2576" s="120"/>
      <c r="G2576" s="7">
        <v>8792</v>
      </c>
      <c r="H2576" s="120">
        <v>5</v>
      </c>
      <c r="I2576" s="7">
        <v>368984</v>
      </c>
      <c r="J2576" s="120"/>
      <c r="K2576" s="7"/>
      <c r="L2576" s="119"/>
      <c r="M2576" s="2"/>
    </row>
    <row r="2577" spans="1:13" s="1" customFormat="1" ht="27.6">
      <c r="A2577" s="1" t="s">
        <v>32</v>
      </c>
      <c r="B2577" s="1" t="s">
        <v>673</v>
      </c>
      <c r="C2577" s="2" t="s">
        <v>15</v>
      </c>
      <c r="D2577" s="2" t="s">
        <v>122</v>
      </c>
      <c r="E2577" s="7"/>
      <c r="F2577" s="120"/>
      <c r="G2577" s="7"/>
      <c r="H2577" s="120"/>
      <c r="I2577" s="7"/>
      <c r="J2577" s="120"/>
      <c r="K2577" s="7"/>
      <c r="L2577" s="119"/>
      <c r="M2577" s="2"/>
    </row>
    <row r="2578" spans="1:13" s="1" customFormat="1">
      <c r="A2578" s="1" t="s">
        <v>32</v>
      </c>
      <c r="B2578" s="1" t="s">
        <v>673</v>
      </c>
      <c r="C2578" s="2" t="s">
        <v>15</v>
      </c>
      <c r="D2578" s="2" t="s">
        <v>123</v>
      </c>
      <c r="E2578" s="7"/>
      <c r="F2578" s="120"/>
      <c r="G2578" s="7"/>
      <c r="H2578" s="120"/>
      <c r="I2578" s="7">
        <v>288974</v>
      </c>
      <c r="J2578" s="120"/>
      <c r="K2578" s="7"/>
      <c r="L2578" s="119"/>
      <c r="M2578" s="2"/>
    </row>
    <row r="2579" spans="1:13" s="1" customFormat="1">
      <c r="A2579" s="1" t="s">
        <v>32</v>
      </c>
      <c r="B2579" s="1" t="s">
        <v>673</v>
      </c>
      <c r="C2579" s="2" t="s">
        <v>86</v>
      </c>
      <c r="D2579" s="2" t="s">
        <v>124</v>
      </c>
      <c r="E2579" s="7"/>
      <c r="F2579" s="120"/>
      <c r="G2579" s="7"/>
      <c r="H2579" s="120"/>
      <c r="I2579" s="7"/>
      <c r="J2579" s="120"/>
      <c r="K2579" s="7"/>
      <c r="L2579" s="119"/>
      <c r="M2579" s="2"/>
    </row>
    <row r="2580" spans="1:13" s="1" customFormat="1">
      <c r="A2580" s="1" t="s">
        <v>32</v>
      </c>
      <c r="B2580" s="1" t="s">
        <v>674</v>
      </c>
      <c r="C2580" s="2" t="s">
        <v>8</v>
      </c>
      <c r="D2580" s="2" t="s">
        <v>97</v>
      </c>
      <c r="E2580" s="7">
        <v>3257500</v>
      </c>
      <c r="F2580" s="120">
        <v>3177</v>
      </c>
      <c r="G2580" s="7">
        <v>14258400</v>
      </c>
      <c r="H2580" s="120">
        <v>12942</v>
      </c>
      <c r="I2580" s="7">
        <v>5282501.3</v>
      </c>
      <c r="J2580" s="120">
        <v>3985</v>
      </c>
      <c r="K2580" s="7">
        <v>104280</v>
      </c>
      <c r="L2580" s="119">
        <v>2111</v>
      </c>
      <c r="M2580" s="2"/>
    </row>
    <row r="2581" spans="1:13" s="1" customFormat="1">
      <c r="A2581" s="1" t="s">
        <v>32</v>
      </c>
      <c r="B2581" s="1" t="s">
        <v>674</v>
      </c>
      <c r="C2581" s="2" t="s">
        <v>8</v>
      </c>
      <c r="D2581" s="2" t="s">
        <v>98</v>
      </c>
      <c r="E2581" s="7">
        <v>2177778</v>
      </c>
      <c r="F2581" s="120"/>
      <c r="G2581" s="7">
        <v>-1903</v>
      </c>
      <c r="H2581" s="120"/>
      <c r="I2581" s="7"/>
      <c r="J2581" s="120"/>
      <c r="K2581" s="7"/>
      <c r="L2581" s="119"/>
      <c r="M2581" s="2"/>
    </row>
    <row r="2582" spans="1:13" s="1" customFormat="1">
      <c r="A2582" s="1" t="s">
        <v>32</v>
      </c>
      <c r="B2582" s="1" t="s">
        <v>674</v>
      </c>
      <c r="C2582" s="2" t="s">
        <v>8</v>
      </c>
      <c r="D2582" s="2" t="s">
        <v>99</v>
      </c>
      <c r="E2582" s="7"/>
      <c r="F2582" s="120"/>
      <c r="G2582" s="7"/>
      <c r="H2582" s="120"/>
      <c r="I2582" s="7"/>
      <c r="J2582" s="120"/>
      <c r="K2582" s="7"/>
      <c r="L2582" s="119"/>
      <c r="M2582" s="2"/>
    </row>
    <row r="2583" spans="1:13" s="1" customFormat="1" ht="27.6">
      <c r="A2583" s="1" t="s">
        <v>32</v>
      </c>
      <c r="B2583" s="1" t="s">
        <v>674</v>
      </c>
      <c r="C2583" s="2" t="s">
        <v>8</v>
      </c>
      <c r="D2583" s="2" t="s">
        <v>100</v>
      </c>
      <c r="E2583" s="7">
        <v>8004</v>
      </c>
      <c r="F2583" s="120"/>
      <c r="G2583" s="7">
        <v>362587</v>
      </c>
      <c r="H2583" s="120"/>
      <c r="I2583" s="7">
        <v>186523</v>
      </c>
      <c r="J2583" s="120"/>
      <c r="K2583" s="7"/>
      <c r="L2583" s="119"/>
      <c r="M2583" s="2"/>
    </row>
    <row r="2584" spans="1:13" s="1" customFormat="1">
      <c r="A2584" s="1" t="s">
        <v>32</v>
      </c>
      <c r="B2584" s="1" t="s">
        <v>674</v>
      </c>
      <c r="C2584" s="2" t="s">
        <v>8</v>
      </c>
      <c r="D2584" s="2" t="s">
        <v>101</v>
      </c>
      <c r="E2584" s="7">
        <v>36261</v>
      </c>
      <c r="F2584" s="120"/>
      <c r="G2584" s="7">
        <v>59658</v>
      </c>
      <c r="H2584" s="120"/>
      <c r="I2584" s="7">
        <v>21277</v>
      </c>
      <c r="J2584" s="120"/>
      <c r="K2584" s="7"/>
      <c r="L2584" s="119"/>
      <c r="M2584" s="2"/>
    </row>
    <row r="2585" spans="1:13" s="1" customFormat="1" ht="55.2">
      <c r="A2585" s="1" t="s">
        <v>32</v>
      </c>
      <c r="B2585" s="1" t="s">
        <v>674</v>
      </c>
      <c r="C2585" s="2" t="s">
        <v>8</v>
      </c>
      <c r="D2585" s="2" t="s">
        <v>102</v>
      </c>
      <c r="E2585" s="7"/>
      <c r="F2585" s="120"/>
      <c r="G2585" s="7"/>
      <c r="H2585" s="120"/>
      <c r="I2585" s="7"/>
      <c r="J2585" s="120"/>
      <c r="K2585" s="7"/>
      <c r="L2585" s="119"/>
      <c r="M2585" s="2"/>
    </row>
    <row r="2586" spans="1:13" s="1" customFormat="1">
      <c r="A2586" s="1" t="s">
        <v>32</v>
      </c>
      <c r="B2586" s="1" t="s">
        <v>674</v>
      </c>
      <c r="C2586" s="2" t="s">
        <v>8</v>
      </c>
      <c r="D2586" s="2" t="s">
        <v>103</v>
      </c>
      <c r="E2586" s="7"/>
      <c r="F2586" s="120"/>
      <c r="G2586" s="7"/>
      <c r="H2586" s="120"/>
      <c r="I2586" s="7">
        <v>7601646.4100000001</v>
      </c>
      <c r="J2586" s="120">
        <v>5841</v>
      </c>
      <c r="K2586" s="7"/>
      <c r="L2586" s="119"/>
      <c r="M2586" s="2"/>
    </row>
    <row r="2587" spans="1:13" s="1" customFormat="1" ht="27.6">
      <c r="A2587" s="1" t="s">
        <v>32</v>
      </c>
      <c r="B2587" s="1" t="s">
        <v>674</v>
      </c>
      <c r="C2587" s="2" t="s">
        <v>9</v>
      </c>
      <c r="D2587" s="2" t="s">
        <v>104</v>
      </c>
      <c r="E2587" s="7"/>
      <c r="F2587" s="120"/>
      <c r="G2587" s="7"/>
      <c r="H2587" s="120"/>
      <c r="I2587" s="7">
        <v>45901.79</v>
      </c>
      <c r="J2587" s="120"/>
      <c r="K2587" s="7">
        <v>1115</v>
      </c>
      <c r="L2587" s="119">
        <v>2</v>
      </c>
      <c r="M2587" s="2"/>
    </row>
    <row r="2588" spans="1:13" s="1" customFormat="1" ht="27.6">
      <c r="A2588" s="1" t="s">
        <v>32</v>
      </c>
      <c r="B2588" s="1" t="s">
        <v>674</v>
      </c>
      <c r="C2588" s="2" t="s">
        <v>9</v>
      </c>
      <c r="D2588" s="2" t="s">
        <v>105</v>
      </c>
      <c r="E2588" s="7"/>
      <c r="F2588" s="120"/>
      <c r="G2588" s="7">
        <v>176687</v>
      </c>
      <c r="H2588" s="120"/>
      <c r="I2588" s="7">
        <v>1273487.27</v>
      </c>
      <c r="J2588" s="120"/>
      <c r="K2588" s="7"/>
      <c r="L2588" s="119"/>
      <c r="M2588" s="2"/>
    </row>
    <row r="2589" spans="1:13" s="1" customFormat="1" ht="41.4">
      <c r="A2589" s="1" t="s">
        <v>32</v>
      </c>
      <c r="B2589" s="1" t="s">
        <v>674</v>
      </c>
      <c r="C2589" s="2" t="s">
        <v>9</v>
      </c>
      <c r="D2589" s="2" t="s">
        <v>106</v>
      </c>
      <c r="E2589" s="7">
        <v>13855</v>
      </c>
      <c r="F2589" s="120"/>
      <c r="G2589" s="7">
        <v>87064</v>
      </c>
      <c r="H2589" s="120"/>
      <c r="I2589" s="7"/>
      <c r="J2589" s="120"/>
      <c r="K2589" s="7"/>
      <c r="L2589" s="119"/>
      <c r="M2589" s="2"/>
    </row>
    <row r="2590" spans="1:13" s="1" customFormat="1" ht="27.6">
      <c r="A2590" s="1" t="s">
        <v>32</v>
      </c>
      <c r="B2590" s="1" t="s">
        <v>674</v>
      </c>
      <c r="C2590" s="2" t="s">
        <v>9</v>
      </c>
      <c r="D2590" s="2" t="s">
        <v>107</v>
      </c>
      <c r="E2590" s="7"/>
      <c r="F2590" s="120"/>
      <c r="G2590" s="7"/>
      <c r="H2590" s="120"/>
      <c r="I2590" s="7"/>
      <c r="J2590" s="120"/>
      <c r="K2590" s="7"/>
      <c r="L2590" s="119"/>
      <c r="M2590" s="2"/>
    </row>
    <row r="2591" spans="1:13" s="1" customFormat="1" ht="27.6">
      <c r="A2591" s="1" t="s">
        <v>32</v>
      </c>
      <c r="B2591" s="1" t="s">
        <v>674</v>
      </c>
      <c r="C2591" s="2" t="s">
        <v>9</v>
      </c>
      <c r="D2591" s="2" t="s">
        <v>108</v>
      </c>
      <c r="E2591" s="7">
        <v>155663</v>
      </c>
      <c r="F2591" s="120"/>
      <c r="G2591" s="7">
        <v>926327</v>
      </c>
      <c r="H2591" s="120"/>
      <c r="I2591" s="7">
        <v>5883661.7999999998</v>
      </c>
      <c r="J2591" s="120"/>
      <c r="K2591" s="7">
        <v>37068</v>
      </c>
      <c r="L2591" s="119"/>
      <c r="M2591" s="2">
        <v>597700</v>
      </c>
    </row>
    <row r="2592" spans="1:13" s="1" customFormat="1" ht="27.6">
      <c r="A2592" s="1" t="s">
        <v>32</v>
      </c>
      <c r="B2592" s="1" t="s">
        <v>674</v>
      </c>
      <c r="C2592" s="2" t="s">
        <v>10</v>
      </c>
      <c r="D2592" s="2" t="s">
        <v>109</v>
      </c>
      <c r="E2592" s="7">
        <v>22815</v>
      </c>
      <c r="F2592" s="120"/>
      <c r="G2592" s="7">
        <v>469530</v>
      </c>
      <c r="H2592" s="120"/>
      <c r="I2592" s="7">
        <v>328647.32</v>
      </c>
      <c r="J2592" s="120"/>
      <c r="K2592" s="7">
        <v>9663</v>
      </c>
      <c r="L2592" s="119"/>
      <c r="M2592" s="2"/>
    </row>
    <row r="2593" spans="1:14" s="1" customFormat="1" ht="27.6">
      <c r="A2593" s="1" t="s">
        <v>32</v>
      </c>
      <c r="B2593" s="1" t="s">
        <v>674</v>
      </c>
      <c r="C2593" s="2" t="s">
        <v>10</v>
      </c>
      <c r="D2593" s="2" t="s">
        <v>110</v>
      </c>
      <c r="E2593" s="7">
        <v>123743</v>
      </c>
      <c r="F2593" s="120"/>
      <c r="G2593" s="7">
        <v>436879</v>
      </c>
      <c r="H2593" s="120"/>
      <c r="I2593" s="7">
        <v>41615.19</v>
      </c>
      <c r="J2593" s="120"/>
      <c r="K2593" s="7">
        <v>5244</v>
      </c>
      <c r="L2593" s="119"/>
      <c r="M2593" s="2"/>
    </row>
    <row r="2594" spans="1:14" s="1" customFormat="1" ht="27.6">
      <c r="A2594" s="1" t="s">
        <v>32</v>
      </c>
      <c r="B2594" s="1" t="s">
        <v>674</v>
      </c>
      <c r="C2594" s="2" t="s">
        <v>10</v>
      </c>
      <c r="D2594" s="2" t="s">
        <v>111</v>
      </c>
      <c r="E2594" s="7"/>
      <c r="F2594" s="120"/>
      <c r="G2594" s="7">
        <v>270955</v>
      </c>
      <c r="H2594" s="120"/>
      <c r="I2594" s="7">
        <v>4699198.09</v>
      </c>
      <c r="J2594" s="120"/>
      <c r="K2594" s="7">
        <v>2284562</v>
      </c>
      <c r="L2594" s="119"/>
      <c r="M2594" s="2">
        <v>1106772</v>
      </c>
    </row>
    <row r="2595" spans="1:14" s="1" customFormat="1" ht="27.6">
      <c r="A2595" s="1" t="s">
        <v>32</v>
      </c>
      <c r="B2595" s="1" t="s">
        <v>674</v>
      </c>
      <c r="C2595" s="2" t="s">
        <v>10</v>
      </c>
      <c r="D2595" s="2" t="s">
        <v>112</v>
      </c>
      <c r="E2595" s="7"/>
      <c r="F2595" s="120"/>
      <c r="G2595" s="7">
        <v>2056</v>
      </c>
      <c r="H2595" s="120"/>
      <c r="I2595" s="7"/>
      <c r="J2595" s="120"/>
      <c r="K2595" s="7"/>
      <c r="L2595" s="119"/>
      <c r="M2595" s="2"/>
    </row>
    <row r="2596" spans="1:14" s="1" customFormat="1">
      <c r="A2596" s="1" t="s">
        <v>32</v>
      </c>
      <c r="B2596" s="1" t="s">
        <v>674</v>
      </c>
      <c r="C2596" s="2" t="s">
        <v>11</v>
      </c>
      <c r="D2596" s="2" t="s">
        <v>113</v>
      </c>
      <c r="E2596" s="7"/>
      <c r="F2596" s="120"/>
      <c r="G2596" s="7">
        <v>1863861</v>
      </c>
      <c r="H2596" s="120"/>
      <c r="I2596" s="7">
        <v>130067</v>
      </c>
      <c r="J2596" s="120"/>
      <c r="K2596" s="7"/>
      <c r="L2596" s="119"/>
      <c r="M2596" s="2"/>
    </row>
    <row r="2597" spans="1:14" s="1" customFormat="1" ht="41.4">
      <c r="A2597" s="1" t="s">
        <v>32</v>
      </c>
      <c r="B2597" s="1" t="s">
        <v>674</v>
      </c>
      <c r="C2597" s="2" t="s">
        <v>11</v>
      </c>
      <c r="D2597" s="2" t="s">
        <v>114</v>
      </c>
      <c r="E2597" s="7"/>
      <c r="F2597" s="120"/>
      <c r="G2597" s="7">
        <v>3807862</v>
      </c>
      <c r="H2597" s="120"/>
      <c r="I2597" s="7">
        <v>1624989</v>
      </c>
      <c r="J2597" s="120"/>
      <c r="K2597" s="7">
        <v>156719</v>
      </c>
      <c r="L2597" s="119"/>
      <c r="M2597" s="2"/>
    </row>
    <row r="2598" spans="1:14" s="1" customFormat="1">
      <c r="A2598" s="1" t="s">
        <v>32</v>
      </c>
      <c r="B2598" s="1" t="s">
        <v>674</v>
      </c>
      <c r="C2598" s="2" t="s">
        <v>11</v>
      </c>
      <c r="D2598" s="2" t="s">
        <v>115</v>
      </c>
      <c r="E2598" s="7"/>
      <c r="F2598" s="120"/>
      <c r="G2598" s="7"/>
      <c r="H2598" s="120"/>
      <c r="I2598" s="7"/>
      <c r="J2598" s="120"/>
      <c r="K2598" s="7"/>
      <c r="L2598" s="119"/>
      <c r="M2598" s="2"/>
    </row>
    <row r="2599" spans="1:14" s="1" customFormat="1">
      <c r="A2599" s="1" t="s">
        <v>32</v>
      </c>
      <c r="B2599" s="1" t="s">
        <v>674</v>
      </c>
      <c r="C2599" s="2" t="s">
        <v>12</v>
      </c>
      <c r="D2599" s="2" t="s">
        <v>116</v>
      </c>
      <c r="E2599" s="7"/>
      <c r="F2599" s="120"/>
      <c r="G2599" s="7"/>
      <c r="H2599" s="120"/>
      <c r="I2599" s="7"/>
      <c r="J2599" s="120"/>
      <c r="K2599" s="7"/>
      <c r="L2599" s="119"/>
      <c r="M2599" s="2"/>
    </row>
    <row r="2600" spans="1:14" s="1" customFormat="1" ht="27.6">
      <c r="A2600" s="1" t="s">
        <v>32</v>
      </c>
      <c r="B2600" s="1" t="s">
        <v>674</v>
      </c>
      <c r="C2600" s="2" t="s">
        <v>13</v>
      </c>
      <c r="D2600" s="2" t="s">
        <v>117</v>
      </c>
      <c r="E2600" s="7"/>
      <c r="F2600" s="120"/>
      <c r="G2600" s="7"/>
      <c r="H2600" s="120"/>
      <c r="I2600" s="7"/>
      <c r="J2600" s="120"/>
      <c r="K2600" s="7"/>
      <c r="L2600" s="119"/>
      <c r="M2600" s="2"/>
    </row>
    <row r="2601" spans="1:14" s="1" customFormat="1">
      <c r="A2601" s="1" t="s">
        <v>32</v>
      </c>
      <c r="B2601" s="1" t="s">
        <v>674</v>
      </c>
      <c r="C2601" s="2" t="s">
        <v>14</v>
      </c>
      <c r="D2601" s="2" t="s">
        <v>118</v>
      </c>
      <c r="E2601" s="7">
        <v>317833</v>
      </c>
      <c r="F2601" s="120"/>
      <c r="G2601" s="7">
        <v>323476</v>
      </c>
      <c r="H2601" s="120"/>
      <c r="I2601" s="7">
        <v>592672.82999999996</v>
      </c>
      <c r="J2601" s="120"/>
      <c r="K2601" s="7">
        <v>411869</v>
      </c>
      <c r="L2601" s="119"/>
      <c r="M2601" s="2">
        <v>40416</v>
      </c>
      <c r="N2601" s="1" t="s">
        <v>675</v>
      </c>
    </row>
    <row r="2602" spans="1:14" s="1" customFormat="1" ht="27.6">
      <c r="A2602" s="1" t="s">
        <v>32</v>
      </c>
      <c r="B2602" s="1" t="s">
        <v>674</v>
      </c>
      <c r="C2602" s="2" t="s">
        <v>15</v>
      </c>
      <c r="D2602" s="2" t="s">
        <v>119</v>
      </c>
      <c r="E2602" s="7"/>
      <c r="F2602" s="120"/>
      <c r="G2602" s="7">
        <v>1131303</v>
      </c>
      <c r="H2602" s="120">
        <v>419</v>
      </c>
      <c r="I2602" s="7"/>
      <c r="J2602" s="120"/>
      <c r="K2602" s="7"/>
      <c r="L2602" s="119"/>
      <c r="M2602" s="2"/>
    </row>
    <row r="2603" spans="1:14" s="1" customFormat="1" ht="27.6">
      <c r="A2603" s="1" t="s">
        <v>32</v>
      </c>
      <c r="B2603" s="1" t="s">
        <v>674</v>
      </c>
      <c r="C2603" s="2" t="s">
        <v>15</v>
      </c>
      <c r="D2603" s="2" t="s">
        <v>120</v>
      </c>
      <c r="E2603" s="7"/>
      <c r="F2603" s="120"/>
      <c r="G2603" s="7">
        <v>1094498</v>
      </c>
      <c r="H2603" s="120">
        <v>707</v>
      </c>
      <c r="I2603" s="7"/>
      <c r="J2603" s="120"/>
      <c r="K2603" s="7"/>
      <c r="L2603" s="119"/>
      <c r="M2603" s="2"/>
    </row>
    <row r="2604" spans="1:14" s="1" customFormat="1" ht="27.6">
      <c r="A2604" s="1" t="s">
        <v>32</v>
      </c>
      <c r="B2604" s="1" t="s">
        <v>674</v>
      </c>
      <c r="C2604" s="2" t="s">
        <v>15</v>
      </c>
      <c r="D2604" s="2" t="s">
        <v>121</v>
      </c>
      <c r="E2604" s="7"/>
      <c r="F2604" s="120"/>
      <c r="G2604" s="7"/>
      <c r="H2604" s="120"/>
      <c r="I2604" s="7">
        <v>884051</v>
      </c>
      <c r="J2604" s="120">
        <v>182</v>
      </c>
      <c r="K2604" s="7">
        <v>654602</v>
      </c>
      <c r="L2604" s="119"/>
      <c r="M2604" s="2"/>
    </row>
    <row r="2605" spans="1:14" s="1" customFormat="1" ht="27.6">
      <c r="A2605" s="1" t="s">
        <v>32</v>
      </c>
      <c r="B2605" s="1" t="s">
        <v>674</v>
      </c>
      <c r="C2605" s="2" t="s">
        <v>15</v>
      </c>
      <c r="D2605" s="2" t="s">
        <v>122</v>
      </c>
      <c r="E2605" s="7"/>
      <c r="F2605" s="120"/>
      <c r="G2605" s="7"/>
      <c r="H2605" s="120"/>
      <c r="I2605" s="7">
        <v>530000</v>
      </c>
      <c r="J2605" s="120"/>
      <c r="K2605" s="7"/>
      <c r="L2605" s="119"/>
      <c r="M2605" s="2"/>
    </row>
    <row r="2606" spans="1:14" s="1" customFormat="1">
      <c r="A2606" s="1" t="s">
        <v>32</v>
      </c>
      <c r="B2606" s="1" t="s">
        <v>674</v>
      </c>
      <c r="C2606" s="2" t="s">
        <v>15</v>
      </c>
      <c r="D2606" s="2" t="s">
        <v>123</v>
      </c>
      <c r="E2606" s="7"/>
      <c r="F2606" s="120"/>
      <c r="G2606" s="7"/>
      <c r="H2606" s="120"/>
      <c r="I2606" s="7"/>
      <c r="J2606" s="120"/>
      <c r="K2606" s="7"/>
      <c r="L2606" s="119"/>
      <c r="M2606" s="2"/>
    </row>
    <row r="2607" spans="1:14" s="1" customFormat="1">
      <c r="A2607" s="1" t="s">
        <v>32</v>
      </c>
      <c r="B2607" s="1" t="s">
        <v>674</v>
      </c>
      <c r="C2607" s="2" t="s">
        <v>86</v>
      </c>
      <c r="D2607" s="2" t="s">
        <v>124</v>
      </c>
      <c r="E2607" s="7"/>
      <c r="F2607" s="120"/>
      <c r="G2607" s="7"/>
      <c r="H2607" s="120"/>
      <c r="I2607" s="7"/>
      <c r="J2607" s="120"/>
      <c r="K2607" s="7"/>
      <c r="L2607" s="119"/>
      <c r="M2607" s="2"/>
    </row>
    <row r="2608" spans="1:14" s="1" customFormat="1">
      <c r="A2608" s="1" t="s">
        <v>32</v>
      </c>
      <c r="B2608" s="1" t="s">
        <v>676</v>
      </c>
      <c r="C2608" s="2" t="s">
        <v>8</v>
      </c>
      <c r="D2608" s="2" t="s">
        <v>97</v>
      </c>
      <c r="E2608" s="7">
        <v>5262539</v>
      </c>
      <c r="F2608" s="120">
        <v>4713</v>
      </c>
      <c r="G2608" s="7">
        <v>20472731</v>
      </c>
      <c r="H2608" s="120">
        <v>14927</v>
      </c>
      <c r="I2608" s="7">
        <v>134575</v>
      </c>
      <c r="J2608" s="120">
        <v>250</v>
      </c>
      <c r="K2608" s="7"/>
      <c r="L2608" s="119"/>
      <c r="M2608" s="2"/>
    </row>
    <row r="2609" spans="1:13" s="1" customFormat="1">
      <c r="A2609" s="1" t="s">
        <v>32</v>
      </c>
      <c r="B2609" s="1" t="s">
        <v>676</v>
      </c>
      <c r="C2609" s="2" t="s">
        <v>8</v>
      </c>
      <c r="D2609" s="2" t="s">
        <v>98</v>
      </c>
      <c r="E2609" s="7">
        <v>3613657</v>
      </c>
      <c r="F2609" s="120">
        <v>3952</v>
      </c>
      <c r="G2609" s="7">
        <v>5589262</v>
      </c>
      <c r="H2609" s="120">
        <v>6112</v>
      </c>
      <c r="I2609" s="7"/>
      <c r="J2609" s="120"/>
      <c r="K2609" s="7"/>
      <c r="L2609" s="119"/>
      <c r="M2609" s="2"/>
    </row>
    <row r="2610" spans="1:13" s="1" customFormat="1">
      <c r="A2610" s="1" t="s">
        <v>32</v>
      </c>
      <c r="B2610" s="1" t="s">
        <v>676</v>
      </c>
      <c r="C2610" s="2" t="s">
        <v>8</v>
      </c>
      <c r="D2610" s="2" t="s">
        <v>99</v>
      </c>
      <c r="E2610" s="7"/>
      <c r="F2610" s="120"/>
      <c r="G2610" s="7"/>
      <c r="H2610" s="120"/>
      <c r="I2610" s="7"/>
      <c r="J2610" s="120"/>
      <c r="K2610" s="7"/>
      <c r="L2610" s="119"/>
      <c r="M2610" s="2"/>
    </row>
    <row r="2611" spans="1:13" s="1" customFormat="1" ht="27.6">
      <c r="A2611" s="1" t="s">
        <v>32</v>
      </c>
      <c r="B2611" s="1" t="s">
        <v>676</v>
      </c>
      <c r="C2611" s="2" t="s">
        <v>8</v>
      </c>
      <c r="D2611" s="2" t="s">
        <v>100</v>
      </c>
      <c r="E2611" s="7"/>
      <c r="F2611" s="120"/>
      <c r="G2611" s="7"/>
      <c r="H2611" s="120"/>
      <c r="I2611" s="7"/>
      <c r="J2611" s="120"/>
      <c r="K2611" s="7"/>
      <c r="L2611" s="119"/>
      <c r="M2611" s="2"/>
    </row>
    <row r="2612" spans="1:13" s="1" customFormat="1">
      <c r="A2612" s="1" t="s">
        <v>32</v>
      </c>
      <c r="B2612" s="1" t="s">
        <v>676</v>
      </c>
      <c r="C2612" s="2" t="s">
        <v>8</v>
      </c>
      <c r="D2612" s="2" t="s">
        <v>101</v>
      </c>
      <c r="E2612" s="7"/>
      <c r="F2612" s="120"/>
      <c r="G2612" s="7"/>
      <c r="H2612" s="120"/>
      <c r="I2612" s="7"/>
      <c r="J2612" s="120"/>
      <c r="K2612" s="7"/>
      <c r="L2612" s="119"/>
      <c r="M2612" s="2"/>
    </row>
    <row r="2613" spans="1:13" s="1" customFormat="1" ht="55.2">
      <c r="A2613" s="1" t="s">
        <v>32</v>
      </c>
      <c r="B2613" s="1" t="s">
        <v>676</v>
      </c>
      <c r="C2613" s="2" t="s">
        <v>8</v>
      </c>
      <c r="D2613" s="2" t="s">
        <v>102</v>
      </c>
      <c r="E2613" s="7"/>
      <c r="F2613" s="120"/>
      <c r="G2613" s="7"/>
      <c r="H2613" s="120"/>
      <c r="I2613" s="7"/>
      <c r="J2613" s="120"/>
      <c r="K2613" s="7"/>
      <c r="L2613" s="119"/>
      <c r="M2613" s="2"/>
    </row>
    <row r="2614" spans="1:13" s="1" customFormat="1">
      <c r="A2614" s="1" t="s">
        <v>32</v>
      </c>
      <c r="B2614" s="1" t="s">
        <v>676</v>
      </c>
      <c r="C2614" s="2" t="s">
        <v>8</v>
      </c>
      <c r="D2614" s="2" t="s">
        <v>103</v>
      </c>
      <c r="E2614" s="7"/>
      <c r="F2614" s="120"/>
      <c r="G2614" s="7"/>
      <c r="H2614" s="120"/>
      <c r="I2614" s="7"/>
      <c r="J2614" s="120"/>
      <c r="K2614" s="7"/>
      <c r="L2614" s="119"/>
      <c r="M2614" s="2"/>
    </row>
    <row r="2615" spans="1:13" s="1" customFormat="1" ht="27.6">
      <c r="A2615" s="1" t="s">
        <v>32</v>
      </c>
      <c r="B2615" s="1" t="s">
        <v>676</v>
      </c>
      <c r="C2615" s="2" t="s">
        <v>9</v>
      </c>
      <c r="D2615" s="2" t="s">
        <v>104</v>
      </c>
      <c r="E2615" s="7"/>
      <c r="F2615" s="120"/>
      <c r="G2615" s="7"/>
      <c r="H2615" s="120"/>
      <c r="I2615" s="7"/>
      <c r="J2615" s="120"/>
      <c r="K2615" s="7"/>
      <c r="L2615" s="119"/>
      <c r="M2615" s="2"/>
    </row>
    <row r="2616" spans="1:13" s="1" customFormat="1" ht="27.6">
      <c r="A2616" s="1" t="s">
        <v>32</v>
      </c>
      <c r="B2616" s="1" t="s">
        <v>676</v>
      </c>
      <c r="C2616" s="2" t="s">
        <v>9</v>
      </c>
      <c r="D2616" s="2" t="s">
        <v>105</v>
      </c>
      <c r="E2616" s="7"/>
      <c r="F2616" s="120"/>
      <c r="G2616" s="7"/>
      <c r="H2616" s="120"/>
      <c r="I2616" s="7"/>
      <c r="J2616" s="120"/>
      <c r="K2616" s="7"/>
      <c r="L2616" s="119"/>
      <c r="M2616" s="2"/>
    </row>
    <row r="2617" spans="1:13" s="1" customFormat="1" ht="41.4">
      <c r="A2617" s="1" t="s">
        <v>32</v>
      </c>
      <c r="B2617" s="1" t="s">
        <v>676</v>
      </c>
      <c r="C2617" s="2" t="s">
        <v>9</v>
      </c>
      <c r="D2617" s="2" t="s">
        <v>106</v>
      </c>
      <c r="E2617" s="7"/>
      <c r="F2617" s="120"/>
      <c r="G2617" s="7"/>
      <c r="H2617" s="120"/>
      <c r="I2617" s="7"/>
      <c r="J2617" s="120"/>
      <c r="K2617" s="7"/>
      <c r="L2617" s="119"/>
      <c r="M2617" s="2"/>
    </row>
    <row r="2618" spans="1:13" s="1" customFormat="1" ht="27.6">
      <c r="A2618" s="1" t="s">
        <v>32</v>
      </c>
      <c r="B2618" s="1" t="s">
        <v>676</v>
      </c>
      <c r="C2618" s="2" t="s">
        <v>9</v>
      </c>
      <c r="D2618" s="2" t="s">
        <v>107</v>
      </c>
      <c r="E2618" s="7"/>
      <c r="F2618" s="120"/>
      <c r="G2618" s="7"/>
      <c r="H2618" s="120"/>
      <c r="I2618" s="7"/>
      <c r="J2618" s="120"/>
      <c r="K2618" s="7"/>
      <c r="L2618" s="119"/>
      <c r="M2618" s="2"/>
    </row>
    <row r="2619" spans="1:13" s="1" customFormat="1" ht="27.6">
      <c r="A2619" s="1" t="s">
        <v>32</v>
      </c>
      <c r="B2619" s="1" t="s">
        <v>676</v>
      </c>
      <c r="C2619" s="2" t="s">
        <v>9</v>
      </c>
      <c r="D2619" s="2" t="s">
        <v>108</v>
      </c>
      <c r="E2619" s="7">
        <v>636753</v>
      </c>
      <c r="F2619" s="120"/>
      <c r="G2619" s="7">
        <v>1254560</v>
      </c>
      <c r="H2619" s="120"/>
      <c r="I2619" s="7"/>
      <c r="J2619" s="120"/>
      <c r="K2619" s="7"/>
      <c r="L2619" s="119"/>
      <c r="M2619" s="2"/>
    </row>
    <row r="2620" spans="1:13" s="1" customFormat="1" ht="27.6">
      <c r="A2620" s="1" t="s">
        <v>32</v>
      </c>
      <c r="B2620" s="1" t="s">
        <v>676</v>
      </c>
      <c r="C2620" s="2" t="s">
        <v>10</v>
      </c>
      <c r="D2620" s="2" t="s">
        <v>109</v>
      </c>
      <c r="E2620" s="7"/>
      <c r="F2620" s="120"/>
      <c r="G2620" s="7">
        <v>123733</v>
      </c>
      <c r="H2620" s="120"/>
      <c r="I2620" s="7"/>
      <c r="J2620" s="120"/>
      <c r="K2620" s="7"/>
      <c r="L2620" s="119"/>
      <c r="M2620" s="2"/>
    </row>
    <row r="2621" spans="1:13" s="1" customFormat="1" ht="27.6">
      <c r="A2621" s="1" t="s">
        <v>32</v>
      </c>
      <c r="B2621" s="1" t="s">
        <v>676</v>
      </c>
      <c r="C2621" s="2" t="s">
        <v>10</v>
      </c>
      <c r="D2621" s="2" t="s">
        <v>110</v>
      </c>
      <c r="E2621" s="7"/>
      <c r="F2621" s="120"/>
      <c r="G2621" s="7"/>
      <c r="H2621" s="120"/>
      <c r="I2621" s="7"/>
      <c r="J2621" s="120"/>
      <c r="K2621" s="7"/>
      <c r="L2621" s="119"/>
      <c r="M2621" s="2"/>
    </row>
    <row r="2622" spans="1:13" s="1" customFormat="1" ht="27.6">
      <c r="A2622" s="1" t="s">
        <v>32</v>
      </c>
      <c r="B2622" s="1" t="s">
        <v>676</v>
      </c>
      <c r="C2622" s="2" t="s">
        <v>10</v>
      </c>
      <c r="D2622" s="2" t="s">
        <v>111</v>
      </c>
      <c r="E2622" s="7"/>
      <c r="F2622" s="120"/>
      <c r="G2622" s="7"/>
      <c r="H2622" s="120"/>
      <c r="I2622" s="7"/>
      <c r="J2622" s="120"/>
      <c r="K2622" s="7"/>
      <c r="L2622" s="119"/>
      <c r="M2622" s="2"/>
    </row>
    <row r="2623" spans="1:13" s="1" customFormat="1" ht="27.6">
      <c r="A2623" s="1" t="s">
        <v>32</v>
      </c>
      <c r="B2623" s="1" t="s">
        <v>676</v>
      </c>
      <c r="C2623" s="2" t="s">
        <v>10</v>
      </c>
      <c r="D2623" s="2" t="s">
        <v>112</v>
      </c>
      <c r="E2623" s="7"/>
      <c r="F2623" s="120"/>
      <c r="G2623" s="7"/>
      <c r="H2623" s="120"/>
      <c r="I2623" s="7"/>
      <c r="J2623" s="120"/>
      <c r="K2623" s="7"/>
      <c r="L2623" s="119"/>
      <c r="M2623" s="2"/>
    </row>
    <row r="2624" spans="1:13" s="1" customFormat="1">
      <c r="A2624" s="1" t="s">
        <v>32</v>
      </c>
      <c r="B2624" s="1" t="s">
        <v>676</v>
      </c>
      <c r="C2624" s="2" t="s">
        <v>11</v>
      </c>
      <c r="D2624" s="2" t="s">
        <v>113</v>
      </c>
      <c r="E2624" s="7"/>
      <c r="F2624" s="120"/>
      <c r="G2624" s="7"/>
      <c r="H2624" s="120"/>
      <c r="I2624" s="7"/>
      <c r="J2624" s="120"/>
      <c r="K2624" s="7"/>
      <c r="L2624" s="119"/>
      <c r="M2624" s="2"/>
    </row>
    <row r="2625" spans="1:13" s="1" customFormat="1" ht="41.4">
      <c r="A2625" s="1" t="s">
        <v>32</v>
      </c>
      <c r="B2625" s="1" t="s">
        <v>676</v>
      </c>
      <c r="C2625" s="2" t="s">
        <v>11</v>
      </c>
      <c r="D2625" s="2" t="s">
        <v>114</v>
      </c>
      <c r="E2625" s="7"/>
      <c r="F2625" s="120"/>
      <c r="G2625" s="7">
        <v>20493601</v>
      </c>
      <c r="H2625" s="120"/>
      <c r="I2625" s="7">
        <v>2295159</v>
      </c>
      <c r="J2625" s="120"/>
      <c r="K2625" s="7"/>
      <c r="L2625" s="119"/>
      <c r="M2625" s="2"/>
    </row>
    <row r="2626" spans="1:13" s="1" customFormat="1">
      <c r="A2626" s="1" t="s">
        <v>32</v>
      </c>
      <c r="B2626" s="1" t="s">
        <v>676</v>
      </c>
      <c r="C2626" s="2" t="s">
        <v>11</v>
      </c>
      <c r="D2626" s="2" t="s">
        <v>115</v>
      </c>
      <c r="E2626" s="7"/>
      <c r="F2626" s="120"/>
      <c r="G2626" s="7"/>
      <c r="H2626" s="120"/>
      <c r="I2626" s="7"/>
      <c r="J2626" s="120"/>
      <c r="K2626" s="7"/>
      <c r="L2626" s="119"/>
      <c r="M2626" s="2"/>
    </row>
    <row r="2627" spans="1:13" s="1" customFormat="1">
      <c r="A2627" s="1" t="s">
        <v>32</v>
      </c>
      <c r="B2627" s="1" t="s">
        <v>676</v>
      </c>
      <c r="C2627" s="2" t="s">
        <v>12</v>
      </c>
      <c r="D2627" s="2" t="s">
        <v>116</v>
      </c>
      <c r="E2627" s="7"/>
      <c r="F2627" s="120"/>
      <c r="G2627" s="7"/>
      <c r="H2627" s="120"/>
      <c r="I2627" s="7"/>
      <c r="J2627" s="120"/>
      <c r="K2627" s="7"/>
      <c r="L2627" s="119"/>
      <c r="M2627" s="2"/>
    </row>
    <row r="2628" spans="1:13" s="1" customFormat="1" ht="27.6">
      <c r="A2628" s="1" t="s">
        <v>32</v>
      </c>
      <c r="B2628" s="1" t="s">
        <v>676</v>
      </c>
      <c r="C2628" s="2" t="s">
        <v>13</v>
      </c>
      <c r="D2628" s="2" t="s">
        <v>117</v>
      </c>
      <c r="E2628" s="7"/>
      <c r="F2628" s="120"/>
      <c r="G2628" s="7"/>
      <c r="H2628" s="120"/>
      <c r="I2628" s="7"/>
      <c r="J2628" s="120"/>
      <c r="K2628" s="7"/>
      <c r="L2628" s="119"/>
      <c r="M2628" s="2"/>
    </row>
    <row r="2629" spans="1:13" s="1" customFormat="1">
      <c r="A2629" s="1" t="s">
        <v>32</v>
      </c>
      <c r="B2629" s="1" t="s">
        <v>676</v>
      </c>
      <c r="C2629" s="2" t="s">
        <v>14</v>
      </c>
      <c r="D2629" s="2" t="s">
        <v>118</v>
      </c>
      <c r="E2629" s="7"/>
      <c r="F2629" s="120"/>
      <c r="G2629" s="7">
        <v>609136</v>
      </c>
      <c r="H2629" s="120"/>
      <c r="I2629" s="7">
        <v>176468</v>
      </c>
      <c r="J2629" s="120"/>
      <c r="K2629" s="7">
        <v>201958</v>
      </c>
      <c r="L2629" s="119"/>
      <c r="M2629" s="2">
        <v>333214</v>
      </c>
    </row>
    <row r="2630" spans="1:13" s="1" customFormat="1" ht="27.6">
      <c r="A2630" s="1" t="s">
        <v>32</v>
      </c>
      <c r="B2630" s="1" t="s">
        <v>676</v>
      </c>
      <c r="C2630" s="2" t="s">
        <v>15</v>
      </c>
      <c r="D2630" s="2" t="s">
        <v>119</v>
      </c>
      <c r="E2630" s="7"/>
      <c r="F2630" s="120"/>
      <c r="G2630" s="7">
        <v>978960</v>
      </c>
      <c r="H2630" s="120">
        <v>160</v>
      </c>
      <c r="I2630" s="7">
        <v>316649</v>
      </c>
      <c r="J2630" s="120">
        <v>126</v>
      </c>
      <c r="K2630" s="7">
        <v>153616</v>
      </c>
      <c r="L2630" s="119">
        <v>31</v>
      </c>
      <c r="M2630" s="2">
        <v>51384</v>
      </c>
    </row>
    <row r="2631" spans="1:13" s="1" customFormat="1" ht="27.6">
      <c r="A2631" s="1" t="s">
        <v>32</v>
      </c>
      <c r="B2631" s="1" t="s">
        <v>676</v>
      </c>
      <c r="C2631" s="2" t="s">
        <v>15</v>
      </c>
      <c r="D2631" s="2" t="s">
        <v>120</v>
      </c>
      <c r="E2631" s="7"/>
      <c r="F2631" s="120"/>
      <c r="G2631" s="7">
        <v>947111</v>
      </c>
      <c r="H2631" s="120">
        <v>477</v>
      </c>
      <c r="I2631" s="7"/>
      <c r="J2631" s="120"/>
      <c r="K2631" s="7"/>
      <c r="L2631" s="119"/>
      <c r="M2631" s="2"/>
    </row>
    <row r="2632" spans="1:13" s="1" customFormat="1" ht="27.6">
      <c r="A2632" s="1" t="s">
        <v>32</v>
      </c>
      <c r="B2632" s="1" t="s">
        <v>676</v>
      </c>
      <c r="C2632" s="2" t="s">
        <v>15</v>
      </c>
      <c r="D2632" s="2" t="s">
        <v>121</v>
      </c>
      <c r="E2632" s="7"/>
      <c r="F2632" s="120"/>
      <c r="G2632" s="7">
        <v>0</v>
      </c>
      <c r="H2632" s="120">
        <v>0</v>
      </c>
      <c r="I2632" s="7">
        <v>83896</v>
      </c>
      <c r="J2632" s="120">
        <v>34</v>
      </c>
      <c r="K2632" s="7">
        <v>-2758</v>
      </c>
      <c r="L2632" s="119"/>
      <c r="M2632" s="2"/>
    </row>
    <row r="2633" spans="1:13" s="1" customFormat="1" ht="27.6">
      <c r="A2633" s="1" t="s">
        <v>32</v>
      </c>
      <c r="B2633" s="1" t="s">
        <v>676</v>
      </c>
      <c r="C2633" s="2" t="s">
        <v>15</v>
      </c>
      <c r="D2633" s="2" t="s">
        <v>122</v>
      </c>
      <c r="E2633" s="7"/>
      <c r="F2633" s="120"/>
      <c r="G2633" s="7"/>
      <c r="H2633" s="120"/>
      <c r="I2633" s="7"/>
      <c r="J2633" s="120"/>
      <c r="K2633" s="7"/>
      <c r="L2633" s="119"/>
      <c r="M2633" s="2"/>
    </row>
    <row r="2634" spans="1:13" s="1" customFormat="1">
      <c r="A2634" s="1" t="s">
        <v>32</v>
      </c>
      <c r="B2634" s="1" t="s">
        <v>676</v>
      </c>
      <c r="C2634" s="2" t="s">
        <v>15</v>
      </c>
      <c r="D2634" s="2" t="s">
        <v>123</v>
      </c>
      <c r="E2634" s="7"/>
      <c r="F2634" s="120"/>
      <c r="G2634" s="7"/>
      <c r="H2634" s="120"/>
      <c r="I2634" s="7">
        <v>53527</v>
      </c>
      <c r="J2634" s="120"/>
      <c r="K2634" s="7">
        <v>4583</v>
      </c>
      <c r="L2634" s="119"/>
      <c r="M2634" s="2">
        <v>279967</v>
      </c>
    </row>
    <row r="2635" spans="1:13" s="1" customFormat="1">
      <c r="A2635" s="1" t="s">
        <v>32</v>
      </c>
      <c r="B2635" s="1" t="s">
        <v>676</v>
      </c>
      <c r="C2635" s="2" t="s">
        <v>86</v>
      </c>
      <c r="D2635" s="2" t="s">
        <v>124</v>
      </c>
      <c r="E2635" s="7"/>
      <c r="F2635" s="120"/>
      <c r="G2635" s="7"/>
      <c r="H2635" s="120"/>
      <c r="I2635" s="7"/>
      <c r="J2635" s="120"/>
      <c r="K2635" s="7">
        <v>947833</v>
      </c>
      <c r="L2635" s="119"/>
      <c r="M2635" s="2">
        <v>826</v>
      </c>
    </row>
    <row r="2636" spans="1:13" s="1" customFormat="1">
      <c r="A2636" s="1" t="s">
        <v>35</v>
      </c>
      <c r="B2636" s="1" t="s">
        <v>680</v>
      </c>
      <c r="C2636" s="2" t="s">
        <v>8</v>
      </c>
      <c r="D2636" s="2" t="s">
        <v>97</v>
      </c>
      <c r="E2636" s="7">
        <v>362975</v>
      </c>
      <c r="F2636" s="120">
        <v>781</v>
      </c>
      <c r="G2636" s="7">
        <v>1018557</v>
      </c>
      <c r="H2636" s="120">
        <v>1243</v>
      </c>
      <c r="I2636" s="7">
        <v>1595886</v>
      </c>
      <c r="J2636" s="120">
        <v>3074</v>
      </c>
      <c r="K2636" s="7">
        <v>2010800</v>
      </c>
      <c r="L2636" s="119">
        <v>2474</v>
      </c>
      <c r="M2636" s="2"/>
    </row>
    <row r="2637" spans="1:13" s="1" customFormat="1">
      <c r="A2637" s="1" t="s">
        <v>35</v>
      </c>
      <c r="B2637" s="1" t="s">
        <v>680</v>
      </c>
      <c r="C2637" s="2" t="s">
        <v>8</v>
      </c>
      <c r="D2637" s="2" t="s">
        <v>98</v>
      </c>
      <c r="E2637" s="7"/>
      <c r="F2637" s="120"/>
      <c r="G2637" s="7"/>
      <c r="H2637" s="120"/>
      <c r="I2637" s="7"/>
      <c r="J2637" s="120"/>
      <c r="K2637" s="7"/>
      <c r="L2637" s="119"/>
      <c r="M2637" s="2"/>
    </row>
    <row r="2638" spans="1:13" s="1" customFormat="1">
      <c r="A2638" s="1" t="s">
        <v>35</v>
      </c>
      <c r="B2638" s="1" t="s">
        <v>680</v>
      </c>
      <c r="C2638" s="2" t="s">
        <v>8</v>
      </c>
      <c r="D2638" s="2" t="s">
        <v>99</v>
      </c>
      <c r="E2638" s="7"/>
      <c r="F2638" s="120"/>
      <c r="G2638" s="7">
        <v>57023</v>
      </c>
      <c r="H2638" s="120">
        <v>161</v>
      </c>
      <c r="I2638" s="7">
        <v>867331</v>
      </c>
      <c r="J2638" s="120">
        <v>1380</v>
      </c>
      <c r="K2638" s="7">
        <v>1431072</v>
      </c>
      <c r="L2638" s="119">
        <v>1522</v>
      </c>
      <c r="M2638" s="2"/>
    </row>
    <row r="2639" spans="1:13" s="1" customFormat="1" ht="27.6">
      <c r="A2639" s="1" t="s">
        <v>35</v>
      </c>
      <c r="B2639" s="1" t="s">
        <v>680</v>
      </c>
      <c r="C2639" s="2" t="s">
        <v>8</v>
      </c>
      <c r="D2639" s="2" t="s">
        <v>100</v>
      </c>
      <c r="E2639" s="7">
        <v>99709</v>
      </c>
      <c r="F2639" s="120">
        <v>893</v>
      </c>
      <c r="G2639" s="7"/>
      <c r="H2639" s="120"/>
      <c r="I2639" s="7"/>
      <c r="J2639" s="120"/>
      <c r="K2639" s="7"/>
      <c r="L2639" s="119"/>
      <c r="M2639" s="2"/>
    </row>
    <row r="2640" spans="1:13" s="1" customFormat="1">
      <c r="A2640" s="1" t="s">
        <v>35</v>
      </c>
      <c r="B2640" s="1" t="s">
        <v>680</v>
      </c>
      <c r="C2640" s="2" t="s">
        <v>8</v>
      </c>
      <c r="D2640" s="2" t="s">
        <v>101</v>
      </c>
      <c r="E2640" s="7"/>
      <c r="F2640" s="120"/>
      <c r="G2640" s="7"/>
      <c r="H2640" s="120"/>
      <c r="I2640" s="7"/>
      <c r="J2640" s="120"/>
      <c r="K2640" s="7"/>
      <c r="L2640" s="119"/>
      <c r="M2640" s="2"/>
    </row>
    <row r="2641" spans="1:13" s="1" customFormat="1" ht="55.2">
      <c r="A2641" s="1" t="s">
        <v>35</v>
      </c>
      <c r="B2641" s="1" t="s">
        <v>680</v>
      </c>
      <c r="C2641" s="2" t="s">
        <v>8</v>
      </c>
      <c r="D2641" s="2" t="s">
        <v>102</v>
      </c>
      <c r="E2641" s="7"/>
      <c r="F2641" s="120"/>
      <c r="G2641" s="7"/>
      <c r="H2641" s="120"/>
      <c r="I2641" s="7"/>
      <c r="J2641" s="120"/>
      <c r="K2641" s="7"/>
      <c r="L2641" s="119"/>
      <c r="M2641" s="2"/>
    </row>
    <row r="2642" spans="1:13" s="1" customFormat="1">
      <c r="A2642" s="1" t="s">
        <v>35</v>
      </c>
      <c r="B2642" s="1" t="s">
        <v>680</v>
      </c>
      <c r="C2642" s="2" t="s">
        <v>8</v>
      </c>
      <c r="D2642" s="2" t="s">
        <v>103</v>
      </c>
      <c r="E2642" s="7"/>
      <c r="F2642" s="120"/>
      <c r="G2642" s="7"/>
      <c r="H2642" s="120"/>
      <c r="I2642" s="7">
        <v>964654</v>
      </c>
      <c r="J2642" s="120">
        <v>1312</v>
      </c>
      <c r="K2642" s="7"/>
      <c r="L2642" s="119"/>
      <c r="M2642" s="2"/>
    </row>
    <row r="2643" spans="1:13" s="1" customFormat="1" ht="27.6">
      <c r="A2643" s="1" t="s">
        <v>35</v>
      </c>
      <c r="B2643" s="1" t="s">
        <v>680</v>
      </c>
      <c r="C2643" s="2" t="s">
        <v>9</v>
      </c>
      <c r="D2643" s="2" t="s">
        <v>104</v>
      </c>
      <c r="E2643" s="7"/>
      <c r="F2643" s="120"/>
      <c r="G2643" s="7"/>
      <c r="H2643" s="120"/>
      <c r="I2643" s="7"/>
      <c r="J2643" s="120"/>
      <c r="K2643" s="7"/>
      <c r="L2643" s="119"/>
      <c r="M2643" s="2"/>
    </row>
    <row r="2644" spans="1:13" s="1" customFormat="1" ht="27.6">
      <c r="A2644" s="1" t="s">
        <v>35</v>
      </c>
      <c r="B2644" s="1" t="s">
        <v>680</v>
      </c>
      <c r="C2644" s="2" t="s">
        <v>9</v>
      </c>
      <c r="D2644" s="2" t="s">
        <v>105</v>
      </c>
      <c r="E2644" s="7"/>
      <c r="F2644" s="120"/>
      <c r="G2644" s="7"/>
      <c r="H2644" s="120"/>
      <c r="I2644" s="7"/>
      <c r="J2644" s="120"/>
      <c r="K2644" s="7"/>
      <c r="L2644" s="119"/>
      <c r="M2644" s="2"/>
    </row>
    <row r="2645" spans="1:13" s="1" customFormat="1" ht="41.4">
      <c r="A2645" s="1" t="s">
        <v>35</v>
      </c>
      <c r="B2645" s="1" t="s">
        <v>680</v>
      </c>
      <c r="C2645" s="2" t="s">
        <v>9</v>
      </c>
      <c r="D2645" s="2" t="s">
        <v>106</v>
      </c>
      <c r="E2645" s="7"/>
      <c r="F2645" s="120"/>
      <c r="G2645" s="7"/>
      <c r="H2645" s="120"/>
      <c r="I2645" s="7"/>
      <c r="J2645" s="120"/>
      <c r="K2645" s="7"/>
      <c r="L2645" s="119"/>
      <c r="M2645" s="2"/>
    </row>
    <row r="2646" spans="1:13" s="1" customFormat="1" ht="27.6">
      <c r="A2646" s="1" t="s">
        <v>35</v>
      </c>
      <c r="B2646" s="1" t="s">
        <v>680</v>
      </c>
      <c r="C2646" s="2" t="s">
        <v>9</v>
      </c>
      <c r="D2646" s="2" t="s">
        <v>107</v>
      </c>
      <c r="E2646" s="7"/>
      <c r="F2646" s="120"/>
      <c r="G2646" s="7"/>
      <c r="H2646" s="120"/>
      <c r="I2646" s="7">
        <v>10024</v>
      </c>
      <c r="J2646" s="120"/>
      <c r="K2646" s="7">
        <v>1543</v>
      </c>
      <c r="L2646" s="119"/>
      <c r="M2646" s="2"/>
    </row>
    <row r="2647" spans="1:13" s="1" customFormat="1" ht="27.6">
      <c r="A2647" s="1" t="s">
        <v>35</v>
      </c>
      <c r="B2647" s="1" t="s">
        <v>680</v>
      </c>
      <c r="C2647" s="2" t="s">
        <v>9</v>
      </c>
      <c r="D2647" s="2" t="s">
        <v>108</v>
      </c>
      <c r="E2647" s="7">
        <v>7658</v>
      </c>
      <c r="F2647" s="120"/>
      <c r="G2647" s="7">
        <v>240004</v>
      </c>
      <c r="H2647" s="120"/>
      <c r="I2647" s="7">
        <v>806797</v>
      </c>
      <c r="J2647" s="120"/>
      <c r="K2647" s="7">
        <v>583133</v>
      </c>
      <c r="L2647" s="119"/>
      <c r="M2647" s="134">
        <v>20000</v>
      </c>
    </row>
    <row r="2648" spans="1:13" s="1" customFormat="1" ht="27.6">
      <c r="A2648" s="1" t="s">
        <v>35</v>
      </c>
      <c r="B2648" s="1" t="s">
        <v>680</v>
      </c>
      <c r="C2648" s="2" t="s">
        <v>10</v>
      </c>
      <c r="D2648" s="2" t="s">
        <v>109</v>
      </c>
      <c r="E2648" s="7">
        <v>41936</v>
      </c>
      <c r="F2648" s="120"/>
      <c r="G2648" s="7">
        <v>140</v>
      </c>
      <c r="H2648" s="120"/>
      <c r="I2648" s="7"/>
      <c r="J2648" s="120"/>
      <c r="K2648" s="7"/>
      <c r="L2648" s="119"/>
      <c r="M2648" s="2"/>
    </row>
    <row r="2649" spans="1:13" s="1" customFormat="1" ht="27.6">
      <c r="A2649" s="1" t="s">
        <v>35</v>
      </c>
      <c r="B2649" s="1" t="s">
        <v>680</v>
      </c>
      <c r="C2649" s="2" t="s">
        <v>10</v>
      </c>
      <c r="D2649" s="2" t="s">
        <v>110</v>
      </c>
      <c r="E2649" s="7">
        <v>31413</v>
      </c>
      <c r="F2649" s="120"/>
      <c r="G2649" s="7">
        <v>32666</v>
      </c>
      <c r="H2649" s="120"/>
      <c r="I2649" s="7">
        <v>6217</v>
      </c>
      <c r="J2649" s="120"/>
      <c r="K2649" s="7"/>
      <c r="L2649" s="119"/>
      <c r="M2649" s="2"/>
    </row>
    <row r="2650" spans="1:13" s="1" customFormat="1" ht="27.6">
      <c r="A2650" s="1" t="s">
        <v>35</v>
      </c>
      <c r="B2650" s="1" t="s">
        <v>680</v>
      </c>
      <c r="C2650" s="2" t="s">
        <v>10</v>
      </c>
      <c r="D2650" s="2" t="s">
        <v>111</v>
      </c>
      <c r="E2650" s="7"/>
      <c r="F2650" s="120"/>
      <c r="G2650" s="7"/>
      <c r="H2650" s="120"/>
      <c r="I2650" s="7">
        <v>35938</v>
      </c>
      <c r="J2650" s="120"/>
      <c r="K2650" s="7">
        <v>487213</v>
      </c>
      <c r="L2650" s="119"/>
      <c r="M2650" s="2"/>
    </row>
    <row r="2651" spans="1:13" s="1" customFormat="1" ht="27.6">
      <c r="A2651" s="1" t="s">
        <v>35</v>
      </c>
      <c r="B2651" s="1" t="s">
        <v>680</v>
      </c>
      <c r="C2651" s="2" t="s">
        <v>10</v>
      </c>
      <c r="D2651" s="2" t="s">
        <v>112</v>
      </c>
      <c r="E2651" s="7"/>
      <c r="F2651" s="120"/>
      <c r="G2651" s="7"/>
      <c r="H2651" s="120"/>
      <c r="I2651" s="7"/>
      <c r="J2651" s="120"/>
      <c r="K2651" s="7"/>
      <c r="L2651" s="119"/>
      <c r="M2651" s="2"/>
    </row>
    <row r="2652" spans="1:13" s="1" customFormat="1">
      <c r="A2652" s="1" t="s">
        <v>35</v>
      </c>
      <c r="B2652" s="1" t="s">
        <v>680</v>
      </c>
      <c r="C2652" s="2" t="s">
        <v>11</v>
      </c>
      <c r="D2652" s="2" t="s">
        <v>113</v>
      </c>
      <c r="E2652" s="7"/>
      <c r="F2652" s="120"/>
      <c r="G2652" s="7">
        <v>12111</v>
      </c>
      <c r="H2652" s="120"/>
      <c r="I2652" s="7"/>
      <c r="J2652" s="120"/>
      <c r="K2652" s="7"/>
      <c r="L2652" s="119"/>
      <c r="M2652" s="2"/>
    </row>
    <row r="2653" spans="1:13" s="1" customFormat="1" ht="41.4">
      <c r="A2653" s="1" t="s">
        <v>35</v>
      </c>
      <c r="B2653" s="1" t="s">
        <v>680</v>
      </c>
      <c r="C2653" s="2" t="s">
        <v>11</v>
      </c>
      <c r="D2653" s="2" t="s">
        <v>114</v>
      </c>
      <c r="E2653" s="7"/>
      <c r="F2653" s="120"/>
      <c r="G2653" s="7"/>
      <c r="H2653" s="120"/>
      <c r="I2653" s="7"/>
      <c r="J2653" s="120"/>
      <c r="K2653" s="7"/>
      <c r="L2653" s="119"/>
      <c r="M2653" s="2"/>
    </row>
    <row r="2654" spans="1:13" s="1" customFormat="1">
      <c r="A2654" s="1" t="s">
        <v>35</v>
      </c>
      <c r="B2654" s="1" t="s">
        <v>680</v>
      </c>
      <c r="C2654" s="2" t="s">
        <v>11</v>
      </c>
      <c r="D2654" s="2" t="s">
        <v>115</v>
      </c>
      <c r="E2654" s="7"/>
      <c r="F2654" s="120"/>
      <c r="G2654" s="7"/>
      <c r="H2654" s="120"/>
      <c r="I2654" s="7"/>
      <c r="J2654" s="120"/>
      <c r="K2654" s="7"/>
      <c r="L2654" s="119"/>
      <c r="M2654" s="2"/>
    </row>
    <row r="2655" spans="1:13" s="1" customFormat="1">
      <c r="A2655" s="1" t="s">
        <v>35</v>
      </c>
      <c r="B2655" s="1" t="s">
        <v>680</v>
      </c>
      <c r="C2655" s="2" t="s">
        <v>12</v>
      </c>
      <c r="D2655" s="2" t="s">
        <v>116</v>
      </c>
      <c r="E2655" s="7"/>
      <c r="F2655" s="120"/>
      <c r="G2655" s="7"/>
      <c r="H2655" s="120"/>
      <c r="I2655" s="7"/>
      <c r="J2655" s="120"/>
      <c r="K2655" s="7"/>
      <c r="L2655" s="119"/>
      <c r="M2655" s="2"/>
    </row>
    <row r="2656" spans="1:13" s="1" customFormat="1" ht="27.6">
      <c r="A2656" s="1" t="s">
        <v>35</v>
      </c>
      <c r="B2656" s="1" t="s">
        <v>680</v>
      </c>
      <c r="C2656" s="2" t="s">
        <v>13</v>
      </c>
      <c r="D2656" s="2" t="s">
        <v>117</v>
      </c>
      <c r="E2656" s="7"/>
      <c r="F2656" s="120"/>
      <c r="G2656" s="7"/>
      <c r="H2656" s="120"/>
      <c r="I2656" s="7"/>
      <c r="J2656" s="120"/>
      <c r="K2656" s="7"/>
      <c r="L2656" s="119"/>
      <c r="M2656" s="2"/>
    </row>
    <row r="2657" spans="1:14" s="1" customFormat="1">
      <c r="A2657" s="1" t="s">
        <v>35</v>
      </c>
      <c r="B2657" s="1" t="s">
        <v>680</v>
      </c>
      <c r="C2657" s="2" t="s">
        <v>14</v>
      </c>
      <c r="D2657" s="2" t="s">
        <v>118</v>
      </c>
      <c r="E2657" s="7"/>
      <c r="F2657" s="120"/>
      <c r="G2657" s="7">
        <v>217174</v>
      </c>
      <c r="H2657" s="120"/>
      <c r="I2657" s="7">
        <v>103994</v>
      </c>
      <c r="J2657" s="120"/>
      <c r="K2657" s="7">
        <v>1393</v>
      </c>
      <c r="L2657" s="119"/>
      <c r="M2657" s="2"/>
      <c r="N2657" s="1" t="s">
        <v>681</v>
      </c>
    </row>
    <row r="2658" spans="1:14" s="1" customFormat="1" ht="27.6">
      <c r="A2658" s="1" t="s">
        <v>35</v>
      </c>
      <c r="B2658" s="1" t="s">
        <v>680</v>
      </c>
      <c r="C2658" s="2" t="s">
        <v>15</v>
      </c>
      <c r="D2658" s="2" t="s">
        <v>119</v>
      </c>
      <c r="E2658" s="7"/>
      <c r="F2658" s="120"/>
      <c r="G2658" s="7">
        <v>48045</v>
      </c>
      <c r="H2658" s="120">
        <v>17</v>
      </c>
      <c r="I2658" s="7"/>
      <c r="J2658" s="120"/>
      <c r="K2658" s="7"/>
      <c r="L2658" s="119"/>
      <c r="M2658" s="2"/>
    </row>
    <row r="2659" spans="1:14" s="1" customFormat="1" ht="27.6">
      <c r="A2659" s="1" t="s">
        <v>35</v>
      </c>
      <c r="B2659" s="1" t="s">
        <v>680</v>
      </c>
      <c r="C2659" s="2" t="s">
        <v>15</v>
      </c>
      <c r="D2659" s="2" t="s">
        <v>120</v>
      </c>
      <c r="E2659" s="7"/>
      <c r="F2659" s="120"/>
      <c r="G2659" s="7">
        <v>46425</v>
      </c>
      <c r="H2659" s="120">
        <v>53</v>
      </c>
      <c r="I2659" s="7"/>
      <c r="J2659" s="120"/>
      <c r="K2659" s="7"/>
      <c r="L2659" s="119"/>
      <c r="M2659" s="2"/>
    </row>
    <row r="2660" spans="1:14" s="1" customFormat="1" ht="27.6">
      <c r="A2660" s="1" t="s">
        <v>35</v>
      </c>
      <c r="B2660" s="1" t="s">
        <v>680</v>
      </c>
      <c r="C2660" s="2" t="s">
        <v>15</v>
      </c>
      <c r="D2660" s="2" t="s">
        <v>121</v>
      </c>
      <c r="E2660" s="7"/>
      <c r="F2660" s="120"/>
      <c r="G2660" s="7">
        <v>7588</v>
      </c>
      <c r="H2660" s="120">
        <v>6</v>
      </c>
      <c r="I2660" s="7">
        <v>243836</v>
      </c>
      <c r="J2660" s="120">
        <v>152</v>
      </c>
      <c r="K2660" s="7"/>
      <c r="L2660" s="119"/>
      <c r="M2660" s="2"/>
    </row>
    <row r="2661" spans="1:14" s="1" customFormat="1" ht="27.6">
      <c r="A2661" s="1" t="s">
        <v>35</v>
      </c>
      <c r="B2661" s="1" t="s">
        <v>680</v>
      </c>
      <c r="C2661" s="2" t="s">
        <v>15</v>
      </c>
      <c r="D2661" s="2" t="s">
        <v>122</v>
      </c>
      <c r="E2661" s="7"/>
      <c r="F2661" s="120"/>
      <c r="G2661" s="7"/>
      <c r="H2661" s="120"/>
      <c r="I2661" s="7"/>
      <c r="J2661" s="120"/>
      <c r="K2661" s="7"/>
      <c r="L2661" s="119"/>
      <c r="M2661" s="2"/>
    </row>
    <row r="2662" spans="1:14" s="1" customFormat="1">
      <c r="A2662" s="1" t="s">
        <v>35</v>
      </c>
      <c r="B2662" s="1" t="s">
        <v>680</v>
      </c>
      <c r="C2662" s="2" t="s">
        <v>15</v>
      </c>
      <c r="D2662" s="2" t="s">
        <v>123</v>
      </c>
      <c r="E2662" s="7"/>
      <c r="F2662" s="120"/>
      <c r="G2662" s="7"/>
      <c r="H2662" s="120"/>
      <c r="I2662" s="7">
        <v>287458</v>
      </c>
      <c r="J2662" s="120"/>
      <c r="K2662" s="7"/>
      <c r="L2662" s="119"/>
      <c r="M2662" s="2"/>
    </row>
    <row r="2663" spans="1:14" s="1" customFormat="1">
      <c r="A2663" s="1" t="s">
        <v>35</v>
      </c>
      <c r="B2663" s="1" t="s">
        <v>680</v>
      </c>
      <c r="C2663" s="2" t="s">
        <v>86</v>
      </c>
      <c r="D2663" s="2" t="s">
        <v>124</v>
      </c>
      <c r="E2663" s="7"/>
      <c r="F2663" s="120"/>
      <c r="G2663" s="7"/>
      <c r="H2663" s="120"/>
      <c r="I2663" s="7"/>
      <c r="J2663" s="120"/>
      <c r="K2663" s="7"/>
      <c r="L2663" s="119"/>
      <c r="M2663" s="2"/>
    </row>
    <row r="2664" spans="1:14" s="1" customFormat="1">
      <c r="A2664" s="1" t="s">
        <v>33</v>
      </c>
      <c r="B2664" s="1" t="s">
        <v>682</v>
      </c>
      <c r="C2664" s="2" t="s">
        <v>8</v>
      </c>
      <c r="D2664" s="2" t="s">
        <v>97</v>
      </c>
      <c r="E2664" s="7">
        <v>550876</v>
      </c>
      <c r="F2664" s="120">
        <v>1747</v>
      </c>
      <c r="G2664" s="7">
        <v>914500</v>
      </c>
      <c r="H2664" s="120">
        <v>3130</v>
      </c>
      <c r="I2664" s="7">
        <v>1474715</v>
      </c>
      <c r="J2664" s="120">
        <v>2451</v>
      </c>
      <c r="K2664" s="7"/>
      <c r="L2664" s="119"/>
      <c r="M2664" s="2"/>
    </row>
    <row r="2665" spans="1:14" s="1" customFormat="1">
      <c r="A2665" s="1" t="s">
        <v>33</v>
      </c>
      <c r="B2665" s="1" t="s">
        <v>682</v>
      </c>
      <c r="C2665" s="2" t="s">
        <v>8</v>
      </c>
      <c r="D2665" s="2" t="s">
        <v>98</v>
      </c>
      <c r="E2665" s="7"/>
      <c r="F2665" s="120"/>
      <c r="G2665" s="7"/>
      <c r="H2665" s="120"/>
      <c r="I2665" s="7"/>
      <c r="J2665" s="120"/>
      <c r="K2665" s="7"/>
      <c r="L2665" s="119"/>
      <c r="M2665" s="2"/>
    </row>
    <row r="2666" spans="1:14" s="1" customFormat="1">
      <c r="A2666" s="1" t="s">
        <v>33</v>
      </c>
      <c r="B2666" s="1" t="s">
        <v>682</v>
      </c>
      <c r="C2666" s="2" t="s">
        <v>8</v>
      </c>
      <c r="D2666" s="2" t="s">
        <v>99</v>
      </c>
      <c r="E2666" s="7"/>
      <c r="F2666" s="120"/>
      <c r="G2666" s="7"/>
      <c r="H2666" s="120"/>
      <c r="I2666" s="7"/>
      <c r="J2666" s="120"/>
      <c r="K2666" s="7"/>
      <c r="L2666" s="119"/>
      <c r="M2666" s="2"/>
    </row>
    <row r="2667" spans="1:14" s="1" customFormat="1" ht="27.6">
      <c r="A2667" s="1" t="s">
        <v>33</v>
      </c>
      <c r="B2667" s="1" t="s">
        <v>682</v>
      </c>
      <c r="C2667" s="2" t="s">
        <v>8</v>
      </c>
      <c r="D2667" s="2" t="s">
        <v>100</v>
      </c>
      <c r="E2667" s="7"/>
      <c r="F2667" s="120"/>
      <c r="G2667" s="7"/>
      <c r="H2667" s="120"/>
      <c r="I2667" s="7"/>
      <c r="J2667" s="120"/>
      <c r="K2667" s="7"/>
      <c r="L2667" s="119"/>
      <c r="M2667" s="2"/>
    </row>
    <row r="2668" spans="1:14" s="1" customFormat="1">
      <c r="A2668" s="1" t="s">
        <v>33</v>
      </c>
      <c r="B2668" s="1" t="s">
        <v>682</v>
      </c>
      <c r="C2668" s="2" t="s">
        <v>8</v>
      </c>
      <c r="D2668" s="2" t="s">
        <v>101</v>
      </c>
      <c r="E2668" s="7"/>
      <c r="F2668" s="120"/>
      <c r="G2668" s="7"/>
      <c r="H2668" s="120"/>
      <c r="I2668" s="7"/>
      <c r="J2668" s="120"/>
      <c r="K2668" s="7"/>
      <c r="L2668" s="119"/>
      <c r="M2668" s="2"/>
    </row>
    <row r="2669" spans="1:14" s="1" customFormat="1" ht="55.2">
      <c r="A2669" s="1" t="s">
        <v>33</v>
      </c>
      <c r="B2669" s="1" t="s">
        <v>682</v>
      </c>
      <c r="C2669" s="2" t="s">
        <v>8</v>
      </c>
      <c r="D2669" s="2" t="s">
        <v>102</v>
      </c>
      <c r="E2669" s="7"/>
      <c r="F2669" s="120"/>
      <c r="G2669" s="7"/>
      <c r="H2669" s="120"/>
      <c r="I2669" s="7"/>
      <c r="J2669" s="120"/>
      <c r="K2669" s="7"/>
      <c r="L2669" s="119"/>
      <c r="M2669" s="2"/>
    </row>
    <row r="2670" spans="1:14" s="1" customFormat="1">
      <c r="A2670" s="1" t="s">
        <v>33</v>
      </c>
      <c r="B2670" s="1" t="s">
        <v>682</v>
      </c>
      <c r="C2670" s="2" t="s">
        <v>8</v>
      </c>
      <c r="D2670" s="2" t="s">
        <v>103</v>
      </c>
      <c r="E2670" s="7"/>
      <c r="F2670" s="120"/>
      <c r="G2670" s="7"/>
      <c r="H2670" s="120"/>
      <c r="I2670" s="7"/>
      <c r="J2670" s="120"/>
      <c r="K2670" s="7"/>
      <c r="L2670" s="119"/>
      <c r="M2670" s="2"/>
    </row>
    <row r="2671" spans="1:14" s="1" customFormat="1" ht="27.6">
      <c r="A2671" s="1" t="s">
        <v>33</v>
      </c>
      <c r="B2671" s="1" t="s">
        <v>682</v>
      </c>
      <c r="C2671" s="2" t="s">
        <v>9</v>
      </c>
      <c r="D2671" s="2" t="s">
        <v>104</v>
      </c>
      <c r="E2671" s="7"/>
      <c r="F2671" s="120"/>
      <c r="G2671" s="7"/>
      <c r="H2671" s="120"/>
      <c r="I2671" s="7"/>
      <c r="J2671" s="120"/>
      <c r="K2671" s="7"/>
      <c r="L2671" s="119"/>
      <c r="M2671" s="2"/>
    </row>
    <row r="2672" spans="1:14" s="1" customFormat="1" ht="27.6">
      <c r="A2672" s="1" t="s">
        <v>33</v>
      </c>
      <c r="B2672" s="1" t="s">
        <v>682</v>
      </c>
      <c r="C2672" s="2" t="s">
        <v>9</v>
      </c>
      <c r="D2672" s="2" t="s">
        <v>105</v>
      </c>
      <c r="E2672" s="7"/>
      <c r="F2672" s="120"/>
      <c r="G2672" s="7"/>
      <c r="H2672" s="120"/>
      <c r="I2672" s="7">
        <v>177803</v>
      </c>
      <c r="J2672" s="120"/>
      <c r="K2672" s="7"/>
      <c r="L2672" s="119"/>
      <c r="M2672" s="2"/>
    </row>
    <row r="2673" spans="1:14" s="1" customFormat="1" ht="41.4">
      <c r="A2673" s="1" t="s">
        <v>33</v>
      </c>
      <c r="B2673" s="1" t="s">
        <v>682</v>
      </c>
      <c r="C2673" s="2" t="s">
        <v>9</v>
      </c>
      <c r="D2673" s="2" t="s">
        <v>106</v>
      </c>
      <c r="E2673" s="7">
        <v>320343</v>
      </c>
      <c r="F2673" s="120"/>
      <c r="G2673" s="7">
        <v>520525</v>
      </c>
      <c r="H2673" s="120"/>
      <c r="I2673" s="7"/>
      <c r="J2673" s="120"/>
      <c r="K2673" s="7">
        <v>639144</v>
      </c>
      <c r="L2673" s="119"/>
      <c r="M2673" s="134">
        <v>290087</v>
      </c>
    </row>
    <row r="2674" spans="1:14" s="1" customFormat="1" ht="27.6">
      <c r="A2674" s="1" t="s">
        <v>33</v>
      </c>
      <c r="B2674" s="1" t="s">
        <v>682</v>
      </c>
      <c r="C2674" s="2" t="s">
        <v>9</v>
      </c>
      <c r="D2674" s="2" t="s">
        <v>107</v>
      </c>
      <c r="E2674" s="7"/>
      <c r="F2674" s="120"/>
      <c r="G2674" s="7"/>
      <c r="H2674" s="120"/>
      <c r="I2674" s="7"/>
      <c r="J2674" s="120"/>
      <c r="K2674" s="7"/>
      <c r="L2674" s="119"/>
      <c r="M2674" s="2"/>
    </row>
    <row r="2675" spans="1:14" s="1" customFormat="1" ht="27.6">
      <c r="A2675" s="1" t="s">
        <v>33</v>
      </c>
      <c r="B2675" s="1" t="s">
        <v>682</v>
      </c>
      <c r="C2675" s="2" t="s">
        <v>9</v>
      </c>
      <c r="D2675" s="2" t="s">
        <v>108</v>
      </c>
      <c r="E2675" s="7"/>
      <c r="F2675" s="120"/>
      <c r="G2675" s="7"/>
      <c r="H2675" s="120"/>
      <c r="I2675" s="7">
        <v>849125</v>
      </c>
      <c r="J2675" s="120"/>
      <c r="K2675" s="7"/>
      <c r="L2675" s="119"/>
      <c r="M2675" s="2"/>
    </row>
    <row r="2676" spans="1:14" s="1" customFormat="1" ht="27.6">
      <c r="A2676" s="1" t="s">
        <v>33</v>
      </c>
      <c r="B2676" s="1" t="s">
        <v>682</v>
      </c>
      <c r="C2676" s="2" t="s">
        <v>10</v>
      </c>
      <c r="D2676" s="2" t="s">
        <v>109</v>
      </c>
      <c r="E2676" s="7"/>
      <c r="F2676" s="120"/>
      <c r="G2676" s="7"/>
      <c r="H2676" s="120"/>
      <c r="I2676" s="7"/>
      <c r="J2676" s="120"/>
      <c r="K2676" s="7"/>
      <c r="L2676" s="119"/>
      <c r="M2676" s="2"/>
    </row>
    <row r="2677" spans="1:14" s="1" customFormat="1" ht="27.6">
      <c r="A2677" s="1" t="s">
        <v>33</v>
      </c>
      <c r="B2677" s="1" t="s">
        <v>682</v>
      </c>
      <c r="C2677" s="2" t="s">
        <v>10</v>
      </c>
      <c r="D2677" s="2" t="s">
        <v>110</v>
      </c>
      <c r="E2677" s="7"/>
      <c r="F2677" s="120"/>
      <c r="G2677" s="7"/>
      <c r="H2677" s="120"/>
      <c r="I2677" s="7">
        <v>7131752</v>
      </c>
      <c r="J2677" s="120"/>
      <c r="K2677" s="7"/>
      <c r="L2677" s="119"/>
      <c r="M2677" s="2"/>
    </row>
    <row r="2678" spans="1:14" s="1" customFormat="1" ht="27.6">
      <c r="A2678" s="1" t="s">
        <v>33</v>
      </c>
      <c r="B2678" s="1" t="s">
        <v>682</v>
      </c>
      <c r="C2678" s="2" t="s">
        <v>10</v>
      </c>
      <c r="D2678" s="2" t="s">
        <v>111</v>
      </c>
      <c r="E2678" s="7"/>
      <c r="F2678" s="120"/>
      <c r="G2678" s="7"/>
      <c r="H2678" s="120"/>
      <c r="I2678" s="7"/>
      <c r="J2678" s="120"/>
      <c r="K2678" s="7"/>
      <c r="L2678" s="119"/>
      <c r="M2678" s="2"/>
    </row>
    <row r="2679" spans="1:14" s="1" customFormat="1" ht="27.6">
      <c r="A2679" s="1" t="s">
        <v>33</v>
      </c>
      <c r="B2679" s="1" t="s">
        <v>682</v>
      </c>
      <c r="C2679" s="2" t="s">
        <v>10</v>
      </c>
      <c r="D2679" s="2" t="s">
        <v>112</v>
      </c>
      <c r="E2679" s="7"/>
      <c r="F2679" s="120"/>
      <c r="G2679" s="7"/>
      <c r="H2679" s="120"/>
      <c r="I2679" s="7"/>
      <c r="J2679" s="120"/>
      <c r="K2679" s="7"/>
      <c r="L2679" s="119"/>
      <c r="M2679" s="2"/>
    </row>
    <row r="2680" spans="1:14" s="1" customFormat="1">
      <c r="A2680" s="1" t="s">
        <v>33</v>
      </c>
      <c r="B2680" s="1" t="s">
        <v>682</v>
      </c>
      <c r="C2680" s="2" t="s">
        <v>11</v>
      </c>
      <c r="D2680" s="2" t="s">
        <v>113</v>
      </c>
      <c r="E2680" s="7"/>
      <c r="F2680" s="120"/>
      <c r="G2680" s="7"/>
      <c r="H2680" s="120"/>
      <c r="I2680" s="7"/>
      <c r="J2680" s="120"/>
      <c r="K2680" s="7"/>
      <c r="L2680" s="119"/>
      <c r="M2680" s="2"/>
    </row>
    <row r="2681" spans="1:14" s="1" customFormat="1" ht="41.4">
      <c r="A2681" s="1" t="s">
        <v>33</v>
      </c>
      <c r="B2681" s="1" t="s">
        <v>682</v>
      </c>
      <c r="C2681" s="2" t="s">
        <v>11</v>
      </c>
      <c r="D2681" s="2" t="s">
        <v>114</v>
      </c>
      <c r="E2681" s="7"/>
      <c r="F2681" s="120"/>
      <c r="G2681" s="7"/>
      <c r="H2681" s="120"/>
      <c r="I2681" s="7"/>
      <c r="J2681" s="120"/>
      <c r="K2681" s="7"/>
      <c r="L2681" s="119"/>
      <c r="M2681" s="2"/>
    </row>
    <row r="2682" spans="1:14" s="1" customFormat="1">
      <c r="A2682" s="1" t="s">
        <v>33</v>
      </c>
      <c r="B2682" s="1" t="s">
        <v>682</v>
      </c>
      <c r="C2682" s="2" t="s">
        <v>11</v>
      </c>
      <c r="D2682" s="2" t="s">
        <v>115</v>
      </c>
      <c r="E2682" s="7">
        <v>62253271</v>
      </c>
      <c r="F2682" s="120"/>
      <c r="G2682" s="7">
        <v>23510880</v>
      </c>
      <c r="H2682" s="120"/>
      <c r="I2682" s="7">
        <v>8677957</v>
      </c>
      <c r="J2682" s="120"/>
      <c r="K2682" s="7"/>
      <c r="L2682" s="119"/>
      <c r="M2682" s="2"/>
    </row>
    <row r="2683" spans="1:14" s="1" customFormat="1">
      <c r="A2683" s="1" t="s">
        <v>33</v>
      </c>
      <c r="B2683" s="1" t="s">
        <v>682</v>
      </c>
      <c r="C2683" s="2" t="s">
        <v>12</v>
      </c>
      <c r="D2683" s="2" t="s">
        <v>116</v>
      </c>
      <c r="E2683" s="7">
        <v>1120000</v>
      </c>
      <c r="F2683" s="120"/>
      <c r="G2683" s="7">
        <v>4896458</v>
      </c>
      <c r="H2683" s="120"/>
      <c r="I2683" s="7">
        <v>4811734</v>
      </c>
      <c r="J2683" s="120"/>
      <c r="K2683" s="7">
        <v>7464782</v>
      </c>
      <c r="L2683" s="119"/>
      <c r="M2683" s="134">
        <v>65956303</v>
      </c>
    </row>
    <row r="2684" spans="1:14" s="1" customFormat="1" ht="27.6">
      <c r="A2684" s="1" t="s">
        <v>33</v>
      </c>
      <c r="B2684" s="1" t="s">
        <v>682</v>
      </c>
      <c r="C2684" s="2" t="s">
        <v>13</v>
      </c>
      <c r="D2684" s="2" t="s">
        <v>117</v>
      </c>
      <c r="E2684" s="7"/>
      <c r="F2684" s="120"/>
      <c r="G2684" s="7"/>
      <c r="H2684" s="120"/>
      <c r="I2684" s="7"/>
      <c r="J2684" s="120"/>
      <c r="K2684" s="7"/>
      <c r="L2684" s="119"/>
      <c r="M2684" s="2"/>
    </row>
    <row r="2685" spans="1:14" s="1" customFormat="1">
      <c r="A2685" s="1" t="s">
        <v>33</v>
      </c>
      <c r="B2685" s="1" t="s">
        <v>682</v>
      </c>
      <c r="C2685" s="2" t="s">
        <v>14</v>
      </c>
      <c r="D2685" s="2" t="s">
        <v>118</v>
      </c>
      <c r="E2685" s="7"/>
      <c r="F2685" s="120"/>
      <c r="G2685" s="7">
        <v>79767</v>
      </c>
      <c r="H2685" s="120"/>
      <c r="I2685" s="7">
        <v>60615</v>
      </c>
      <c r="J2685" s="120"/>
      <c r="K2685" s="7"/>
      <c r="L2685" s="119"/>
      <c r="M2685" s="2"/>
      <c r="N2685" s="1" t="s">
        <v>683</v>
      </c>
    </row>
    <row r="2686" spans="1:14" s="1" customFormat="1" ht="27.6">
      <c r="A2686" s="1" t="s">
        <v>33</v>
      </c>
      <c r="B2686" s="1" t="s">
        <v>682</v>
      </c>
      <c r="C2686" s="2" t="s">
        <v>15</v>
      </c>
      <c r="D2686" s="2" t="s">
        <v>119</v>
      </c>
      <c r="E2686" s="7"/>
      <c r="F2686" s="120"/>
      <c r="G2686" s="7">
        <v>7211</v>
      </c>
      <c r="H2686" s="120">
        <v>3</v>
      </c>
      <c r="I2686" s="7"/>
      <c r="J2686" s="120"/>
      <c r="K2686" s="7"/>
      <c r="L2686" s="119"/>
      <c r="M2686" s="2"/>
    </row>
    <row r="2687" spans="1:14" s="1" customFormat="1" ht="27.6">
      <c r="A2687" s="1" t="s">
        <v>33</v>
      </c>
      <c r="B2687" s="1" t="s">
        <v>682</v>
      </c>
      <c r="C2687" s="2" t="s">
        <v>15</v>
      </c>
      <c r="D2687" s="2" t="s">
        <v>120</v>
      </c>
      <c r="E2687" s="7"/>
      <c r="F2687" s="120"/>
      <c r="G2687" s="7">
        <v>6977</v>
      </c>
      <c r="H2687" s="120">
        <v>6</v>
      </c>
      <c r="I2687" s="7"/>
      <c r="J2687" s="120"/>
      <c r="K2687" s="7"/>
      <c r="L2687" s="119"/>
      <c r="M2687" s="2"/>
    </row>
    <row r="2688" spans="1:14" s="1" customFormat="1" ht="27.6">
      <c r="A2688" s="1" t="s">
        <v>33</v>
      </c>
      <c r="B2688" s="1" t="s">
        <v>682</v>
      </c>
      <c r="C2688" s="2" t="s">
        <v>15</v>
      </c>
      <c r="D2688" s="2" t="s">
        <v>121</v>
      </c>
      <c r="E2688" s="7"/>
      <c r="F2688" s="120"/>
      <c r="G2688" s="7"/>
      <c r="H2688" s="120"/>
      <c r="I2688" s="7"/>
      <c r="J2688" s="120"/>
      <c r="K2688" s="7"/>
      <c r="L2688" s="119"/>
      <c r="M2688" s="2"/>
    </row>
    <row r="2689" spans="1:14" s="1" customFormat="1" ht="27.6">
      <c r="A2689" s="1" t="s">
        <v>33</v>
      </c>
      <c r="B2689" s="1" t="s">
        <v>682</v>
      </c>
      <c r="C2689" s="2" t="s">
        <v>15</v>
      </c>
      <c r="D2689" s="2" t="s">
        <v>122</v>
      </c>
      <c r="E2689" s="7"/>
      <c r="F2689" s="120"/>
      <c r="G2689" s="7"/>
      <c r="H2689" s="120"/>
      <c r="I2689" s="7"/>
      <c r="J2689" s="120"/>
      <c r="K2689" s="7"/>
      <c r="L2689" s="119"/>
      <c r="M2689" s="2"/>
    </row>
    <row r="2690" spans="1:14" s="1" customFormat="1">
      <c r="A2690" s="1" t="s">
        <v>33</v>
      </c>
      <c r="B2690" s="1" t="s">
        <v>682</v>
      </c>
      <c r="C2690" s="2" t="s">
        <v>15</v>
      </c>
      <c r="D2690" s="2" t="s">
        <v>123</v>
      </c>
      <c r="E2690" s="7"/>
      <c r="F2690" s="120"/>
      <c r="G2690" s="7"/>
      <c r="H2690" s="120"/>
      <c r="I2690" s="7">
        <v>305060</v>
      </c>
      <c r="J2690" s="120"/>
      <c r="K2690" s="7">
        <v>277</v>
      </c>
      <c r="L2690" s="119"/>
      <c r="M2690" s="134">
        <v>26829</v>
      </c>
    </row>
    <row r="2691" spans="1:14" s="1" customFormat="1">
      <c r="A2691" s="1" t="s">
        <v>33</v>
      </c>
      <c r="B2691" s="1" t="s">
        <v>682</v>
      </c>
      <c r="C2691" s="2" t="s">
        <v>86</v>
      </c>
      <c r="D2691" s="2" t="s">
        <v>124</v>
      </c>
      <c r="E2691" s="7"/>
      <c r="F2691" s="120"/>
      <c r="G2691" s="7"/>
      <c r="H2691" s="120"/>
      <c r="I2691" s="7"/>
      <c r="J2691" s="120"/>
      <c r="K2691" s="7"/>
      <c r="L2691" s="119"/>
      <c r="M2691" s="2"/>
    </row>
    <row r="2692" spans="1:14" s="1" customFormat="1">
      <c r="A2692" s="1" t="s">
        <v>36</v>
      </c>
      <c r="B2692" s="1" t="s">
        <v>686</v>
      </c>
      <c r="C2692" s="2" t="s">
        <v>8</v>
      </c>
      <c r="D2692" s="2" t="s">
        <v>97</v>
      </c>
      <c r="E2692" s="140">
        <v>4306417</v>
      </c>
      <c r="F2692" s="120">
        <v>2975</v>
      </c>
      <c r="G2692" s="140">
        <v>6459707</v>
      </c>
      <c r="H2692" s="120">
        <v>2333</v>
      </c>
      <c r="I2692" s="140">
        <v>5942392</v>
      </c>
      <c r="J2692" s="120">
        <v>1588</v>
      </c>
      <c r="K2692" s="140">
        <v>1735932</v>
      </c>
      <c r="L2692" s="119">
        <v>1373</v>
      </c>
      <c r="M2692" s="2"/>
      <c r="N2692" s="1" t="s">
        <v>687</v>
      </c>
    </row>
    <row r="2693" spans="1:14" s="1" customFormat="1">
      <c r="A2693" s="1" t="s">
        <v>36</v>
      </c>
      <c r="B2693" s="1" t="s">
        <v>686</v>
      </c>
      <c r="C2693" s="2" t="s">
        <v>8</v>
      </c>
      <c r="D2693" s="2" t="s">
        <v>98</v>
      </c>
      <c r="E2693" s="140">
        <v>151837</v>
      </c>
      <c r="F2693" s="120">
        <v>454</v>
      </c>
      <c r="G2693" s="7" t="s">
        <v>688</v>
      </c>
      <c r="H2693" s="120"/>
      <c r="I2693" s="7"/>
      <c r="J2693" s="120"/>
      <c r="K2693" s="7"/>
      <c r="L2693" s="119"/>
      <c r="M2693" s="2"/>
      <c r="N2693" s="1" t="s">
        <v>687</v>
      </c>
    </row>
    <row r="2694" spans="1:14" s="1" customFormat="1">
      <c r="A2694" s="1" t="s">
        <v>36</v>
      </c>
      <c r="B2694" s="1" t="s">
        <v>686</v>
      </c>
      <c r="C2694" s="2" t="s">
        <v>8</v>
      </c>
      <c r="D2694" s="2" t="s">
        <v>99</v>
      </c>
      <c r="E2694" s="7"/>
      <c r="F2694" s="120"/>
      <c r="G2694" s="7"/>
      <c r="H2694" s="120"/>
      <c r="I2694" s="7"/>
      <c r="J2694" s="120"/>
      <c r="K2694" s="7"/>
      <c r="L2694" s="119"/>
      <c r="M2694" s="2"/>
    </row>
    <row r="2695" spans="1:14" s="1" customFormat="1" ht="27.6">
      <c r="A2695" s="1" t="s">
        <v>36</v>
      </c>
      <c r="B2695" s="1" t="s">
        <v>686</v>
      </c>
      <c r="C2695" s="2" t="s">
        <v>8</v>
      </c>
      <c r="D2695" s="2" t="s">
        <v>100</v>
      </c>
      <c r="E2695" s="7"/>
      <c r="F2695" s="120"/>
      <c r="G2695" s="7"/>
      <c r="H2695" s="120"/>
      <c r="I2695" s="7"/>
      <c r="J2695" s="120"/>
      <c r="K2695" s="7"/>
      <c r="L2695" s="119"/>
      <c r="M2695" s="2"/>
    </row>
    <row r="2696" spans="1:14" s="1" customFormat="1">
      <c r="A2696" s="1" t="s">
        <v>36</v>
      </c>
      <c r="B2696" s="1" t="s">
        <v>686</v>
      </c>
      <c r="C2696" s="2" t="s">
        <v>8</v>
      </c>
      <c r="D2696" s="2" t="s">
        <v>101</v>
      </c>
      <c r="E2696" s="7"/>
      <c r="F2696" s="120"/>
      <c r="G2696" s="7"/>
      <c r="H2696" s="120"/>
      <c r="I2696" s="7"/>
      <c r="J2696" s="120"/>
      <c r="K2696" s="7"/>
      <c r="L2696" s="119"/>
      <c r="M2696" s="2"/>
    </row>
    <row r="2697" spans="1:14" s="1" customFormat="1" ht="55.2">
      <c r="A2697" s="1" t="s">
        <v>36</v>
      </c>
      <c r="B2697" s="1" t="s">
        <v>686</v>
      </c>
      <c r="C2697" s="2" t="s">
        <v>8</v>
      </c>
      <c r="D2697" s="2" t="s">
        <v>102</v>
      </c>
      <c r="E2697" s="7"/>
      <c r="F2697" s="120"/>
      <c r="G2697" s="7"/>
      <c r="H2697" s="120"/>
      <c r="I2697" s="7"/>
      <c r="J2697" s="120"/>
      <c r="K2697" s="7"/>
      <c r="L2697" s="119"/>
      <c r="M2697" s="2"/>
    </row>
    <row r="2698" spans="1:14" s="1" customFormat="1">
      <c r="A2698" s="1" t="s">
        <v>36</v>
      </c>
      <c r="B2698" s="1" t="s">
        <v>686</v>
      </c>
      <c r="C2698" s="2" t="s">
        <v>8</v>
      </c>
      <c r="D2698" s="2" t="s">
        <v>103</v>
      </c>
      <c r="E2698" s="7"/>
      <c r="F2698" s="120"/>
      <c r="G2698" s="140">
        <v>2648721</v>
      </c>
      <c r="H2698" s="120">
        <v>1430</v>
      </c>
      <c r="I2698" s="140">
        <v>7496526</v>
      </c>
      <c r="J2698" s="120">
        <v>2321</v>
      </c>
      <c r="K2698" s="140">
        <v>314201</v>
      </c>
      <c r="L2698" s="119">
        <v>198</v>
      </c>
      <c r="M2698" s="2"/>
    </row>
    <row r="2699" spans="1:14" s="1" customFormat="1" ht="27.6">
      <c r="A2699" s="1" t="s">
        <v>36</v>
      </c>
      <c r="B2699" s="1" t="s">
        <v>686</v>
      </c>
      <c r="C2699" s="2" t="s">
        <v>9</v>
      </c>
      <c r="D2699" s="2" t="s">
        <v>104</v>
      </c>
      <c r="E2699" s="140">
        <v>22572</v>
      </c>
      <c r="F2699" s="120"/>
      <c r="G2699" s="140">
        <v>1871271</v>
      </c>
      <c r="H2699" s="120"/>
      <c r="I2699" s="140">
        <v>15716</v>
      </c>
      <c r="J2699" s="120"/>
      <c r="K2699" s="140">
        <v>13358</v>
      </c>
      <c r="L2699" s="119"/>
      <c r="M2699" s="2"/>
    </row>
    <row r="2700" spans="1:14" s="1" customFormat="1" ht="27.6">
      <c r="A2700" s="1" t="s">
        <v>36</v>
      </c>
      <c r="B2700" s="1" t="s">
        <v>686</v>
      </c>
      <c r="C2700" s="2" t="s">
        <v>9</v>
      </c>
      <c r="D2700" s="2" t="s">
        <v>105</v>
      </c>
      <c r="E2700" s="140">
        <v>29538</v>
      </c>
      <c r="F2700" s="120"/>
      <c r="G2700" s="140">
        <v>709480</v>
      </c>
      <c r="H2700" s="120"/>
      <c r="I2700" s="140">
        <v>359357</v>
      </c>
      <c r="J2700" s="120"/>
      <c r="K2700" s="7"/>
      <c r="L2700" s="119"/>
      <c r="M2700" s="2"/>
    </row>
    <row r="2701" spans="1:14" s="1" customFormat="1" ht="41.4">
      <c r="A2701" s="1" t="s">
        <v>36</v>
      </c>
      <c r="B2701" s="1" t="s">
        <v>686</v>
      </c>
      <c r="C2701" s="2" t="s">
        <v>9</v>
      </c>
      <c r="D2701" s="2" t="s">
        <v>106</v>
      </c>
      <c r="E2701" s="140">
        <v>316280</v>
      </c>
      <c r="F2701" s="120"/>
      <c r="G2701" s="140">
        <v>3622428</v>
      </c>
      <c r="H2701" s="120"/>
      <c r="I2701" s="140">
        <v>16870615</v>
      </c>
      <c r="J2701" s="120"/>
      <c r="K2701" s="140">
        <v>1985333</v>
      </c>
      <c r="L2701" s="119"/>
      <c r="M2701" s="2"/>
    </row>
    <row r="2702" spans="1:14" s="1" customFormat="1" ht="27.6">
      <c r="A2702" s="1" t="s">
        <v>36</v>
      </c>
      <c r="B2702" s="1" t="s">
        <v>686</v>
      </c>
      <c r="C2702" s="2" t="s">
        <v>9</v>
      </c>
      <c r="D2702" s="2" t="s">
        <v>107</v>
      </c>
      <c r="E2702" s="7"/>
      <c r="F2702" s="120"/>
      <c r="G2702" s="7"/>
      <c r="H2702" s="120"/>
      <c r="I2702" s="7"/>
      <c r="J2702" s="120"/>
      <c r="K2702" s="7"/>
      <c r="L2702" s="119"/>
      <c r="M2702" s="2"/>
    </row>
    <row r="2703" spans="1:14" s="1" customFormat="1" ht="27.6">
      <c r="A2703" s="1" t="s">
        <v>36</v>
      </c>
      <c r="B2703" s="1" t="s">
        <v>686</v>
      </c>
      <c r="C2703" s="2" t="s">
        <v>9</v>
      </c>
      <c r="D2703" s="2" t="s">
        <v>108</v>
      </c>
      <c r="E2703" s="140">
        <v>75137</v>
      </c>
      <c r="F2703" s="120"/>
      <c r="G2703" s="140">
        <v>1261843</v>
      </c>
      <c r="H2703" s="120"/>
      <c r="I2703" s="140">
        <v>4702943</v>
      </c>
      <c r="J2703" s="120"/>
      <c r="K2703" s="140">
        <v>28317</v>
      </c>
      <c r="L2703" s="119"/>
      <c r="M2703" s="2"/>
    </row>
    <row r="2704" spans="1:14" s="1" customFormat="1" ht="27.6">
      <c r="A2704" s="1" t="s">
        <v>36</v>
      </c>
      <c r="B2704" s="1" t="s">
        <v>686</v>
      </c>
      <c r="C2704" s="2" t="s">
        <v>10</v>
      </c>
      <c r="D2704" s="2" t="s">
        <v>109</v>
      </c>
      <c r="E2704" s="140">
        <v>170021</v>
      </c>
      <c r="F2704" s="120"/>
      <c r="G2704" s="140">
        <v>48593</v>
      </c>
      <c r="H2704" s="120"/>
      <c r="I2704" s="140">
        <v>325639</v>
      </c>
      <c r="J2704" s="120"/>
      <c r="K2704" s="140">
        <v>3530</v>
      </c>
      <c r="L2704" s="119"/>
      <c r="M2704" s="2"/>
    </row>
    <row r="2705" spans="1:14" s="1" customFormat="1" ht="27.6">
      <c r="A2705" s="1" t="s">
        <v>36</v>
      </c>
      <c r="B2705" s="1" t="s">
        <v>686</v>
      </c>
      <c r="C2705" s="2" t="s">
        <v>10</v>
      </c>
      <c r="D2705" s="2" t="s">
        <v>110</v>
      </c>
      <c r="E2705" s="140">
        <v>102013</v>
      </c>
      <c r="F2705" s="120"/>
      <c r="G2705" s="140">
        <v>72890</v>
      </c>
      <c r="H2705" s="120"/>
      <c r="I2705" s="140">
        <v>195384</v>
      </c>
      <c r="J2705" s="120"/>
      <c r="K2705" s="7"/>
      <c r="L2705" s="119"/>
      <c r="M2705" s="2"/>
    </row>
    <row r="2706" spans="1:14" s="1" customFormat="1" ht="27.6">
      <c r="A2706" s="1" t="s">
        <v>36</v>
      </c>
      <c r="B2706" s="1" t="s">
        <v>686</v>
      </c>
      <c r="C2706" s="2" t="s">
        <v>10</v>
      </c>
      <c r="D2706" s="2" t="s">
        <v>111</v>
      </c>
      <c r="E2706" s="140">
        <v>68009</v>
      </c>
      <c r="F2706" s="120"/>
      <c r="G2706" s="140">
        <v>485932</v>
      </c>
      <c r="H2706" s="120"/>
      <c r="I2706" s="140">
        <v>130256</v>
      </c>
      <c r="J2706" s="120"/>
      <c r="K2706" s="7"/>
      <c r="L2706" s="119"/>
      <c r="M2706" s="2"/>
    </row>
    <row r="2707" spans="1:14" s="1" customFormat="1" ht="27.6">
      <c r="A2707" s="1" t="s">
        <v>36</v>
      </c>
      <c r="B2707" s="1" t="s">
        <v>686</v>
      </c>
      <c r="C2707" s="2" t="s">
        <v>10</v>
      </c>
      <c r="D2707" s="2" t="s">
        <v>112</v>
      </c>
      <c r="E2707" s="7"/>
      <c r="F2707" s="120"/>
      <c r="G2707" s="140">
        <v>10183</v>
      </c>
      <c r="H2707" s="120"/>
      <c r="I2707" s="140">
        <v>39545</v>
      </c>
      <c r="J2707" s="120"/>
      <c r="K2707" s="7"/>
      <c r="L2707" s="119"/>
      <c r="M2707" s="2"/>
    </row>
    <row r="2708" spans="1:14" s="1" customFormat="1">
      <c r="A2708" s="1" t="s">
        <v>36</v>
      </c>
      <c r="B2708" s="1" t="s">
        <v>686</v>
      </c>
      <c r="C2708" s="2" t="s">
        <v>11</v>
      </c>
      <c r="D2708" s="2" t="s">
        <v>113</v>
      </c>
      <c r="E2708" s="7"/>
      <c r="F2708" s="120"/>
      <c r="G2708" s="7"/>
      <c r="H2708" s="120"/>
      <c r="I2708" s="7"/>
      <c r="J2708" s="120"/>
      <c r="K2708" s="7"/>
      <c r="L2708" s="119"/>
      <c r="M2708" s="2"/>
    </row>
    <row r="2709" spans="1:14" s="1" customFormat="1" ht="41.4">
      <c r="A2709" s="1" t="s">
        <v>36</v>
      </c>
      <c r="B2709" s="1" t="s">
        <v>686</v>
      </c>
      <c r="C2709" s="2" t="s">
        <v>11</v>
      </c>
      <c r="D2709" s="2" t="s">
        <v>114</v>
      </c>
      <c r="E2709" s="7"/>
      <c r="F2709" s="120"/>
      <c r="G2709" s="140">
        <v>5869902</v>
      </c>
      <c r="H2709" s="120"/>
      <c r="I2709" s="7"/>
      <c r="J2709" s="120"/>
      <c r="K2709" s="7"/>
      <c r="L2709" s="119"/>
      <c r="M2709" s="2"/>
    </row>
    <row r="2710" spans="1:14" s="1" customFormat="1">
      <c r="A2710" s="1" t="s">
        <v>36</v>
      </c>
      <c r="B2710" s="1" t="s">
        <v>686</v>
      </c>
      <c r="C2710" s="2" t="s">
        <v>11</v>
      </c>
      <c r="D2710" s="2" t="s">
        <v>115</v>
      </c>
      <c r="E2710" s="7"/>
      <c r="F2710" s="120"/>
      <c r="G2710" s="7"/>
      <c r="H2710" s="120"/>
      <c r="I2710" s="7"/>
      <c r="J2710" s="120"/>
      <c r="K2710" s="7"/>
      <c r="L2710" s="119"/>
      <c r="M2710" s="2"/>
    </row>
    <row r="2711" spans="1:14" s="1" customFormat="1">
      <c r="A2711" s="1" t="s">
        <v>36</v>
      </c>
      <c r="B2711" s="1" t="s">
        <v>686</v>
      </c>
      <c r="C2711" s="2" t="s">
        <v>12</v>
      </c>
      <c r="D2711" s="2" t="s">
        <v>116</v>
      </c>
      <c r="E2711" s="7"/>
      <c r="F2711" s="120"/>
      <c r="G2711" s="7"/>
      <c r="H2711" s="120"/>
      <c r="I2711" s="7"/>
      <c r="J2711" s="120"/>
      <c r="K2711" s="7"/>
      <c r="L2711" s="119"/>
      <c r="M2711" s="2"/>
    </row>
    <row r="2712" spans="1:14" s="1" customFormat="1" ht="27.6">
      <c r="A2712" s="1" t="s">
        <v>36</v>
      </c>
      <c r="B2712" s="1" t="s">
        <v>686</v>
      </c>
      <c r="C2712" s="2" t="s">
        <v>13</v>
      </c>
      <c r="D2712" s="2" t="s">
        <v>117</v>
      </c>
      <c r="E2712" s="7"/>
      <c r="F2712" s="120"/>
      <c r="G2712" s="7"/>
      <c r="H2712" s="120"/>
      <c r="I2712" s="7"/>
      <c r="J2712" s="120"/>
      <c r="K2712" s="7"/>
      <c r="L2712" s="119"/>
      <c r="M2712" s="2"/>
    </row>
    <row r="2713" spans="1:14" s="1" customFormat="1">
      <c r="A2713" s="1" t="s">
        <v>36</v>
      </c>
      <c r="B2713" s="1" t="s">
        <v>686</v>
      </c>
      <c r="C2713" s="2" t="s">
        <v>14</v>
      </c>
      <c r="D2713" s="2" t="s">
        <v>118</v>
      </c>
      <c r="E2713" s="7"/>
      <c r="F2713" s="120"/>
      <c r="G2713" s="140">
        <v>974858</v>
      </c>
      <c r="H2713" s="120"/>
      <c r="I2713" s="140">
        <v>2263853</v>
      </c>
      <c r="J2713" s="120"/>
      <c r="K2713" s="140">
        <v>146475</v>
      </c>
      <c r="L2713" s="119"/>
      <c r="M2713" s="2"/>
    </row>
    <row r="2714" spans="1:14" s="1" customFormat="1" ht="27.6">
      <c r="A2714" s="1" t="s">
        <v>36</v>
      </c>
      <c r="B2714" s="1" t="s">
        <v>686</v>
      </c>
      <c r="C2714" s="2" t="s">
        <v>15</v>
      </c>
      <c r="D2714" s="2" t="s">
        <v>119</v>
      </c>
      <c r="E2714" s="7"/>
      <c r="F2714" s="120"/>
      <c r="G2714" s="140">
        <v>260651</v>
      </c>
      <c r="H2714" s="120">
        <v>96</v>
      </c>
      <c r="I2714" s="7"/>
      <c r="J2714" s="120"/>
      <c r="K2714" s="7"/>
      <c r="L2714" s="119"/>
      <c r="M2714" s="2"/>
      <c r="N2714" s="1" t="s">
        <v>687</v>
      </c>
    </row>
    <row r="2715" spans="1:14" s="1" customFormat="1" ht="27.6">
      <c r="A2715" s="1" t="s">
        <v>36</v>
      </c>
      <c r="B2715" s="1" t="s">
        <v>686</v>
      </c>
      <c r="C2715" s="2" t="s">
        <v>15</v>
      </c>
      <c r="D2715" s="2" t="s">
        <v>120</v>
      </c>
      <c r="E2715" s="7"/>
      <c r="F2715" s="120"/>
      <c r="G2715" s="140">
        <v>251866</v>
      </c>
      <c r="H2715" s="120">
        <v>193</v>
      </c>
      <c r="I2715" s="7"/>
      <c r="J2715" s="120"/>
      <c r="K2715" s="7"/>
      <c r="L2715" s="119"/>
      <c r="M2715" s="2"/>
      <c r="N2715" s="1" t="s">
        <v>687</v>
      </c>
    </row>
    <row r="2716" spans="1:14" s="1" customFormat="1" ht="27.6">
      <c r="A2716" s="1" t="s">
        <v>36</v>
      </c>
      <c r="B2716" s="1" t="s">
        <v>686</v>
      </c>
      <c r="C2716" s="2" t="s">
        <v>15</v>
      </c>
      <c r="D2716" s="2" t="s">
        <v>121</v>
      </c>
      <c r="E2716" s="7"/>
      <c r="F2716" s="120"/>
      <c r="G2716" s="140">
        <v>120480</v>
      </c>
      <c r="H2716" s="120">
        <v>24</v>
      </c>
      <c r="I2716" s="140">
        <v>789104</v>
      </c>
      <c r="J2716" s="120">
        <v>206</v>
      </c>
      <c r="K2716" s="140">
        <v>2916</v>
      </c>
      <c r="L2716" s="119">
        <v>15</v>
      </c>
      <c r="M2716" s="2"/>
      <c r="N2716" s="1" t="s">
        <v>687</v>
      </c>
    </row>
    <row r="2717" spans="1:14" s="1" customFormat="1" ht="27.6">
      <c r="A2717" s="1" t="s">
        <v>36</v>
      </c>
      <c r="B2717" s="1" t="s">
        <v>686</v>
      </c>
      <c r="C2717" s="2" t="s">
        <v>15</v>
      </c>
      <c r="D2717" s="2" t="s">
        <v>122</v>
      </c>
      <c r="E2717" s="7"/>
      <c r="F2717" s="120"/>
      <c r="G2717" s="7"/>
      <c r="H2717" s="120"/>
      <c r="I2717" s="7"/>
      <c r="J2717" s="120"/>
      <c r="K2717" s="7"/>
      <c r="L2717" s="119"/>
      <c r="M2717" s="2"/>
    </row>
    <row r="2718" spans="1:14" s="1" customFormat="1">
      <c r="A2718" s="1" t="s">
        <v>36</v>
      </c>
      <c r="B2718" s="1" t="s">
        <v>686</v>
      </c>
      <c r="C2718" s="2" t="s">
        <v>15</v>
      </c>
      <c r="D2718" s="2" t="s">
        <v>123</v>
      </c>
      <c r="E2718" s="7"/>
      <c r="F2718" s="120"/>
      <c r="G2718" s="7"/>
      <c r="H2718" s="120"/>
      <c r="I2718" s="140">
        <v>523948</v>
      </c>
      <c r="J2718" s="120"/>
      <c r="K2718" s="140">
        <v>1632447</v>
      </c>
      <c r="L2718" s="119"/>
      <c r="M2718" s="2"/>
    </row>
    <row r="2719" spans="1:14" s="1" customFormat="1">
      <c r="A2719" s="1" t="s">
        <v>36</v>
      </c>
      <c r="B2719" s="1" t="s">
        <v>686</v>
      </c>
      <c r="C2719" s="2" t="s">
        <v>86</v>
      </c>
      <c r="D2719" s="2" t="s">
        <v>124</v>
      </c>
      <c r="E2719" s="7"/>
      <c r="F2719" s="120"/>
      <c r="G2719" s="7"/>
      <c r="H2719" s="120"/>
      <c r="I2719" s="7"/>
      <c r="J2719" s="120"/>
      <c r="K2719" s="7"/>
      <c r="L2719" s="119"/>
      <c r="M2719" s="2"/>
    </row>
    <row r="2720" spans="1:14" s="1" customFormat="1">
      <c r="A2720" s="1" t="s">
        <v>34</v>
      </c>
      <c r="B2720" s="1" t="s">
        <v>695</v>
      </c>
      <c r="C2720" s="2" t="s">
        <v>8</v>
      </c>
      <c r="D2720" s="2" t="s">
        <v>97</v>
      </c>
      <c r="E2720" s="7"/>
      <c r="F2720" s="120"/>
      <c r="G2720" s="7"/>
      <c r="H2720" s="120"/>
      <c r="I2720" s="7"/>
      <c r="J2720" s="120"/>
      <c r="K2720" s="7"/>
      <c r="L2720" s="119"/>
      <c r="M2720" s="2"/>
    </row>
    <row r="2721" spans="1:13" s="1" customFormat="1">
      <c r="A2721" s="1" t="s">
        <v>34</v>
      </c>
      <c r="B2721" s="1" t="s">
        <v>695</v>
      </c>
      <c r="C2721" s="2" t="s">
        <v>8</v>
      </c>
      <c r="D2721" s="2" t="s">
        <v>98</v>
      </c>
      <c r="E2721" s="7"/>
      <c r="F2721" s="120"/>
      <c r="G2721" s="7"/>
      <c r="H2721" s="120"/>
      <c r="I2721" s="7"/>
      <c r="J2721" s="120"/>
      <c r="K2721" s="7"/>
      <c r="L2721" s="119"/>
      <c r="M2721" s="2"/>
    </row>
    <row r="2722" spans="1:13" s="1" customFormat="1">
      <c r="A2722" s="1" t="s">
        <v>34</v>
      </c>
      <c r="B2722" s="1" t="s">
        <v>695</v>
      </c>
      <c r="C2722" s="2" t="s">
        <v>8</v>
      </c>
      <c r="D2722" s="2" t="s">
        <v>99</v>
      </c>
      <c r="E2722" s="7"/>
      <c r="F2722" s="120"/>
      <c r="G2722" s="7"/>
      <c r="H2722" s="120"/>
      <c r="I2722" s="7"/>
      <c r="J2722" s="120"/>
      <c r="K2722" s="7"/>
      <c r="L2722" s="119"/>
      <c r="M2722" s="2"/>
    </row>
    <row r="2723" spans="1:13" s="1" customFormat="1" ht="27.6">
      <c r="A2723" s="1" t="s">
        <v>34</v>
      </c>
      <c r="B2723" s="1" t="s">
        <v>695</v>
      </c>
      <c r="C2723" s="2" t="s">
        <v>8</v>
      </c>
      <c r="D2723" s="2" t="s">
        <v>100</v>
      </c>
      <c r="E2723" s="7"/>
      <c r="F2723" s="120"/>
      <c r="G2723" s="7"/>
      <c r="H2723" s="120"/>
      <c r="I2723" s="7"/>
      <c r="J2723" s="120"/>
      <c r="K2723" s="7"/>
      <c r="L2723" s="119"/>
      <c r="M2723" s="2"/>
    </row>
    <row r="2724" spans="1:13" s="1" customFormat="1">
      <c r="A2724" s="1" t="s">
        <v>34</v>
      </c>
      <c r="B2724" s="1" t="s">
        <v>695</v>
      </c>
      <c r="C2724" s="2" t="s">
        <v>8</v>
      </c>
      <c r="D2724" s="2" t="s">
        <v>101</v>
      </c>
      <c r="E2724" s="7"/>
      <c r="F2724" s="120"/>
      <c r="G2724" s="7"/>
      <c r="H2724" s="120"/>
      <c r="I2724" s="7"/>
      <c r="J2724" s="120"/>
      <c r="K2724" s="7"/>
      <c r="L2724" s="119"/>
      <c r="M2724" s="2"/>
    </row>
    <row r="2725" spans="1:13" s="1" customFormat="1" ht="55.2">
      <c r="A2725" s="1" t="s">
        <v>34</v>
      </c>
      <c r="B2725" s="1" t="s">
        <v>695</v>
      </c>
      <c r="C2725" s="2" t="s">
        <v>8</v>
      </c>
      <c r="D2725" s="2" t="s">
        <v>102</v>
      </c>
      <c r="E2725" s="7"/>
      <c r="F2725" s="120"/>
      <c r="G2725" s="7"/>
      <c r="H2725" s="120"/>
      <c r="I2725" s="7"/>
      <c r="J2725" s="120"/>
      <c r="K2725" s="7"/>
      <c r="L2725" s="119"/>
      <c r="M2725" s="2"/>
    </row>
    <row r="2726" spans="1:13" s="1" customFormat="1">
      <c r="A2726" s="1" t="s">
        <v>34</v>
      </c>
      <c r="B2726" s="1" t="s">
        <v>695</v>
      </c>
      <c r="C2726" s="2" t="s">
        <v>8</v>
      </c>
      <c r="D2726" s="2" t="s">
        <v>103</v>
      </c>
      <c r="E2726" s="7"/>
      <c r="F2726" s="120"/>
      <c r="G2726" s="7"/>
      <c r="H2726" s="120"/>
      <c r="I2726" s="7"/>
      <c r="J2726" s="120"/>
      <c r="K2726" s="7"/>
      <c r="L2726" s="119"/>
      <c r="M2726" s="2"/>
    </row>
    <row r="2727" spans="1:13" s="1" customFormat="1" ht="27.6">
      <c r="A2727" s="1" t="s">
        <v>34</v>
      </c>
      <c r="B2727" s="1" t="s">
        <v>695</v>
      </c>
      <c r="C2727" s="2" t="s">
        <v>9</v>
      </c>
      <c r="D2727" s="2" t="s">
        <v>104</v>
      </c>
      <c r="E2727" s="7"/>
      <c r="F2727" s="120"/>
      <c r="G2727" s="7"/>
      <c r="H2727" s="120"/>
      <c r="I2727" s="7"/>
      <c r="J2727" s="120"/>
      <c r="K2727" s="7"/>
      <c r="L2727" s="119"/>
      <c r="M2727" s="2"/>
    </row>
    <row r="2728" spans="1:13" s="1" customFormat="1" ht="27.6">
      <c r="A2728" s="1" t="s">
        <v>34</v>
      </c>
      <c r="B2728" s="1" t="s">
        <v>695</v>
      </c>
      <c r="C2728" s="2" t="s">
        <v>9</v>
      </c>
      <c r="D2728" s="2" t="s">
        <v>105</v>
      </c>
      <c r="E2728" s="7"/>
      <c r="F2728" s="120"/>
      <c r="G2728" s="7"/>
      <c r="H2728" s="120"/>
      <c r="I2728" s="7"/>
      <c r="J2728" s="120"/>
      <c r="K2728" s="7"/>
      <c r="L2728" s="119"/>
      <c r="M2728" s="2"/>
    </row>
    <row r="2729" spans="1:13" s="1" customFormat="1" ht="41.4">
      <c r="A2729" s="1" t="s">
        <v>34</v>
      </c>
      <c r="B2729" s="1" t="s">
        <v>695</v>
      </c>
      <c r="C2729" s="2" t="s">
        <v>9</v>
      </c>
      <c r="D2729" s="2" t="s">
        <v>106</v>
      </c>
      <c r="E2729" s="7"/>
      <c r="F2729" s="120"/>
      <c r="G2729" s="7"/>
      <c r="H2729" s="120"/>
      <c r="I2729" s="7"/>
      <c r="J2729" s="120"/>
      <c r="K2729" s="7"/>
      <c r="L2729" s="119"/>
      <c r="M2729" s="2"/>
    </row>
    <row r="2730" spans="1:13" s="1" customFormat="1" ht="27.6">
      <c r="A2730" s="1" t="s">
        <v>34</v>
      </c>
      <c r="B2730" s="1" t="s">
        <v>695</v>
      </c>
      <c r="C2730" s="2" t="s">
        <v>9</v>
      </c>
      <c r="D2730" s="2" t="s">
        <v>107</v>
      </c>
      <c r="E2730" s="7"/>
      <c r="F2730" s="120"/>
      <c r="G2730" s="7"/>
      <c r="H2730" s="120"/>
      <c r="I2730" s="7"/>
      <c r="J2730" s="120"/>
      <c r="K2730" s="7"/>
      <c r="L2730" s="119"/>
      <c r="M2730" s="2"/>
    </row>
    <row r="2731" spans="1:13" s="1" customFormat="1" ht="27.6">
      <c r="A2731" s="1" t="s">
        <v>34</v>
      </c>
      <c r="B2731" s="1" t="s">
        <v>695</v>
      </c>
      <c r="C2731" s="2" t="s">
        <v>9</v>
      </c>
      <c r="D2731" s="2" t="s">
        <v>108</v>
      </c>
      <c r="E2731" s="7"/>
      <c r="F2731" s="120"/>
      <c r="G2731" s="7"/>
      <c r="H2731" s="120"/>
      <c r="I2731" s="7"/>
      <c r="J2731" s="120"/>
      <c r="K2731" s="7"/>
      <c r="L2731" s="119"/>
      <c r="M2731" s="2"/>
    </row>
    <row r="2732" spans="1:13" s="1" customFormat="1" ht="27.6">
      <c r="A2732" s="1" t="s">
        <v>34</v>
      </c>
      <c r="B2732" s="1" t="s">
        <v>695</v>
      </c>
      <c r="C2732" s="2" t="s">
        <v>10</v>
      </c>
      <c r="D2732" s="2" t="s">
        <v>109</v>
      </c>
      <c r="E2732" s="7"/>
      <c r="F2732" s="120"/>
      <c r="G2732" s="7"/>
      <c r="H2732" s="120"/>
      <c r="I2732" s="7"/>
      <c r="J2732" s="120"/>
      <c r="K2732" s="7"/>
      <c r="L2732" s="119"/>
      <c r="M2732" s="2"/>
    </row>
    <row r="2733" spans="1:13" s="1" customFormat="1" ht="27.6">
      <c r="A2733" s="1" t="s">
        <v>34</v>
      </c>
      <c r="B2733" s="1" t="s">
        <v>695</v>
      </c>
      <c r="C2733" s="2" t="s">
        <v>10</v>
      </c>
      <c r="D2733" s="2" t="s">
        <v>110</v>
      </c>
      <c r="E2733" s="7"/>
      <c r="F2733" s="120"/>
      <c r="G2733" s="7"/>
      <c r="H2733" s="120"/>
      <c r="I2733" s="7"/>
      <c r="J2733" s="120"/>
      <c r="K2733" s="7"/>
      <c r="L2733" s="119"/>
      <c r="M2733" s="2"/>
    </row>
    <row r="2734" spans="1:13" s="1" customFormat="1" ht="27.6">
      <c r="A2734" s="1" t="s">
        <v>34</v>
      </c>
      <c r="B2734" s="1" t="s">
        <v>695</v>
      </c>
      <c r="C2734" s="2" t="s">
        <v>10</v>
      </c>
      <c r="D2734" s="2" t="s">
        <v>111</v>
      </c>
      <c r="E2734" s="7"/>
      <c r="F2734" s="120"/>
      <c r="G2734" s="7"/>
      <c r="H2734" s="120"/>
      <c r="I2734" s="7"/>
      <c r="J2734" s="120"/>
      <c r="K2734" s="7"/>
      <c r="L2734" s="119"/>
      <c r="M2734" s="2"/>
    </row>
    <row r="2735" spans="1:13" s="1" customFormat="1" ht="27.6">
      <c r="A2735" s="1" t="s">
        <v>34</v>
      </c>
      <c r="B2735" s="1" t="s">
        <v>695</v>
      </c>
      <c r="C2735" s="2" t="s">
        <v>10</v>
      </c>
      <c r="D2735" s="2" t="s">
        <v>112</v>
      </c>
      <c r="E2735" s="7"/>
      <c r="F2735" s="120"/>
      <c r="G2735" s="7"/>
      <c r="H2735" s="120"/>
      <c r="I2735" s="7"/>
      <c r="J2735" s="120"/>
      <c r="K2735" s="7"/>
      <c r="L2735" s="119"/>
      <c r="M2735" s="2"/>
    </row>
    <row r="2736" spans="1:13" s="1" customFormat="1">
      <c r="A2736" s="1" t="s">
        <v>34</v>
      </c>
      <c r="B2736" s="1" t="s">
        <v>695</v>
      </c>
      <c r="C2736" s="2" t="s">
        <v>11</v>
      </c>
      <c r="D2736" s="2" t="s">
        <v>113</v>
      </c>
      <c r="E2736" s="7"/>
      <c r="F2736" s="120"/>
      <c r="G2736" s="7"/>
      <c r="H2736" s="120"/>
      <c r="I2736" s="7"/>
      <c r="J2736" s="120"/>
      <c r="K2736" s="7"/>
      <c r="L2736" s="119"/>
      <c r="M2736" s="2"/>
    </row>
    <row r="2737" spans="1:14" s="1" customFormat="1" ht="41.4">
      <c r="A2737" s="1" t="s">
        <v>34</v>
      </c>
      <c r="B2737" s="1" t="s">
        <v>695</v>
      </c>
      <c r="C2737" s="2" t="s">
        <v>11</v>
      </c>
      <c r="D2737" s="2" t="s">
        <v>114</v>
      </c>
      <c r="E2737" s="7"/>
      <c r="F2737" s="120"/>
      <c r="G2737" s="7"/>
      <c r="H2737" s="120"/>
      <c r="I2737" s="7"/>
      <c r="J2737" s="120"/>
      <c r="K2737" s="7"/>
      <c r="L2737" s="119"/>
      <c r="M2737" s="2"/>
    </row>
    <row r="2738" spans="1:14" s="1" customFormat="1">
      <c r="A2738" s="1" t="s">
        <v>34</v>
      </c>
      <c r="B2738" s="1" t="s">
        <v>695</v>
      </c>
      <c r="C2738" s="2" t="s">
        <v>11</v>
      </c>
      <c r="D2738" s="2" t="s">
        <v>115</v>
      </c>
      <c r="E2738" s="7"/>
      <c r="F2738" s="120"/>
      <c r="G2738" s="7"/>
      <c r="H2738" s="120"/>
      <c r="I2738" s="7"/>
      <c r="J2738" s="120"/>
      <c r="K2738" s="7"/>
      <c r="L2738" s="119"/>
      <c r="M2738" s="2"/>
    </row>
    <row r="2739" spans="1:14" s="1" customFormat="1">
      <c r="A2739" s="1" t="s">
        <v>34</v>
      </c>
      <c r="B2739" s="1" t="s">
        <v>695</v>
      </c>
      <c r="C2739" s="2" t="s">
        <v>12</v>
      </c>
      <c r="D2739" s="2" t="s">
        <v>116</v>
      </c>
      <c r="E2739" s="7"/>
      <c r="F2739" s="120"/>
      <c r="G2739" s="7"/>
      <c r="H2739" s="120"/>
      <c r="I2739" s="7"/>
      <c r="J2739" s="120"/>
      <c r="K2739" s="7"/>
      <c r="L2739" s="119"/>
      <c r="M2739" s="2"/>
    </row>
    <row r="2740" spans="1:14" s="1" customFormat="1" ht="27.6">
      <c r="A2740" s="1" t="s">
        <v>34</v>
      </c>
      <c r="B2740" s="1" t="s">
        <v>695</v>
      </c>
      <c r="C2740" s="2" t="s">
        <v>13</v>
      </c>
      <c r="D2740" s="2" t="s">
        <v>117</v>
      </c>
      <c r="E2740" s="7"/>
      <c r="F2740" s="120"/>
      <c r="G2740" s="7"/>
      <c r="H2740" s="120"/>
      <c r="I2740" s="7"/>
      <c r="J2740" s="120"/>
      <c r="K2740" s="7"/>
      <c r="L2740" s="119"/>
      <c r="M2740" s="2"/>
    </row>
    <row r="2741" spans="1:14" s="1" customFormat="1">
      <c r="A2741" s="1" t="s">
        <v>34</v>
      </c>
      <c r="B2741" s="1" t="s">
        <v>695</v>
      </c>
      <c r="C2741" s="2" t="s">
        <v>14</v>
      </c>
      <c r="D2741" s="2" t="s">
        <v>118</v>
      </c>
      <c r="E2741" s="140">
        <v>904840</v>
      </c>
      <c r="F2741" s="120"/>
      <c r="G2741" s="140">
        <v>1666627</v>
      </c>
      <c r="H2741" s="120"/>
      <c r="I2741" s="140">
        <v>1545033</v>
      </c>
      <c r="J2741" s="120"/>
      <c r="K2741" s="7"/>
      <c r="L2741" s="119"/>
      <c r="M2741" s="2"/>
      <c r="N2741" s="1" t="s">
        <v>696</v>
      </c>
    </row>
    <row r="2742" spans="1:14" s="1" customFormat="1" ht="27.6">
      <c r="A2742" s="1" t="s">
        <v>34</v>
      </c>
      <c r="B2742" s="1" t="s">
        <v>695</v>
      </c>
      <c r="C2742" s="2" t="s">
        <v>15</v>
      </c>
      <c r="D2742" s="2" t="s">
        <v>119</v>
      </c>
      <c r="E2742" s="7"/>
      <c r="F2742" s="120"/>
      <c r="G2742" s="7"/>
      <c r="H2742" s="120"/>
      <c r="I2742" s="7"/>
      <c r="J2742" s="120"/>
      <c r="K2742" s="7"/>
      <c r="L2742" s="119"/>
      <c r="M2742" s="2"/>
    </row>
    <row r="2743" spans="1:14" s="1" customFormat="1" ht="27.6">
      <c r="A2743" s="1" t="s">
        <v>34</v>
      </c>
      <c r="B2743" s="1" t="s">
        <v>695</v>
      </c>
      <c r="C2743" s="2" t="s">
        <v>15</v>
      </c>
      <c r="D2743" s="2" t="s">
        <v>120</v>
      </c>
      <c r="E2743" s="7"/>
      <c r="F2743" s="120"/>
      <c r="G2743" s="7"/>
      <c r="H2743" s="120"/>
      <c r="I2743" s="140">
        <v>248736</v>
      </c>
      <c r="J2743" s="120"/>
      <c r="K2743" s="140">
        <v>102141</v>
      </c>
      <c r="L2743" s="119"/>
      <c r="M2743" s="2"/>
    </row>
    <row r="2744" spans="1:14" s="1" customFormat="1" ht="27.6">
      <c r="A2744" s="1" t="s">
        <v>34</v>
      </c>
      <c r="B2744" s="1" t="s">
        <v>695</v>
      </c>
      <c r="C2744" s="2" t="s">
        <v>15</v>
      </c>
      <c r="D2744" s="2" t="s">
        <v>121</v>
      </c>
      <c r="E2744" s="7"/>
      <c r="F2744" s="120"/>
      <c r="G2744" s="7"/>
      <c r="H2744" s="120"/>
      <c r="I2744" s="7"/>
      <c r="J2744" s="120"/>
      <c r="K2744" s="140">
        <v>99670</v>
      </c>
      <c r="L2744" s="119"/>
      <c r="M2744" s="2"/>
    </row>
    <row r="2745" spans="1:14" s="1" customFormat="1" ht="27.6">
      <c r="A2745" s="1" t="s">
        <v>34</v>
      </c>
      <c r="B2745" s="1" t="s">
        <v>695</v>
      </c>
      <c r="C2745" s="2" t="s">
        <v>15</v>
      </c>
      <c r="D2745" s="2" t="s">
        <v>122</v>
      </c>
      <c r="E2745" s="7"/>
      <c r="F2745" s="120"/>
      <c r="G2745" s="7"/>
      <c r="H2745" s="120"/>
      <c r="I2745" s="140">
        <v>2624</v>
      </c>
      <c r="J2745" s="120"/>
      <c r="K2745" s="140">
        <v>16169</v>
      </c>
      <c r="L2745" s="119"/>
      <c r="M2745" s="2"/>
    </row>
    <row r="2746" spans="1:14" s="1" customFormat="1">
      <c r="A2746" s="1" t="s">
        <v>34</v>
      </c>
      <c r="B2746" s="1" t="s">
        <v>695</v>
      </c>
      <c r="C2746" s="2" t="s">
        <v>15</v>
      </c>
      <c r="D2746" s="2" t="s">
        <v>123</v>
      </c>
      <c r="E2746" s="7"/>
      <c r="F2746" s="120"/>
      <c r="G2746" s="7"/>
      <c r="H2746" s="120"/>
      <c r="I2746" s="7"/>
      <c r="J2746" s="120"/>
      <c r="K2746" s="140">
        <v>301578</v>
      </c>
      <c r="L2746" s="119"/>
      <c r="M2746" s="146">
        <v>311981</v>
      </c>
      <c r="N2746" s="1" t="s">
        <v>697</v>
      </c>
    </row>
    <row r="2747" spans="1:14" s="1" customFormat="1">
      <c r="A2747" s="1" t="s">
        <v>34</v>
      </c>
      <c r="B2747" s="1" t="s">
        <v>695</v>
      </c>
      <c r="C2747" s="2" t="s">
        <v>86</v>
      </c>
      <c r="D2747" s="2" t="s">
        <v>124</v>
      </c>
      <c r="E2747" s="7"/>
      <c r="F2747" s="120"/>
      <c r="G2747" s="7"/>
      <c r="H2747" s="120"/>
      <c r="I2747" s="7"/>
      <c r="J2747" s="120"/>
      <c r="K2747" s="7"/>
      <c r="L2747" s="119"/>
      <c r="M2747" s="2"/>
    </row>
    <row r="2748" spans="1:14" s="1" customFormat="1">
      <c r="A2748" s="1" t="s">
        <v>29</v>
      </c>
      <c r="B2748" s="1" t="s">
        <v>705</v>
      </c>
      <c r="C2748" s="2" t="s">
        <v>8</v>
      </c>
      <c r="D2748" s="2" t="s">
        <v>97</v>
      </c>
      <c r="E2748" s="7">
        <v>1946316</v>
      </c>
      <c r="F2748" s="120">
        <v>3333</v>
      </c>
      <c r="G2748" s="7"/>
      <c r="H2748" s="120"/>
      <c r="I2748" s="7">
        <v>6043800</v>
      </c>
      <c r="J2748" s="120">
        <v>3943</v>
      </c>
      <c r="K2748" s="7">
        <v>1080917</v>
      </c>
      <c r="L2748" s="119">
        <v>6408</v>
      </c>
      <c r="M2748" s="2">
        <v>0</v>
      </c>
    </row>
    <row r="2749" spans="1:14" s="1" customFormat="1">
      <c r="A2749" s="1" t="s">
        <v>29</v>
      </c>
      <c r="B2749" s="1" t="s">
        <v>705</v>
      </c>
      <c r="C2749" s="2" t="s">
        <v>8</v>
      </c>
      <c r="D2749" s="2" t="s">
        <v>98</v>
      </c>
      <c r="E2749" s="7">
        <v>678689</v>
      </c>
      <c r="F2749" s="120">
        <v>397</v>
      </c>
      <c r="G2749" s="7">
        <v>5544</v>
      </c>
      <c r="H2749" s="120">
        <v>102</v>
      </c>
      <c r="I2749" s="7"/>
      <c r="J2749" s="120"/>
      <c r="K2749" s="7"/>
      <c r="L2749" s="119"/>
      <c r="M2749" s="2"/>
    </row>
    <row r="2750" spans="1:14" s="1" customFormat="1">
      <c r="A2750" s="1" t="s">
        <v>29</v>
      </c>
      <c r="B2750" s="1" t="s">
        <v>705</v>
      </c>
      <c r="C2750" s="2" t="s">
        <v>8</v>
      </c>
      <c r="D2750" s="2" t="s">
        <v>99</v>
      </c>
      <c r="E2750" s="7"/>
      <c r="F2750" s="120"/>
      <c r="G2750" s="7"/>
      <c r="H2750" s="120"/>
      <c r="I2750" s="7"/>
      <c r="J2750" s="120"/>
      <c r="K2750" s="7"/>
      <c r="L2750" s="119"/>
      <c r="M2750" s="2"/>
    </row>
    <row r="2751" spans="1:14" s="1" customFormat="1" ht="27.6">
      <c r="A2751" s="1" t="s">
        <v>29</v>
      </c>
      <c r="B2751" s="1" t="s">
        <v>705</v>
      </c>
      <c r="C2751" s="2" t="s">
        <v>8</v>
      </c>
      <c r="D2751" s="2" t="s">
        <v>100</v>
      </c>
      <c r="E2751" s="7"/>
      <c r="F2751" s="120"/>
      <c r="G2751" s="7"/>
      <c r="H2751" s="120"/>
      <c r="I2751" s="7"/>
      <c r="J2751" s="120"/>
      <c r="K2751" s="7"/>
      <c r="L2751" s="119"/>
      <c r="M2751" s="2"/>
    </row>
    <row r="2752" spans="1:14" s="1" customFormat="1">
      <c r="A2752" s="1" t="s">
        <v>29</v>
      </c>
      <c r="B2752" s="1" t="s">
        <v>705</v>
      </c>
      <c r="C2752" s="2" t="s">
        <v>8</v>
      </c>
      <c r="D2752" s="2" t="s">
        <v>101</v>
      </c>
      <c r="E2752" s="7"/>
      <c r="F2752" s="120"/>
      <c r="G2752" s="7">
        <v>1285297</v>
      </c>
      <c r="H2752" s="120">
        <v>3211</v>
      </c>
      <c r="I2752" s="7"/>
      <c r="J2752" s="120"/>
      <c r="K2752" s="7"/>
      <c r="L2752" s="119"/>
      <c r="M2752" s="2"/>
    </row>
    <row r="2753" spans="1:14" s="1" customFormat="1" ht="55.2">
      <c r="A2753" s="1" t="s">
        <v>29</v>
      </c>
      <c r="B2753" s="1" t="s">
        <v>705</v>
      </c>
      <c r="C2753" s="2" t="s">
        <v>8</v>
      </c>
      <c r="D2753" s="2" t="s">
        <v>102</v>
      </c>
      <c r="E2753" s="7"/>
      <c r="F2753" s="120"/>
      <c r="G2753" s="7">
        <v>36877</v>
      </c>
      <c r="H2753" s="120">
        <v>133</v>
      </c>
      <c r="I2753" s="7"/>
      <c r="J2753" s="120"/>
      <c r="K2753" s="7"/>
      <c r="L2753" s="119"/>
      <c r="M2753" s="2"/>
    </row>
    <row r="2754" spans="1:14" s="1" customFormat="1">
      <c r="A2754" s="1" t="s">
        <v>29</v>
      </c>
      <c r="B2754" s="1" t="s">
        <v>705</v>
      </c>
      <c r="C2754" s="2" t="s">
        <v>8</v>
      </c>
      <c r="D2754" s="2" t="s">
        <v>103</v>
      </c>
      <c r="E2754" s="7"/>
      <c r="F2754" s="120"/>
      <c r="G2754" s="7"/>
      <c r="H2754" s="120"/>
      <c r="I2754" s="7"/>
      <c r="J2754" s="120"/>
      <c r="K2754" s="7"/>
      <c r="L2754" s="119"/>
      <c r="M2754" s="2"/>
    </row>
    <row r="2755" spans="1:14" s="1" customFormat="1" ht="27.6">
      <c r="A2755" s="1" t="s">
        <v>29</v>
      </c>
      <c r="B2755" s="1" t="s">
        <v>705</v>
      </c>
      <c r="C2755" s="2" t="s">
        <v>9</v>
      </c>
      <c r="D2755" s="2" t="s">
        <v>104</v>
      </c>
      <c r="E2755" s="7"/>
      <c r="F2755" s="120"/>
      <c r="G2755" s="7"/>
      <c r="H2755" s="120"/>
      <c r="I2755" s="7"/>
      <c r="J2755" s="120"/>
      <c r="K2755" s="7"/>
      <c r="L2755" s="119"/>
      <c r="M2755" s="2"/>
    </row>
    <row r="2756" spans="1:14" s="1" customFormat="1" ht="27.6">
      <c r="A2756" s="1" t="s">
        <v>29</v>
      </c>
      <c r="B2756" s="1" t="s">
        <v>705</v>
      </c>
      <c r="C2756" s="2" t="s">
        <v>9</v>
      </c>
      <c r="D2756" s="2" t="s">
        <v>105</v>
      </c>
      <c r="E2756" s="7"/>
      <c r="F2756" s="120"/>
      <c r="G2756" s="7"/>
      <c r="H2756" s="120"/>
      <c r="I2756" s="7"/>
      <c r="J2756" s="120"/>
      <c r="K2756" s="7"/>
      <c r="L2756" s="119"/>
      <c r="M2756" s="2"/>
    </row>
    <row r="2757" spans="1:14" s="1" customFormat="1" ht="41.4">
      <c r="A2757" s="1" t="s">
        <v>29</v>
      </c>
      <c r="B2757" s="1" t="s">
        <v>705</v>
      </c>
      <c r="C2757" s="2" t="s">
        <v>9</v>
      </c>
      <c r="D2757" s="2" t="s">
        <v>106</v>
      </c>
      <c r="E2757" s="7"/>
      <c r="F2757" s="120"/>
      <c r="G2757" s="7"/>
      <c r="H2757" s="120"/>
      <c r="I2757" s="7"/>
      <c r="J2757" s="120"/>
      <c r="K2757" s="7"/>
      <c r="L2757" s="119"/>
      <c r="M2757" s="2"/>
    </row>
    <row r="2758" spans="1:14" s="1" customFormat="1" ht="27.6">
      <c r="A2758" s="1" t="s">
        <v>29</v>
      </c>
      <c r="B2758" s="1" t="s">
        <v>705</v>
      </c>
      <c r="C2758" s="2" t="s">
        <v>9</v>
      </c>
      <c r="D2758" s="2" t="s">
        <v>107</v>
      </c>
      <c r="E2758" s="7"/>
      <c r="F2758" s="120"/>
      <c r="G2758" s="7"/>
      <c r="H2758" s="120"/>
      <c r="I2758" s="7"/>
      <c r="J2758" s="120"/>
      <c r="K2758" s="7"/>
      <c r="L2758" s="119"/>
      <c r="M2758" s="2"/>
    </row>
    <row r="2759" spans="1:14" s="1" customFormat="1" ht="27.6">
      <c r="A2759" s="1" t="s">
        <v>29</v>
      </c>
      <c r="B2759" s="1" t="s">
        <v>705</v>
      </c>
      <c r="C2759" s="2" t="s">
        <v>9</v>
      </c>
      <c r="D2759" s="2" t="s">
        <v>108</v>
      </c>
      <c r="E2759" s="7">
        <v>1065575</v>
      </c>
      <c r="F2759" s="120"/>
      <c r="G2759" s="7">
        <v>89280</v>
      </c>
      <c r="H2759" s="120"/>
      <c r="I2759" s="7">
        <v>1034485</v>
      </c>
      <c r="J2759" s="120"/>
      <c r="K2759" s="7"/>
      <c r="L2759" s="119"/>
      <c r="M2759" s="2"/>
    </row>
    <row r="2760" spans="1:14" s="1" customFormat="1" ht="27.6">
      <c r="A2760" s="1" t="s">
        <v>29</v>
      </c>
      <c r="B2760" s="1" t="s">
        <v>705</v>
      </c>
      <c r="C2760" s="2" t="s">
        <v>10</v>
      </c>
      <c r="D2760" s="2" t="s">
        <v>109</v>
      </c>
      <c r="E2760" s="7">
        <v>186775</v>
      </c>
      <c r="F2760" s="120"/>
      <c r="G2760" s="7">
        <v>86442</v>
      </c>
      <c r="H2760" s="120"/>
      <c r="I2760" s="7">
        <v>19915</v>
      </c>
      <c r="J2760" s="120"/>
      <c r="K2760" s="7"/>
      <c r="L2760" s="119"/>
      <c r="M2760" s="2"/>
    </row>
    <row r="2761" spans="1:14" s="1" customFormat="1" ht="27.6">
      <c r="A2761" s="1" t="s">
        <v>29</v>
      </c>
      <c r="B2761" s="1" t="s">
        <v>705</v>
      </c>
      <c r="C2761" s="2" t="s">
        <v>10</v>
      </c>
      <c r="D2761" s="2" t="s">
        <v>110</v>
      </c>
      <c r="E2761" s="7">
        <v>9252</v>
      </c>
      <c r="F2761" s="120"/>
      <c r="G2761" s="7">
        <v>7609</v>
      </c>
      <c r="H2761" s="120"/>
      <c r="I2761" s="7"/>
      <c r="J2761" s="120"/>
      <c r="K2761" s="7"/>
      <c r="L2761" s="119"/>
      <c r="M2761" s="2"/>
    </row>
    <row r="2762" spans="1:14" s="1" customFormat="1" ht="27.6">
      <c r="A2762" s="1" t="s">
        <v>29</v>
      </c>
      <c r="B2762" s="1" t="s">
        <v>705</v>
      </c>
      <c r="C2762" s="2" t="s">
        <v>10</v>
      </c>
      <c r="D2762" s="2" t="s">
        <v>111</v>
      </c>
      <c r="E2762" s="7"/>
      <c r="F2762" s="120"/>
      <c r="G2762" s="7"/>
      <c r="H2762" s="120"/>
      <c r="I2762" s="7"/>
      <c r="J2762" s="120"/>
      <c r="K2762" s="7"/>
      <c r="L2762" s="119"/>
      <c r="M2762" s="2"/>
    </row>
    <row r="2763" spans="1:14" s="1" customFormat="1" ht="27.6">
      <c r="A2763" s="1" t="s">
        <v>29</v>
      </c>
      <c r="B2763" s="1" t="s">
        <v>705</v>
      </c>
      <c r="C2763" s="2" t="s">
        <v>10</v>
      </c>
      <c r="D2763" s="2" t="s">
        <v>112</v>
      </c>
      <c r="E2763" s="7"/>
      <c r="F2763" s="120"/>
      <c r="G2763" s="7"/>
      <c r="H2763" s="120"/>
      <c r="I2763" s="7"/>
      <c r="J2763" s="120"/>
      <c r="K2763" s="7"/>
      <c r="L2763" s="119"/>
      <c r="M2763" s="2"/>
    </row>
    <row r="2764" spans="1:14" s="1" customFormat="1">
      <c r="A2764" s="1" t="s">
        <v>29</v>
      </c>
      <c r="B2764" s="1" t="s">
        <v>705</v>
      </c>
      <c r="C2764" s="2" t="s">
        <v>11</v>
      </c>
      <c r="D2764" s="2" t="s">
        <v>113</v>
      </c>
      <c r="E2764" s="7"/>
      <c r="F2764" s="120"/>
      <c r="G2764" s="7"/>
      <c r="H2764" s="120"/>
      <c r="I2764" s="7"/>
      <c r="J2764" s="120"/>
      <c r="K2764" s="7"/>
      <c r="L2764" s="119"/>
      <c r="M2764" s="2"/>
    </row>
    <row r="2765" spans="1:14" s="1" customFormat="1" ht="41.4">
      <c r="A2765" s="1" t="s">
        <v>29</v>
      </c>
      <c r="B2765" s="1" t="s">
        <v>705</v>
      </c>
      <c r="C2765" s="2" t="s">
        <v>11</v>
      </c>
      <c r="D2765" s="2" t="s">
        <v>114</v>
      </c>
      <c r="E2765" s="7"/>
      <c r="F2765" s="120"/>
      <c r="G2765" s="7"/>
      <c r="H2765" s="120"/>
      <c r="I2765" s="7">
        <v>3636558</v>
      </c>
      <c r="J2765" s="120"/>
      <c r="K2765" s="7">
        <v>6683428</v>
      </c>
      <c r="L2765" s="119"/>
      <c r="M2765" s="2"/>
    </row>
    <row r="2766" spans="1:14" s="1" customFormat="1">
      <c r="A2766" s="1" t="s">
        <v>29</v>
      </c>
      <c r="B2766" s="1" t="s">
        <v>705</v>
      </c>
      <c r="C2766" s="2" t="s">
        <v>11</v>
      </c>
      <c r="D2766" s="2" t="s">
        <v>115</v>
      </c>
      <c r="E2766" s="7"/>
      <c r="F2766" s="120"/>
      <c r="G2766" s="7"/>
      <c r="H2766" s="120"/>
      <c r="I2766" s="7"/>
      <c r="J2766" s="120"/>
      <c r="K2766" s="7"/>
      <c r="L2766" s="119"/>
      <c r="M2766" s="2"/>
    </row>
    <row r="2767" spans="1:14" s="1" customFormat="1">
      <c r="A2767" s="1" t="s">
        <v>29</v>
      </c>
      <c r="B2767" s="1" t="s">
        <v>705</v>
      </c>
      <c r="C2767" s="2" t="s">
        <v>12</v>
      </c>
      <c r="D2767" s="2" t="s">
        <v>116</v>
      </c>
      <c r="E2767" s="7"/>
      <c r="F2767" s="120"/>
      <c r="G2767" s="7"/>
      <c r="H2767" s="120"/>
      <c r="I2767" s="7"/>
      <c r="J2767" s="120"/>
      <c r="K2767" s="7"/>
      <c r="L2767" s="119"/>
      <c r="M2767" s="2"/>
    </row>
    <row r="2768" spans="1:14" s="1" customFormat="1" ht="27.6">
      <c r="A2768" s="1" t="s">
        <v>29</v>
      </c>
      <c r="B2768" s="1" t="s">
        <v>705</v>
      </c>
      <c r="C2768" s="2" t="s">
        <v>13</v>
      </c>
      <c r="D2768" s="2" t="s">
        <v>117</v>
      </c>
      <c r="E2768" s="7"/>
      <c r="F2768" s="120"/>
      <c r="G2768" s="7"/>
      <c r="H2768" s="120"/>
      <c r="I2768" s="7"/>
      <c r="J2768" s="120">
        <v>0</v>
      </c>
      <c r="K2768" s="7">
        <v>0</v>
      </c>
      <c r="L2768" s="119">
        <v>0</v>
      </c>
      <c r="M2768" s="2">
        <v>0</v>
      </c>
      <c r="N2768" s="1" t="s">
        <v>706</v>
      </c>
    </row>
    <row r="2769" spans="1:14" s="1" customFormat="1">
      <c r="A2769" s="1" t="s">
        <v>29</v>
      </c>
      <c r="B2769" s="1" t="s">
        <v>705</v>
      </c>
      <c r="C2769" s="2" t="s">
        <v>14</v>
      </c>
      <c r="D2769" s="2" t="s">
        <v>118</v>
      </c>
      <c r="E2769" s="7">
        <v>16130</v>
      </c>
      <c r="F2769" s="120"/>
      <c r="G2769" s="7">
        <v>383922</v>
      </c>
      <c r="H2769" s="120"/>
      <c r="I2769" s="7">
        <v>867638</v>
      </c>
      <c r="J2769" s="120"/>
      <c r="K2769" s="7"/>
      <c r="L2769" s="119"/>
      <c r="M2769" s="2"/>
    </row>
    <row r="2770" spans="1:14" s="1" customFormat="1" ht="27.6">
      <c r="A2770" s="1" t="s">
        <v>29</v>
      </c>
      <c r="B2770" s="1" t="s">
        <v>705</v>
      </c>
      <c r="C2770" s="2" t="s">
        <v>15</v>
      </c>
      <c r="D2770" s="2" t="s">
        <v>119</v>
      </c>
      <c r="E2770" s="7"/>
      <c r="F2770" s="120"/>
      <c r="G2770" s="7">
        <v>51669</v>
      </c>
      <c r="H2770" s="120">
        <v>40</v>
      </c>
      <c r="I2770" s="7"/>
      <c r="J2770" s="120"/>
      <c r="K2770" s="7"/>
      <c r="L2770" s="119"/>
      <c r="M2770" s="2"/>
    </row>
    <row r="2771" spans="1:14" s="1" customFormat="1" ht="27.6">
      <c r="A2771" s="1" t="s">
        <v>29</v>
      </c>
      <c r="B2771" s="1" t="s">
        <v>705</v>
      </c>
      <c r="C2771" s="2" t="s">
        <v>15</v>
      </c>
      <c r="D2771" s="2" t="s">
        <v>120</v>
      </c>
      <c r="E2771" s="7"/>
      <c r="F2771" s="120"/>
      <c r="G2771" s="7">
        <v>49927</v>
      </c>
      <c r="H2771" s="120">
        <v>20</v>
      </c>
      <c r="I2771" s="7"/>
      <c r="J2771" s="120"/>
      <c r="K2771" s="7"/>
      <c r="L2771" s="119"/>
      <c r="M2771" s="2"/>
    </row>
    <row r="2772" spans="1:14" s="1" customFormat="1" ht="27.6">
      <c r="A2772" s="1" t="s">
        <v>29</v>
      </c>
      <c r="B2772" s="1" t="s">
        <v>705</v>
      </c>
      <c r="C2772" s="2" t="s">
        <v>15</v>
      </c>
      <c r="D2772" s="2" t="s">
        <v>121</v>
      </c>
      <c r="E2772" s="7"/>
      <c r="F2772" s="120"/>
      <c r="G2772" s="7">
        <v>16104</v>
      </c>
      <c r="H2772" s="120">
        <v>8</v>
      </c>
      <c r="I2772" s="7">
        <v>396264</v>
      </c>
      <c r="J2772" s="120">
        <v>181</v>
      </c>
      <c r="K2772" s="7">
        <v>115864</v>
      </c>
      <c r="L2772" s="119">
        <v>68</v>
      </c>
      <c r="M2772" s="2"/>
    </row>
    <row r="2773" spans="1:14" s="1" customFormat="1" ht="27.6">
      <c r="A2773" s="1" t="s">
        <v>29</v>
      </c>
      <c r="B2773" s="1" t="s">
        <v>705</v>
      </c>
      <c r="C2773" s="2" t="s">
        <v>15</v>
      </c>
      <c r="D2773" s="2" t="s">
        <v>122</v>
      </c>
      <c r="E2773" s="7"/>
      <c r="F2773" s="120"/>
      <c r="G2773" s="7"/>
      <c r="H2773" s="120"/>
      <c r="I2773" s="7"/>
      <c r="J2773" s="120"/>
      <c r="K2773" s="7"/>
      <c r="L2773" s="119"/>
      <c r="M2773" s="2"/>
    </row>
    <row r="2774" spans="1:14" s="1" customFormat="1">
      <c r="A2774" s="1" t="s">
        <v>29</v>
      </c>
      <c r="B2774" s="1" t="s">
        <v>705</v>
      </c>
      <c r="C2774" s="2" t="s">
        <v>15</v>
      </c>
      <c r="D2774" s="2" t="s">
        <v>123</v>
      </c>
      <c r="E2774" s="7"/>
      <c r="F2774" s="120"/>
      <c r="G2774" s="7"/>
      <c r="H2774" s="120"/>
      <c r="I2774" s="7"/>
      <c r="J2774" s="120"/>
      <c r="K2774" s="7">
        <v>59030</v>
      </c>
      <c r="L2774" s="119"/>
      <c r="M2774" s="2"/>
      <c r="N2774" s="1" t="s">
        <v>707</v>
      </c>
    </row>
    <row r="2775" spans="1:14" s="1" customFormat="1">
      <c r="A2775" s="1" t="s">
        <v>29</v>
      </c>
      <c r="B2775" s="1" t="s">
        <v>705</v>
      </c>
      <c r="C2775" s="2" t="s">
        <v>86</v>
      </c>
      <c r="D2775" s="2" t="s">
        <v>124</v>
      </c>
      <c r="E2775" s="7"/>
      <c r="F2775" s="120"/>
      <c r="G2775" s="7"/>
      <c r="H2775" s="120"/>
      <c r="I2775" s="7"/>
      <c r="J2775" s="120"/>
      <c r="K2775" s="7"/>
      <c r="L2775" s="119"/>
      <c r="M2775" s="2"/>
    </row>
    <row r="2776" spans="1:14" s="1" customFormat="1">
      <c r="A2776" s="1" t="s">
        <v>29</v>
      </c>
      <c r="B2776" s="1" t="s">
        <v>708</v>
      </c>
      <c r="C2776" s="2" t="s">
        <v>8</v>
      </c>
      <c r="D2776" s="2" t="s">
        <v>97</v>
      </c>
      <c r="E2776" s="7"/>
      <c r="F2776" s="120"/>
      <c r="G2776" s="7">
        <v>5097982</v>
      </c>
      <c r="H2776" s="120">
        <v>5679</v>
      </c>
      <c r="I2776" s="7">
        <v>10157118.23</v>
      </c>
      <c r="J2776" s="120">
        <v>2264</v>
      </c>
      <c r="K2776" s="7">
        <v>0</v>
      </c>
      <c r="L2776" s="119">
        <v>0</v>
      </c>
      <c r="M2776" s="2"/>
    </row>
    <row r="2777" spans="1:14" s="1" customFormat="1">
      <c r="A2777" s="1" t="s">
        <v>29</v>
      </c>
      <c r="B2777" s="1" t="s">
        <v>708</v>
      </c>
      <c r="C2777" s="2" t="s">
        <v>8</v>
      </c>
      <c r="D2777" s="2" t="s">
        <v>98</v>
      </c>
      <c r="E2777" s="7"/>
      <c r="F2777" s="120"/>
      <c r="G2777" s="7"/>
      <c r="H2777" s="120"/>
      <c r="I2777" s="7"/>
      <c r="J2777" s="120"/>
      <c r="K2777" s="7"/>
      <c r="L2777" s="119"/>
      <c r="M2777" s="2"/>
    </row>
    <row r="2778" spans="1:14" s="1" customFormat="1">
      <c r="A2778" s="1" t="s">
        <v>29</v>
      </c>
      <c r="B2778" s="1" t="s">
        <v>708</v>
      </c>
      <c r="C2778" s="2" t="s">
        <v>8</v>
      </c>
      <c r="D2778" s="2" t="s">
        <v>99</v>
      </c>
      <c r="E2778" s="7"/>
      <c r="F2778" s="120"/>
      <c r="G2778" s="7"/>
      <c r="H2778" s="120"/>
      <c r="I2778" s="7"/>
      <c r="J2778" s="120"/>
      <c r="K2778" s="7"/>
      <c r="L2778" s="119"/>
      <c r="M2778" s="2"/>
    </row>
    <row r="2779" spans="1:14" s="1" customFormat="1" ht="27.6">
      <c r="A2779" s="1" t="s">
        <v>29</v>
      </c>
      <c r="B2779" s="1" t="s">
        <v>708</v>
      </c>
      <c r="C2779" s="2" t="s">
        <v>8</v>
      </c>
      <c r="D2779" s="2" t="s">
        <v>100</v>
      </c>
      <c r="E2779" s="7"/>
      <c r="F2779" s="120"/>
      <c r="G2779" s="7"/>
      <c r="H2779" s="120"/>
      <c r="I2779" s="7"/>
      <c r="J2779" s="120"/>
      <c r="K2779" s="7"/>
      <c r="L2779" s="119"/>
      <c r="M2779" s="2"/>
    </row>
    <row r="2780" spans="1:14" s="1" customFormat="1">
      <c r="A2780" s="1" t="s">
        <v>29</v>
      </c>
      <c r="B2780" s="1" t="s">
        <v>708</v>
      </c>
      <c r="C2780" s="2" t="s">
        <v>8</v>
      </c>
      <c r="D2780" s="2" t="s">
        <v>101</v>
      </c>
      <c r="E2780" s="7"/>
      <c r="F2780" s="120"/>
      <c r="G2780" s="7"/>
      <c r="H2780" s="120"/>
      <c r="I2780" s="7"/>
      <c r="J2780" s="120"/>
      <c r="K2780" s="7"/>
      <c r="L2780" s="119"/>
      <c r="M2780" s="2"/>
    </row>
    <row r="2781" spans="1:14" s="1" customFormat="1" ht="55.2">
      <c r="A2781" s="1" t="s">
        <v>29</v>
      </c>
      <c r="B2781" s="1" t="s">
        <v>708</v>
      </c>
      <c r="C2781" s="2" t="s">
        <v>8</v>
      </c>
      <c r="D2781" s="2" t="s">
        <v>102</v>
      </c>
      <c r="E2781" s="7"/>
      <c r="F2781" s="120"/>
      <c r="G2781" s="7"/>
      <c r="H2781" s="120"/>
      <c r="I2781" s="7"/>
      <c r="J2781" s="120"/>
      <c r="K2781" s="7"/>
      <c r="L2781" s="119"/>
      <c r="M2781" s="2"/>
    </row>
    <row r="2782" spans="1:14" s="1" customFormat="1">
      <c r="A2782" s="1" t="s">
        <v>29</v>
      </c>
      <c r="B2782" s="1" t="s">
        <v>708</v>
      </c>
      <c r="C2782" s="2" t="s">
        <v>8</v>
      </c>
      <c r="D2782" s="2" t="s">
        <v>103</v>
      </c>
      <c r="E2782" s="7"/>
      <c r="F2782" s="120"/>
      <c r="G2782" s="7"/>
      <c r="H2782" s="120"/>
      <c r="I2782" s="7"/>
      <c r="J2782" s="120"/>
      <c r="K2782" s="7"/>
      <c r="L2782" s="119"/>
      <c r="M2782" s="2"/>
    </row>
    <row r="2783" spans="1:14" s="1" customFormat="1" ht="27.6">
      <c r="A2783" s="1" t="s">
        <v>29</v>
      </c>
      <c r="B2783" s="1" t="s">
        <v>708</v>
      </c>
      <c r="C2783" s="2" t="s">
        <v>9</v>
      </c>
      <c r="D2783" s="2" t="s">
        <v>104</v>
      </c>
      <c r="E2783" s="7"/>
      <c r="F2783" s="120"/>
      <c r="G2783" s="7">
        <v>5415173</v>
      </c>
      <c r="H2783" s="120"/>
      <c r="I2783" s="7"/>
      <c r="J2783" s="120"/>
      <c r="K2783" s="7">
        <v>0</v>
      </c>
      <c r="L2783" s="119">
        <v>0</v>
      </c>
      <c r="M2783" s="2"/>
    </row>
    <row r="2784" spans="1:14" s="1" customFormat="1" ht="27.6">
      <c r="A2784" s="1" t="s">
        <v>29</v>
      </c>
      <c r="B2784" s="1" t="s">
        <v>708</v>
      </c>
      <c r="C2784" s="2" t="s">
        <v>9</v>
      </c>
      <c r="D2784" s="2" t="s">
        <v>105</v>
      </c>
      <c r="E2784" s="7"/>
      <c r="F2784" s="120"/>
      <c r="G2784" s="7"/>
      <c r="H2784" s="120"/>
      <c r="I2784" s="7"/>
      <c r="J2784" s="120"/>
      <c r="K2784" s="7"/>
      <c r="L2784" s="119"/>
      <c r="M2784" s="2"/>
    </row>
    <row r="2785" spans="1:13" s="1" customFormat="1" ht="41.4">
      <c r="A2785" s="1" t="s">
        <v>29</v>
      </c>
      <c r="B2785" s="1" t="s">
        <v>708</v>
      </c>
      <c r="C2785" s="2" t="s">
        <v>9</v>
      </c>
      <c r="D2785" s="2" t="s">
        <v>106</v>
      </c>
      <c r="E2785" s="7"/>
      <c r="F2785" s="120"/>
      <c r="G2785" s="7"/>
      <c r="H2785" s="120"/>
      <c r="I2785" s="7"/>
      <c r="J2785" s="120"/>
      <c r="K2785" s="7"/>
      <c r="L2785" s="119"/>
      <c r="M2785" s="2"/>
    </row>
    <row r="2786" spans="1:13" s="1" customFormat="1" ht="27.6">
      <c r="A2786" s="1" t="s">
        <v>29</v>
      </c>
      <c r="B2786" s="1" t="s">
        <v>708</v>
      </c>
      <c r="C2786" s="2" t="s">
        <v>9</v>
      </c>
      <c r="D2786" s="2" t="s">
        <v>107</v>
      </c>
      <c r="E2786" s="7"/>
      <c r="F2786" s="120"/>
      <c r="G2786" s="7"/>
      <c r="H2786" s="120"/>
      <c r="I2786" s="7"/>
      <c r="J2786" s="120"/>
      <c r="K2786" s="7"/>
      <c r="L2786" s="119"/>
      <c r="M2786" s="2"/>
    </row>
    <row r="2787" spans="1:13" s="1" customFormat="1" ht="27.6">
      <c r="A2787" s="1" t="s">
        <v>29</v>
      </c>
      <c r="B2787" s="1" t="s">
        <v>708</v>
      </c>
      <c r="C2787" s="2" t="s">
        <v>9</v>
      </c>
      <c r="D2787" s="2" t="s">
        <v>108</v>
      </c>
      <c r="E2787" s="7"/>
      <c r="F2787" s="120"/>
      <c r="G2787" s="7"/>
      <c r="H2787" s="120"/>
      <c r="I2787" s="7"/>
      <c r="J2787" s="120"/>
      <c r="K2787" s="7"/>
      <c r="L2787" s="119"/>
      <c r="M2787" s="2"/>
    </row>
    <row r="2788" spans="1:13" s="1" customFormat="1" ht="27.6">
      <c r="A2788" s="1" t="s">
        <v>29</v>
      </c>
      <c r="B2788" s="1" t="s">
        <v>708</v>
      </c>
      <c r="C2788" s="2" t="s">
        <v>10</v>
      </c>
      <c r="D2788" s="2" t="s">
        <v>109</v>
      </c>
      <c r="E2788" s="7"/>
      <c r="F2788" s="120"/>
      <c r="G2788" s="7">
        <v>142653</v>
      </c>
      <c r="H2788" s="120"/>
      <c r="I2788" s="7"/>
      <c r="J2788" s="120"/>
      <c r="K2788" s="7">
        <v>0</v>
      </c>
      <c r="L2788" s="119"/>
      <c r="M2788" s="2"/>
    </row>
    <row r="2789" spans="1:13" s="1" customFormat="1" ht="27.6">
      <c r="A2789" s="1" t="s">
        <v>29</v>
      </c>
      <c r="B2789" s="1" t="s">
        <v>708</v>
      </c>
      <c r="C2789" s="2" t="s">
        <v>10</v>
      </c>
      <c r="D2789" s="2" t="s">
        <v>110</v>
      </c>
      <c r="E2789" s="7"/>
      <c r="F2789" s="120"/>
      <c r="G2789" s="7"/>
      <c r="H2789" s="120"/>
      <c r="I2789" s="7"/>
      <c r="J2789" s="120"/>
      <c r="K2789" s="7"/>
      <c r="L2789" s="119"/>
      <c r="M2789" s="2"/>
    </row>
    <row r="2790" spans="1:13" s="1" customFormat="1" ht="27.6">
      <c r="A2790" s="1" t="s">
        <v>29</v>
      </c>
      <c r="B2790" s="1" t="s">
        <v>708</v>
      </c>
      <c r="C2790" s="2" t="s">
        <v>10</v>
      </c>
      <c r="D2790" s="2" t="s">
        <v>111</v>
      </c>
      <c r="E2790" s="7"/>
      <c r="F2790" s="120"/>
      <c r="G2790" s="7"/>
      <c r="H2790" s="120"/>
      <c r="I2790" s="7"/>
      <c r="J2790" s="120"/>
      <c r="K2790" s="7"/>
      <c r="L2790" s="119"/>
      <c r="M2790" s="2"/>
    </row>
    <row r="2791" spans="1:13" s="1" customFormat="1" ht="27.6">
      <c r="A2791" s="1" t="s">
        <v>29</v>
      </c>
      <c r="B2791" s="1" t="s">
        <v>708</v>
      </c>
      <c r="C2791" s="2" t="s">
        <v>10</v>
      </c>
      <c r="D2791" s="2" t="s">
        <v>112</v>
      </c>
      <c r="E2791" s="7"/>
      <c r="F2791" s="120"/>
      <c r="G2791" s="7"/>
      <c r="H2791" s="120"/>
      <c r="I2791" s="7"/>
      <c r="J2791" s="120"/>
      <c r="K2791" s="7"/>
      <c r="L2791" s="119"/>
      <c r="M2791" s="2"/>
    </row>
    <row r="2792" spans="1:13" s="1" customFormat="1">
      <c r="A2792" s="1" t="s">
        <v>29</v>
      </c>
      <c r="B2792" s="1" t="s">
        <v>708</v>
      </c>
      <c r="C2792" s="2" t="s">
        <v>11</v>
      </c>
      <c r="D2792" s="2" t="s">
        <v>113</v>
      </c>
      <c r="E2792" s="7"/>
      <c r="F2792" s="120"/>
      <c r="G2792" s="7">
        <v>3297247</v>
      </c>
      <c r="H2792" s="120"/>
      <c r="I2792" s="7"/>
      <c r="J2792" s="120"/>
      <c r="K2792" s="7"/>
      <c r="L2792" s="119"/>
      <c r="M2792" s="2"/>
    </row>
    <row r="2793" spans="1:13" s="1" customFormat="1" ht="41.4">
      <c r="A2793" s="1" t="s">
        <v>29</v>
      </c>
      <c r="B2793" s="1" t="s">
        <v>708</v>
      </c>
      <c r="C2793" s="2" t="s">
        <v>11</v>
      </c>
      <c r="D2793" s="2" t="s">
        <v>114</v>
      </c>
      <c r="E2793" s="7"/>
      <c r="F2793" s="120"/>
      <c r="G2793" s="7">
        <v>1253174</v>
      </c>
      <c r="H2793" s="120"/>
      <c r="I2793" s="7"/>
      <c r="J2793" s="120"/>
      <c r="K2793" s="7"/>
      <c r="L2793" s="119"/>
      <c r="M2793" s="2"/>
    </row>
    <row r="2794" spans="1:13" s="1" customFormat="1">
      <c r="A2794" s="1" t="s">
        <v>29</v>
      </c>
      <c r="B2794" s="1" t="s">
        <v>708</v>
      </c>
      <c r="C2794" s="2" t="s">
        <v>11</v>
      </c>
      <c r="D2794" s="2" t="s">
        <v>115</v>
      </c>
      <c r="E2794" s="7"/>
      <c r="F2794" s="120"/>
      <c r="G2794" s="7"/>
      <c r="H2794" s="120"/>
      <c r="I2794" s="7"/>
      <c r="J2794" s="120"/>
      <c r="K2794" s="7"/>
      <c r="L2794" s="119"/>
      <c r="M2794" s="2"/>
    </row>
    <row r="2795" spans="1:13" s="1" customFormat="1">
      <c r="A2795" s="1" t="s">
        <v>29</v>
      </c>
      <c r="B2795" s="1" t="s">
        <v>708</v>
      </c>
      <c r="C2795" s="2" t="s">
        <v>12</v>
      </c>
      <c r="D2795" s="2" t="s">
        <v>116</v>
      </c>
      <c r="E2795" s="7"/>
      <c r="F2795" s="120"/>
      <c r="G2795" s="7"/>
      <c r="H2795" s="120"/>
      <c r="I2795" s="7"/>
      <c r="J2795" s="120"/>
      <c r="K2795" s="7"/>
      <c r="L2795" s="119"/>
      <c r="M2795" s="2"/>
    </row>
    <row r="2796" spans="1:13" s="1" customFormat="1" ht="27.6">
      <c r="A2796" s="1" t="s">
        <v>29</v>
      </c>
      <c r="B2796" s="1" t="s">
        <v>708</v>
      </c>
      <c r="C2796" s="2" t="s">
        <v>13</v>
      </c>
      <c r="D2796" s="2" t="s">
        <v>117</v>
      </c>
      <c r="E2796" s="7"/>
      <c r="F2796" s="120"/>
      <c r="G2796" s="7"/>
      <c r="H2796" s="120"/>
      <c r="I2796" s="7"/>
      <c r="J2796" s="120"/>
      <c r="K2796" s="7"/>
      <c r="L2796" s="119"/>
      <c r="M2796" s="2"/>
    </row>
    <row r="2797" spans="1:13" s="1" customFormat="1">
      <c r="A2797" s="1" t="s">
        <v>29</v>
      </c>
      <c r="B2797" s="1" t="s">
        <v>708</v>
      </c>
      <c r="C2797" s="2" t="s">
        <v>14</v>
      </c>
      <c r="D2797" s="2" t="s">
        <v>118</v>
      </c>
      <c r="E2797" s="7"/>
      <c r="F2797" s="120"/>
      <c r="G2797" s="7">
        <v>1325189</v>
      </c>
      <c r="H2797" s="120"/>
      <c r="I2797" s="7">
        <v>2939615</v>
      </c>
      <c r="J2797" s="120"/>
      <c r="K2797" s="7">
        <v>0</v>
      </c>
      <c r="L2797" s="119"/>
      <c r="M2797" s="2"/>
    </row>
    <row r="2798" spans="1:13" s="1" customFormat="1" ht="27.6">
      <c r="A2798" s="1" t="s">
        <v>29</v>
      </c>
      <c r="B2798" s="1" t="s">
        <v>708</v>
      </c>
      <c r="C2798" s="2" t="s">
        <v>15</v>
      </c>
      <c r="D2798" s="2" t="s">
        <v>119</v>
      </c>
      <c r="E2798" s="7"/>
      <c r="F2798" s="120"/>
      <c r="G2798" s="7">
        <v>75564</v>
      </c>
      <c r="H2798" s="120">
        <v>56</v>
      </c>
      <c r="I2798" s="7"/>
      <c r="J2798" s="120"/>
      <c r="K2798" s="7">
        <v>0</v>
      </c>
      <c r="L2798" s="119"/>
      <c r="M2798" s="2"/>
    </row>
    <row r="2799" spans="1:13" s="1" customFormat="1" ht="27.6">
      <c r="A2799" s="1" t="s">
        <v>29</v>
      </c>
      <c r="B2799" s="1" t="s">
        <v>708</v>
      </c>
      <c r="C2799" s="2" t="s">
        <v>15</v>
      </c>
      <c r="D2799" s="2" t="s">
        <v>120</v>
      </c>
      <c r="E2799" s="7"/>
      <c r="F2799" s="120"/>
      <c r="G2799" s="7">
        <v>73018</v>
      </c>
      <c r="H2799" s="120">
        <v>157</v>
      </c>
      <c r="I2799" s="7"/>
      <c r="J2799" s="120"/>
      <c r="K2799" s="7">
        <v>0</v>
      </c>
      <c r="L2799" s="119"/>
      <c r="M2799" s="2"/>
    </row>
    <row r="2800" spans="1:13" s="1" customFormat="1" ht="27.6">
      <c r="A2800" s="1" t="s">
        <v>29</v>
      </c>
      <c r="B2800" s="1" t="s">
        <v>708</v>
      </c>
      <c r="C2800" s="2" t="s">
        <v>15</v>
      </c>
      <c r="D2800" s="2" t="s">
        <v>121</v>
      </c>
      <c r="E2800" s="7"/>
      <c r="F2800" s="120"/>
      <c r="G2800" s="7"/>
      <c r="H2800" s="120"/>
      <c r="I2800" s="7"/>
      <c r="J2800" s="120"/>
      <c r="K2800" s="7"/>
      <c r="L2800" s="119"/>
      <c r="M2800" s="2"/>
    </row>
    <row r="2801" spans="1:14" s="1" customFormat="1" ht="27.6">
      <c r="A2801" s="1" t="s">
        <v>29</v>
      </c>
      <c r="B2801" s="1" t="s">
        <v>708</v>
      </c>
      <c r="C2801" s="2" t="s">
        <v>15</v>
      </c>
      <c r="D2801" s="2" t="s">
        <v>122</v>
      </c>
      <c r="E2801" s="7"/>
      <c r="F2801" s="120"/>
      <c r="G2801" s="7"/>
      <c r="H2801" s="120"/>
      <c r="I2801" s="7"/>
      <c r="J2801" s="120"/>
      <c r="K2801" s="7"/>
      <c r="L2801" s="119"/>
      <c r="M2801" s="2"/>
    </row>
    <row r="2802" spans="1:14" s="1" customFormat="1">
      <c r="A2802" s="1" t="s">
        <v>29</v>
      </c>
      <c r="B2802" s="1" t="s">
        <v>708</v>
      </c>
      <c r="C2802" s="2" t="s">
        <v>15</v>
      </c>
      <c r="D2802" s="2" t="s">
        <v>123</v>
      </c>
      <c r="E2802" s="7"/>
      <c r="F2802" s="120"/>
      <c r="G2802" s="7"/>
      <c r="H2802" s="120"/>
      <c r="I2802" s="7"/>
      <c r="J2802" s="120"/>
      <c r="K2802" s="7"/>
      <c r="L2802" s="119"/>
      <c r="M2802" s="2"/>
    </row>
    <row r="2803" spans="1:14" s="1" customFormat="1">
      <c r="A2803" s="1" t="s">
        <v>29</v>
      </c>
      <c r="B2803" s="1" t="s">
        <v>708</v>
      </c>
      <c r="C2803" s="2" t="s">
        <v>86</v>
      </c>
      <c r="D2803" s="2" t="s">
        <v>124</v>
      </c>
      <c r="E2803" s="7"/>
      <c r="F2803" s="120"/>
      <c r="G2803" s="7"/>
      <c r="H2803" s="120"/>
      <c r="I2803" s="7"/>
      <c r="J2803" s="120"/>
      <c r="K2803" s="7"/>
      <c r="L2803" s="119"/>
      <c r="M2803" s="2"/>
    </row>
    <row r="2804" spans="1:14" s="1" customFormat="1">
      <c r="A2804" s="1" t="s">
        <v>32</v>
      </c>
      <c r="B2804" s="1" t="s">
        <v>713</v>
      </c>
      <c r="C2804" s="2" t="s">
        <v>8</v>
      </c>
      <c r="D2804" s="2" t="s">
        <v>97</v>
      </c>
      <c r="E2804" s="7">
        <v>3366765</v>
      </c>
      <c r="F2804" s="120">
        <v>2664</v>
      </c>
      <c r="G2804" s="7">
        <v>8673538</v>
      </c>
      <c r="H2804" s="120">
        <v>4535</v>
      </c>
      <c r="I2804" s="7">
        <v>6732971</v>
      </c>
      <c r="J2804" s="120">
        <v>4115</v>
      </c>
      <c r="K2804" s="7"/>
      <c r="L2804" s="119"/>
      <c r="M2804" s="2"/>
      <c r="N2804" s="1" t="s">
        <v>714</v>
      </c>
    </row>
    <row r="2805" spans="1:14" s="1" customFormat="1">
      <c r="A2805" s="1" t="s">
        <v>32</v>
      </c>
      <c r="B2805" s="1" t="s">
        <v>713</v>
      </c>
      <c r="C2805" s="2" t="s">
        <v>8</v>
      </c>
      <c r="D2805" s="2" t="s">
        <v>98</v>
      </c>
      <c r="E2805" s="7">
        <v>2525791</v>
      </c>
      <c r="F2805" s="120">
        <v>1536</v>
      </c>
      <c r="G2805" s="7">
        <v>486700</v>
      </c>
      <c r="H2805" s="120">
        <v>2414</v>
      </c>
      <c r="I2805" s="7"/>
      <c r="J2805" s="120"/>
      <c r="K2805" s="7"/>
      <c r="L2805" s="119"/>
      <c r="M2805" s="2"/>
      <c r="N2805" s="1" t="s">
        <v>715</v>
      </c>
    </row>
    <row r="2806" spans="1:14" s="1" customFormat="1">
      <c r="A2806" s="1" t="s">
        <v>32</v>
      </c>
      <c r="B2806" s="1" t="s">
        <v>713</v>
      </c>
      <c r="C2806" s="2" t="s">
        <v>8</v>
      </c>
      <c r="D2806" s="2" t="s">
        <v>99</v>
      </c>
      <c r="E2806" s="7"/>
      <c r="F2806" s="120"/>
      <c r="G2806" s="7"/>
      <c r="H2806" s="120"/>
      <c r="I2806" s="7"/>
      <c r="J2806" s="120"/>
      <c r="K2806" s="7"/>
      <c r="L2806" s="119"/>
      <c r="M2806" s="2"/>
    </row>
    <row r="2807" spans="1:14" s="1" customFormat="1" ht="27.6">
      <c r="A2807" s="1" t="s">
        <v>32</v>
      </c>
      <c r="B2807" s="1" t="s">
        <v>713</v>
      </c>
      <c r="C2807" s="2" t="s">
        <v>8</v>
      </c>
      <c r="D2807" s="2" t="s">
        <v>100</v>
      </c>
      <c r="E2807" s="7"/>
      <c r="F2807" s="120"/>
      <c r="G2807" s="7"/>
      <c r="H2807" s="120"/>
      <c r="I2807" s="7">
        <v>103751</v>
      </c>
      <c r="J2807" s="120"/>
      <c r="K2807" s="7"/>
      <c r="L2807" s="119"/>
      <c r="M2807" s="2"/>
    </row>
    <row r="2808" spans="1:14" s="1" customFormat="1">
      <c r="A2808" s="1" t="s">
        <v>32</v>
      </c>
      <c r="B2808" s="1" t="s">
        <v>713</v>
      </c>
      <c r="C2808" s="2" t="s">
        <v>8</v>
      </c>
      <c r="D2808" s="2" t="s">
        <v>101</v>
      </c>
      <c r="E2808" s="7"/>
      <c r="F2808" s="120"/>
      <c r="G2808" s="7"/>
      <c r="H2808" s="120"/>
      <c r="I2808" s="7"/>
      <c r="J2808" s="120"/>
      <c r="K2808" s="7"/>
      <c r="L2808" s="119"/>
      <c r="M2808" s="2"/>
    </row>
    <row r="2809" spans="1:14" s="1" customFormat="1" ht="55.2">
      <c r="A2809" s="1" t="s">
        <v>32</v>
      </c>
      <c r="B2809" s="1" t="s">
        <v>713</v>
      </c>
      <c r="C2809" s="2" t="s">
        <v>8</v>
      </c>
      <c r="D2809" s="2" t="s">
        <v>102</v>
      </c>
      <c r="E2809" s="7"/>
      <c r="F2809" s="120"/>
      <c r="G2809" s="7">
        <v>7018</v>
      </c>
      <c r="H2809" s="120">
        <v>5</v>
      </c>
      <c r="I2809" s="7">
        <v>333826</v>
      </c>
      <c r="J2809" s="120">
        <v>59</v>
      </c>
      <c r="K2809" s="7"/>
      <c r="L2809" s="119"/>
      <c r="M2809" s="2"/>
      <c r="N2809" s="1" t="s">
        <v>716</v>
      </c>
    </row>
    <row r="2810" spans="1:14" s="1" customFormat="1">
      <c r="A2810" s="1" t="s">
        <v>32</v>
      </c>
      <c r="B2810" s="1" t="s">
        <v>713</v>
      </c>
      <c r="C2810" s="2" t="s">
        <v>8</v>
      </c>
      <c r="D2810" s="2" t="s">
        <v>103</v>
      </c>
      <c r="E2810" s="7"/>
      <c r="F2810" s="120"/>
      <c r="G2810" s="7">
        <v>143288</v>
      </c>
      <c r="H2810" s="120">
        <v>136</v>
      </c>
      <c r="I2810" s="7">
        <v>208303</v>
      </c>
      <c r="J2810" s="120">
        <v>111</v>
      </c>
      <c r="K2810" s="7"/>
      <c r="L2810" s="119"/>
      <c r="M2810" s="2"/>
      <c r="N2810" s="1" t="s">
        <v>717</v>
      </c>
    </row>
    <row r="2811" spans="1:14" s="1" customFormat="1" ht="27.6">
      <c r="A2811" s="1" t="s">
        <v>32</v>
      </c>
      <c r="B2811" s="1" t="s">
        <v>713</v>
      </c>
      <c r="C2811" s="2" t="s">
        <v>9</v>
      </c>
      <c r="D2811" s="2" t="s">
        <v>104</v>
      </c>
      <c r="E2811" s="7"/>
      <c r="F2811" s="120"/>
      <c r="G2811" s="7"/>
      <c r="H2811" s="120"/>
      <c r="I2811" s="7">
        <v>9688</v>
      </c>
      <c r="J2811" s="120"/>
      <c r="K2811" s="7"/>
      <c r="L2811" s="119"/>
      <c r="M2811" s="2"/>
    </row>
    <row r="2812" spans="1:14" s="1" customFormat="1" ht="27.6">
      <c r="A2812" s="1" t="s">
        <v>32</v>
      </c>
      <c r="B2812" s="1" t="s">
        <v>713</v>
      </c>
      <c r="C2812" s="2" t="s">
        <v>9</v>
      </c>
      <c r="D2812" s="2" t="s">
        <v>105</v>
      </c>
      <c r="E2812" s="7"/>
      <c r="F2812" s="120"/>
      <c r="G2812" s="7"/>
      <c r="H2812" s="120"/>
      <c r="I2812" s="7"/>
      <c r="J2812" s="120"/>
      <c r="K2812" s="7">
        <v>15302</v>
      </c>
      <c r="L2812" s="119"/>
      <c r="M2812" s="2"/>
    </row>
    <row r="2813" spans="1:14" s="1" customFormat="1" ht="41.4">
      <c r="A2813" s="1" t="s">
        <v>32</v>
      </c>
      <c r="B2813" s="1" t="s">
        <v>713</v>
      </c>
      <c r="C2813" s="2" t="s">
        <v>9</v>
      </c>
      <c r="D2813" s="2" t="s">
        <v>106</v>
      </c>
      <c r="E2813" s="7"/>
      <c r="F2813" s="120"/>
      <c r="G2813" s="7"/>
      <c r="H2813" s="120"/>
      <c r="I2813" s="7">
        <v>27829</v>
      </c>
      <c r="J2813" s="120"/>
      <c r="K2813" s="7">
        <v>1100</v>
      </c>
      <c r="L2813" s="119"/>
      <c r="M2813" s="2"/>
    </row>
    <row r="2814" spans="1:14" s="1" customFormat="1" ht="27.6">
      <c r="A2814" s="1" t="s">
        <v>32</v>
      </c>
      <c r="B2814" s="1" t="s">
        <v>713</v>
      </c>
      <c r="C2814" s="2" t="s">
        <v>9</v>
      </c>
      <c r="D2814" s="2" t="s">
        <v>107</v>
      </c>
      <c r="E2814" s="7"/>
      <c r="F2814" s="120"/>
      <c r="G2814" s="7"/>
      <c r="H2814" s="120"/>
      <c r="I2814" s="7">
        <v>404</v>
      </c>
      <c r="J2814" s="120"/>
      <c r="K2814" s="7"/>
      <c r="L2814" s="119"/>
      <c r="M2814" s="2"/>
    </row>
    <row r="2815" spans="1:14" s="1" customFormat="1" ht="27.6">
      <c r="A2815" s="1" t="s">
        <v>32</v>
      </c>
      <c r="B2815" s="1" t="s">
        <v>713</v>
      </c>
      <c r="C2815" s="2" t="s">
        <v>9</v>
      </c>
      <c r="D2815" s="2" t="s">
        <v>108</v>
      </c>
      <c r="E2815" s="7">
        <v>138998</v>
      </c>
      <c r="F2815" s="120"/>
      <c r="G2815" s="7">
        <v>17893</v>
      </c>
      <c r="H2815" s="120"/>
      <c r="I2815" s="7">
        <v>2677910</v>
      </c>
      <c r="J2815" s="120"/>
      <c r="K2815" s="7">
        <v>2396416</v>
      </c>
      <c r="L2815" s="119"/>
      <c r="M2815" s="2"/>
      <c r="N2815" s="1" t="s">
        <v>718</v>
      </c>
    </row>
    <row r="2816" spans="1:14" s="1" customFormat="1" ht="27.6">
      <c r="A2816" s="1" t="s">
        <v>32</v>
      </c>
      <c r="B2816" s="1" t="s">
        <v>713</v>
      </c>
      <c r="C2816" s="2" t="s">
        <v>10</v>
      </c>
      <c r="D2816" s="2" t="s">
        <v>109</v>
      </c>
      <c r="E2816" s="7">
        <v>19594</v>
      </c>
      <c r="F2816" s="120"/>
      <c r="G2816" s="7">
        <v>43602</v>
      </c>
      <c r="H2816" s="120"/>
      <c r="I2816" s="7">
        <v>27108</v>
      </c>
      <c r="J2816" s="120"/>
      <c r="K2816" s="7"/>
      <c r="L2816" s="119"/>
      <c r="M2816" s="2"/>
      <c r="N2816" s="1" t="s">
        <v>719</v>
      </c>
    </row>
    <row r="2817" spans="1:14" s="1" customFormat="1" ht="27.6">
      <c r="A2817" s="1" t="s">
        <v>32</v>
      </c>
      <c r="B2817" s="1" t="s">
        <v>713</v>
      </c>
      <c r="C2817" s="2" t="s">
        <v>10</v>
      </c>
      <c r="D2817" s="2" t="s">
        <v>110</v>
      </c>
      <c r="E2817" s="7">
        <v>35742</v>
      </c>
      <c r="F2817" s="120"/>
      <c r="G2817" s="7">
        <v>214672</v>
      </c>
      <c r="H2817" s="120"/>
      <c r="I2817" s="7">
        <v>8640</v>
      </c>
      <c r="J2817" s="120"/>
      <c r="K2817" s="7"/>
      <c r="L2817" s="119"/>
      <c r="M2817" s="2"/>
      <c r="N2817" s="1" t="s">
        <v>720</v>
      </c>
    </row>
    <row r="2818" spans="1:14" s="1" customFormat="1" ht="27.6">
      <c r="A2818" s="1" t="s">
        <v>32</v>
      </c>
      <c r="B2818" s="1" t="s">
        <v>713</v>
      </c>
      <c r="C2818" s="2" t="s">
        <v>10</v>
      </c>
      <c r="D2818" s="2" t="s">
        <v>111</v>
      </c>
      <c r="E2818" s="7"/>
      <c r="F2818" s="120"/>
      <c r="G2818" s="7"/>
      <c r="H2818" s="120"/>
      <c r="I2818" s="7">
        <v>103</v>
      </c>
      <c r="J2818" s="120"/>
      <c r="K2818" s="7"/>
      <c r="L2818" s="119"/>
      <c r="M2818" s="2"/>
    </row>
    <row r="2819" spans="1:14" s="1" customFormat="1" ht="27.6">
      <c r="A2819" s="1" t="s">
        <v>32</v>
      </c>
      <c r="B2819" s="1" t="s">
        <v>713</v>
      </c>
      <c r="C2819" s="2" t="s">
        <v>10</v>
      </c>
      <c r="D2819" s="2" t="s">
        <v>112</v>
      </c>
      <c r="E2819" s="7"/>
      <c r="F2819" s="120"/>
      <c r="G2819" s="7">
        <v>19102</v>
      </c>
      <c r="H2819" s="120"/>
      <c r="I2819" s="7">
        <v>9965</v>
      </c>
      <c r="J2819" s="120"/>
      <c r="K2819" s="7">
        <v>27730</v>
      </c>
      <c r="L2819" s="119"/>
      <c r="M2819" s="2"/>
      <c r="N2819" s="1" t="s">
        <v>721</v>
      </c>
    </row>
    <row r="2820" spans="1:14" s="1" customFormat="1">
      <c r="A2820" s="1" t="s">
        <v>32</v>
      </c>
      <c r="B2820" s="1" t="s">
        <v>713</v>
      </c>
      <c r="C2820" s="2" t="s">
        <v>11</v>
      </c>
      <c r="D2820" s="2" t="s">
        <v>113</v>
      </c>
      <c r="E2820" s="7"/>
      <c r="F2820" s="120"/>
      <c r="G2820" s="7">
        <v>3578622</v>
      </c>
      <c r="H2820" s="120"/>
      <c r="I2820" s="7">
        <v>518510</v>
      </c>
      <c r="J2820" s="120"/>
      <c r="K2820" s="7"/>
      <c r="L2820" s="119"/>
      <c r="M2820" s="2"/>
      <c r="N2820" s="1" t="s">
        <v>722</v>
      </c>
    </row>
    <row r="2821" spans="1:14" s="1" customFormat="1" ht="41.4">
      <c r="A2821" s="1" t="s">
        <v>32</v>
      </c>
      <c r="B2821" s="1" t="s">
        <v>713</v>
      </c>
      <c r="C2821" s="2" t="s">
        <v>11</v>
      </c>
      <c r="D2821" s="2" t="s">
        <v>114</v>
      </c>
      <c r="E2821" s="7"/>
      <c r="F2821" s="120"/>
      <c r="G2821" s="7">
        <v>2576283</v>
      </c>
      <c r="H2821" s="120"/>
      <c r="I2821" s="7">
        <v>967279</v>
      </c>
      <c r="J2821" s="120"/>
      <c r="K2821" s="7"/>
      <c r="L2821" s="119"/>
      <c r="M2821" s="2"/>
      <c r="N2821" s="1" t="s">
        <v>723</v>
      </c>
    </row>
    <row r="2822" spans="1:14" s="1" customFormat="1">
      <c r="A2822" s="1" t="s">
        <v>32</v>
      </c>
      <c r="B2822" s="1" t="s">
        <v>713</v>
      </c>
      <c r="C2822" s="2" t="s">
        <v>11</v>
      </c>
      <c r="D2822" s="2" t="s">
        <v>115</v>
      </c>
      <c r="E2822" s="7"/>
      <c r="F2822" s="120"/>
      <c r="G2822" s="7"/>
      <c r="H2822" s="120"/>
      <c r="I2822" s="7"/>
      <c r="J2822" s="120"/>
      <c r="K2822" s="7"/>
      <c r="L2822" s="119"/>
      <c r="M2822" s="2"/>
    </row>
    <row r="2823" spans="1:14" s="1" customFormat="1">
      <c r="A2823" s="1" t="s">
        <v>32</v>
      </c>
      <c r="B2823" s="1" t="s">
        <v>713</v>
      </c>
      <c r="C2823" s="2" t="s">
        <v>12</v>
      </c>
      <c r="D2823" s="2" t="s">
        <v>116</v>
      </c>
      <c r="E2823" s="7"/>
      <c r="F2823" s="120"/>
      <c r="G2823" s="7"/>
      <c r="H2823" s="120"/>
      <c r="I2823" s="7"/>
      <c r="J2823" s="120"/>
      <c r="K2823" s="7"/>
      <c r="L2823" s="119"/>
      <c r="M2823" s="2"/>
    </row>
    <row r="2824" spans="1:14" s="1" customFormat="1" ht="27.6">
      <c r="A2824" s="1" t="s">
        <v>32</v>
      </c>
      <c r="B2824" s="1" t="s">
        <v>713</v>
      </c>
      <c r="C2824" s="2" t="s">
        <v>13</v>
      </c>
      <c r="D2824" s="2" t="s">
        <v>117</v>
      </c>
      <c r="E2824" s="7"/>
      <c r="F2824" s="120"/>
      <c r="G2824" s="7"/>
      <c r="H2824" s="120"/>
      <c r="I2824" s="7"/>
      <c r="J2824" s="120"/>
      <c r="K2824" s="7"/>
      <c r="L2824" s="119"/>
      <c r="M2824" s="2"/>
    </row>
    <row r="2825" spans="1:14" s="1" customFormat="1">
      <c r="A2825" s="1" t="s">
        <v>32</v>
      </c>
      <c r="B2825" s="1" t="s">
        <v>713</v>
      </c>
      <c r="C2825" s="2" t="s">
        <v>14</v>
      </c>
      <c r="D2825" s="2" t="s">
        <v>118</v>
      </c>
      <c r="E2825" s="7">
        <v>14924</v>
      </c>
      <c r="F2825" s="120"/>
      <c r="G2825" s="7">
        <v>532749</v>
      </c>
      <c r="H2825" s="120"/>
      <c r="I2825" s="7">
        <v>986078</v>
      </c>
      <c r="J2825" s="120"/>
      <c r="K2825" s="7">
        <v>506216</v>
      </c>
      <c r="L2825" s="119"/>
      <c r="M2825" s="2">
        <v>1476719</v>
      </c>
      <c r="N2825" s="1" t="s">
        <v>724</v>
      </c>
    </row>
    <row r="2826" spans="1:14" s="1" customFormat="1" ht="27.6">
      <c r="A2826" s="1" t="s">
        <v>32</v>
      </c>
      <c r="B2826" s="1" t="s">
        <v>713</v>
      </c>
      <c r="C2826" s="2" t="s">
        <v>15</v>
      </c>
      <c r="D2826" s="2" t="s">
        <v>119</v>
      </c>
      <c r="E2826" s="7"/>
      <c r="F2826" s="120"/>
      <c r="G2826" s="7">
        <v>758108</v>
      </c>
      <c r="H2826" s="120">
        <v>224</v>
      </c>
      <c r="I2826" s="7"/>
      <c r="J2826" s="120"/>
      <c r="K2826" s="7"/>
      <c r="L2826" s="119"/>
      <c r="M2826" s="2"/>
    </row>
    <row r="2827" spans="1:14" s="1" customFormat="1" ht="27.6">
      <c r="A2827" s="1" t="s">
        <v>32</v>
      </c>
      <c r="B2827" s="1" t="s">
        <v>713</v>
      </c>
      <c r="C2827" s="2" t="s">
        <v>15</v>
      </c>
      <c r="D2827" s="2" t="s">
        <v>120</v>
      </c>
      <c r="E2827" s="7"/>
      <c r="F2827" s="120"/>
      <c r="G2827" s="7">
        <v>733444</v>
      </c>
      <c r="H2827" s="120">
        <v>981</v>
      </c>
      <c r="I2827" s="7"/>
      <c r="J2827" s="120"/>
      <c r="K2827" s="7"/>
      <c r="L2827" s="119"/>
      <c r="M2827" s="2"/>
    </row>
    <row r="2828" spans="1:14" s="1" customFormat="1" ht="27.6">
      <c r="A2828" s="1" t="s">
        <v>32</v>
      </c>
      <c r="B2828" s="1" t="s">
        <v>713</v>
      </c>
      <c r="C2828" s="2" t="s">
        <v>15</v>
      </c>
      <c r="D2828" s="2" t="s">
        <v>121</v>
      </c>
      <c r="E2828" s="7"/>
      <c r="F2828" s="120"/>
      <c r="G2828" s="7"/>
      <c r="H2828" s="120"/>
      <c r="I2828" s="7"/>
      <c r="J2828" s="120"/>
      <c r="K2828" s="7"/>
      <c r="L2828" s="119"/>
      <c r="M2828" s="2"/>
    </row>
    <row r="2829" spans="1:14" s="1" customFormat="1" ht="27.6">
      <c r="A2829" s="1" t="s">
        <v>32</v>
      </c>
      <c r="B2829" s="1" t="s">
        <v>713</v>
      </c>
      <c r="C2829" s="2" t="s">
        <v>15</v>
      </c>
      <c r="D2829" s="2" t="s">
        <v>122</v>
      </c>
      <c r="E2829" s="7"/>
      <c r="F2829" s="120"/>
      <c r="G2829" s="7"/>
      <c r="H2829" s="120"/>
      <c r="I2829" s="7">
        <v>79754</v>
      </c>
      <c r="J2829" s="120">
        <v>29</v>
      </c>
      <c r="K2829" s="7"/>
      <c r="L2829" s="119"/>
      <c r="M2829" s="2"/>
      <c r="N2829" s="1" t="s">
        <v>725</v>
      </c>
    </row>
    <row r="2830" spans="1:14" s="1" customFormat="1">
      <c r="A2830" s="1" t="s">
        <v>32</v>
      </c>
      <c r="B2830" s="1" t="s">
        <v>713</v>
      </c>
      <c r="C2830" s="2" t="s">
        <v>15</v>
      </c>
      <c r="D2830" s="2" t="s">
        <v>123</v>
      </c>
      <c r="E2830" s="7"/>
      <c r="F2830" s="120"/>
      <c r="G2830" s="7"/>
      <c r="H2830" s="120"/>
      <c r="I2830" s="7"/>
      <c r="J2830" s="120"/>
      <c r="K2830" s="7">
        <v>61943</v>
      </c>
      <c r="L2830" s="119">
        <v>7</v>
      </c>
      <c r="M2830" s="2">
        <v>101642</v>
      </c>
      <c r="N2830" s="1" t="s">
        <v>726</v>
      </c>
    </row>
    <row r="2831" spans="1:14" s="1" customFormat="1">
      <c r="A2831" s="1" t="s">
        <v>32</v>
      </c>
      <c r="B2831" s="1" t="s">
        <v>713</v>
      </c>
      <c r="C2831" s="2" t="s">
        <v>86</v>
      </c>
      <c r="D2831" s="2" t="s">
        <v>124</v>
      </c>
      <c r="E2831" s="7"/>
      <c r="F2831" s="120"/>
      <c r="G2831" s="7"/>
      <c r="H2831" s="120"/>
      <c r="I2831" s="7"/>
      <c r="J2831" s="120"/>
      <c r="K2831" s="7"/>
      <c r="L2831" s="119"/>
      <c r="M2831" s="2"/>
    </row>
    <row r="2832" spans="1:14" s="1" customFormat="1">
      <c r="A2832" s="1" t="s">
        <v>33</v>
      </c>
      <c r="B2832" s="1" t="s">
        <v>730</v>
      </c>
      <c r="C2832" s="2" t="s">
        <v>8</v>
      </c>
      <c r="D2832" s="2" t="s">
        <v>97</v>
      </c>
      <c r="E2832" s="7">
        <v>772901</v>
      </c>
      <c r="F2832" s="120">
        <v>741</v>
      </c>
      <c r="G2832" s="7">
        <v>772901</v>
      </c>
      <c r="H2832" s="120">
        <v>1376</v>
      </c>
      <c r="I2832" s="7">
        <v>2025000</v>
      </c>
      <c r="J2832" s="120">
        <v>2025</v>
      </c>
      <c r="K2832" s="7"/>
      <c r="L2832" s="119"/>
      <c r="M2832" s="2"/>
      <c r="N2832" s="1" t="s">
        <v>144</v>
      </c>
    </row>
    <row r="2833" spans="1:13" s="1" customFormat="1">
      <c r="A2833" s="1" t="s">
        <v>33</v>
      </c>
      <c r="B2833" s="1" t="s">
        <v>730</v>
      </c>
      <c r="C2833" s="2" t="s">
        <v>8</v>
      </c>
      <c r="D2833" s="2" t="s">
        <v>98</v>
      </c>
      <c r="E2833" s="7"/>
      <c r="F2833" s="120"/>
      <c r="G2833" s="7"/>
      <c r="H2833" s="120"/>
      <c r="I2833" s="7"/>
      <c r="J2833" s="120"/>
      <c r="K2833" s="7"/>
      <c r="L2833" s="119"/>
      <c r="M2833" s="2"/>
    </row>
    <row r="2834" spans="1:13" s="1" customFormat="1">
      <c r="A2834" s="1" t="s">
        <v>33</v>
      </c>
      <c r="B2834" s="1" t="s">
        <v>730</v>
      </c>
      <c r="C2834" s="2" t="s">
        <v>8</v>
      </c>
      <c r="D2834" s="2" t="s">
        <v>99</v>
      </c>
      <c r="E2834" s="7"/>
      <c r="F2834" s="120"/>
      <c r="G2834" s="7"/>
      <c r="H2834" s="120"/>
      <c r="I2834" s="7"/>
      <c r="J2834" s="120"/>
      <c r="K2834" s="7"/>
      <c r="L2834" s="119"/>
      <c r="M2834" s="2"/>
    </row>
    <row r="2835" spans="1:13" s="1" customFormat="1" ht="27.6">
      <c r="A2835" s="1" t="s">
        <v>33</v>
      </c>
      <c r="B2835" s="1" t="s">
        <v>730</v>
      </c>
      <c r="C2835" s="2" t="s">
        <v>8</v>
      </c>
      <c r="D2835" s="2" t="s">
        <v>100</v>
      </c>
      <c r="E2835" s="7"/>
      <c r="F2835" s="120"/>
      <c r="G2835" s="7"/>
      <c r="H2835" s="120"/>
      <c r="I2835" s="7"/>
      <c r="J2835" s="120"/>
      <c r="K2835" s="7"/>
      <c r="L2835" s="119"/>
      <c r="M2835" s="2"/>
    </row>
    <row r="2836" spans="1:13" s="1" customFormat="1">
      <c r="A2836" s="1" t="s">
        <v>33</v>
      </c>
      <c r="B2836" s="1" t="s">
        <v>730</v>
      </c>
      <c r="C2836" s="2" t="s">
        <v>8</v>
      </c>
      <c r="D2836" s="2" t="s">
        <v>101</v>
      </c>
      <c r="E2836" s="7"/>
      <c r="F2836" s="120"/>
      <c r="G2836" s="7"/>
      <c r="H2836" s="120"/>
      <c r="I2836" s="7"/>
      <c r="J2836" s="120"/>
      <c r="K2836" s="7"/>
      <c r="L2836" s="119"/>
      <c r="M2836" s="2"/>
    </row>
    <row r="2837" spans="1:13" s="1" customFormat="1" ht="55.2">
      <c r="A2837" s="1" t="s">
        <v>33</v>
      </c>
      <c r="B2837" s="1" t="s">
        <v>730</v>
      </c>
      <c r="C2837" s="2" t="s">
        <v>8</v>
      </c>
      <c r="D2837" s="2" t="s">
        <v>102</v>
      </c>
      <c r="E2837" s="7"/>
      <c r="F2837" s="120"/>
      <c r="G2837" s="7"/>
      <c r="H2837" s="120"/>
      <c r="I2837" s="7"/>
      <c r="J2837" s="120"/>
      <c r="K2837" s="7"/>
      <c r="L2837" s="119"/>
      <c r="M2837" s="2"/>
    </row>
    <row r="2838" spans="1:13" s="1" customFormat="1">
      <c r="A2838" s="1" t="s">
        <v>33</v>
      </c>
      <c r="B2838" s="1" t="s">
        <v>730</v>
      </c>
      <c r="C2838" s="2" t="s">
        <v>8</v>
      </c>
      <c r="D2838" s="2" t="s">
        <v>103</v>
      </c>
      <c r="E2838" s="7"/>
      <c r="F2838" s="120"/>
      <c r="G2838" s="7"/>
      <c r="H2838" s="120"/>
      <c r="I2838" s="7"/>
      <c r="J2838" s="120"/>
      <c r="K2838" s="7"/>
      <c r="L2838" s="119"/>
      <c r="M2838" s="2"/>
    </row>
    <row r="2839" spans="1:13" s="1" customFormat="1" ht="27.6">
      <c r="A2839" s="1" t="s">
        <v>33</v>
      </c>
      <c r="B2839" s="1" t="s">
        <v>730</v>
      </c>
      <c r="C2839" s="2" t="s">
        <v>9</v>
      </c>
      <c r="D2839" s="2" t="s">
        <v>104</v>
      </c>
      <c r="E2839" s="7"/>
      <c r="F2839" s="120"/>
      <c r="G2839" s="7"/>
      <c r="H2839" s="120"/>
      <c r="I2839" s="7"/>
      <c r="J2839" s="120"/>
      <c r="K2839" s="7"/>
      <c r="L2839" s="119"/>
      <c r="M2839" s="2"/>
    </row>
    <row r="2840" spans="1:13" s="1" customFormat="1" ht="27.6">
      <c r="A2840" s="1" t="s">
        <v>33</v>
      </c>
      <c r="B2840" s="1" t="s">
        <v>730</v>
      </c>
      <c r="C2840" s="2" t="s">
        <v>9</v>
      </c>
      <c r="D2840" s="2" t="s">
        <v>105</v>
      </c>
      <c r="E2840" s="7"/>
      <c r="F2840" s="120"/>
      <c r="G2840" s="7"/>
      <c r="H2840" s="120"/>
      <c r="I2840" s="7"/>
      <c r="J2840" s="120"/>
      <c r="K2840" s="7"/>
      <c r="L2840" s="119"/>
      <c r="M2840" s="2"/>
    </row>
    <row r="2841" spans="1:13" s="1" customFormat="1" ht="41.4">
      <c r="A2841" s="1" t="s">
        <v>33</v>
      </c>
      <c r="B2841" s="1" t="s">
        <v>730</v>
      </c>
      <c r="C2841" s="2" t="s">
        <v>9</v>
      </c>
      <c r="D2841" s="2" t="s">
        <v>106</v>
      </c>
      <c r="E2841" s="7"/>
      <c r="F2841" s="120"/>
      <c r="G2841" s="7"/>
      <c r="H2841" s="120"/>
      <c r="I2841" s="7"/>
      <c r="J2841" s="120"/>
      <c r="K2841" s="7"/>
      <c r="L2841" s="119"/>
      <c r="M2841" s="2"/>
    </row>
    <row r="2842" spans="1:13" s="1" customFormat="1" ht="27.6">
      <c r="A2842" s="1" t="s">
        <v>33</v>
      </c>
      <c r="B2842" s="1" t="s">
        <v>730</v>
      </c>
      <c r="C2842" s="2" t="s">
        <v>9</v>
      </c>
      <c r="D2842" s="2" t="s">
        <v>107</v>
      </c>
      <c r="E2842" s="7">
        <v>5404</v>
      </c>
      <c r="F2842" s="120"/>
      <c r="G2842" s="7"/>
      <c r="H2842" s="120"/>
      <c r="I2842" s="7"/>
      <c r="J2842" s="120"/>
      <c r="K2842" s="7"/>
      <c r="L2842" s="119"/>
      <c r="M2842" s="2"/>
    </row>
    <row r="2843" spans="1:13" s="1" customFormat="1" ht="27.6">
      <c r="A2843" s="1" t="s">
        <v>33</v>
      </c>
      <c r="B2843" s="1" t="s">
        <v>730</v>
      </c>
      <c r="C2843" s="2" t="s">
        <v>9</v>
      </c>
      <c r="D2843" s="2" t="s">
        <v>108</v>
      </c>
      <c r="E2843" s="7">
        <v>163678</v>
      </c>
      <c r="F2843" s="120"/>
      <c r="G2843" s="7">
        <v>269613</v>
      </c>
      <c r="H2843" s="120"/>
      <c r="I2843" s="7">
        <v>300102</v>
      </c>
      <c r="J2843" s="120"/>
      <c r="K2843" s="7">
        <v>2795</v>
      </c>
      <c r="L2843" s="119"/>
      <c r="M2843" s="2"/>
    </row>
    <row r="2844" spans="1:13" s="1" customFormat="1" ht="27.6">
      <c r="A2844" s="1" t="s">
        <v>33</v>
      </c>
      <c r="B2844" s="1" t="s">
        <v>730</v>
      </c>
      <c r="C2844" s="2" t="s">
        <v>10</v>
      </c>
      <c r="D2844" s="2" t="s">
        <v>109</v>
      </c>
      <c r="E2844" s="7">
        <v>602475</v>
      </c>
      <c r="F2844" s="120"/>
      <c r="G2844" s="7">
        <v>708897</v>
      </c>
      <c r="H2844" s="120"/>
      <c r="I2844" s="7">
        <v>4270</v>
      </c>
      <c r="J2844" s="120"/>
      <c r="K2844" s="7"/>
      <c r="L2844" s="119"/>
      <c r="M2844" s="2"/>
    </row>
    <row r="2845" spans="1:13" s="1" customFormat="1" ht="27.6">
      <c r="A2845" s="1" t="s">
        <v>33</v>
      </c>
      <c r="B2845" s="1" t="s">
        <v>730</v>
      </c>
      <c r="C2845" s="2" t="s">
        <v>10</v>
      </c>
      <c r="D2845" s="2" t="s">
        <v>110</v>
      </c>
      <c r="E2845" s="7"/>
      <c r="F2845" s="120"/>
      <c r="G2845" s="7"/>
      <c r="H2845" s="120"/>
      <c r="I2845" s="7"/>
      <c r="J2845" s="120"/>
      <c r="K2845" s="7"/>
      <c r="L2845" s="119"/>
      <c r="M2845" s="2"/>
    </row>
    <row r="2846" spans="1:13" s="1" customFormat="1" ht="27.6">
      <c r="A2846" s="1" t="s">
        <v>33</v>
      </c>
      <c r="B2846" s="1" t="s">
        <v>730</v>
      </c>
      <c r="C2846" s="2" t="s">
        <v>10</v>
      </c>
      <c r="D2846" s="2" t="s">
        <v>111</v>
      </c>
      <c r="E2846" s="7"/>
      <c r="F2846" s="120"/>
      <c r="G2846" s="7"/>
      <c r="H2846" s="120"/>
      <c r="I2846" s="7"/>
      <c r="J2846" s="120"/>
      <c r="K2846" s="7"/>
      <c r="L2846" s="119"/>
      <c r="M2846" s="2"/>
    </row>
    <row r="2847" spans="1:13" s="1" customFormat="1" ht="27.6">
      <c r="A2847" s="1" t="s">
        <v>33</v>
      </c>
      <c r="B2847" s="1" t="s">
        <v>730</v>
      </c>
      <c r="C2847" s="2" t="s">
        <v>10</v>
      </c>
      <c r="D2847" s="2" t="s">
        <v>112</v>
      </c>
      <c r="E2847" s="7"/>
      <c r="F2847" s="120"/>
      <c r="G2847" s="7"/>
      <c r="H2847" s="120"/>
      <c r="I2847" s="7"/>
      <c r="J2847" s="120"/>
      <c r="K2847" s="7"/>
      <c r="L2847" s="119"/>
      <c r="M2847" s="2"/>
    </row>
    <row r="2848" spans="1:13" s="1" customFormat="1">
      <c r="A2848" s="1" t="s">
        <v>33</v>
      </c>
      <c r="B2848" s="1" t="s">
        <v>730</v>
      </c>
      <c r="C2848" s="2" t="s">
        <v>11</v>
      </c>
      <c r="D2848" s="2" t="s">
        <v>113</v>
      </c>
      <c r="E2848" s="7">
        <v>129833</v>
      </c>
      <c r="F2848" s="120"/>
      <c r="G2848" s="7">
        <v>85815</v>
      </c>
      <c r="H2848" s="120"/>
      <c r="I2848" s="7">
        <v>107442</v>
      </c>
      <c r="J2848" s="120"/>
      <c r="K2848" s="7"/>
      <c r="L2848" s="119"/>
      <c r="M2848" s="2"/>
    </row>
    <row r="2849" spans="1:14" s="1" customFormat="1" ht="41.4">
      <c r="A2849" s="1" t="s">
        <v>33</v>
      </c>
      <c r="B2849" s="1" t="s">
        <v>730</v>
      </c>
      <c r="C2849" s="2" t="s">
        <v>11</v>
      </c>
      <c r="D2849" s="2" t="s">
        <v>114</v>
      </c>
      <c r="E2849" s="7"/>
      <c r="F2849" s="120"/>
      <c r="G2849" s="7"/>
      <c r="H2849" s="120"/>
      <c r="I2849" s="7"/>
      <c r="J2849" s="120"/>
      <c r="K2849" s="7"/>
      <c r="L2849" s="119"/>
      <c r="M2849" s="2"/>
    </row>
    <row r="2850" spans="1:14" s="1" customFormat="1">
      <c r="A2850" s="1" t="s">
        <v>33</v>
      </c>
      <c r="B2850" s="1" t="s">
        <v>730</v>
      </c>
      <c r="C2850" s="2" t="s">
        <v>11</v>
      </c>
      <c r="D2850" s="2" t="s">
        <v>115</v>
      </c>
      <c r="E2850" s="7">
        <v>4921409</v>
      </c>
      <c r="F2850" s="120"/>
      <c r="G2850" s="7"/>
      <c r="H2850" s="120"/>
      <c r="I2850" s="7">
        <v>16412762</v>
      </c>
      <c r="J2850" s="120"/>
      <c r="K2850" s="7"/>
      <c r="L2850" s="119"/>
      <c r="M2850" s="2"/>
    </row>
    <row r="2851" spans="1:14" s="1" customFormat="1">
      <c r="A2851" s="1" t="s">
        <v>33</v>
      </c>
      <c r="B2851" s="1" t="s">
        <v>730</v>
      </c>
      <c r="C2851" s="2" t="s">
        <v>12</v>
      </c>
      <c r="D2851" s="2" t="s">
        <v>116</v>
      </c>
      <c r="E2851" s="7">
        <v>497878</v>
      </c>
      <c r="F2851" s="120"/>
      <c r="G2851" s="7">
        <v>3668090</v>
      </c>
      <c r="H2851" s="120"/>
      <c r="I2851" s="7">
        <v>4736290</v>
      </c>
      <c r="J2851" s="120"/>
      <c r="K2851" s="7">
        <v>3960492</v>
      </c>
      <c r="L2851" s="119"/>
      <c r="M2851" s="2"/>
    </row>
    <row r="2852" spans="1:14" s="1" customFormat="1" ht="27.6">
      <c r="A2852" s="1" t="s">
        <v>33</v>
      </c>
      <c r="B2852" s="1" t="s">
        <v>730</v>
      </c>
      <c r="C2852" s="2" t="s">
        <v>13</v>
      </c>
      <c r="D2852" s="2" t="s">
        <v>117</v>
      </c>
      <c r="E2852" s="7"/>
      <c r="F2852" s="120"/>
      <c r="G2852" s="7">
        <v>71157</v>
      </c>
      <c r="H2852" s="120"/>
      <c r="I2852" s="7">
        <v>150139</v>
      </c>
      <c r="J2852" s="120"/>
      <c r="K2852" s="7">
        <v>31500</v>
      </c>
      <c r="L2852" s="119"/>
      <c r="M2852" s="2"/>
      <c r="N2852" s="1" t="s">
        <v>731</v>
      </c>
    </row>
    <row r="2853" spans="1:14" s="1" customFormat="1" ht="27.6">
      <c r="A2853" s="1" t="s">
        <v>33</v>
      </c>
      <c r="B2853" s="1" t="s">
        <v>730</v>
      </c>
      <c r="C2853" s="2" t="s">
        <v>14</v>
      </c>
      <c r="D2853" s="2" t="s">
        <v>118</v>
      </c>
      <c r="E2853" s="7">
        <v>39335</v>
      </c>
      <c r="F2853" s="120"/>
      <c r="G2853" s="7">
        <v>951282</v>
      </c>
      <c r="H2853" s="120"/>
      <c r="I2853" s="7">
        <v>12710301</v>
      </c>
      <c r="J2853" s="120"/>
      <c r="K2853" s="7">
        <v>20412982</v>
      </c>
      <c r="L2853" s="119"/>
      <c r="M2853" s="2"/>
      <c r="N2853" s="2" t="s">
        <v>732</v>
      </c>
    </row>
    <row r="2854" spans="1:14" s="1" customFormat="1" ht="27.6">
      <c r="A2854" s="1" t="s">
        <v>33</v>
      </c>
      <c r="B2854" s="1" t="s">
        <v>730</v>
      </c>
      <c r="C2854" s="2" t="s">
        <v>15</v>
      </c>
      <c r="D2854" s="2" t="s">
        <v>119</v>
      </c>
      <c r="E2854" s="7"/>
      <c r="F2854" s="120"/>
      <c r="G2854" s="7"/>
      <c r="H2854" s="120"/>
      <c r="I2854" s="7"/>
      <c r="J2854" s="120"/>
      <c r="K2854" s="7"/>
      <c r="L2854" s="119"/>
      <c r="M2854" s="2"/>
    </row>
    <row r="2855" spans="1:14" s="1" customFormat="1" ht="27.6">
      <c r="A2855" s="1" t="s">
        <v>33</v>
      </c>
      <c r="B2855" s="1" t="s">
        <v>730</v>
      </c>
      <c r="C2855" s="2" t="s">
        <v>15</v>
      </c>
      <c r="D2855" s="2" t="s">
        <v>120</v>
      </c>
      <c r="E2855" s="7"/>
      <c r="F2855" s="120"/>
      <c r="G2855" s="7"/>
      <c r="H2855" s="120"/>
      <c r="I2855" s="7"/>
      <c r="J2855" s="120"/>
      <c r="K2855" s="7"/>
      <c r="L2855" s="119"/>
      <c r="M2855" s="2"/>
    </row>
    <row r="2856" spans="1:14" s="1" customFormat="1" ht="27.6">
      <c r="A2856" s="1" t="s">
        <v>33</v>
      </c>
      <c r="B2856" s="1" t="s">
        <v>730</v>
      </c>
      <c r="C2856" s="2" t="s">
        <v>15</v>
      </c>
      <c r="D2856" s="2" t="s">
        <v>121</v>
      </c>
      <c r="E2856" s="7"/>
      <c r="F2856" s="120"/>
      <c r="G2856" s="7"/>
      <c r="H2856" s="120"/>
      <c r="I2856" s="7"/>
      <c r="J2856" s="120"/>
      <c r="K2856" s="7"/>
      <c r="L2856" s="119"/>
      <c r="M2856" s="2"/>
    </row>
    <row r="2857" spans="1:14" s="1" customFormat="1" ht="27.6">
      <c r="A2857" s="1" t="s">
        <v>33</v>
      </c>
      <c r="B2857" s="1" t="s">
        <v>730</v>
      </c>
      <c r="C2857" s="2" t="s">
        <v>15</v>
      </c>
      <c r="D2857" s="2" t="s">
        <v>122</v>
      </c>
      <c r="E2857" s="7"/>
      <c r="F2857" s="120"/>
      <c r="G2857" s="7"/>
      <c r="H2857" s="120"/>
      <c r="I2857" s="7"/>
      <c r="J2857" s="120"/>
      <c r="K2857" s="7"/>
      <c r="L2857" s="119"/>
      <c r="M2857" s="2"/>
    </row>
    <row r="2858" spans="1:14" s="1" customFormat="1">
      <c r="A2858" s="1" t="s">
        <v>33</v>
      </c>
      <c r="B2858" s="1" t="s">
        <v>730</v>
      </c>
      <c r="C2858" s="2" t="s">
        <v>15</v>
      </c>
      <c r="D2858" s="2" t="s">
        <v>123</v>
      </c>
      <c r="E2858" s="7"/>
      <c r="F2858" s="120"/>
      <c r="G2858" s="7"/>
      <c r="H2858" s="120"/>
      <c r="I2858" s="7"/>
      <c r="J2858" s="120"/>
      <c r="K2858" s="7"/>
      <c r="L2858" s="119"/>
      <c r="M2858" s="2"/>
    </row>
    <row r="2859" spans="1:14" s="1" customFormat="1">
      <c r="A2859" s="1" t="s">
        <v>33</v>
      </c>
      <c r="B2859" s="1" t="s">
        <v>730</v>
      </c>
      <c r="C2859" s="2" t="s">
        <v>86</v>
      </c>
      <c r="D2859" s="2" t="s">
        <v>124</v>
      </c>
      <c r="E2859" s="7"/>
      <c r="F2859" s="120"/>
      <c r="G2859" s="7"/>
      <c r="H2859" s="120"/>
      <c r="I2859" s="7"/>
      <c r="J2859" s="120"/>
      <c r="K2859" s="7"/>
      <c r="L2859" s="119"/>
      <c r="M2859" s="2"/>
    </row>
    <row r="2860" spans="1:14" s="1" customFormat="1">
      <c r="A2860" s="1" t="s">
        <v>33</v>
      </c>
      <c r="B2860" s="1" t="s">
        <v>735</v>
      </c>
      <c r="C2860" s="2" t="s">
        <v>8</v>
      </c>
      <c r="D2860" s="2" t="s">
        <v>97</v>
      </c>
      <c r="E2860" s="7">
        <v>162753</v>
      </c>
      <c r="F2860" s="120">
        <v>175</v>
      </c>
      <c r="G2860" s="7">
        <v>201138</v>
      </c>
      <c r="H2860" s="120">
        <v>199</v>
      </c>
      <c r="I2860" s="7">
        <v>1019928</v>
      </c>
      <c r="J2860" s="120">
        <v>1839</v>
      </c>
      <c r="K2860" s="7"/>
      <c r="L2860" s="119"/>
      <c r="M2860" s="2"/>
    </row>
    <row r="2861" spans="1:14" s="1" customFormat="1">
      <c r="A2861" s="1" t="s">
        <v>33</v>
      </c>
      <c r="B2861" s="1" t="s">
        <v>735</v>
      </c>
      <c r="C2861" s="2" t="s">
        <v>8</v>
      </c>
      <c r="D2861" s="2" t="s">
        <v>98</v>
      </c>
      <c r="E2861" s="7" t="s">
        <v>168</v>
      </c>
      <c r="F2861" s="120" t="s">
        <v>565</v>
      </c>
      <c r="G2861" s="7" t="s">
        <v>569</v>
      </c>
      <c r="H2861" s="120" t="s">
        <v>565</v>
      </c>
      <c r="I2861" s="7" t="s">
        <v>157</v>
      </c>
      <c r="J2861" s="120" t="s">
        <v>568</v>
      </c>
      <c r="K2861" s="7"/>
      <c r="L2861" s="119"/>
      <c r="M2861" s="2"/>
    </row>
    <row r="2862" spans="1:14" s="1" customFormat="1">
      <c r="A2862" s="1" t="s">
        <v>33</v>
      </c>
      <c r="B2862" s="1" t="s">
        <v>735</v>
      </c>
      <c r="C2862" s="2" t="s">
        <v>8</v>
      </c>
      <c r="D2862" s="2" t="s">
        <v>99</v>
      </c>
      <c r="E2862" s="7" t="s">
        <v>168</v>
      </c>
      <c r="F2862" s="120" t="s">
        <v>565</v>
      </c>
      <c r="G2862" s="7" t="s">
        <v>569</v>
      </c>
      <c r="H2862" s="120" t="s">
        <v>565</v>
      </c>
      <c r="I2862" s="7" t="s">
        <v>157</v>
      </c>
      <c r="J2862" s="120" t="s">
        <v>568</v>
      </c>
      <c r="K2862" s="7"/>
      <c r="L2862" s="119"/>
      <c r="M2862" s="2"/>
    </row>
    <row r="2863" spans="1:14" s="1" customFormat="1" ht="27.6">
      <c r="A2863" s="1" t="s">
        <v>33</v>
      </c>
      <c r="B2863" s="1" t="s">
        <v>735</v>
      </c>
      <c r="C2863" s="2" t="s">
        <v>8</v>
      </c>
      <c r="D2863" s="2" t="s">
        <v>100</v>
      </c>
      <c r="E2863" s="7" t="s">
        <v>168</v>
      </c>
      <c r="F2863" s="120" t="s">
        <v>565</v>
      </c>
      <c r="G2863" s="7" t="s">
        <v>569</v>
      </c>
      <c r="H2863" s="120" t="s">
        <v>565</v>
      </c>
      <c r="I2863" s="7" t="s">
        <v>157</v>
      </c>
      <c r="J2863" s="120" t="s">
        <v>568</v>
      </c>
      <c r="K2863" s="7"/>
      <c r="L2863" s="119"/>
      <c r="M2863" s="2"/>
    </row>
    <row r="2864" spans="1:14" s="1" customFormat="1">
      <c r="A2864" s="1" t="s">
        <v>33</v>
      </c>
      <c r="B2864" s="1" t="s">
        <v>735</v>
      </c>
      <c r="C2864" s="2" t="s">
        <v>8</v>
      </c>
      <c r="D2864" s="2" t="s">
        <v>101</v>
      </c>
      <c r="E2864" s="7" t="s">
        <v>168</v>
      </c>
      <c r="F2864" s="120" t="s">
        <v>565</v>
      </c>
      <c r="G2864" s="7" t="s">
        <v>569</v>
      </c>
      <c r="H2864" s="120" t="s">
        <v>565</v>
      </c>
      <c r="I2864" s="7" t="s">
        <v>157</v>
      </c>
      <c r="J2864" s="120" t="s">
        <v>568</v>
      </c>
      <c r="K2864" s="7"/>
      <c r="L2864" s="119"/>
      <c r="M2864" s="2"/>
    </row>
    <row r="2865" spans="1:14" s="1" customFormat="1" ht="55.2">
      <c r="A2865" s="1" t="s">
        <v>33</v>
      </c>
      <c r="B2865" s="1" t="s">
        <v>735</v>
      </c>
      <c r="C2865" s="2" t="s">
        <v>8</v>
      </c>
      <c r="D2865" s="2" t="s">
        <v>102</v>
      </c>
      <c r="E2865" s="7" t="s">
        <v>168</v>
      </c>
      <c r="F2865" s="120" t="s">
        <v>565</v>
      </c>
      <c r="G2865" s="7" t="s">
        <v>569</v>
      </c>
      <c r="H2865" s="120" t="s">
        <v>565</v>
      </c>
      <c r="I2865" s="7" t="s">
        <v>157</v>
      </c>
      <c r="J2865" s="120" t="s">
        <v>568</v>
      </c>
      <c r="K2865" s="7"/>
      <c r="L2865" s="119"/>
      <c r="M2865" s="2"/>
    </row>
    <row r="2866" spans="1:14" s="1" customFormat="1">
      <c r="A2866" s="1" t="s">
        <v>33</v>
      </c>
      <c r="B2866" s="1" t="s">
        <v>735</v>
      </c>
      <c r="C2866" s="2" t="s">
        <v>8</v>
      </c>
      <c r="D2866" s="2" t="s">
        <v>103</v>
      </c>
      <c r="E2866" s="7" t="s">
        <v>168</v>
      </c>
      <c r="F2866" s="120" t="s">
        <v>565</v>
      </c>
      <c r="G2866" s="7" t="s">
        <v>569</v>
      </c>
      <c r="H2866" s="120" t="s">
        <v>565</v>
      </c>
      <c r="I2866" s="7" t="s">
        <v>157</v>
      </c>
      <c r="J2866" s="120" t="s">
        <v>568</v>
      </c>
      <c r="K2866" s="7"/>
      <c r="L2866" s="119"/>
      <c r="M2866" s="2"/>
    </row>
    <row r="2867" spans="1:14" s="1" customFormat="1" ht="27.6">
      <c r="A2867" s="1" t="s">
        <v>33</v>
      </c>
      <c r="B2867" s="1" t="s">
        <v>735</v>
      </c>
      <c r="C2867" s="2" t="s">
        <v>9</v>
      </c>
      <c r="D2867" s="2" t="s">
        <v>104</v>
      </c>
      <c r="E2867" s="7" t="s">
        <v>168</v>
      </c>
      <c r="F2867" s="120"/>
      <c r="G2867" s="7" t="s">
        <v>569</v>
      </c>
      <c r="H2867" s="120"/>
      <c r="I2867" s="7" t="s">
        <v>157</v>
      </c>
      <c r="J2867" s="120"/>
      <c r="K2867" s="7"/>
      <c r="L2867" s="119"/>
      <c r="M2867" s="2"/>
    </row>
    <row r="2868" spans="1:14" s="1" customFormat="1" ht="27.6">
      <c r="A2868" s="1" t="s">
        <v>33</v>
      </c>
      <c r="B2868" s="1" t="s">
        <v>735</v>
      </c>
      <c r="C2868" s="2" t="s">
        <v>9</v>
      </c>
      <c r="D2868" s="2" t="s">
        <v>105</v>
      </c>
      <c r="E2868" s="7" t="s">
        <v>168</v>
      </c>
      <c r="F2868" s="120"/>
      <c r="G2868" s="7" t="s">
        <v>569</v>
      </c>
      <c r="H2868" s="120"/>
      <c r="I2868" s="7" t="s">
        <v>157</v>
      </c>
      <c r="J2868" s="120"/>
      <c r="K2868" s="7"/>
      <c r="L2868" s="119"/>
      <c r="M2868" s="2"/>
    </row>
    <row r="2869" spans="1:14" s="1" customFormat="1" ht="41.4">
      <c r="A2869" s="1" t="s">
        <v>33</v>
      </c>
      <c r="B2869" s="1" t="s">
        <v>735</v>
      </c>
      <c r="C2869" s="2" t="s">
        <v>9</v>
      </c>
      <c r="D2869" s="2" t="s">
        <v>106</v>
      </c>
      <c r="E2869" s="7" t="s">
        <v>168</v>
      </c>
      <c r="F2869" s="120"/>
      <c r="G2869" s="7" t="s">
        <v>569</v>
      </c>
      <c r="H2869" s="120"/>
      <c r="I2869" s="7" t="s">
        <v>157</v>
      </c>
      <c r="J2869" s="120"/>
      <c r="K2869" s="7"/>
      <c r="L2869" s="119"/>
      <c r="M2869" s="2"/>
    </row>
    <row r="2870" spans="1:14" s="1" customFormat="1" ht="27.6">
      <c r="A2870" s="1" t="s">
        <v>33</v>
      </c>
      <c r="B2870" s="1" t="s">
        <v>735</v>
      </c>
      <c r="C2870" s="2" t="s">
        <v>9</v>
      </c>
      <c r="D2870" s="2" t="s">
        <v>107</v>
      </c>
      <c r="E2870" s="7" t="s">
        <v>168</v>
      </c>
      <c r="F2870" s="120"/>
      <c r="G2870" s="7" t="s">
        <v>569</v>
      </c>
      <c r="H2870" s="120"/>
      <c r="I2870" s="7" t="s">
        <v>157</v>
      </c>
      <c r="J2870" s="120"/>
      <c r="K2870" s="7"/>
      <c r="L2870" s="119"/>
      <c r="M2870" s="2"/>
    </row>
    <row r="2871" spans="1:14" s="1" customFormat="1" ht="27.6">
      <c r="A2871" s="1" t="s">
        <v>33</v>
      </c>
      <c r="B2871" s="1" t="s">
        <v>735</v>
      </c>
      <c r="C2871" s="2" t="s">
        <v>9</v>
      </c>
      <c r="D2871" s="2" t="s">
        <v>108</v>
      </c>
      <c r="E2871" s="7">
        <v>12201</v>
      </c>
      <c r="F2871" s="120"/>
      <c r="G2871" s="7">
        <v>291052</v>
      </c>
      <c r="H2871" s="120"/>
      <c r="I2871" s="7">
        <v>661175</v>
      </c>
      <c r="J2871" s="120"/>
      <c r="K2871" s="7">
        <v>96229</v>
      </c>
      <c r="L2871" s="119"/>
      <c r="M2871" s="2"/>
    </row>
    <row r="2872" spans="1:14" s="1" customFormat="1" ht="27.6">
      <c r="A2872" s="1" t="s">
        <v>33</v>
      </c>
      <c r="B2872" s="1" t="s">
        <v>735</v>
      </c>
      <c r="C2872" s="2" t="s">
        <v>10</v>
      </c>
      <c r="D2872" s="2" t="s">
        <v>109</v>
      </c>
      <c r="E2872" s="7" t="s">
        <v>168</v>
      </c>
      <c r="F2872" s="120"/>
      <c r="G2872" s="7">
        <v>11472</v>
      </c>
      <c r="H2872" s="120"/>
      <c r="I2872" s="7" t="s">
        <v>157</v>
      </c>
      <c r="J2872" s="120"/>
      <c r="K2872" s="7"/>
      <c r="L2872" s="119"/>
      <c r="M2872" s="2"/>
    </row>
    <row r="2873" spans="1:14" s="1" customFormat="1" ht="27.6">
      <c r="A2873" s="1" t="s">
        <v>33</v>
      </c>
      <c r="B2873" s="1" t="s">
        <v>735</v>
      </c>
      <c r="C2873" s="2" t="s">
        <v>10</v>
      </c>
      <c r="D2873" s="2" t="s">
        <v>110</v>
      </c>
      <c r="E2873" s="7" t="s">
        <v>168</v>
      </c>
      <c r="F2873" s="120"/>
      <c r="G2873" s="7">
        <v>10387</v>
      </c>
      <c r="H2873" s="120"/>
      <c r="I2873" s="7" t="s">
        <v>157</v>
      </c>
      <c r="J2873" s="120"/>
      <c r="K2873" s="7"/>
      <c r="L2873" s="119"/>
      <c r="M2873" s="2"/>
    </row>
    <row r="2874" spans="1:14" s="1" customFormat="1" ht="27.6">
      <c r="A2874" s="1" t="s">
        <v>33</v>
      </c>
      <c r="B2874" s="1" t="s">
        <v>735</v>
      </c>
      <c r="C2874" s="2" t="s">
        <v>10</v>
      </c>
      <c r="D2874" s="2" t="s">
        <v>111</v>
      </c>
      <c r="E2874" s="7" t="s">
        <v>168</v>
      </c>
      <c r="F2874" s="120"/>
      <c r="G2874" s="7" t="s">
        <v>569</v>
      </c>
      <c r="H2874" s="120"/>
      <c r="I2874" s="7" t="s">
        <v>157</v>
      </c>
      <c r="J2874" s="120"/>
      <c r="K2874" s="7"/>
      <c r="L2874" s="119"/>
      <c r="M2874" s="2"/>
    </row>
    <row r="2875" spans="1:14" s="1" customFormat="1" ht="27.6">
      <c r="A2875" s="1" t="s">
        <v>33</v>
      </c>
      <c r="B2875" s="1" t="s">
        <v>735</v>
      </c>
      <c r="C2875" s="2" t="s">
        <v>10</v>
      </c>
      <c r="D2875" s="2" t="s">
        <v>112</v>
      </c>
      <c r="E2875" s="7" t="s">
        <v>168</v>
      </c>
      <c r="F2875" s="120"/>
      <c r="G2875" s="7" t="s">
        <v>569</v>
      </c>
      <c r="H2875" s="120"/>
      <c r="I2875" s="7" t="s">
        <v>157</v>
      </c>
      <c r="J2875" s="120"/>
      <c r="K2875" s="7"/>
      <c r="L2875" s="119"/>
      <c r="M2875" s="2"/>
    </row>
    <row r="2876" spans="1:14" s="1" customFormat="1">
      <c r="A2876" s="1" t="s">
        <v>33</v>
      </c>
      <c r="B2876" s="1" t="s">
        <v>735</v>
      </c>
      <c r="C2876" s="2" t="s">
        <v>11</v>
      </c>
      <c r="D2876" s="2" t="s">
        <v>113</v>
      </c>
      <c r="E2876" s="7" t="s">
        <v>168</v>
      </c>
      <c r="F2876" s="120"/>
      <c r="G2876" s="7">
        <v>542348</v>
      </c>
      <c r="H2876" s="120"/>
      <c r="I2876" s="7" t="s">
        <v>157</v>
      </c>
      <c r="J2876" s="120"/>
      <c r="K2876" s="7"/>
      <c r="L2876" s="119"/>
      <c r="M2876" s="2"/>
    </row>
    <row r="2877" spans="1:14" s="1" customFormat="1" ht="41.4">
      <c r="A2877" s="1" t="s">
        <v>33</v>
      </c>
      <c r="B2877" s="1" t="s">
        <v>735</v>
      </c>
      <c r="C2877" s="2" t="s">
        <v>11</v>
      </c>
      <c r="D2877" s="2" t="s">
        <v>114</v>
      </c>
      <c r="E2877" s="7" t="s">
        <v>168</v>
      </c>
      <c r="F2877" s="120"/>
      <c r="G2877" s="7" t="s">
        <v>569</v>
      </c>
      <c r="H2877" s="120"/>
      <c r="I2877" s="7" t="s">
        <v>157</v>
      </c>
      <c r="J2877" s="120"/>
      <c r="K2877" s="7"/>
      <c r="L2877" s="119"/>
      <c r="M2877" s="2"/>
    </row>
    <row r="2878" spans="1:14" s="1" customFormat="1">
      <c r="A2878" s="1" t="s">
        <v>33</v>
      </c>
      <c r="B2878" s="1" t="s">
        <v>735</v>
      </c>
      <c r="C2878" s="2" t="s">
        <v>11</v>
      </c>
      <c r="D2878" s="2" t="s">
        <v>115</v>
      </c>
      <c r="E2878" s="7" t="s">
        <v>168</v>
      </c>
      <c r="F2878" s="120"/>
      <c r="G2878" s="7">
        <v>34146115</v>
      </c>
      <c r="H2878" s="120"/>
      <c r="I2878" s="7">
        <v>21203862</v>
      </c>
      <c r="J2878" s="120"/>
      <c r="K2878" s="7">
        <v>0</v>
      </c>
      <c r="L2878" s="119"/>
      <c r="M2878" s="2"/>
      <c r="N2878" s="1" t="s">
        <v>736</v>
      </c>
    </row>
    <row r="2879" spans="1:14" s="1" customFormat="1">
      <c r="A2879" s="1" t="s">
        <v>33</v>
      </c>
      <c r="B2879" s="1" t="s">
        <v>735</v>
      </c>
      <c r="C2879" s="2" t="s">
        <v>12</v>
      </c>
      <c r="D2879" s="2" t="s">
        <v>116</v>
      </c>
      <c r="E2879" s="7" t="s">
        <v>168</v>
      </c>
      <c r="F2879" s="120"/>
      <c r="G2879" s="7">
        <v>3128997</v>
      </c>
      <c r="H2879" s="120"/>
      <c r="I2879" s="7">
        <v>-611475</v>
      </c>
      <c r="J2879" s="120"/>
      <c r="K2879" s="7"/>
      <c r="L2879" s="119"/>
      <c r="M2879" s="2"/>
    </row>
    <row r="2880" spans="1:14" s="1" customFormat="1" ht="27.6">
      <c r="A2880" s="1" t="s">
        <v>33</v>
      </c>
      <c r="B2880" s="1" t="s">
        <v>735</v>
      </c>
      <c r="C2880" s="2" t="s">
        <v>13</v>
      </c>
      <c r="D2880" s="2" t="s">
        <v>117</v>
      </c>
      <c r="E2880" s="7" t="s">
        <v>168</v>
      </c>
      <c r="F2880" s="120" t="s">
        <v>565</v>
      </c>
      <c r="G2880" s="7" t="s">
        <v>569</v>
      </c>
      <c r="H2880" s="120" t="s">
        <v>565</v>
      </c>
      <c r="I2880" s="7" t="s">
        <v>157</v>
      </c>
      <c r="J2880" s="120" t="s">
        <v>568</v>
      </c>
      <c r="K2880" s="7"/>
      <c r="L2880" s="119"/>
      <c r="M2880" s="2"/>
    </row>
    <row r="2881" spans="1:14" s="1" customFormat="1">
      <c r="A2881" s="1" t="s">
        <v>33</v>
      </c>
      <c r="B2881" s="1" t="s">
        <v>735</v>
      </c>
      <c r="C2881" s="2" t="s">
        <v>14</v>
      </c>
      <c r="D2881" s="2" t="s">
        <v>118</v>
      </c>
      <c r="E2881" s="7">
        <v>42284684</v>
      </c>
      <c r="F2881" s="120" t="s">
        <v>565</v>
      </c>
      <c r="G2881" s="7">
        <v>59058187</v>
      </c>
      <c r="H2881" s="120" t="s">
        <v>565</v>
      </c>
      <c r="I2881" s="7" t="s">
        <v>157</v>
      </c>
      <c r="J2881" s="120" t="s">
        <v>568</v>
      </c>
      <c r="K2881" s="7"/>
      <c r="L2881" s="119"/>
      <c r="M2881" s="2"/>
    </row>
    <row r="2882" spans="1:14" s="1" customFormat="1" ht="27.6">
      <c r="A2882" s="1" t="s">
        <v>33</v>
      </c>
      <c r="B2882" s="1" t="s">
        <v>735</v>
      </c>
      <c r="C2882" s="2" t="s">
        <v>15</v>
      </c>
      <c r="D2882" s="2" t="s">
        <v>119</v>
      </c>
      <c r="E2882" s="7" t="s">
        <v>168</v>
      </c>
      <c r="F2882" s="120" t="s">
        <v>565</v>
      </c>
      <c r="G2882" s="7" t="s">
        <v>569</v>
      </c>
      <c r="H2882" s="120" t="s">
        <v>565</v>
      </c>
      <c r="I2882" s="7" t="s">
        <v>157</v>
      </c>
      <c r="J2882" s="120" t="s">
        <v>568</v>
      </c>
      <c r="K2882" s="7"/>
      <c r="L2882" s="119"/>
      <c r="M2882" s="2"/>
    </row>
    <row r="2883" spans="1:14" s="1" customFormat="1" ht="27.6">
      <c r="A2883" s="1" t="s">
        <v>33</v>
      </c>
      <c r="B2883" s="1" t="s">
        <v>735</v>
      </c>
      <c r="C2883" s="2" t="s">
        <v>15</v>
      </c>
      <c r="D2883" s="2" t="s">
        <v>120</v>
      </c>
      <c r="E2883" s="7" t="s">
        <v>168</v>
      </c>
      <c r="F2883" s="120" t="s">
        <v>565</v>
      </c>
      <c r="G2883" s="7" t="s">
        <v>569</v>
      </c>
      <c r="H2883" s="120" t="s">
        <v>565</v>
      </c>
      <c r="I2883" s="7" t="s">
        <v>157</v>
      </c>
      <c r="J2883" s="120" t="s">
        <v>568</v>
      </c>
      <c r="K2883" s="7"/>
      <c r="L2883" s="119"/>
      <c r="M2883" s="2"/>
    </row>
    <row r="2884" spans="1:14" s="1" customFormat="1" ht="27.6">
      <c r="A2884" s="1" t="s">
        <v>33</v>
      </c>
      <c r="B2884" s="1" t="s">
        <v>735</v>
      </c>
      <c r="C2884" s="2" t="s">
        <v>15</v>
      </c>
      <c r="D2884" s="2" t="s">
        <v>121</v>
      </c>
      <c r="E2884" s="7" t="s">
        <v>168</v>
      </c>
      <c r="F2884" s="120" t="s">
        <v>565</v>
      </c>
      <c r="G2884" s="7" t="s">
        <v>569</v>
      </c>
      <c r="H2884" s="120" t="s">
        <v>565</v>
      </c>
      <c r="I2884" s="7" t="s">
        <v>157</v>
      </c>
      <c r="J2884" s="120" t="s">
        <v>568</v>
      </c>
      <c r="K2884" s="7"/>
      <c r="L2884" s="119"/>
      <c r="M2884" s="2"/>
    </row>
    <row r="2885" spans="1:14" s="1" customFormat="1" ht="27.6">
      <c r="A2885" s="1" t="s">
        <v>33</v>
      </c>
      <c r="B2885" s="1" t="s">
        <v>735</v>
      </c>
      <c r="C2885" s="2" t="s">
        <v>15</v>
      </c>
      <c r="D2885" s="2" t="s">
        <v>122</v>
      </c>
      <c r="E2885" s="7" t="s">
        <v>168</v>
      </c>
      <c r="F2885" s="120" t="s">
        <v>565</v>
      </c>
      <c r="G2885" s="7" t="s">
        <v>569</v>
      </c>
      <c r="H2885" s="120" t="s">
        <v>565</v>
      </c>
      <c r="I2885" s="7" t="s">
        <v>157</v>
      </c>
      <c r="J2885" s="120" t="s">
        <v>568</v>
      </c>
      <c r="K2885" s="7"/>
      <c r="L2885" s="119"/>
      <c r="M2885" s="2"/>
    </row>
    <row r="2886" spans="1:14" s="1" customFormat="1">
      <c r="A2886" s="1" t="s">
        <v>33</v>
      </c>
      <c r="B2886" s="1" t="s">
        <v>735</v>
      </c>
      <c r="C2886" s="2" t="s">
        <v>15</v>
      </c>
      <c r="D2886" s="2" t="s">
        <v>123</v>
      </c>
      <c r="E2886" s="7"/>
      <c r="F2886" s="120"/>
      <c r="G2886" s="7"/>
      <c r="H2886" s="120"/>
      <c r="I2886" s="7"/>
      <c r="J2886" s="120"/>
      <c r="K2886" s="7"/>
      <c r="L2886" s="119"/>
      <c r="M2886" s="2"/>
    </row>
    <row r="2887" spans="1:14" s="1" customFormat="1">
      <c r="A2887" s="1" t="s">
        <v>33</v>
      </c>
      <c r="B2887" s="1" t="s">
        <v>735</v>
      </c>
      <c r="C2887" s="2" t="s">
        <v>86</v>
      </c>
      <c r="D2887" s="2" t="s">
        <v>124</v>
      </c>
      <c r="E2887" s="7"/>
      <c r="F2887" s="120"/>
      <c r="G2887" s="7"/>
      <c r="H2887" s="120"/>
      <c r="I2887" s="7"/>
      <c r="J2887" s="120"/>
      <c r="K2887" s="7"/>
      <c r="L2887" s="119"/>
      <c r="M2887" s="2"/>
    </row>
    <row r="2888" spans="1:14" s="1" customFormat="1">
      <c r="A2888" s="1" t="s">
        <v>32</v>
      </c>
      <c r="B2888" s="1" t="s">
        <v>743</v>
      </c>
      <c r="C2888" s="2" t="s">
        <v>8</v>
      </c>
      <c r="D2888" s="2" t="s">
        <v>97</v>
      </c>
      <c r="E2888" s="130">
        <v>4522850</v>
      </c>
      <c r="F2888" s="120">
        <v>5321</v>
      </c>
      <c r="G2888" s="130">
        <v>10549600</v>
      </c>
      <c r="H2888" s="120">
        <v>9168</v>
      </c>
      <c r="I2888" s="130">
        <v>13579125</v>
      </c>
      <c r="J2888" s="120">
        <v>6755</v>
      </c>
      <c r="K2888" s="7" t="s">
        <v>744</v>
      </c>
      <c r="L2888" s="119">
        <v>304</v>
      </c>
      <c r="M2888" s="2"/>
    </row>
    <row r="2889" spans="1:14" s="1" customFormat="1">
      <c r="A2889" s="1" t="s">
        <v>32</v>
      </c>
      <c r="B2889" s="1" t="s">
        <v>743</v>
      </c>
      <c r="C2889" s="2" t="s">
        <v>8</v>
      </c>
      <c r="D2889" s="2" t="s">
        <v>98</v>
      </c>
      <c r="E2889" s="149">
        <v>1472165</v>
      </c>
      <c r="F2889" s="112">
        <v>1400</v>
      </c>
      <c r="G2889" s="8" t="s">
        <v>567</v>
      </c>
      <c r="H2889" s="128" t="s">
        <v>565</v>
      </c>
      <c r="I2889" s="8" t="s">
        <v>408</v>
      </c>
      <c r="J2889" s="128" t="s">
        <v>568</v>
      </c>
      <c r="K2889" s="8" t="s">
        <v>744</v>
      </c>
      <c r="L2889" s="1" t="s">
        <v>566</v>
      </c>
      <c r="M2889" s="2"/>
    </row>
    <row r="2890" spans="1:14" s="1" customFormat="1">
      <c r="A2890" s="1" t="s">
        <v>32</v>
      </c>
      <c r="B2890" s="1" t="s">
        <v>743</v>
      </c>
      <c r="C2890" s="2" t="s">
        <v>8</v>
      </c>
      <c r="D2890" s="2" t="s">
        <v>99</v>
      </c>
      <c r="E2890" s="90" t="s">
        <v>550</v>
      </c>
      <c r="F2890" s="112" t="s">
        <v>565</v>
      </c>
      <c r="G2890" s="8" t="s">
        <v>567</v>
      </c>
      <c r="H2890" s="128" t="s">
        <v>565</v>
      </c>
      <c r="I2890" s="8" t="s">
        <v>408</v>
      </c>
      <c r="J2890" s="128" t="s">
        <v>568</v>
      </c>
      <c r="K2890" s="8" t="s">
        <v>744</v>
      </c>
      <c r="L2890" s="1" t="s">
        <v>566</v>
      </c>
      <c r="M2890" s="2"/>
    </row>
    <row r="2891" spans="1:14" s="1" customFormat="1" ht="27.6">
      <c r="A2891" s="1" t="s">
        <v>32</v>
      </c>
      <c r="B2891" s="1" t="s">
        <v>743</v>
      </c>
      <c r="C2891" s="2" t="s">
        <v>8</v>
      </c>
      <c r="D2891" s="2" t="s">
        <v>100</v>
      </c>
      <c r="E2891" s="90" t="s">
        <v>550</v>
      </c>
      <c r="F2891" s="112" t="s">
        <v>565</v>
      </c>
      <c r="G2891" s="150">
        <v>603600</v>
      </c>
      <c r="H2891" s="128" t="s">
        <v>565</v>
      </c>
      <c r="I2891" s="8" t="s">
        <v>408</v>
      </c>
      <c r="J2891" s="128" t="s">
        <v>568</v>
      </c>
      <c r="K2891" s="8" t="s">
        <v>744</v>
      </c>
      <c r="L2891" s="1" t="s">
        <v>566</v>
      </c>
      <c r="M2891" s="2"/>
    </row>
    <row r="2892" spans="1:14" s="1" customFormat="1">
      <c r="A2892" s="1" t="s">
        <v>32</v>
      </c>
      <c r="B2892" s="1" t="s">
        <v>743</v>
      </c>
      <c r="C2892" s="2" t="s">
        <v>8</v>
      </c>
      <c r="D2892" s="2" t="s">
        <v>101</v>
      </c>
      <c r="E2892" s="149">
        <v>137042</v>
      </c>
      <c r="F2892" s="112">
        <v>545</v>
      </c>
      <c r="G2892" s="150">
        <v>223321</v>
      </c>
      <c r="H2892" s="128">
        <v>561</v>
      </c>
      <c r="I2892" s="150">
        <v>289462</v>
      </c>
      <c r="J2892" s="128">
        <v>700</v>
      </c>
      <c r="K2892" s="8" t="s">
        <v>744</v>
      </c>
      <c r="L2892" s="1" t="s">
        <v>566</v>
      </c>
      <c r="M2892" s="2"/>
    </row>
    <row r="2893" spans="1:14" s="1" customFormat="1" ht="55.2">
      <c r="A2893" s="1" t="s">
        <v>32</v>
      </c>
      <c r="B2893" s="1" t="s">
        <v>743</v>
      </c>
      <c r="C2893" s="2" t="s">
        <v>8</v>
      </c>
      <c r="D2893" s="2" t="s">
        <v>102</v>
      </c>
      <c r="E2893" s="90" t="s">
        <v>550</v>
      </c>
      <c r="F2893" s="112" t="s">
        <v>565</v>
      </c>
      <c r="G2893" s="8" t="s">
        <v>567</v>
      </c>
      <c r="H2893" s="128" t="s">
        <v>565</v>
      </c>
      <c r="I2893" s="8" t="s">
        <v>408</v>
      </c>
      <c r="J2893" s="128" t="s">
        <v>568</v>
      </c>
      <c r="K2893" s="8" t="s">
        <v>744</v>
      </c>
      <c r="L2893" s="1" t="s">
        <v>566</v>
      </c>
      <c r="M2893" s="2"/>
    </row>
    <row r="2894" spans="1:14" s="1" customFormat="1">
      <c r="A2894" s="1" t="s">
        <v>32</v>
      </c>
      <c r="B2894" s="1" t="s">
        <v>743</v>
      </c>
      <c r="C2894" s="2" t="s">
        <v>8</v>
      </c>
      <c r="D2894" s="2" t="s">
        <v>103</v>
      </c>
      <c r="E2894" s="90" t="s">
        <v>550</v>
      </c>
      <c r="F2894" s="112" t="s">
        <v>565</v>
      </c>
      <c r="G2894" s="150">
        <v>2697959</v>
      </c>
      <c r="H2894" s="128">
        <v>1849</v>
      </c>
      <c r="I2894" s="150">
        <v>1480562</v>
      </c>
      <c r="J2894" s="128">
        <v>1126</v>
      </c>
      <c r="K2894" s="150">
        <v>763</v>
      </c>
      <c r="L2894" s="1">
        <v>69</v>
      </c>
      <c r="M2894" s="2"/>
      <c r="N2894" s="1" t="s">
        <v>745</v>
      </c>
    </row>
    <row r="2895" spans="1:14" s="1" customFormat="1" ht="27.6">
      <c r="A2895" s="1" t="s">
        <v>32</v>
      </c>
      <c r="B2895" s="1" t="s">
        <v>743</v>
      </c>
      <c r="C2895" s="2" t="s">
        <v>9</v>
      </c>
      <c r="D2895" s="2" t="s">
        <v>104</v>
      </c>
      <c r="E2895" s="90" t="s">
        <v>550</v>
      </c>
      <c r="F2895" s="112"/>
      <c r="G2895" s="8" t="s">
        <v>567</v>
      </c>
      <c r="H2895" s="128"/>
      <c r="I2895" s="8" t="s">
        <v>408</v>
      </c>
      <c r="J2895" s="128"/>
      <c r="K2895" s="8" t="s">
        <v>744</v>
      </c>
      <c r="L2895" s="1" t="s">
        <v>566</v>
      </c>
      <c r="M2895" s="2"/>
    </row>
    <row r="2896" spans="1:14" s="1" customFormat="1" ht="27.6">
      <c r="A2896" s="1" t="s">
        <v>32</v>
      </c>
      <c r="B2896" s="1" t="s">
        <v>743</v>
      </c>
      <c r="C2896" s="2" t="s">
        <v>9</v>
      </c>
      <c r="D2896" s="2" t="s">
        <v>105</v>
      </c>
      <c r="E2896" s="90" t="s">
        <v>550</v>
      </c>
      <c r="F2896" s="143"/>
      <c r="G2896" s="8" t="s">
        <v>567</v>
      </c>
      <c r="H2896" s="144"/>
      <c r="I2896" s="150">
        <v>29742</v>
      </c>
      <c r="J2896" s="144"/>
      <c r="K2896" s="8" t="s">
        <v>744</v>
      </c>
      <c r="L2896" s="1" t="s">
        <v>566</v>
      </c>
      <c r="M2896" s="2"/>
    </row>
    <row r="2897" spans="1:14" s="1" customFormat="1" ht="41.4">
      <c r="A2897" s="1" t="s">
        <v>32</v>
      </c>
      <c r="B2897" s="1" t="s">
        <v>743</v>
      </c>
      <c r="C2897" s="2" t="s">
        <v>9</v>
      </c>
      <c r="D2897" s="2" t="s">
        <v>106</v>
      </c>
      <c r="E2897" s="149">
        <v>2838524</v>
      </c>
      <c r="F2897" s="143"/>
      <c r="G2897" s="8" t="s">
        <v>567</v>
      </c>
      <c r="H2897" s="144"/>
      <c r="I2897" s="150">
        <v>2420872</v>
      </c>
      <c r="J2897" s="144"/>
      <c r="K2897" s="150">
        <v>1101443</v>
      </c>
      <c r="M2897" s="2"/>
    </row>
    <row r="2898" spans="1:14" s="1" customFormat="1" ht="27.6">
      <c r="A2898" s="1" t="s">
        <v>32</v>
      </c>
      <c r="B2898" s="1" t="s">
        <v>743</v>
      </c>
      <c r="C2898" s="2" t="s">
        <v>9</v>
      </c>
      <c r="D2898" s="2" t="s">
        <v>107</v>
      </c>
      <c r="E2898" s="90" t="s">
        <v>550</v>
      </c>
      <c r="F2898" s="143"/>
      <c r="G2898" s="150">
        <v>6218</v>
      </c>
      <c r="H2898" s="144"/>
      <c r="I2898" s="150">
        <v>2661604</v>
      </c>
      <c r="J2898" s="144"/>
      <c r="K2898" s="150">
        <v>1592281</v>
      </c>
      <c r="M2898" s="2"/>
    </row>
    <row r="2899" spans="1:14" s="1" customFormat="1" ht="27.6">
      <c r="A2899" s="1" t="s">
        <v>32</v>
      </c>
      <c r="B2899" s="1" t="s">
        <v>743</v>
      </c>
      <c r="C2899" s="2" t="s">
        <v>9</v>
      </c>
      <c r="D2899" s="2" t="s">
        <v>108</v>
      </c>
      <c r="E2899" s="149">
        <v>167478</v>
      </c>
      <c r="F2899" s="143"/>
      <c r="G2899" s="150">
        <v>3529981</v>
      </c>
      <c r="H2899" s="144"/>
      <c r="I2899" s="150">
        <v>9686625</v>
      </c>
      <c r="J2899" s="144"/>
      <c r="K2899" s="150">
        <v>5074335</v>
      </c>
      <c r="M2899" s="2"/>
    </row>
    <row r="2900" spans="1:14" s="1" customFormat="1" ht="27.6">
      <c r="A2900" s="1" t="s">
        <v>32</v>
      </c>
      <c r="B2900" s="1" t="s">
        <v>743</v>
      </c>
      <c r="C2900" s="2" t="s">
        <v>10</v>
      </c>
      <c r="D2900" s="2" t="s">
        <v>109</v>
      </c>
      <c r="E2900" s="149">
        <v>116086</v>
      </c>
      <c r="F2900" s="143"/>
      <c r="G2900" s="150">
        <v>448643</v>
      </c>
      <c r="H2900" s="144"/>
      <c r="I2900" s="150">
        <v>307810</v>
      </c>
      <c r="J2900" s="144"/>
      <c r="K2900" s="8" t="s">
        <v>744</v>
      </c>
      <c r="M2900" s="2"/>
    </row>
    <row r="2901" spans="1:14" s="1" customFormat="1" ht="27.6">
      <c r="A2901" s="1" t="s">
        <v>32</v>
      </c>
      <c r="B2901" s="1" t="s">
        <v>743</v>
      </c>
      <c r="C2901" s="2" t="s">
        <v>10</v>
      </c>
      <c r="D2901" s="2" t="s">
        <v>110</v>
      </c>
      <c r="E2901" s="149">
        <v>216369</v>
      </c>
      <c r="F2901" s="143"/>
      <c r="G2901" s="150">
        <v>150911</v>
      </c>
      <c r="H2901" s="144"/>
      <c r="I2901" s="150">
        <v>96404</v>
      </c>
      <c r="J2901" s="144"/>
      <c r="K2901" s="8" t="s">
        <v>744</v>
      </c>
      <c r="M2901" s="2"/>
    </row>
    <row r="2902" spans="1:14" s="1" customFormat="1" ht="27.6">
      <c r="A2902" s="1" t="s">
        <v>32</v>
      </c>
      <c r="B2902" s="1" t="s">
        <v>743</v>
      </c>
      <c r="C2902" s="2" t="s">
        <v>10</v>
      </c>
      <c r="D2902" s="2" t="s">
        <v>111</v>
      </c>
      <c r="E2902" s="149">
        <v>111724</v>
      </c>
      <c r="F2902" s="143"/>
      <c r="G2902" s="150">
        <v>129791</v>
      </c>
      <c r="H2902" s="144"/>
      <c r="I2902" s="8" t="s">
        <v>408</v>
      </c>
      <c r="J2902" s="144"/>
      <c r="K2902" s="150">
        <v>2392056</v>
      </c>
      <c r="M2902" s="2"/>
    </row>
    <row r="2903" spans="1:14" s="1" customFormat="1" ht="27.6">
      <c r="A2903" s="1" t="s">
        <v>32</v>
      </c>
      <c r="B2903" s="1" t="s">
        <v>743</v>
      </c>
      <c r="C2903" s="2" t="s">
        <v>10</v>
      </c>
      <c r="D2903" s="2" t="s">
        <v>112</v>
      </c>
      <c r="E2903" s="90" t="s">
        <v>550</v>
      </c>
      <c r="F2903" s="143"/>
      <c r="G2903" s="8" t="s">
        <v>567</v>
      </c>
      <c r="H2903" s="144"/>
      <c r="I2903" s="8" t="s">
        <v>408</v>
      </c>
      <c r="J2903" s="144"/>
      <c r="K2903" s="8" t="s">
        <v>744</v>
      </c>
      <c r="M2903" s="2"/>
    </row>
    <row r="2904" spans="1:14" s="1" customFormat="1">
      <c r="A2904" s="1" t="s">
        <v>32</v>
      </c>
      <c r="B2904" s="1" t="s">
        <v>743</v>
      </c>
      <c r="C2904" s="2" t="s">
        <v>11</v>
      </c>
      <c r="D2904" s="2" t="s">
        <v>113</v>
      </c>
      <c r="E2904" s="90" t="s">
        <v>550</v>
      </c>
      <c r="F2904" s="143"/>
      <c r="G2904" s="150">
        <v>15971403</v>
      </c>
      <c r="H2904" s="144"/>
      <c r="I2904" s="150">
        <v>50397152</v>
      </c>
      <c r="J2904" s="144"/>
      <c r="K2904" s="150">
        <v>27920588</v>
      </c>
      <c r="M2904" s="2"/>
    </row>
    <row r="2905" spans="1:14" s="1" customFormat="1" ht="41.4">
      <c r="A2905" s="1" t="s">
        <v>32</v>
      </c>
      <c r="B2905" s="1" t="s">
        <v>743</v>
      </c>
      <c r="C2905" s="2" t="s">
        <v>11</v>
      </c>
      <c r="D2905" s="2" t="s">
        <v>114</v>
      </c>
      <c r="E2905" s="149">
        <v>1098888</v>
      </c>
      <c r="F2905" s="143"/>
      <c r="G2905" s="150">
        <v>7577103</v>
      </c>
      <c r="H2905" s="144"/>
      <c r="I2905" s="8" t="s">
        <v>408</v>
      </c>
      <c r="J2905" s="144"/>
      <c r="K2905" s="8" t="s">
        <v>744</v>
      </c>
      <c r="M2905" s="2"/>
    </row>
    <row r="2906" spans="1:14" s="1" customFormat="1">
      <c r="A2906" s="1" t="s">
        <v>32</v>
      </c>
      <c r="B2906" s="1" t="s">
        <v>743</v>
      </c>
      <c r="C2906" s="2" t="s">
        <v>11</v>
      </c>
      <c r="D2906" s="2" t="s">
        <v>115</v>
      </c>
      <c r="E2906" s="92" t="s">
        <v>550</v>
      </c>
      <c r="F2906" s="143"/>
      <c r="G2906" s="22" t="s">
        <v>567</v>
      </c>
      <c r="H2906" s="144"/>
      <c r="I2906" s="22" t="s">
        <v>408</v>
      </c>
      <c r="J2906" s="144"/>
      <c r="K2906" s="22" t="s">
        <v>744</v>
      </c>
      <c r="M2906" s="2"/>
    </row>
    <row r="2907" spans="1:14" s="1" customFormat="1">
      <c r="A2907" s="1" t="s">
        <v>32</v>
      </c>
      <c r="B2907" s="1" t="s">
        <v>743</v>
      </c>
      <c r="C2907" s="2" t="s">
        <v>12</v>
      </c>
      <c r="D2907" s="2" t="s">
        <v>116</v>
      </c>
      <c r="E2907" s="90" t="s">
        <v>550</v>
      </c>
      <c r="F2907" s="143"/>
      <c r="G2907" s="8" t="s">
        <v>567</v>
      </c>
      <c r="H2907" s="144"/>
      <c r="I2907" s="8" t="s">
        <v>408</v>
      </c>
      <c r="J2907" s="144"/>
      <c r="K2907" s="8" t="s">
        <v>744</v>
      </c>
      <c r="M2907" s="2"/>
    </row>
    <row r="2908" spans="1:14" s="1" customFormat="1" ht="27.6">
      <c r="A2908" s="1" t="s">
        <v>32</v>
      </c>
      <c r="B2908" s="1" t="s">
        <v>743</v>
      </c>
      <c r="C2908" s="2" t="s">
        <v>13</v>
      </c>
      <c r="D2908" s="2" t="s">
        <v>117</v>
      </c>
      <c r="E2908" s="90" t="s">
        <v>550</v>
      </c>
      <c r="F2908" s="143"/>
      <c r="G2908" s="8" t="s">
        <v>567</v>
      </c>
      <c r="H2908" s="144" t="s">
        <v>565</v>
      </c>
      <c r="I2908" s="8" t="s">
        <v>408</v>
      </c>
      <c r="J2908" s="144" t="s">
        <v>568</v>
      </c>
      <c r="K2908" s="8" t="s">
        <v>744</v>
      </c>
      <c r="M2908" s="2"/>
    </row>
    <row r="2909" spans="1:14" s="1" customFormat="1">
      <c r="A2909" s="1" t="s">
        <v>32</v>
      </c>
      <c r="B2909" s="1" t="s">
        <v>743</v>
      </c>
      <c r="C2909" s="2" t="s">
        <v>14</v>
      </c>
      <c r="D2909" s="2" t="s">
        <v>118</v>
      </c>
      <c r="E2909" s="90" t="s">
        <v>550</v>
      </c>
      <c r="F2909" s="112"/>
      <c r="G2909" s="150">
        <v>2461409</v>
      </c>
      <c r="H2909" s="128" t="s">
        <v>565</v>
      </c>
      <c r="I2909" s="150">
        <v>204882</v>
      </c>
      <c r="J2909" s="128" t="s">
        <v>568</v>
      </c>
      <c r="K2909" s="8"/>
      <c r="M2909" s="2"/>
    </row>
    <row r="2910" spans="1:14" s="1" customFormat="1" ht="27.6">
      <c r="A2910" s="1" t="s">
        <v>32</v>
      </c>
      <c r="B2910" s="1" t="s">
        <v>743</v>
      </c>
      <c r="C2910" s="2" t="s">
        <v>15</v>
      </c>
      <c r="D2910" s="2" t="s">
        <v>119</v>
      </c>
      <c r="E2910" s="90" t="s">
        <v>550</v>
      </c>
      <c r="F2910" s="112"/>
      <c r="G2910" s="150">
        <v>1168261</v>
      </c>
      <c r="H2910" s="128">
        <v>594</v>
      </c>
      <c r="I2910" s="8" t="s">
        <v>408</v>
      </c>
      <c r="J2910" s="128" t="s">
        <v>568</v>
      </c>
      <c r="K2910" s="150">
        <v>5000</v>
      </c>
      <c r="L2910" s="1">
        <v>3</v>
      </c>
      <c r="M2910" s="2"/>
      <c r="N2910" s="1" t="s">
        <v>746</v>
      </c>
    </row>
    <row r="2911" spans="1:14" s="1" customFormat="1" ht="27.6">
      <c r="A2911" s="1" t="s">
        <v>32</v>
      </c>
      <c r="B2911" s="1" t="s">
        <v>743</v>
      </c>
      <c r="C2911" s="2" t="s">
        <v>15</v>
      </c>
      <c r="D2911" s="2" t="s">
        <v>120</v>
      </c>
      <c r="E2911" s="90" t="s">
        <v>550</v>
      </c>
      <c r="F2911" s="112"/>
      <c r="G2911" s="150">
        <v>1126953</v>
      </c>
      <c r="H2911" s="128">
        <v>807</v>
      </c>
      <c r="I2911" s="150">
        <v>10411</v>
      </c>
      <c r="J2911" s="128" t="s">
        <v>568</v>
      </c>
      <c r="K2911" s="8" t="s">
        <v>744</v>
      </c>
      <c r="M2911" s="2"/>
    </row>
    <row r="2912" spans="1:14" s="1" customFormat="1" ht="27.6">
      <c r="A2912" s="1" t="s">
        <v>32</v>
      </c>
      <c r="B2912" s="1" t="s">
        <v>743</v>
      </c>
      <c r="C2912" s="2" t="s">
        <v>15</v>
      </c>
      <c r="D2912" s="2" t="s">
        <v>121</v>
      </c>
      <c r="E2912" s="90" t="s">
        <v>550</v>
      </c>
      <c r="F2912" s="112"/>
      <c r="G2912" s="150">
        <v>127785</v>
      </c>
      <c r="H2912" s="128">
        <v>54</v>
      </c>
      <c r="I2912" s="150">
        <v>1015587</v>
      </c>
      <c r="J2912" s="128">
        <v>131</v>
      </c>
      <c r="K2912" s="8"/>
      <c r="M2912" s="2"/>
    </row>
    <row r="2913" spans="1:13" s="1" customFormat="1" ht="27.6">
      <c r="A2913" s="1" t="s">
        <v>32</v>
      </c>
      <c r="B2913" s="1" t="s">
        <v>743</v>
      </c>
      <c r="C2913" s="2" t="s">
        <v>15</v>
      </c>
      <c r="D2913" s="2" t="s">
        <v>122</v>
      </c>
      <c r="E2913" s="90" t="s">
        <v>550</v>
      </c>
      <c r="F2913" s="112"/>
      <c r="G2913" s="8" t="s">
        <v>567</v>
      </c>
      <c r="H2913" s="128"/>
      <c r="I2913" s="8" t="s">
        <v>408</v>
      </c>
      <c r="J2913" s="128" t="s">
        <v>568</v>
      </c>
      <c r="K2913" s="8" t="s">
        <v>744</v>
      </c>
      <c r="M2913" s="2"/>
    </row>
    <row r="2914" spans="1:13" s="1" customFormat="1">
      <c r="A2914" s="1" t="s">
        <v>32</v>
      </c>
      <c r="B2914" s="1" t="s">
        <v>743</v>
      </c>
      <c r="C2914" s="2" t="s">
        <v>15</v>
      </c>
      <c r="D2914" s="2" t="s">
        <v>123</v>
      </c>
      <c r="E2914" s="90" t="s">
        <v>550</v>
      </c>
      <c r="F2914" s="112"/>
      <c r="G2914" s="8" t="s">
        <v>567</v>
      </c>
      <c r="H2914" s="128"/>
      <c r="I2914" s="8" t="s">
        <v>408</v>
      </c>
      <c r="J2914" s="128" t="s">
        <v>568</v>
      </c>
      <c r="K2914" s="8" t="s">
        <v>744</v>
      </c>
      <c r="M2914" s="2"/>
    </row>
    <row r="2915" spans="1:13" s="1" customFormat="1">
      <c r="A2915" s="1" t="s">
        <v>32</v>
      </c>
      <c r="B2915" s="1" t="s">
        <v>743</v>
      </c>
      <c r="C2915" s="2" t="s">
        <v>86</v>
      </c>
      <c r="D2915" s="2" t="s">
        <v>124</v>
      </c>
      <c r="E2915" s="90" t="s">
        <v>550</v>
      </c>
      <c r="F2915" s="112"/>
      <c r="G2915" s="8" t="s">
        <v>567</v>
      </c>
      <c r="H2915" s="128"/>
      <c r="I2915" s="8" t="s">
        <v>408</v>
      </c>
      <c r="J2915" s="128" t="s">
        <v>568</v>
      </c>
      <c r="K2915" s="8" t="s">
        <v>744</v>
      </c>
      <c r="M2915" s="2"/>
    </row>
    <row r="2916" spans="1:13" s="1" customFormat="1">
      <c r="A2916" s="1" t="s">
        <v>32</v>
      </c>
      <c r="B2916" s="1" t="s">
        <v>747</v>
      </c>
      <c r="C2916" s="2" t="s">
        <v>8</v>
      </c>
      <c r="D2916" s="2" t="s">
        <v>97</v>
      </c>
      <c r="E2916" s="91">
        <v>530433</v>
      </c>
      <c r="F2916" s="113">
        <v>288</v>
      </c>
      <c r="G2916" s="8">
        <v>238174</v>
      </c>
      <c r="H2916" s="128">
        <v>116</v>
      </c>
      <c r="I2916" s="8">
        <v>2994300</v>
      </c>
      <c r="J2916" s="128">
        <v>570</v>
      </c>
      <c r="K2916" s="8">
        <v>37250</v>
      </c>
      <c r="L2916" s="1">
        <v>22</v>
      </c>
      <c r="M2916" s="2"/>
    </row>
    <row r="2917" spans="1:13" s="1" customFormat="1">
      <c r="A2917" s="1" t="s">
        <v>32</v>
      </c>
      <c r="B2917" s="1" t="s">
        <v>747</v>
      </c>
      <c r="C2917" s="2" t="s">
        <v>8</v>
      </c>
      <c r="D2917" s="2" t="s">
        <v>98</v>
      </c>
      <c r="E2917" s="7"/>
      <c r="F2917" s="120"/>
      <c r="G2917" s="7"/>
      <c r="H2917" s="120"/>
      <c r="I2917" s="7"/>
      <c r="J2917" s="120"/>
      <c r="K2917" s="7"/>
      <c r="L2917" s="119"/>
      <c r="M2917" s="2"/>
    </row>
    <row r="2918" spans="1:13" s="1" customFormat="1">
      <c r="A2918" s="1" t="s">
        <v>32</v>
      </c>
      <c r="B2918" s="1" t="s">
        <v>747</v>
      </c>
      <c r="C2918" s="2" t="s">
        <v>8</v>
      </c>
      <c r="D2918" s="2" t="s">
        <v>99</v>
      </c>
      <c r="E2918" s="7"/>
      <c r="F2918" s="120"/>
      <c r="G2918" s="7"/>
      <c r="H2918" s="120"/>
      <c r="I2918" s="7"/>
      <c r="J2918" s="120"/>
      <c r="K2918" s="7"/>
      <c r="L2918" s="119"/>
      <c r="M2918" s="2"/>
    </row>
    <row r="2919" spans="1:13" s="1" customFormat="1" ht="27.6">
      <c r="A2919" s="1" t="s">
        <v>32</v>
      </c>
      <c r="B2919" s="1" t="s">
        <v>747</v>
      </c>
      <c r="C2919" s="2" t="s">
        <v>8</v>
      </c>
      <c r="D2919" s="2" t="s">
        <v>100</v>
      </c>
      <c r="E2919" s="7"/>
      <c r="F2919" s="120"/>
      <c r="G2919" s="7"/>
      <c r="H2919" s="120"/>
      <c r="I2919" s="7"/>
      <c r="J2919" s="120"/>
      <c r="K2919" s="7"/>
      <c r="L2919" s="119"/>
      <c r="M2919" s="2"/>
    </row>
    <row r="2920" spans="1:13" s="1" customFormat="1">
      <c r="A2920" s="1" t="s">
        <v>32</v>
      </c>
      <c r="B2920" s="1" t="s">
        <v>747</v>
      </c>
      <c r="C2920" s="2" t="s">
        <v>8</v>
      </c>
      <c r="D2920" s="2" t="s">
        <v>101</v>
      </c>
      <c r="E2920" s="7"/>
      <c r="F2920" s="120"/>
      <c r="G2920" s="7"/>
      <c r="H2920" s="120"/>
      <c r="I2920" s="7"/>
      <c r="J2920" s="120"/>
      <c r="K2920" s="7"/>
      <c r="L2920" s="119"/>
      <c r="M2920" s="2"/>
    </row>
    <row r="2921" spans="1:13" s="1" customFormat="1" ht="55.2">
      <c r="A2921" s="1" t="s">
        <v>32</v>
      </c>
      <c r="B2921" s="1" t="s">
        <v>747</v>
      </c>
      <c r="C2921" s="2" t="s">
        <v>8</v>
      </c>
      <c r="D2921" s="2" t="s">
        <v>102</v>
      </c>
      <c r="E2921" s="7"/>
      <c r="F2921" s="120"/>
      <c r="G2921" s="7"/>
      <c r="H2921" s="120"/>
      <c r="I2921" s="7"/>
      <c r="J2921" s="120"/>
      <c r="K2921" s="7"/>
      <c r="L2921" s="119"/>
      <c r="M2921" s="2"/>
    </row>
    <row r="2922" spans="1:13" s="1" customFormat="1">
      <c r="A2922" s="1" t="s">
        <v>32</v>
      </c>
      <c r="B2922" s="1" t="s">
        <v>747</v>
      </c>
      <c r="C2922" s="2" t="s">
        <v>8</v>
      </c>
      <c r="D2922" s="2" t="s">
        <v>103</v>
      </c>
      <c r="E2922" s="7"/>
      <c r="F2922" s="120"/>
      <c r="G2922" s="7">
        <v>317011</v>
      </c>
      <c r="H2922" s="120"/>
      <c r="I2922" s="7"/>
      <c r="J2922" s="120"/>
      <c r="K2922" s="7"/>
      <c r="L2922" s="119"/>
      <c r="M2922" s="2"/>
    </row>
    <row r="2923" spans="1:13" s="1" customFormat="1" ht="27.6">
      <c r="A2923" s="1" t="s">
        <v>32</v>
      </c>
      <c r="B2923" s="1" t="s">
        <v>747</v>
      </c>
      <c r="C2923" s="2" t="s">
        <v>9</v>
      </c>
      <c r="D2923" s="2" t="s">
        <v>104</v>
      </c>
      <c r="E2923" s="7">
        <v>327</v>
      </c>
      <c r="F2923" s="120"/>
      <c r="G2923" s="7">
        <v>1080</v>
      </c>
      <c r="H2923" s="120"/>
      <c r="I2923" s="7"/>
      <c r="J2923" s="120"/>
      <c r="K2923" s="7"/>
      <c r="L2923" s="119"/>
      <c r="M2923" s="2"/>
    </row>
    <row r="2924" spans="1:13" s="1" customFormat="1" ht="27.6">
      <c r="A2924" s="1" t="s">
        <v>32</v>
      </c>
      <c r="B2924" s="1" t="s">
        <v>747</v>
      </c>
      <c r="C2924" s="2" t="s">
        <v>9</v>
      </c>
      <c r="D2924" s="2" t="s">
        <v>105</v>
      </c>
      <c r="E2924" s="7"/>
      <c r="F2924" s="120"/>
      <c r="G2924" s="7"/>
      <c r="H2924" s="120"/>
      <c r="I2924" s="7">
        <v>856</v>
      </c>
      <c r="J2924" s="120"/>
      <c r="K2924" s="7"/>
      <c r="L2924" s="119"/>
      <c r="M2924" s="2"/>
    </row>
    <row r="2925" spans="1:13" s="1" customFormat="1" ht="41.4">
      <c r="A2925" s="1" t="s">
        <v>32</v>
      </c>
      <c r="B2925" s="1" t="s">
        <v>747</v>
      </c>
      <c r="C2925" s="2" t="s">
        <v>9</v>
      </c>
      <c r="D2925" s="2" t="s">
        <v>106</v>
      </c>
      <c r="E2925" s="7">
        <v>285</v>
      </c>
      <c r="F2925" s="120"/>
      <c r="G2925" s="7">
        <v>5152</v>
      </c>
      <c r="H2925" s="120"/>
      <c r="I2925" s="7"/>
      <c r="J2925" s="120"/>
      <c r="K2925" s="7"/>
      <c r="L2925" s="119"/>
      <c r="M2925" s="2"/>
    </row>
    <row r="2926" spans="1:13" s="1" customFormat="1" ht="27.6">
      <c r="A2926" s="1" t="s">
        <v>32</v>
      </c>
      <c r="B2926" s="1" t="s">
        <v>747</v>
      </c>
      <c r="C2926" s="2" t="s">
        <v>9</v>
      </c>
      <c r="D2926" s="2" t="s">
        <v>107</v>
      </c>
      <c r="E2926" s="7"/>
      <c r="F2926" s="120"/>
      <c r="G2926" s="7"/>
      <c r="H2926" s="120"/>
      <c r="I2926" s="7">
        <v>10403</v>
      </c>
      <c r="J2926" s="120"/>
      <c r="K2926" s="7">
        <v>4496</v>
      </c>
      <c r="L2926" s="119"/>
      <c r="M2926" s="2"/>
    </row>
    <row r="2927" spans="1:13" s="1" customFormat="1" ht="27.6">
      <c r="A2927" s="1" t="s">
        <v>32</v>
      </c>
      <c r="B2927" s="1" t="s">
        <v>747</v>
      </c>
      <c r="C2927" s="2" t="s">
        <v>9</v>
      </c>
      <c r="D2927" s="2" t="s">
        <v>108</v>
      </c>
      <c r="E2927" s="7">
        <v>33750</v>
      </c>
      <c r="F2927" s="120"/>
      <c r="G2927" s="7">
        <v>789007</v>
      </c>
      <c r="H2927" s="120"/>
      <c r="I2927" s="7">
        <v>426878</v>
      </c>
      <c r="J2927" s="120"/>
      <c r="K2927" s="7">
        <v>550245</v>
      </c>
      <c r="L2927" s="119"/>
      <c r="M2927" s="2">
        <v>20449</v>
      </c>
    </row>
    <row r="2928" spans="1:13" s="1" customFormat="1" ht="27.6">
      <c r="A2928" s="1" t="s">
        <v>32</v>
      </c>
      <c r="B2928" s="1" t="s">
        <v>747</v>
      </c>
      <c r="C2928" s="2" t="s">
        <v>10</v>
      </c>
      <c r="D2928" s="2" t="s">
        <v>109</v>
      </c>
      <c r="E2928" s="7">
        <v>824</v>
      </c>
      <c r="F2928" s="120"/>
      <c r="G2928" s="7">
        <v>44689</v>
      </c>
      <c r="H2928" s="120"/>
      <c r="I2928" s="7">
        <v>5657</v>
      </c>
      <c r="J2928" s="120"/>
      <c r="K2928" s="7">
        <v>858</v>
      </c>
      <c r="L2928" s="119"/>
      <c r="M2928" s="2"/>
    </row>
    <row r="2929" spans="1:14" s="1" customFormat="1" ht="27.6">
      <c r="A2929" s="1" t="s">
        <v>32</v>
      </c>
      <c r="B2929" s="1" t="s">
        <v>747</v>
      </c>
      <c r="C2929" s="2" t="s">
        <v>10</v>
      </c>
      <c r="D2929" s="2" t="s">
        <v>110</v>
      </c>
      <c r="E2929" s="7"/>
      <c r="F2929" s="120"/>
      <c r="G2929" s="7">
        <v>24000</v>
      </c>
      <c r="H2929" s="120"/>
      <c r="I2929" s="7"/>
      <c r="J2929" s="120"/>
      <c r="K2929" s="7"/>
      <c r="L2929" s="119"/>
      <c r="M2929" s="2"/>
    </row>
    <row r="2930" spans="1:14" s="1" customFormat="1" ht="27.6">
      <c r="A2930" s="1" t="s">
        <v>32</v>
      </c>
      <c r="B2930" s="1" t="s">
        <v>747</v>
      </c>
      <c r="C2930" s="2" t="s">
        <v>10</v>
      </c>
      <c r="D2930" s="2" t="s">
        <v>111</v>
      </c>
      <c r="E2930" s="7">
        <v>71943</v>
      </c>
      <c r="F2930" s="120"/>
      <c r="G2930" s="7">
        <v>54057</v>
      </c>
      <c r="H2930" s="120"/>
      <c r="I2930" s="7">
        <v>32817</v>
      </c>
      <c r="J2930" s="120"/>
      <c r="K2930" s="7"/>
      <c r="L2930" s="119"/>
      <c r="M2930" s="2"/>
    </row>
    <row r="2931" spans="1:14" s="1" customFormat="1" ht="27.6">
      <c r="A2931" s="1" t="s">
        <v>32</v>
      </c>
      <c r="B2931" s="1" t="s">
        <v>747</v>
      </c>
      <c r="C2931" s="2" t="s">
        <v>10</v>
      </c>
      <c r="D2931" s="2" t="s">
        <v>112</v>
      </c>
      <c r="E2931" s="7"/>
      <c r="F2931" s="120"/>
      <c r="G2931" s="7">
        <v>1277676</v>
      </c>
      <c r="H2931" s="120"/>
      <c r="I2931" s="7"/>
      <c r="J2931" s="120"/>
      <c r="K2931" s="7"/>
      <c r="L2931" s="119"/>
      <c r="M2931" s="2"/>
    </row>
    <row r="2932" spans="1:14" s="1" customFormat="1">
      <c r="A2932" s="1" t="s">
        <v>32</v>
      </c>
      <c r="B2932" s="1" t="s">
        <v>747</v>
      </c>
      <c r="C2932" s="2" t="s">
        <v>11</v>
      </c>
      <c r="D2932" s="2" t="s">
        <v>113</v>
      </c>
      <c r="E2932" s="7"/>
      <c r="F2932" s="120"/>
      <c r="G2932" s="7"/>
      <c r="H2932" s="120"/>
      <c r="I2932" s="7">
        <v>149625</v>
      </c>
      <c r="J2932" s="120"/>
      <c r="K2932" s="7"/>
      <c r="L2932" s="119"/>
      <c r="M2932" s="2"/>
    </row>
    <row r="2933" spans="1:14" s="1" customFormat="1" ht="41.4">
      <c r="A2933" s="1" t="s">
        <v>32</v>
      </c>
      <c r="B2933" s="1" t="s">
        <v>747</v>
      </c>
      <c r="C2933" s="2" t="s">
        <v>11</v>
      </c>
      <c r="D2933" s="2" t="s">
        <v>114</v>
      </c>
      <c r="E2933" s="7"/>
      <c r="F2933" s="120"/>
      <c r="G2933" s="7"/>
      <c r="H2933" s="120"/>
      <c r="I2933" s="7"/>
      <c r="J2933" s="120"/>
      <c r="K2933" s="7"/>
      <c r="L2933" s="119"/>
      <c r="M2933" s="2"/>
    </row>
    <row r="2934" spans="1:14" s="1" customFormat="1">
      <c r="A2934" s="1" t="s">
        <v>32</v>
      </c>
      <c r="B2934" s="1" t="s">
        <v>747</v>
      </c>
      <c r="C2934" s="2" t="s">
        <v>11</v>
      </c>
      <c r="D2934" s="2" t="s">
        <v>115</v>
      </c>
      <c r="E2934" s="7"/>
      <c r="F2934" s="120"/>
      <c r="G2934" s="7"/>
      <c r="H2934" s="120"/>
      <c r="I2934" s="7"/>
      <c r="J2934" s="120"/>
      <c r="K2934" s="7"/>
      <c r="L2934" s="119"/>
      <c r="M2934" s="2"/>
    </row>
    <row r="2935" spans="1:14" s="1" customFormat="1">
      <c r="A2935" s="1" t="s">
        <v>32</v>
      </c>
      <c r="B2935" s="1" t="s">
        <v>747</v>
      </c>
      <c r="C2935" s="2" t="s">
        <v>12</v>
      </c>
      <c r="D2935" s="2" t="s">
        <v>116</v>
      </c>
      <c r="E2935" s="7"/>
      <c r="F2935" s="120"/>
      <c r="G2935" s="7"/>
      <c r="H2935" s="120"/>
      <c r="I2935" s="7"/>
      <c r="J2935" s="120"/>
      <c r="K2935" s="7"/>
      <c r="L2935" s="119"/>
      <c r="M2935" s="2"/>
    </row>
    <row r="2936" spans="1:14" s="1" customFormat="1" ht="27.6">
      <c r="A2936" s="1" t="s">
        <v>32</v>
      </c>
      <c r="B2936" s="1" t="s">
        <v>747</v>
      </c>
      <c r="C2936" s="2" t="s">
        <v>13</v>
      </c>
      <c r="D2936" s="2" t="s">
        <v>117</v>
      </c>
      <c r="E2936" s="7"/>
      <c r="F2936" s="120"/>
      <c r="G2936" s="7"/>
      <c r="H2936" s="120"/>
      <c r="I2936" s="7"/>
      <c r="J2936" s="120"/>
      <c r="K2936" s="7"/>
      <c r="L2936" s="119"/>
      <c r="M2936" s="2"/>
    </row>
    <row r="2937" spans="1:14" s="1" customFormat="1">
      <c r="A2937" s="1" t="s">
        <v>32</v>
      </c>
      <c r="B2937" s="1" t="s">
        <v>747</v>
      </c>
      <c r="C2937" s="2" t="s">
        <v>14</v>
      </c>
      <c r="D2937" s="2" t="s">
        <v>118</v>
      </c>
      <c r="E2937" s="7"/>
      <c r="F2937" s="120"/>
      <c r="G2937" s="7">
        <v>12745</v>
      </c>
      <c r="H2937" s="120"/>
      <c r="I2937" s="7">
        <v>53292</v>
      </c>
      <c r="J2937" s="120"/>
      <c r="K2937" s="7">
        <v>3462</v>
      </c>
      <c r="L2937" s="119"/>
      <c r="M2937" s="2"/>
      <c r="N2937" s="1" t="s">
        <v>748</v>
      </c>
    </row>
    <row r="2938" spans="1:14" s="1" customFormat="1" ht="27.6">
      <c r="A2938" s="1" t="s">
        <v>32</v>
      </c>
      <c r="B2938" s="1" t="s">
        <v>747</v>
      </c>
      <c r="C2938" s="2" t="s">
        <v>15</v>
      </c>
      <c r="D2938" s="2" t="s">
        <v>119</v>
      </c>
      <c r="E2938" s="7"/>
      <c r="F2938" s="120"/>
      <c r="G2938" s="7"/>
      <c r="H2938" s="120"/>
      <c r="I2938" s="7"/>
      <c r="J2938" s="120"/>
      <c r="K2938" s="7"/>
      <c r="L2938" s="119"/>
      <c r="M2938" s="2"/>
    </row>
    <row r="2939" spans="1:14" s="1" customFormat="1" ht="27.6">
      <c r="A2939" s="1" t="s">
        <v>32</v>
      </c>
      <c r="B2939" s="1" t="s">
        <v>747</v>
      </c>
      <c r="C2939" s="2" t="s">
        <v>15</v>
      </c>
      <c r="D2939" s="2" t="s">
        <v>120</v>
      </c>
      <c r="E2939" s="7"/>
      <c r="F2939" s="120"/>
      <c r="G2939" s="7">
        <v>102909</v>
      </c>
      <c r="H2939" s="120"/>
      <c r="I2939" s="7"/>
      <c r="J2939" s="120"/>
      <c r="K2939" s="7"/>
      <c r="L2939" s="119"/>
      <c r="M2939" s="2"/>
    </row>
    <row r="2940" spans="1:14" s="1" customFormat="1" ht="27.6">
      <c r="A2940" s="1" t="s">
        <v>32</v>
      </c>
      <c r="B2940" s="1" t="s">
        <v>747</v>
      </c>
      <c r="C2940" s="2" t="s">
        <v>15</v>
      </c>
      <c r="D2940" s="2" t="s">
        <v>121</v>
      </c>
      <c r="E2940" s="7"/>
      <c r="F2940" s="120"/>
      <c r="G2940" s="7">
        <v>3404</v>
      </c>
      <c r="H2940" s="120"/>
      <c r="I2940" s="7"/>
      <c r="J2940" s="120"/>
      <c r="K2940" s="7"/>
      <c r="L2940" s="119"/>
      <c r="M2940" s="2"/>
    </row>
    <row r="2941" spans="1:14" s="1" customFormat="1" ht="27.6">
      <c r="A2941" s="1" t="s">
        <v>32</v>
      </c>
      <c r="B2941" s="1" t="s">
        <v>747</v>
      </c>
      <c r="C2941" s="2" t="s">
        <v>15</v>
      </c>
      <c r="D2941" s="2" t="s">
        <v>122</v>
      </c>
      <c r="E2941" s="7"/>
      <c r="F2941" s="120"/>
      <c r="G2941" s="7"/>
      <c r="H2941" s="120"/>
      <c r="I2941" s="7"/>
      <c r="J2941" s="120"/>
      <c r="K2941" s="7"/>
      <c r="L2941" s="119"/>
      <c r="M2941" s="2"/>
    </row>
    <row r="2942" spans="1:14" s="1" customFormat="1">
      <c r="A2942" s="1" t="s">
        <v>32</v>
      </c>
      <c r="B2942" s="1" t="s">
        <v>747</v>
      </c>
      <c r="C2942" s="2" t="s">
        <v>15</v>
      </c>
      <c r="D2942" s="2" t="s">
        <v>123</v>
      </c>
      <c r="E2942" s="7"/>
      <c r="F2942" s="120"/>
      <c r="G2942" s="7"/>
      <c r="H2942" s="120"/>
      <c r="I2942" s="7"/>
      <c r="J2942" s="120"/>
      <c r="K2942" s="7">
        <v>173913</v>
      </c>
      <c r="L2942" s="119"/>
      <c r="M2942" s="2"/>
    </row>
    <row r="2943" spans="1:14" s="1" customFormat="1">
      <c r="A2943" s="1" t="s">
        <v>32</v>
      </c>
      <c r="B2943" s="1" t="s">
        <v>747</v>
      </c>
      <c r="C2943" s="2" t="s">
        <v>86</v>
      </c>
      <c r="D2943" s="2" t="s">
        <v>124</v>
      </c>
      <c r="E2943" s="7"/>
      <c r="F2943" s="120"/>
      <c r="G2943" s="7"/>
      <c r="H2943" s="120"/>
      <c r="I2943" s="7"/>
      <c r="J2943" s="120"/>
      <c r="K2943" s="7"/>
      <c r="L2943" s="119"/>
      <c r="M2943" s="2"/>
    </row>
    <row r="2944" spans="1:14">
      <c r="A2944" s="1" t="s">
        <v>32</v>
      </c>
      <c r="B2944" s="83" t="s">
        <v>763</v>
      </c>
      <c r="C2944" s="84" t="s">
        <v>8</v>
      </c>
      <c r="D2944" s="2" t="s">
        <v>97</v>
      </c>
      <c r="E2944" s="7">
        <v>3758005</v>
      </c>
      <c r="F2944" s="120">
        <v>8790</v>
      </c>
      <c r="G2944" s="8">
        <v>8609679</v>
      </c>
      <c r="H2944" s="120">
        <v>9989</v>
      </c>
      <c r="I2944" s="8">
        <f>5297426+1521955</f>
        <v>6819381</v>
      </c>
      <c r="J2944" s="120">
        <v>3556</v>
      </c>
      <c r="K2944" s="7">
        <v>330433</v>
      </c>
      <c r="L2944" s="119">
        <v>1664</v>
      </c>
      <c r="M2944" s="1"/>
      <c r="N2944" s="1"/>
    </row>
    <row r="2945" spans="1:14">
      <c r="A2945" s="1" t="s">
        <v>32</v>
      </c>
      <c r="B2945" s="83" t="s">
        <v>763</v>
      </c>
      <c r="C2945" s="84" t="s">
        <v>8</v>
      </c>
      <c r="D2945" s="2" t="s">
        <v>98</v>
      </c>
      <c r="E2945" s="7">
        <v>4221251</v>
      </c>
      <c r="F2945" s="120">
        <v>9533</v>
      </c>
      <c r="G2945" s="8">
        <v>1726110</v>
      </c>
      <c r="H2945" s="120">
        <v>7496</v>
      </c>
      <c r="I2945" s="8">
        <f>6821790+6373680-106528</f>
        <v>13088942</v>
      </c>
      <c r="J2945" s="120">
        <v>13834</v>
      </c>
      <c r="K2945" s="7"/>
      <c r="L2945" s="119"/>
      <c r="M2945" s="1"/>
      <c r="N2945" s="1"/>
    </row>
    <row r="2946" spans="1:14">
      <c r="A2946" s="1" t="s">
        <v>32</v>
      </c>
      <c r="B2946" s="83" t="s">
        <v>763</v>
      </c>
      <c r="C2946" s="84" t="s">
        <v>8</v>
      </c>
      <c r="D2946" s="2" t="s">
        <v>99</v>
      </c>
      <c r="E2946" s="7"/>
      <c r="F2946" s="120"/>
      <c r="G2946" s="8"/>
      <c r="H2946" s="120"/>
      <c r="I2946" s="8"/>
      <c r="J2946" s="120"/>
      <c r="K2946" s="7"/>
      <c r="L2946" s="119"/>
      <c r="M2946" s="1"/>
      <c r="N2946" s="1"/>
    </row>
    <row r="2947" spans="1:14" ht="27.6">
      <c r="A2947" s="1" t="s">
        <v>32</v>
      </c>
      <c r="B2947" s="83" t="s">
        <v>763</v>
      </c>
      <c r="C2947" s="84" t="s">
        <v>8</v>
      </c>
      <c r="D2947" s="2" t="s">
        <v>100</v>
      </c>
      <c r="E2947" s="7">
        <v>60664</v>
      </c>
      <c r="F2947" s="120">
        <v>6</v>
      </c>
      <c r="G2947" s="8"/>
      <c r="H2947" s="120"/>
      <c r="I2947" s="8"/>
      <c r="J2947" s="120"/>
      <c r="K2947" s="7"/>
      <c r="L2947" s="119"/>
      <c r="M2947" s="1"/>
      <c r="N2947" s="1"/>
    </row>
    <row r="2948" spans="1:14">
      <c r="A2948" s="1" t="s">
        <v>32</v>
      </c>
      <c r="B2948" s="83" t="s">
        <v>763</v>
      </c>
      <c r="C2948" s="84" t="s">
        <v>8</v>
      </c>
      <c r="D2948" s="2" t="s">
        <v>101</v>
      </c>
      <c r="E2948" s="7"/>
      <c r="F2948" s="120"/>
      <c r="G2948" s="8"/>
      <c r="H2948" s="120"/>
      <c r="I2948" s="8"/>
      <c r="J2948" s="120"/>
      <c r="K2948" s="7"/>
      <c r="L2948" s="119"/>
      <c r="M2948" s="1"/>
      <c r="N2948" s="1"/>
    </row>
    <row r="2949" spans="1:14" ht="55.2">
      <c r="A2949" s="1" t="s">
        <v>32</v>
      </c>
      <c r="B2949" s="83" t="s">
        <v>763</v>
      </c>
      <c r="C2949" s="84" t="s">
        <v>8</v>
      </c>
      <c r="D2949" s="2" t="s">
        <v>102</v>
      </c>
      <c r="E2949" s="7"/>
      <c r="F2949" s="120"/>
      <c r="G2949" s="8"/>
      <c r="H2949" s="120"/>
      <c r="I2949" s="8"/>
      <c r="J2949" s="120"/>
      <c r="K2949" s="7"/>
      <c r="L2949" s="119"/>
      <c r="M2949" s="1"/>
      <c r="N2949" s="1"/>
    </row>
    <row r="2950" spans="1:14">
      <c r="A2950" s="1" t="s">
        <v>32</v>
      </c>
      <c r="B2950" s="83" t="s">
        <v>763</v>
      </c>
      <c r="C2950" s="84" t="s">
        <v>8</v>
      </c>
      <c r="D2950" s="2" t="s">
        <v>103</v>
      </c>
      <c r="E2950" s="7"/>
      <c r="F2950" s="120"/>
      <c r="G2950" s="8"/>
      <c r="H2950" s="120"/>
      <c r="I2950" s="8"/>
      <c r="J2950" s="120"/>
      <c r="K2950" s="7"/>
      <c r="L2950" s="119"/>
      <c r="M2950" s="1"/>
      <c r="N2950" s="1"/>
    </row>
    <row r="2951" spans="1:14" ht="27.6">
      <c r="A2951" s="1" t="s">
        <v>32</v>
      </c>
      <c r="B2951" s="83" t="s">
        <v>763</v>
      </c>
      <c r="C2951" s="84" t="s">
        <v>9</v>
      </c>
      <c r="D2951" s="2" t="s">
        <v>104</v>
      </c>
      <c r="E2951" s="7"/>
      <c r="F2951" s="170"/>
      <c r="G2951" s="8"/>
      <c r="H2951" s="170"/>
      <c r="I2951" s="8"/>
      <c r="J2951" s="170"/>
      <c r="K2951" s="7"/>
      <c r="L2951" s="119"/>
      <c r="M2951" s="1"/>
      <c r="N2951" s="1"/>
    </row>
    <row r="2952" spans="1:14" ht="27.6">
      <c r="A2952" s="1" t="s">
        <v>32</v>
      </c>
      <c r="B2952" s="83" t="s">
        <v>763</v>
      </c>
      <c r="C2952" s="84" t="s">
        <v>9</v>
      </c>
      <c r="D2952" s="2" t="s">
        <v>105</v>
      </c>
      <c r="E2952" s="7"/>
      <c r="F2952" s="170"/>
      <c r="G2952" s="8"/>
      <c r="H2952" s="170"/>
      <c r="I2952" s="8"/>
      <c r="J2952" s="170"/>
      <c r="K2952" s="7"/>
      <c r="L2952" s="119"/>
      <c r="M2952" s="1"/>
      <c r="N2952" s="1"/>
    </row>
    <row r="2953" spans="1:14" ht="41.4">
      <c r="A2953" s="1" t="s">
        <v>32</v>
      </c>
      <c r="B2953" s="83" t="s">
        <v>763</v>
      </c>
      <c r="C2953" s="84" t="s">
        <v>9</v>
      </c>
      <c r="D2953" s="2" t="s">
        <v>106</v>
      </c>
      <c r="E2953" s="7"/>
      <c r="F2953" s="170"/>
      <c r="G2953" s="8"/>
      <c r="H2953" s="170"/>
      <c r="I2953" s="8"/>
      <c r="J2953" s="170"/>
      <c r="K2953" s="7"/>
      <c r="L2953" s="119"/>
      <c r="M2953" s="1"/>
      <c r="N2953" s="1"/>
    </row>
    <row r="2954" spans="1:14" ht="27.6">
      <c r="A2954" s="1" t="s">
        <v>32</v>
      </c>
      <c r="B2954" s="83" t="s">
        <v>763</v>
      </c>
      <c r="C2954" s="84" t="s">
        <v>9</v>
      </c>
      <c r="D2954" s="2" t="s">
        <v>107</v>
      </c>
      <c r="E2954" s="7"/>
      <c r="F2954" s="170"/>
      <c r="G2954" s="8"/>
      <c r="H2954" s="170"/>
      <c r="I2954" s="8"/>
      <c r="J2954" s="170"/>
      <c r="K2954" s="7"/>
      <c r="L2954" s="119"/>
      <c r="M2954" s="1"/>
      <c r="N2954" s="1"/>
    </row>
    <row r="2955" spans="1:14" ht="27.6">
      <c r="A2955" s="1" t="s">
        <v>32</v>
      </c>
      <c r="B2955" s="83" t="s">
        <v>763</v>
      </c>
      <c r="C2955" s="84" t="s">
        <v>9</v>
      </c>
      <c r="D2955" s="2" t="s">
        <v>108</v>
      </c>
      <c r="E2955" s="7"/>
      <c r="F2955" s="170"/>
      <c r="G2955" s="8"/>
      <c r="H2955" s="170"/>
      <c r="I2955" s="8">
        <f>240131+635768</f>
        <v>875899</v>
      </c>
      <c r="J2955" s="170"/>
      <c r="K2955" s="7">
        <v>746500</v>
      </c>
      <c r="L2955" s="119"/>
      <c r="M2955" s="1"/>
      <c r="N2955" s="1"/>
    </row>
    <row r="2956" spans="1:14" ht="27.6">
      <c r="A2956" s="1" t="s">
        <v>32</v>
      </c>
      <c r="B2956" s="83" t="s">
        <v>763</v>
      </c>
      <c r="C2956" s="84" t="s">
        <v>10</v>
      </c>
      <c r="D2956" s="2" t="s">
        <v>109</v>
      </c>
      <c r="E2956" s="7"/>
      <c r="F2956" s="170"/>
      <c r="G2956" s="8"/>
      <c r="H2956" s="170"/>
      <c r="I2956" s="8"/>
      <c r="J2956" s="170"/>
      <c r="K2956" s="7"/>
      <c r="L2956" s="119"/>
      <c r="M2956" s="1"/>
      <c r="N2956" s="1"/>
    </row>
    <row r="2957" spans="1:14" ht="27.6">
      <c r="A2957" s="1" t="s">
        <v>32</v>
      </c>
      <c r="B2957" s="83" t="s">
        <v>763</v>
      </c>
      <c r="C2957" s="84" t="s">
        <v>10</v>
      </c>
      <c r="D2957" s="2" t="s">
        <v>110</v>
      </c>
      <c r="E2957" s="7"/>
      <c r="F2957" s="170"/>
      <c r="G2957" s="8">
        <v>59779</v>
      </c>
      <c r="H2957" s="170"/>
      <c r="I2957" s="8"/>
      <c r="J2957" s="170"/>
      <c r="K2957" s="7"/>
      <c r="L2957" s="119"/>
      <c r="M2957" s="1"/>
      <c r="N2957" s="1"/>
    </row>
    <row r="2958" spans="1:14" ht="27.6">
      <c r="A2958" s="1" t="s">
        <v>32</v>
      </c>
      <c r="B2958" s="83" t="s">
        <v>763</v>
      </c>
      <c r="C2958" s="84" t="s">
        <v>10</v>
      </c>
      <c r="D2958" s="2" t="s">
        <v>111</v>
      </c>
      <c r="E2958" s="7"/>
      <c r="F2958" s="170"/>
      <c r="G2958" s="8"/>
      <c r="H2958" s="170"/>
      <c r="I2958" s="8"/>
      <c r="J2958" s="170"/>
      <c r="K2958" s="7"/>
      <c r="L2958" s="119"/>
      <c r="M2958" s="1"/>
      <c r="N2958" s="1"/>
    </row>
    <row r="2959" spans="1:14" ht="27.6">
      <c r="A2959" s="1" t="s">
        <v>32</v>
      </c>
      <c r="B2959" s="83" t="s">
        <v>763</v>
      </c>
      <c r="C2959" s="84" t="s">
        <v>10</v>
      </c>
      <c r="D2959" s="2" t="s">
        <v>112</v>
      </c>
      <c r="E2959" s="7"/>
      <c r="F2959" s="170"/>
      <c r="G2959" s="8"/>
      <c r="H2959" s="170"/>
      <c r="I2959" s="8"/>
      <c r="J2959" s="170"/>
      <c r="K2959" s="7"/>
      <c r="L2959" s="119"/>
      <c r="M2959" s="1"/>
      <c r="N2959" s="1"/>
    </row>
    <row r="2960" spans="1:14">
      <c r="A2960" s="1" t="s">
        <v>32</v>
      </c>
      <c r="B2960" s="83" t="s">
        <v>763</v>
      </c>
      <c r="C2960" s="84" t="s">
        <v>11</v>
      </c>
      <c r="D2960" s="2" t="s">
        <v>113</v>
      </c>
      <c r="E2960" s="7"/>
      <c r="F2960" s="170"/>
      <c r="G2960" s="8"/>
      <c r="H2960" s="170"/>
      <c r="I2960" s="8"/>
      <c r="J2960" s="170"/>
      <c r="K2960" s="7"/>
      <c r="L2960" s="119"/>
      <c r="M2960" s="1"/>
      <c r="N2960" s="1"/>
    </row>
    <row r="2961" spans="1:14" ht="41.4">
      <c r="A2961" s="1" t="s">
        <v>32</v>
      </c>
      <c r="B2961" s="83" t="s">
        <v>763</v>
      </c>
      <c r="C2961" s="84" t="s">
        <v>11</v>
      </c>
      <c r="D2961" s="2" t="s">
        <v>114</v>
      </c>
      <c r="E2961" s="7"/>
      <c r="F2961" s="170"/>
      <c r="G2961" s="8">
        <v>7124725</v>
      </c>
      <c r="H2961" s="170"/>
      <c r="I2961" s="8"/>
      <c r="J2961" s="170"/>
      <c r="K2961" s="7"/>
      <c r="L2961" s="119"/>
      <c r="M2961" s="1"/>
      <c r="N2961" s="1"/>
    </row>
    <row r="2962" spans="1:14">
      <c r="A2962" s="1" t="s">
        <v>32</v>
      </c>
      <c r="B2962" s="83" t="s">
        <v>763</v>
      </c>
      <c r="C2962" s="84" t="s">
        <v>11</v>
      </c>
      <c r="D2962" s="2" t="s">
        <v>115</v>
      </c>
      <c r="E2962" s="7"/>
      <c r="F2962" s="170"/>
      <c r="G2962" s="8"/>
      <c r="H2962" s="170"/>
      <c r="I2962" s="8"/>
      <c r="J2962" s="170"/>
      <c r="K2962" s="7"/>
      <c r="L2962" s="119"/>
      <c r="M2962" s="1"/>
      <c r="N2962" s="1"/>
    </row>
    <row r="2963" spans="1:14">
      <c r="A2963" s="1" t="s">
        <v>32</v>
      </c>
      <c r="B2963" s="83" t="s">
        <v>763</v>
      </c>
      <c r="C2963" s="84" t="s">
        <v>12</v>
      </c>
      <c r="D2963" s="2" t="s">
        <v>116</v>
      </c>
      <c r="E2963" s="7"/>
      <c r="F2963" s="170"/>
      <c r="G2963" s="8"/>
      <c r="H2963" s="170"/>
      <c r="I2963" s="8"/>
      <c r="J2963" s="170"/>
      <c r="K2963" s="7"/>
      <c r="L2963" s="119"/>
      <c r="M2963" s="1"/>
      <c r="N2963" s="1"/>
    </row>
    <row r="2964" spans="1:14" ht="27.6">
      <c r="A2964" s="1" t="s">
        <v>32</v>
      </c>
      <c r="B2964" s="83" t="s">
        <v>763</v>
      </c>
      <c r="C2964" s="84" t="s">
        <v>13</v>
      </c>
      <c r="D2964" s="2" t="s">
        <v>117</v>
      </c>
      <c r="E2964" s="7"/>
      <c r="F2964" s="120"/>
      <c r="G2964" s="8"/>
      <c r="H2964" s="120"/>
      <c r="I2964" s="8">
        <v>5235</v>
      </c>
      <c r="J2964" s="120"/>
      <c r="K2964" s="7"/>
      <c r="L2964" s="119"/>
      <c r="M2964" s="1"/>
      <c r="N2964" s="1"/>
    </row>
    <row r="2965" spans="1:14">
      <c r="A2965" s="1" t="s">
        <v>32</v>
      </c>
      <c r="B2965" s="83" t="s">
        <v>763</v>
      </c>
      <c r="C2965" s="84" t="s">
        <v>14</v>
      </c>
      <c r="D2965" s="2" t="s">
        <v>118</v>
      </c>
      <c r="E2965" s="7"/>
      <c r="F2965" s="120"/>
      <c r="G2965" s="8">
        <v>134850</v>
      </c>
      <c r="H2965" s="120"/>
      <c r="I2965" s="8">
        <f>20000+22250+10000+299821+22775+98499+1790280</f>
        <v>2263625</v>
      </c>
      <c r="J2965" s="120"/>
      <c r="K2965" s="7">
        <f>1190956+576518</f>
        <v>1767474</v>
      </c>
      <c r="L2965" s="119"/>
      <c r="M2965" s="168">
        <f>219360+174863</f>
        <v>394223</v>
      </c>
      <c r="N2965" s="1"/>
    </row>
    <row r="2966" spans="1:14" ht="27.6">
      <c r="A2966" s="1" t="s">
        <v>32</v>
      </c>
      <c r="B2966" s="83" t="s">
        <v>763</v>
      </c>
      <c r="C2966" s="84" t="s">
        <v>15</v>
      </c>
      <c r="D2966" s="2" t="s">
        <v>119</v>
      </c>
      <c r="E2966" s="7"/>
      <c r="F2966" s="120"/>
      <c r="G2966" s="8">
        <v>466675</v>
      </c>
      <c r="H2966" s="120">
        <v>226</v>
      </c>
      <c r="I2966" s="8"/>
      <c r="J2966" s="120"/>
      <c r="K2966" s="7"/>
      <c r="L2966" s="119"/>
      <c r="M2966" s="1"/>
      <c r="N2966" s="1"/>
    </row>
    <row r="2967" spans="1:14" ht="27.6">
      <c r="A2967" s="1" t="s">
        <v>32</v>
      </c>
      <c r="B2967" s="83" t="s">
        <v>763</v>
      </c>
      <c r="C2967" s="84" t="s">
        <v>15</v>
      </c>
      <c r="D2967" s="2" t="s">
        <v>120</v>
      </c>
      <c r="E2967" s="7"/>
      <c r="F2967" s="120"/>
      <c r="G2967" s="8">
        <v>454324</v>
      </c>
      <c r="H2967" s="120">
        <v>97</v>
      </c>
      <c r="I2967" s="8"/>
      <c r="J2967" s="120"/>
      <c r="K2967" s="7"/>
      <c r="L2967" s="119"/>
      <c r="M2967" s="1"/>
      <c r="N2967" s="1"/>
    </row>
    <row r="2968" spans="1:14" ht="27.6">
      <c r="A2968" s="1" t="s">
        <v>32</v>
      </c>
      <c r="B2968" s="83" t="s">
        <v>763</v>
      </c>
      <c r="C2968" s="84" t="s">
        <v>15</v>
      </c>
      <c r="D2968" s="2" t="s">
        <v>121</v>
      </c>
      <c r="E2968" s="7"/>
      <c r="F2968" s="120"/>
      <c r="G2968" s="8">
        <v>28822</v>
      </c>
      <c r="H2968" s="120">
        <v>16</v>
      </c>
      <c r="I2968" s="8">
        <f>21893+470191</f>
        <v>492084</v>
      </c>
      <c r="J2968" s="120">
        <f>29+113</f>
        <v>142</v>
      </c>
      <c r="K2968" s="7"/>
      <c r="L2968" s="119"/>
      <c r="M2968" s="1"/>
      <c r="N2968" s="1"/>
    </row>
    <row r="2969" spans="1:14" ht="27.6">
      <c r="A2969" s="1" t="s">
        <v>32</v>
      </c>
      <c r="B2969" s="83" t="s">
        <v>763</v>
      </c>
      <c r="C2969" s="84" t="s">
        <v>15</v>
      </c>
      <c r="D2969" s="2" t="s">
        <v>122</v>
      </c>
      <c r="E2969" s="7"/>
      <c r="F2969" s="120"/>
      <c r="G2969" s="8"/>
      <c r="H2969" s="120"/>
      <c r="I2969" s="8"/>
      <c r="J2969" s="120"/>
      <c r="K2969" s="7"/>
      <c r="L2969" s="119"/>
      <c r="M2969" s="1"/>
      <c r="N2969" s="1"/>
    </row>
    <row r="2970" spans="1:14">
      <c r="A2970" s="1" t="s">
        <v>32</v>
      </c>
      <c r="B2970" s="83" t="s">
        <v>763</v>
      </c>
      <c r="C2970" s="84" t="s">
        <v>15</v>
      </c>
      <c r="D2970" s="169" t="s">
        <v>123</v>
      </c>
      <c r="E2970" s="7"/>
      <c r="F2970" s="120"/>
      <c r="G2970" s="8"/>
      <c r="H2970" s="120"/>
      <c r="I2970" s="8">
        <f>217579+239108</f>
        <v>456687</v>
      </c>
      <c r="J2970" s="120"/>
      <c r="K2970" s="171">
        <f>110529+580608+214473</f>
        <v>905610</v>
      </c>
      <c r="L2970" s="119"/>
      <c r="M2970" s="168">
        <f>99637+271317</f>
        <v>370954</v>
      </c>
      <c r="N2970" s="1"/>
    </row>
    <row r="2971" spans="1:14">
      <c r="A2971" s="1" t="s">
        <v>32</v>
      </c>
      <c r="B2971" s="83" t="s">
        <v>763</v>
      </c>
      <c r="C2971" s="84" t="s">
        <v>86</v>
      </c>
      <c r="D2971" s="2" t="s">
        <v>124</v>
      </c>
      <c r="E2971" s="7"/>
      <c r="F2971" s="120"/>
      <c r="G2971" s="8"/>
      <c r="H2971" s="120"/>
      <c r="I2971" s="8"/>
      <c r="J2971" s="120"/>
      <c r="K2971" s="7"/>
      <c r="L2971" s="119"/>
      <c r="M2971" s="1"/>
      <c r="N2971" s="1"/>
    </row>
    <row r="2972" spans="1:14" s="1" customFormat="1">
      <c r="C2972" s="2"/>
      <c r="D2972" s="2"/>
      <c r="E2972" s="7"/>
      <c r="F2972" s="120"/>
      <c r="G2972" s="7"/>
      <c r="H2972" s="120"/>
      <c r="I2972" s="7"/>
      <c r="J2972" s="120"/>
      <c r="K2972" s="7"/>
      <c r="L2972" s="119"/>
      <c r="M2972" s="119"/>
      <c r="N2972" s="2"/>
    </row>
    <row r="2973" spans="1:14" s="1" customFormat="1">
      <c r="A2973" s="1" t="s">
        <v>37</v>
      </c>
      <c r="C2973" s="2"/>
      <c r="D2973" s="2"/>
      <c r="E2973" s="99">
        <f>SUBTOTAL(109,Uses[Expended State Fiscal Year 2020])</f>
        <v>917448482</v>
      </c>
      <c r="F2973" s="129">
        <f>SUBTOTAL(109,Uses['# of students that received aid in State Fiscal Year 2020])</f>
        <v>687984</v>
      </c>
      <c r="G2973" s="99">
        <f>SUBTOTAL(109,Uses[Expended State Fiscal Year 2021])</f>
        <v>2459900534</v>
      </c>
      <c r="H2973" s="129">
        <f>SUBTOTAL(109,Uses['# of students that received aid in State Fiscal Year 2021])</f>
        <v>1187354</v>
      </c>
      <c r="I2973" s="99">
        <f>ROUND(SUBTOTAL(109,Uses[Expended State Fiscal Year 2022]), 2)</f>
        <v>2666457939.6599998</v>
      </c>
      <c r="J2973" s="129">
        <f>SUBTOTAL(109,Uses['# of students that received aid in State Fiscal Year 2022])</f>
        <v>1084625</v>
      </c>
      <c r="K2973" s="99">
        <f>SUBTOTAL(109,Uses[Expended State Fiscal Year 2023 as of 2/28/2023])</f>
        <v>468586427</v>
      </c>
      <c r="L2973" s="23">
        <f>SUBTOTAL(109,Uses['# of students that received aid in State Fiscal Year  2023 as of 2/28/2023])</f>
        <v>235485</v>
      </c>
      <c r="M2973" s="100">
        <f>SUBTOTAL(109,Uses[Amounts Obligated as of 2/28/2023])</f>
        <v>263459661.78</v>
      </c>
    </row>
    <row r="2975" spans="1:14">
      <c r="E2975" s="89" t="str">
        <f>IF(Uses[[#Totals],[Expended State Fiscal Year 2020]]-Federal[[#Totals],[State Fiscal Year 2020 Expended]]=0,"Balanced", "Unbalanced")</f>
        <v>Balanced</v>
      </c>
      <c r="G2975" s="96" t="str">
        <f>IF(Uses[[#Totals],[Expended State Fiscal Year 2021]]-Federal[[#Totals],[State Fiscal Year 2021 Expended]]=0,"Balanced", "Unbalanced")</f>
        <v>Balanced</v>
      </c>
      <c r="I2975" s="89" t="str">
        <f>IF(Uses[[#Totals],[Expended State Fiscal Year 2022]]-Federal[[#Totals],[State Fiscal Year 2022 Expended]]=0,"Balanced", " Unbalanced")</f>
        <v>Balanced</v>
      </c>
      <c r="K2975" s="89" t="str">
        <f>IF(Uses[[#Totals],[Expended State Fiscal Year 2023 as of 2/28/2023]]-Federal[[#Totals],[Expended State Fiscal Year 2023 as of 2/28/2023]]=0, "Balanced", "UnBalanced")</f>
        <v>Balanced</v>
      </c>
      <c r="M2975" s="19" t="str">
        <f>IF(M2976=0, "Balanced", "Unbalanced")</f>
        <v>Balanced</v>
      </c>
    </row>
    <row r="2976" spans="1:14">
      <c r="E2976" s="89">
        <f>Uses[[#Totals],[Expended State Fiscal Year 2020]]-Federal[[#Totals],[State Fiscal Year 2020 Expended]]</f>
        <v>0</v>
      </c>
      <c r="G2976" s="89">
        <f>Uses[[#Totals],[Expended State Fiscal Year 2021]]-Federal[[#Totals],[State Fiscal Year 2021 Expended]]</f>
        <v>0</v>
      </c>
      <c r="I2976" s="89">
        <f>Uses[[#Totals],[Expended State Fiscal Year 2022]]-Federal[[#Totals],[State Fiscal Year 2022 Expended]]</f>
        <v>0</v>
      </c>
      <c r="K2976" s="89">
        <f>Uses[[#Totals],[Expended State Fiscal Year 2023 as of 2/28/2023]]-Federal[[#Totals],[Expended State Fiscal Year 2023 as of 2/28/2023]]</f>
        <v>0</v>
      </c>
      <c r="M2976" s="139">
        <f>Uses[[#Totals],[Amounts Obligated as of 2/28/2023]]-Federal[[#Totals],[Amounts Obligated as of 2/28/2023]]</f>
        <v>0</v>
      </c>
    </row>
  </sheetData>
  <pageMargins left="0.7" right="0.7" top="0.75" bottom="0.75" header="0.3" footer="0.3"/>
  <pageSetup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BF9AE-F2DB-43F0-A233-3D41F020B993}">
  <dimension ref="A1:N4051"/>
  <sheetViews>
    <sheetView zoomScaleNormal="100" workbookViewId="0">
      <pane ySplit="3" topLeftCell="A4" activePane="bottomLeft" state="frozen"/>
      <selection activeCell="A2" sqref="A2"/>
      <selection pane="bottomLeft"/>
    </sheetView>
  </sheetViews>
  <sheetFormatPr defaultColWidth="8.5546875" defaultRowHeight="13.8"/>
  <cols>
    <col min="1" max="1" width="11" style="20" customWidth="1"/>
    <col min="2" max="2" width="39.88671875" style="2" bestFit="1" customWidth="1"/>
    <col min="3" max="3" width="27.77734375" style="2" bestFit="1" customWidth="1"/>
    <col min="4" max="4" width="54.21875" style="1" bestFit="1" customWidth="1"/>
    <col min="5" max="6" width="20.77734375" style="8" bestFit="1" customWidth="1"/>
    <col min="7" max="7" width="24.21875" style="8" bestFit="1" customWidth="1"/>
    <col min="8" max="9" width="25.77734375" style="8" bestFit="1" customWidth="1"/>
    <col min="10" max="10" width="29.88671875" style="8" bestFit="1" customWidth="1"/>
    <col min="11" max="11" width="28.33203125" style="8" bestFit="1" customWidth="1"/>
    <col min="12" max="12" width="35.77734375" style="2" bestFit="1" customWidth="1"/>
    <col min="13" max="13" width="22.109375" style="1" customWidth="1"/>
    <col min="14" max="14" width="46.21875" style="1" customWidth="1"/>
    <col min="15" max="16384" width="8.5546875" style="1"/>
  </cols>
  <sheetData>
    <row r="1" spans="1:14" s="75" customFormat="1" ht="17.399999999999999">
      <c r="A1" s="69" t="s">
        <v>82</v>
      </c>
      <c r="C1" s="159">
        <f>F4051+H4051+J4051+L4051+M4051</f>
        <v>0</v>
      </c>
      <c r="D1" s="82"/>
      <c r="F1" s="86"/>
      <c r="G1" s="86"/>
      <c r="H1" s="86"/>
      <c r="I1" s="86"/>
      <c r="J1" s="86"/>
      <c r="K1" s="86"/>
      <c r="L1" s="73"/>
    </row>
    <row r="2" spans="1:14">
      <c r="C2" s="82"/>
      <c r="D2" s="23"/>
    </row>
    <row r="3" spans="1:14" s="33" customFormat="1" ht="27.6">
      <c r="A3" s="59" t="s">
        <v>28</v>
      </c>
      <c r="B3" s="59" t="s">
        <v>0</v>
      </c>
      <c r="C3" s="59" t="s">
        <v>16</v>
      </c>
      <c r="D3" s="59" t="s">
        <v>17</v>
      </c>
      <c r="E3" s="95" t="s">
        <v>18</v>
      </c>
      <c r="F3" s="95" t="s">
        <v>19</v>
      </c>
      <c r="G3" s="93" t="s">
        <v>20</v>
      </c>
      <c r="H3" s="93" t="s">
        <v>21</v>
      </c>
      <c r="I3" s="93" t="s">
        <v>88</v>
      </c>
      <c r="J3" s="94" t="s">
        <v>257</v>
      </c>
      <c r="K3" s="97" t="s">
        <v>95</v>
      </c>
      <c r="L3" s="60" t="s">
        <v>92</v>
      </c>
      <c r="M3" s="60" t="s">
        <v>94</v>
      </c>
      <c r="N3" s="60" t="s">
        <v>7</v>
      </c>
    </row>
    <row r="4" spans="1:14">
      <c r="A4" s="6" t="s">
        <v>29</v>
      </c>
      <c r="B4" s="2" t="s">
        <v>96</v>
      </c>
      <c r="C4" s="2" t="s">
        <v>22</v>
      </c>
      <c r="D4" s="1" t="s">
        <v>125</v>
      </c>
      <c r="E4" s="8">
        <v>11293384</v>
      </c>
      <c r="F4" s="8">
        <v>10426057</v>
      </c>
      <c r="H4" s="8">
        <v>867326</v>
      </c>
      <c r="J4" s="8">
        <v>41110287</v>
      </c>
      <c r="L4" s="2">
        <v>2769624</v>
      </c>
      <c r="N4" s="22"/>
    </row>
    <row r="5" spans="1:14">
      <c r="A5" s="6" t="s">
        <v>29</v>
      </c>
      <c r="B5" s="2" t="s">
        <v>96</v>
      </c>
      <c r="C5" s="2" t="s">
        <v>22</v>
      </c>
      <c r="D5" s="1" t="s">
        <v>126</v>
      </c>
      <c r="E5" s="8">
        <v>11293382</v>
      </c>
      <c r="F5" s="8">
        <v>1617973</v>
      </c>
      <c r="H5" s="8">
        <v>9150298</v>
      </c>
      <c r="J5" s="8">
        <v>36681802</v>
      </c>
      <c r="N5" s="22"/>
    </row>
    <row r="6" spans="1:14" s="2" customFormat="1">
      <c r="A6" s="6" t="s">
        <v>29</v>
      </c>
      <c r="B6" s="2" t="s">
        <v>96</v>
      </c>
      <c r="C6" s="2" t="s">
        <v>22</v>
      </c>
      <c r="D6" s="2" t="s">
        <v>127</v>
      </c>
      <c r="E6" s="2">
        <v>6284530</v>
      </c>
      <c r="F6" s="2">
        <v>1100784</v>
      </c>
      <c r="L6" s="2">
        <v>5215</v>
      </c>
      <c r="M6" s="2">
        <v>88957</v>
      </c>
      <c r="N6" s="21"/>
    </row>
    <row r="7" spans="1:14">
      <c r="A7" s="6" t="s">
        <v>29</v>
      </c>
      <c r="B7" s="2" t="s">
        <v>96</v>
      </c>
      <c r="C7" s="2" t="s">
        <v>22</v>
      </c>
      <c r="D7" s="1" t="s">
        <v>128</v>
      </c>
      <c r="H7" s="8">
        <v>2406057</v>
      </c>
      <c r="N7" s="22"/>
    </row>
    <row r="8" spans="1:14">
      <c r="A8" s="6" t="s">
        <v>29</v>
      </c>
      <c r="B8" s="2" t="s">
        <v>96</v>
      </c>
      <c r="C8" s="2" t="s">
        <v>22</v>
      </c>
      <c r="D8" s="1" t="s">
        <v>129</v>
      </c>
      <c r="E8" s="8">
        <v>1162440</v>
      </c>
      <c r="F8" s="8">
        <v>121304</v>
      </c>
      <c r="G8" s="8">
        <v>6753</v>
      </c>
      <c r="H8" s="8">
        <v>887852</v>
      </c>
      <c r="L8" s="2">
        <v>0</v>
      </c>
      <c r="N8" s="22"/>
    </row>
    <row r="9" spans="1:14">
      <c r="A9" s="6" t="s">
        <v>29</v>
      </c>
      <c r="B9" s="2" t="s">
        <v>96</v>
      </c>
      <c r="C9" s="2" t="s">
        <v>22</v>
      </c>
      <c r="D9" s="1" t="s">
        <v>130</v>
      </c>
      <c r="N9" s="22"/>
    </row>
    <row r="10" spans="1:14">
      <c r="A10" s="6" t="s">
        <v>29</v>
      </c>
      <c r="B10" s="2" t="s">
        <v>96</v>
      </c>
      <c r="C10" s="2" t="s">
        <v>22</v>
      </c>
      <c r="D10" s="1" t="s">
        <v>131</v>
      </c>
      <c r="N10" s="22"/>
    </row>
    <row r="11" spans="1:14">
      <c r="A11" s="6" t="s">
        <v>29</v>
      </c>
      <c r="B11" s="2" t="s">
        <v>96</v>
      </c>
      <c r="C11" s="2" t="s">
        <v>22</v>
      </c>
      <c r="D11" s="1" t="s">
        <v>132</v>
      </c>
      <c r="N11" s="22"/>
    </row>
    <row r="12" spans="1:14">
      <c r="A12" s="6" t="s">
        <v>29</v>
      </c>
      <c r="B12" s="2" t="s">
        <v>96</v>
      </c>
      <c r="C12" s="2" t="s">
        <v>22</v>
      </c>
      <c r="D12" s="1" t="s">
        <v>133</v>
      </c>
      <c r="N12" s="22"/>
    </row>
    <row r="13" spans="1:14">
      <c r="A13" s="6" t="s">
        <v>29</v>
      </c>
      <c r="B13" s="2" t="s">
        <v>96</v>
      </c>
      <c r="C13" s="2" t="s">
        <v>22</v>
      </c>
      <c r="D13" s="1" t="s">
        <v>134</v>
      </c>
      <c r="N13" s="22"/>
    </row>
    <row r="14" spans="1:14">
      <c r="A14" s="6" t="s">
        <v>29</v>
      </c>
      <c r="B14" s="2" t="s">
        <v>96</v>
      </c>
      <c r="C14" s="2" t="s">
        <v>87</v>
      </c>
      <c r="D14" s="1" t="s">
        <v>135</v>
      </c>
      <c r="G14" s="8">
        <v>1021713</v>
      </c>
      <c r="H14" s="8">
        <v>721713</v>
      </c>
      <c r="I14" s="8">
        <v>1325000</v>
      </c>
      <c r="K14" s="8">
        <v>393132</v>
      </c>
      <c r="L14" s="2">
        <v>718186</v>
      </c>
      <c r="N14" s="22"/>
    </row>
    <row r="15" spans="1:14">
      <c r="A15" s="6" t="s">
        <v>29</v>
      </c>
      <c r="B15" s="2" t="s">
        <v>96</v>
      </c>
      <c r="C15" s="2" t="s">
        <v>23</v>
      </c>
      <c r="D15" s="1" t="s">
        <v>136</v>
      </c>
      <c r="G15" s="8">
        <v>11293384</v>
      </c>
      <c r="H15" s="8">
        <v>11293384</v>
      </c>
      <c r="N15" s="22"/>
    </row>
    <row r="16" spans="1:14">
      <c r="A16" s="6" t="s">
        <v>29</v>
      </c>
      <c r="B16" s="2" t="s">
        <v>96</v>
      </c>
      <c r="C16" s="2" t="s">
        <v>23</v>
      </c>
      <c r="D16" s="1" t="s">
        <v>126</v>
      </c>
      <c r="G16" s="8">
        <v>43576440</v>
      </c>
      <c r="H16" s="8">
        <v>21555694</v>
      </c>
      <c r="L16" s="2">
        <v>1453995</v>
      </c>
      <c r="M16" s="1">
        <v>1185144</v>
      </c>
      <c r="N16" s="22"/>
    </row>
    <row r="17" spans="1:14">
      <c r="A17" s="6" t="s">
        <v>29</v>
      </c>
      <c r="B17" s="2" t="s">
        <v>96</v>
      </c>
      <c r="C17" s="2" t="s">
        <v>23</v>
      </c>
      <c r="D17" s="1" t="s">
        <v>127</v>
      </c>
      <c r="G17" s="8">
        <v>31665801</v>
      </c>
      <c r="H17" s="8">
        <v>110016</v>
      </c>
      <c r="J17" s="8">
        <v>20771561</v>
      </c>
      <c r="L17" s="2">
        <v>1900771</v>
      </c>
      <c r="M17" s="1">
        <v>6090528</v>
      </c>
      <c r="N17" s="22"/>
    </row>
    <row r="18" spans="1:14">
      <c r="A18" s="6" t="s">
        <v>29</v>
      </c>
      <c r="B18" s="2" t="s">
        <v>96</v>
      </c>
      <c r="C18" s="2" t="s">
        <v>23</v>
      </c>
      <c r="D18" s="1" t="s">
        <v>128</v>
      </c>
      <c r="N18" s="22"/>
    </row>
    <row r="19" spans="1:14">
      <c r="A19" s="6" t="s">
        <v>29</v>
      </c>
      <c r="B19" s="2" t="s">
        <v>96</v>
      </c>
      <c r="C19" s="2" t="s">
        <v>23</v>
      </c>
      <c r="D19" s="1" t="s">
        <v>129</v>
      </c>
      <c r="G19" s="8">
        <v>1903459</v>
      </c>
      <c r="H19" s="8">
        <v>50000</v>
      </c>
      <c r="J19" s="8">
        <v>2430095</v>
      </c>
      <c r="L19" s="2">
        <v>346058</v>
      </c>
      <c r="M19" s="1">
        <v>28109</v>
      </c>
      <c r="N19" s="22"/>
    </row>
    <row r="20" spans="1:14">
      <c r="A20" s="6" t="s">
        <v>29</v>
      </c>
      <c r="B20" s="2" t="s">
        <v>96</v>
      </c>
      <c r="C20" s="2" t="s">
        <v>23</v>
      </c>
      <c r="D20" s="1" t="s">
        <v>130</v>
      </c>
      <c r="N20" s="22"/>
    </row>
    <row r="21" spans="1:14">
      <c r="A21" s="6" t="s">
        <v>29</v>
      </c>
      <c r="B21" s="2" t="s">
        <v>96</v>
      </c>
      <c r="C21" s="2" t="s">
        <v>23</v>
      </c>
      <c r="D21" s="1" t="s">
        <v>137</v>
      </c>
      <c r="N21" s="22"/>
    </row>
    <row r="22" spans="1:14" s="101" customFormat="1">
      <c r="A22" s="6" t="s">
        <v>29</v>
      </c>
      <c r="B22" s="101" t="s">
        <v>96</v>
      </c>
      <c r="C22" s="101" t="s">
        <v>23</v>
      </c>
      <c r="D22" s="101" t="s">
        <v>138</v>
      </c>
      <c r="G22" s="101">
        <v>416523</v>
      </c>
      <c r="J22" s="101">
        <v>81119</v>
      </c>
      <c r="L22" s="101">
        <v>160836</v>
      </c>
      <c r="M22" s="101">
        <v>9756</v>
      </c>
      <c r="N22" s="117"/>
    </row>
    <row r="23" spans="1:14" s="101" customFormat="1">
      <c r="A23" s="6" t="s">
        <v>29</v>
      </c>
      <c r="B23" s="101" t="s">
        <v>96</v>
      </c>
      <c r="C23" s="101" t="s">
        <v>23</v>
      </c>
      <c r="D23" s="101" t="s">
        <v>134</v>
      </c>
      <c r="N23" s="117"/>
    </row>
    <row r="24" spans="1:14">
      <c r="A24" s="6" t="s">
        <v>29</v>
      </c>
      <c r="B24" s="2" t="s">
        <v>96</v>
      </c>
      <c r="C24" s="2" t="s">
        <v>24</v>
      </c>
      <c r="D24" s="1" t="s">
        <v>125</v>
      </c>
      <c r="G24" s="8">
        <v>50296197</v>
      </c>
      <c r="H24" s="8">
        <v>6396137</v>
      </c>
      <c r="N24" s="22"/>
    </row>
    <row r="25" spans="1:14">
      <c r="A25" s="6" t="s">
        <v>29</v>
      </c>
      <c r="B25" s="2" t="s">
        <v>96</v>
      </c>
      <c r="C25" s="2" t="s">
        <v>24</v>
      </c>
      <c r="D25" s="1" t="s">
        <v>126</v>
      </c>
      <c r="G25" s="8">
        <v>47250177</v>
      </c>
      <c r="H25" s="8">
        <v>2783423</v>
      </c>
      <c r="L25" s="2">
        <v>11277049</v>
      </c>
      <c r="M25" s="1">
        <v>6323083</v>
      </c>
      <c r="N25" s="22"/>
    </row>
    <row r="26" spans="1:14">
      <c r="A26" s="6" t="s">
        <v>29</v>
      </c>
      <c r="B26" s="2" t="s">
        <v>96</v>
      </c>
      <c r="C26" s="2" t="s">
        <v>24</v>
      </c>
      <c r="D26" s="1" t="s">
        <v>127</v>
      </c>
      <c r="G26" s="8">
        <v>55223223</v>
      </c>
      <c r="L26" s="2">
        <v>18095370</v>
      </c>
      <c r="M26" s="1">
        <v>27107041</v>
      </c>
      <c r="N26" s="22"/>
    </row>
    <row r="27" spans="1:14">
      <c r="A27" s="6" t="s">
        <v>29</v>
      </c>
      <c r="B27" s="2" t="s">
        <v>96</v>
      </c>
      <c r="C27" s="2" t="s">
        <v>24</v>
      </c>
      <c r="D27" s="1" t="s">
        <v>128</v>
      </c>
      <c r="N27" s="22"/>
    </row>
    <row r="28" spans="1:14">
      <c r="A28" s="6" t="s">
        <v>29</v>
      </c>
      <c r="B28" s="2" t="s">
        <v>96</v>
      </c>
      <c r="C28" s="2" t="s">
        <v>24</v>
      </c>
      <c r="D28" s="1" t="s">
        <v>129</v>
      </c>
      <c r="G28" s="8">
        <v>2275756</v>
      </c>
      <c r="H28" s="8">
        <v>0</v>
      </c>
      <c r="I28" s="8">
        <v>1719515</v>
      </c>
      <c r="L28" s="2">
        <v>169977</v>
      </c>
      <c r="M28" s="1">
        <v>1830691</v>
      </c>
      <c r="N28" s="22"/>
    </row>
    <row r="29" spans="1:14">
      <c r="A29" s="6" t="s">
        <v>29</v>
      </c>
      <c r="B29" s="2" t="s">
        <v>96</v>
      </c>
      <c r="C29" s="2" t="s">
        <v>24</v>
      </c>
      <c r="D29" s="1" t="s">
        <v>130</v>
      </c>
      <c r="N29" s="22"/>
    </row>
    <row r="30" spans="1:14">
      <c r="A30" s="6" t="s">
        <v>29</v>
      </c>
      <c r="B30" s="2" t="s">
        <v>96</v>
      </c>
      <c r="C30" s="2" t="s">
        <v>24</v>
      </c>
      <c r="D30" s="1" t="s">
        <v>137</v>
      </c>
      <c r="N30" s="22"/>
    </row>
    <row r="31" spans="1:14">
      <c r="A31" s="6" t="s">
        <v>29</v>
      </c>
      <c r="B31" s="2" t="s">
        <v>96</v>
      </c>
      <c r="C31" s="2" t="s">
        <v>24</v>
      </c>
      <c r="D31" s="1" t="s">
        <v>139</v>
      </c>
      <c r="N31" s="22"/>
    </row>
    <row r="32" spans="1:14" ht="27.6">
      <c r="A32" s="6" t="s">
        <v>29</v>
      </c>
      <c r="B32" s="62" t="s">
        <v>96</v>
      </c>
      <c r="C32" s="2" t="s">
        <v>24</v>
      </c>
      <c r="D32" s="2" t="s">
        <v>140</v>
      </c>
      <c r="E32" s="12"/>
      <c r="F32" s="12"/>
      <c r="G32" s="13"/>
      <c r="H32" s="13"/>
      <c r="I32" s="13"/>
      <c r="J32" s="13"/>
      <c r="K32" s="13"/>
      <c r="M32" s="22"/>
      <c r="N32" s="22"/>
    </row>
    <row r="33" spans="1:14">
      <c r="A33" s="6" t="s">
        <v>29</v>
      </c>
      <c r="B33" s="62" t="s">
        <v>96</v>
      </c>
      <c r="C33" s="2" t="s">
        <v>24</v>
      </c>
      <c r="D33" s="2" t="s">
        <v>134</v>
      </c>
      <c r="E33" s="12"/>
      <c r="F33" s="12"/>
      <c r="G33" s="13"/>
      <c r="H33" s="13"/>
      <c r="I33" s="13"/>
      <c r="J33" s="13"/>
      <c r="K33" s="13"/>
      <c r="M33" s="22"/>
      <c r="N33" s="22"/>
    </row>
    <row r="34" spans="1:14">
      <c r="A34" s="6" t="s">
        <v>29</v>
      </c>
      <c r="B34" s="62" t="s">
        <v>96</v>
      </c>
      <c r="C34" s="2" t="s">
        <v>25</v>
      </c>
      <c r="D34" s="2" t="s">
        <v>134</v>
      </c>
      <c r="E34" s="12"/>
      <c r="F34" s="12"/>
      <c r="G34" s="13"/>
      <c r="H34" s="13"/>
      <c r="I34" s="13"/>
      <c r="J34" s="13"/>
      <c r="K34" s="13"/>
      <c r="M34" s="22"/>
      <c r="N34" s="22"/>
    </row>
    <row r="35" spans="1:14">
      <c r="A35" s="6" t="s">
        <v>29</v>
      </c>
      <c r="B35" s="62" t="s">
        <v>96</v>
      </c>
      <c r="C35" s="2" t="s">
        <v>25</v>
      </c>
      <c r="D35" s="2" t="s">
        <v>134</v>
      </c>
      <c r="E35" s="12"/>
      <c r="F35" s="12"/>
      <c r="G35" s="13"/>
      <c r="H35" s="13"/>
      <c r="I35" s="13"/>
      <c r="J35" s="13"/>
      <c r="K35" s="13"/>
      <c r="M35" s="22"/>
      <c r="N35" s="22"/>
    </row>
    <row r="36" spans="1:14">
      <c r="A36" s="6" t="s">
        <v>29</v>
      </c>
      <c r="B36" s="62" t="s">
        <v>96</v>
      </c>
      <c r="C36" s="2" t="s">
        <v>26</v>
      </c>
      <c r="D36" s="2" t="s">
        <v>134</v>
      </c>
      <c r="E36" s="12"/>
      <c r="F36" s="12"/>
      <c r="G36" s="13"/>
      <c r="H36" s="13"/>
      <c r="I36" s="13"/>
      <c r="J36" s="13"/>
      <c r="K36" s="13"/>
      <c r="M36" s="22"/>
      <c r="N36" s="22"/>
    </row>
    <row r="37" spans="1:14">
      <c r="A37" s="6" t="s">
        <v>29</v>
      </c>
      <c r="B37" s="62" t="s">
        <v>96</v>
      </c>
      <c r="C37" s="2" t="s">
        <v>26</v>
      </c>
      <c r="D37" s="2" t="s">
        <v>134</v>
      </c>
      <c r="E37" s="12"/>
      <c r="F37" s="12"/>
      <c r="G37" s="13"/>
      <c r="H37" s="13">
        <v>21411</v>
      </c>
      <c r="I37" s="13"/>
      <c r="J37" s="13"/>
      <c r="K37" s="13"/>
      <c r="M37" s="22"/>
      <c r="N37" s="22"/>
    </row>
    <row r="38" spans="1:14">
      <c r="A38" s="6" t="s">
        <v>29</v>
      </c>
      <c r="B38" s="62" t="s">
        <v>96</v>
      </c>
      <c r="C38" s="2" t="s">
        <v>14</v>
      </c>
      <c r="D38" s="2" t="s">
        <v>134</v>
      </c>
      <c r="E38" s="12"/>
      <c r="F38" s="12"/>
      <c r="G38" s="13"/>
      <c r="H38" s="13"/>
      <c r="I38" s="13"/>
      <c r="J38" s="13"/>
      <c r="K38" s="13"/>
      <c r="M38" s="22"/>
      <c r="N38" s="22"/>
    </row>
    <row r="39" spans="1:14">
      <c r="A39" s="6" t="s">
        <v>29</v>
      </c>
      <c r="B39" s="62" t="s">
        <v>96</v>
      </c>
      <c r="C39" s="2" t="s">
        <v>14</v>
      </c>
      <c r="D39" s="2" t="s">
        <v>134</v>
      </c>
      <c r="E39" s="12"/>
      <c r="F39" s="12"/>
      <c r="G39" s="13"/>
      <c r="H39" s="13"/>
      <c r="I39" s="13"/>
      <c r="J39" s="13"/>
      <c r="K39" s="13"/>
      <c r="M39" s="22"/>
      <c r="N39" s="22"/>
    </row>
    <row r="40" spans="1:14" ht="27.6">
      <c r="A40" s="6" t="s">
        <v>29</v>
      </c>
      <c r="B40" s="63" t="s">
        <v>96</v>
      </c>
      <c r="C40" s="2" t="s">
        <v>27</v>
      </c>
      <c r="D40" s="2" t="s">
        <v>141</v>
      </c>
      <c r="E40" s="12"/>
      <c r="F40" s="12"/>
      <c r="G40" s="13"/>
      <c r="H40" s="13"/>
      <c r="I40" s="13"/>
      <c r="J40" s="13"/>
      <c r="K40" s="13"/>
      <c r="M40" s="22"/>
      <c r="N40" s="22"/>
    </row>
    <row r="41" spans="1:14" ht="41.4">
      <c r="A41" s="6" t="s">
        <v>29</v>
      </c>
      <c r="B41" s="62" t="s">
        <v>96</v>
      </c>
      <c r="C41" s="2" t="s">
        <v>27</v>
      </c>
      <c r="D41" s="2" t="s">
        <v>142</v>
      </c>
      <c r="E41" s="12"/>
      <c r="F41" s="12"/>
      <c r="G41" s="13"/>
      <c r="H41" s="13"/>
      <c r="I41" s="13"/>
      <c r="J41" s="13"/>
      <c r="K41" s="13"/>
      <c r="M41" s="22"/>
      <c r="N41" s="22"/>
    </row>
    <row r="42" spans="1:14">
      <c r="A42" s="6" t="s">
        <v>29</v>
      </c>
      <c r="B42" s="62" t="s">
        <v>143</v>
      </c>
      <c r="C42" s="2" t="s">
        <v>22</v>
      </c>
      <c r="D42" s="2" t="s">
        <v>125</v>
      </c>
      <c r="E42" s="131">
        <v>1138749</v>
      </c>
      <c r="F42" s="131">
        <v>423100</v>
      </c>
      <c r="G42" s="13"/>
      <c r="H42" s="132">
        <v>715649</v>
      </c>
      <c r="I42" s="13"/>
      <c r="J42" s="13"/>
      <c r="K42" s="13"/>
      <c r="M42" s="22"/>
      <c r="N42" s="22"/>
    </row>
    <row r="43" spans="1:14" s="5" customFormat="1">
      <c r="A43" s="6" t="s">
        <v>29</v>
      </c>
      <c r="B43" s="62" t="s">
        <v>143</v>
      </c>
      <c r="C43" s="2" t="s">
        <v>22</v>
      </c>
      <c r="D43" s="2" t="s">
        <v>126</v>
      </c>
      <c r="E43" s="131">
        <v>1138749</v>
      </c>
      <c r="F43" s="131">
        <v>779186</v>
      </c>
      <c r="G43" s="13"/>
      <c r="H43" s="132">
        <v>359563</v>
      </c>
      <c r="I43" s="13"/>
      <c r="J43" s="13"/>
      <c r="K43" s="13"/>
      <c r="L43" s="2"/>
      <c r="M43" s="116"/>
      <c r="N43" s="116"/>
    </row>
    <row r="44" spans="1:14">
      <c r="A44" s="6" t="s">
        <v>29</v>
      </c>
      <c r="B44" s="62" t="s">
        <v>143</v>
      </c>
      <c r="C44" s="2" t="s">
        <v>22</v>
      </c>
      <c r="D44" s="2" t="s">
        <v>127</v>
      </c>
      <c r="E44" s="12"/>
      <c r="F44" s="12"/>
      <c r="G44" s="13"/>
      <c r="H44" s="13"/>
      <c r="I44" s="13"/>
      <c r="J44" s="13"/>
      <c r="K44" s="13"/>
      <c r="M44" s="22"/>
      <c r="N44" s="22"/>
    </row>
    <row r="45" spans="1:14">
      <c r="A45" s="6" t="s">
        <v>29</v>
      </c>
      <c r="B45" s="62" t="s">
        <v>143</v>
      </c>
      <c r="C45" s="2" t="s">
        <v>22</v>
      </c>
      <c r="D45" s="2" t="s">
        <v>128</v>
      </c>
      <c r="E45" s="12"/>
      <c r="F45" s="12"/>
      <c r="G45" s="13"/>
      <c r="H45" s="13"/>
      <c r="I45" s="13"/>
      <c r="J45" s="13"/>
      <c r="K45" s="13"/>
      <c r="M45" s="22"/>
      <c r="N45" s="22"/>
    </row>
    <row r="46" spans="1:14">
      <c r="A46" s="6" t="s">
        <v>29</v>
      </c>
      <c r="B46" s="62" t="s">
        <v>143</v>
      </c>
      <c r="C46" s="2" t="s">
        <v>22</v>
      </c>
      <c r="D46" s="2" t="s">
        <v>129</v>
      </c>
      <c r="E46" s="12"/>
      <c r="F46" s="12"/>
      <c r="G46" s="13"/>
      <c r="H46" s="13"/>
      <c r="I46" s="13"/>
      <c r="J46" s="13"/>
      <c r="K46" s="13"/>
      <c r="M46" s="22"/>
      <c r="N46" s="22"/>
    </row>
    <row r="47" spans="1:14">
      <c r="A47" s="6" t="s">
        <v>29</v>
      </c>
      <c r="B47" s="62" t="s">
        <v>143</v>
      </c>
      <c r="C47" s="2" t="s">
        <v>22</v>
      </c>
      <c r="D47" s="2" t="s">
        <v>130</v>
      </c>
      <c r="E47" s="12"/>
      <c r="F47" s="12"/>
      <c r="G47" s="13"/>
      <c r="H47" s="13"/>
      <c r="I47" s="13"/>
      <c r="J47" s="13"/>
      <c r="K47" s="13"/>
      <c r="M47" s="22"/>
      <c r="N47" s="22"/>
    </row>
    <row r="48" spans="1:14">
      <c r="A48" s="6" t="s">
        <v>29</v>
      </c>
      <c r="B48" s="62" t="s">
        <v>143</v>
      </c>
      <c r="C48" s="2" t="s">
        <v>22</v>
      </c>
      <c r="D48" s="2" t="s">
        <v>131</v>
      </c>
      <c r="E48" s="12"/>
      <c r="F48" s="12"/>
      <c r="G48" s="13"/>
      <c r="H48" s="13"/>
      <c r="I48" s="13"/>
      <c r="J48" s="13"/>
      <c r="K48" s="13"/>
      <c r="M48" s="22"/>
      <c r="N48" s="22"/>
    </row>
    <row r="49" spans="1:14" ht="27.6">
      <c r="A49" s="6" t="s">
        <v>29</v>
      </c>
      <c r="B49" s="62" t="s">
        <v>143</v>
      </c>
      <c r="C49" s="2" t="s">
        <v>22</v>
      </c>
      <c r="D49" s="2" t="s">
        <v>132</v>
      </c>
      <c r="E49" s="12"/>
      <c r="F49" s="12"/>
      <c r="G49" s="13"/>
      <c r="H49" s="13"/>
      <c r="I49" s="13"/>
      <c r="J49" s="13"/>
      <c r="K49" s="13"/>
      <c r="M49" s="22"/>
      <c r="N49" s="22"/>
    </row>
    <row r="50" spans="1:14">
      <c r="A50" s="6" t="s">
        <v>29</v>
      </c>
      <c r="B50" s="62" t="s">
        <v>143</v>
      </c>
      <c r="C50" s="2" t="s">
        <v>22</v>
      </c>
      <c r="D50" s="2" t="s">
        <v>133</v>
      </c>
      <c r="E50" s="12"/>
      <c r="F50" s="12"/>
      <c r="G50" s="13"/>
      <c r="H50" s="13"/>
      <c r="I50" s="13"/>
      <c r="J50" s="13"/>
      <c r="K50" s="13"/>
      <c r="M50" s="22"/>
      <c r="N50" s="22"/>
    </row>
    <row r="51" spans="1:14">
      <c r="A51" s="6" t="s">
        <v>29</v>
      </c>
      <c r="B51" s="62" t="s">
        <v>143</v>
      </c>
      <c r="C51" s="2" t="s">
        <v>22</v>
      </c>
      <c r="D51" s="2" t="s">
        <v>134</v>
      </c>
      <c r="E51" s="12"/>
      <c r="F51" s="12"/>
      <c r="G51" s="13"/>
      <c r="H51" s="13"/>
      <c r="I51" s="13"/>
      <c r="J51" s="13"/>
      <c r="K51" s="13"/>
      <c r="M51" s="22"/>
      <c r="N51" s="22"/>
    </row>
    <row r="52" spans="1:14">
      <c r="A52" s="6" t="s">
        <v>29</v>
      </c>
      <c r="B52" s="62" t="s">
        <v>143</v>
      </c>
      <c r="C52" s="2" t="s">
        <v>87</v>
      </c>
      <c r="D52" s="2" t="s">
        <v>135</v>
      </c>
      <c r="E52" s="12"/>
      <c r="F52" s="12"/>
      <c r="G52" s="132">
        <v>40012</v>
      </c>
      <c r="H52" s="132">
        <v>40012</v>
      </c>
      <c r="I52" s="13"/>
      <c r="J52" s="13"/>
      <c r="K52" s="13"/>
      <c r="M52" s="22"/>
      <c r="N52" s="22"/>
    </row>
    <row r="53" spans="1:14">
      <c r="A53" s="6" t="s">
        <v>29</v>
      </c>
      <c r="B53" s="62" t="s">
        <v>143</v>
      </c>
      <c r="C53" s="2" t="s">
        <v>23</v>
      </c>
      <c r="D53" s="2" t="s">
        <v>136</v>
      </c>
      <c r="E53" s="12"/>
      <c r="F53" s="12"/>
      <c r="G53" s="132">
        <v>1138749</v>
      </c>
      <c r="H53" s="132">
        <v>1138749</v>
      </c>
      <c r="I53" s="13"/>
      <c r="J53" s="13"/>
      <c r="K53" s="13"/>
      <c r="M53" s="22"/>
      <c r="N53" s="22"/>
    </row>
    <row r="54" spans="1:14">
      <c r="A54" s="6" t="s">
        <v>29</v>
      </c>
      <c r="B54" s="62" t="s">
        <v>143</v>
      </c>
      <c r="C54" s="2" t="s">
        <v>23</v>
      </c>
      <c r="D54" s="2" t="s">
        <v>126</v>
      </c>
      <c r="E54" s="12"/>
      <c r="F54" s="12"/>
      <c r="G54" s="132">
        <v>3598040</v>
      </c>
      <c r="H54" s="132">
        <v>3598040</v>
      </c>
      <c r="I54" s="13"/>
      <c r="J54" s="13"/>
      <c r="K54" s="13"/>
      <c r="M54" s="22"/>
      <c r="N54" s="22"/>
    </row>
    <row r="55" spans="1:14">
      <c r="A55" s="6" t="s">
        <v>29</v>
      </c>
      <c r="B55" s="62" t="s">
        <v>143</v>
      </c>
      <c r="C55" s="2" t="s">
        <v>23</v>
      </c>
      <c r="D55" s="2" t="s">
        <v>127</v>
      </c>
      <c r="E55" s="12"/>
      <c r="F55" s="12"/>
      <c r="G55" s="13"/>
      <c r="H55" s="13"/>
      <c r="I55" s="13"/>
      <c r="J55" s="13"/>
      <c r="K55" s="13"/>
      <c r="M55" s="22"/>
      <c r="N55" s="22"/>
    </row>
    <row r="56" spans="1:14">
      <c r="A56" s="6" t="s">
        <v>29</v>
      </c>
      <c r="B56" s="62" t="s">
        <v>143</v>
      </c>
      <c r="C56" s="2" t="s">
        <v>23</v>
      </c>
      <c r="D56" s="2" t="s">
        <v>128</v>
      </c>
      <c r="E56" s="12"/>
      <c r="F56" s="12"/>
      <c r="G56" s="13"/>
      <c r="H56" s="13"/>
      <c r="I56" s="13"/>
      <c r="J56" s="13"/>
      <c r="K56" s="13"/>
      <c r="M56" s="22"/>
      <c r="N56" s="22"/>
    </row>
    <row r="57" spans="1:14">
      <c r="A57" s="6" t="s">
        <v>29</v>
      </c>
      <c r="B57" s="62" t="s">
        <v>143</v>
      </c>
      <c r="C57" s="2" t="s">
        <v>23</v>
      </c>
      <c r="D57" s="2" t="s">
        <v>129</v>
      </c>
      <c r="E57" s="12"/>
      <c r="F57" s="12"/>
      <c r="G57" s="13"/>
      <c r="H57" s="13"/>
      <c r="I57" s="13"/>
      <c r="J57" s="13"/>
      <c r="K57" s="13"/>
      <c r="M57" s="22"/>
      <c r="N57" s="22"/>
    </row>
    <row r="58" spans="1:14">
      <c r="A58" s="6" t="s">
        <v>29</v>
      </c>
      <c r="B58" s="62" t="s">
        <v>143</v>
      </c>
      <c r="C58" s="2" t="s">
        <v>23</v>
      </c>
      <c r="D58" s="2" t="s">
        <v>130</v>
      </c>
      <c r="E58" s="12"/>
      <c r="F58" s="12"/>
      <c r="G58" s="13"/>
      <c r="H58" s="13"/>
      <c r="I58" s="13"/>
      <c r="J58" s="13"/>
      <c r="K58" s="13"/>
      <c r="M58" s="22"/>
      <c r="N58" s="22"/>
    </row>
    <row r="59" spans="1:14">
      <c r="A59" s="6" t="s">
        <v>29</v>
      </c>
      <c r="B59" s="62" t="s">
        <v>143</v>
      </c>
      <c r="C59" s="2" t="s">
        <v>23</v>
      </c>
      <c r="D59" s="2" t="s">
        <v>137</v>
      </c>
      <c r="E59" s="12"/>
      <c r="F59" s="12"/>
      <c r="G59" s="13"/>
      <c r="H59" s="13"/>
      <c r="I59" s="13"/>
      <c r="J59" s="13"/>
      <c r="K59" s="13"/>
      <c r="M59" s="22"/>
      <c r="N59" s="22"/>
    </row>
    <row r="60" spans="1:14" ht="27.6">
      <c r="A60" s="6" t="s">
        <v>29</v>
      </c>
      <c r="B60" s="62" t="s">
        <v>143</v>
      </c>
      <c r="C60" s="2" t="s">
        <v>23</v>
      </c>
      <c r="D60" s="2" t="s">
        <v>138</v>
      </c>
      <c r="E60" s="12"/>
      <c r="F60" s="12"/>
      <c r="G60" s="13"/>
      <c r="H60" s="13"/>
      <c r="I60" s="13"/>
      <c r="J60" s="13"/>
      <c r="K60" s="13"/>
      <c r="M60" s="22"/>
      <c r="N60" s="22"/>
    </row>
    <row r="61" spans="1:14">
      <c r="A61" s="6" t="s">
        <v>29</v>
      </c>
      <c r="B61" s="62" t="s">
        <v>143</v>
      </c>
      <c r="C61" s="2" t="s">
        <v>23</v>
      </c>
      <c r="D61" s="2" t="s">
        <v>134</v>
      </c>
      <c r="E61" s="12"/>
      <c r="F61" s="12"/>
      <c r="G61" s="13"/>
      <c r="H61" s="13"/>
      <c r="I61" s="13"/>
      <c r="J61" s="13"/>
      <c r="K61" s="13"/>
      <c r="M61" s="22"/>
      <c r="N61" s="22"/>
    </row>
    <row r="62" spans="1:14">
      <c r="A62" s="6" t="s">
        <v>29</v>
      </c>
      <c r="B62" s="62" t="s">
        <v>143</v>
      </c>
      <c r="C62" s="2" t="s">
        <v>24</v>
      </c>
      <c r="D62" s="2" t="s">
        <v>125</v>
      </c>
      <c r="E62" s="12"/>
      <c r="F62" s="12"/>
      <c r="G62" s="132">
        <v>4233627</v>
      </c>
      <c r="H62" s="132">
        <v>691617</v>
      </c>
      <c r="I62" s="13"/>
      <c r="J62" s="132">
        <v>3542010</v>
      </c>
      <c r="K62" s="13"/>
      <c r="M62" s="22"/>
      <c r="N62" s="22"/>
    </row>
    <row r="63" spans="1:14">
      <c r="A63" s="6" t="s">
        <v>29</v>
      </c>
      <c r="B63" s="62" t="s">
        <v>143</v>
      </c>
      <c r="C63" s="2" t="s">
        <v>24</v>
      </c>
      <c r="D63" s="2" t="s">
        <v>126</v>
      </c>
      <c r="E63" s="12"/>
      <c r="F63" s="12"/>
      <c r="G63" s="132">
        <v>4179441</v>
      </c>
      <c r="H63" s="132">
        <v>1868026</v>
      </c>
      <c r="I63" s="13"/>
      <c r="J63" s="132">
        <v>2311415</v>
      </c>
      <c r="K63" s="13"/>
      <c r="M63" s="22"/>
      <c r="N63" s="22"/>
    </row>
    <row r="64" spans="1:14">
      <c r="A64" s="6" t="s">
        <v>29</v>
      </c>
      <c r="B64" s="62" t="s">
        <v>143</v>
      </c>
      <c r="C64" s="2" t="s">
        <v>24</v>
      </c>
      <c r="D64" s="2" t="s">
        <v>127</v>
      </c>
      <c r="E64" s="12"/>
      <c r="F64" s="12"/>
      <c r="G64" s="13"/>
      <c r="H64" s="13"/>
      <c r="I64" s="13"/>
      <c r="J64" s="13"/>
      <c r="K64" s="13"/>
      <c r="M64" s="22"/>
      <c r="N64" s="22"/>
    </row>
    <row r="65" spans="1:14">
      <c r="A65" s="6" t="s">
        <v>29</v>
      </c>
      <c r="B65" s="62" t="s">
        <v>143</v>
      </c>
      <c r="C65" s="2" t="s">
        <v>24</v>
      </c>
      <c r="D65" s="2" t="s">
        <v>128</v>
      </c>
      <c r="E65" s="12"/>
      <c r="F65" s="12"/>
      <c r="G65" s="13"/>
      <c r="H65" s="13"/>
      <c r="I65" s="13"/>
      <c r="J65" s="13"/>
      <c r="K65" s="13"/>
      <c r="M65" s="22"/>
      <c r="N65" s="22"/>
    </row>
    <row r="66" spans="1:14">
      <c r="A66" s="6" t="s">
        <v>29</v>
      </c>
      <c r="B66" s="62" t="s">
        <v>143</v>
      </c>
      <c r="C66" s="2" t="s">
        <v>24</v>
      </c>
      <c r="D66" s="2" t="s">
        <v>129</v>
      </c>
      <c r="E66" s="12"/>
      <c r="F66" s="12"/>
      <c r="G66" s="13"/>
      <c r="H66" s="13"/>
      <c r="I66" s="13"/>
      <c r="J66" s="13"/>
      <c r="K66" s="13"/>
      <c r="M66" s="22"/>
      <c r="N66" s="22"/>
    </row>
    <row r="67" spans="1:14">
      <c r="A67" s="6" t="s">
        <v>29</v>
      </c>
      <c r="B67" s="62" t="s">
        <v>143</v>
      </c>
      <c r="C67" s="2" t="s">
        <v>24</v>
      </c>
      <c r="D67" s="2" t="s">
        <v>130</v>
      </c>
      <c r="E67" s="12"/>
      <c r="F67" s="12"/>
      <c r="G67" s="13"/>
      <c r="H67" s="13"/>
      <c r="I67" s="13"/>
      <c r="J67" s="13"/>
      <c r="K67" s="13"/>
      <c r="M67" s="22"/>
      <c r="N67" s="22"/>
    </row>
    <row r="68" spans="1:14">
      <c r="A68" s="6" t="s">
        <v>29</v>
      </c>
      <c r="B68" s="62" t="s">
        <v>143</v>
      </c>
      <c r="C68" s="2" t="s">
        <v>24</v>
      </c>
      <c r="D68" s="2" t="s">
        <v>137</v>
      </c>
      <c r="E68" s="12"/>
      <c r="F68" s="12"/>
      <c r="G68" s="13"/>
      <c r="H68" s="13"/>
      <c r="I68" s="13"/>
      <c r="J68" s="13"/>
      <c r="K68" s="13"/>
      <c r="M68" s="22"/>
      <c r="N68" s="22"/>
    </row>
    <row r="69" spans="1:14">
      <c r="A69" s="6" t="s">
        <v>29</v>
      </c>
      <c r="B69" s="62" t="s">
        <v>143</v>
      </c>
      <c r="C69" s="2" t="s">
        <v>24</v>
      </c>
      <c r="D69" s="2" t="s">
        <v>139</v>
      </c>
      <c r="E69" s="12"/>
      <c r="F69" s="12"/>
      <c r="G69" s="13"/>
      <c r="H69" s="13"/>
      <c r="I69" s="13"/>
      <c r="J69" s="13"/>
      <c r="K69" s="13"/>
      <c r="M69" s="22"/>
      <c r="N69" s="22"/>
    </row>
    <row r="70" spans="1:14" ht="27.6">
      <c r="A70" s="6" t="s">
        <v>29</v>
      </c>
      <c r="B70" s="62" t="s">
        <v>143</v>
      </c>
      <c r="C70" s="2" t="s">
        <v>24</v>
      </c>
      <c r="D70" s="2" t="s">
        <v>140</v>
      </c>
      <c r="E70" s="12"/>
      <c r="F70" s="12"/>
      <c r="G70" s="13"/>
      <c r="H70" s="13"/>
      <c r="I70" s="13"/>
      <c r="J70" s="13"/>
      <c r="K70" s="13"/>
      <c r="M70" s="22"/>
      <c r="N70" s="22"/>
    </row>
    <row r="71" spans="1:14">
      <c r="A71" s="6" t="s">
        <v>29</v>
      </c>
      <c r="B71" s="62" t="s">
        <v>143</v>
      </c>
      <c r="C71" s="2" t="s">
        <v>24</v>
      </c>
      <c r="D71" s="2" t="s">
        <v>134</v>
      </c>
      <c r="E71" s="12"/>
      <c r="F71" s="12"/>
      <c r="G71" s="13"/>
      <c r="H71" s="13"/>
      <c r="I71" s="13"/>
      <c r="J71" s="13"/>
      <c r="K71" s="13"/>
      <c r="M71" s="22"/>
      <c r="N71" s="22"/>
    </row>
    <row r="72" spans="1:14">
      <c r="A72" s="6" t="s">
        <v>29</v>
      </c>
      <c r="B72" s="62" t="s">
        <v>143</v>
      </c>
      <c r="C72" s="2" t="s">
        <v>25</v>
      </c>
      <c r="D72" s="2" t="s">
        <v>134</v>
      </c>
      <c r="E72" s="12"/>
      <c r="F72" s="12"/>
      <c r="G72" s="13"/>
      <c r="H72" s="13"/>
      <c r="I72" s="13"/>
      <c r="J72" s="13"/>
      <c r="K72" s="13"/>
      <c r="M72" s="22"/>
      <c r="N72" s="22"/>
    </row>
    <row r="73" spans="1:14">
      <c r="A73" s="6" t="s">
        <v>29</v>
      </c>
      <c r="B73" s="62" t="s">
        <v>143</v>
      </c>
      <c r="C73" s="2" t="s">
        <v>25</v>
      </c>
      <c r="D73" s="2" t="s">
        <v>134</v>
      </c>
      <c r="E73" s="12"/>
      <c r="F73" s="12"/>
      <c r="G73" s="13"/>
      <c r="H73" s="13"/>
      <c r="I73" s="13"/>
      <c r="J73" s="13"/>
      <c r="K73" s="13"/>
      <c r="M73" s="22"/>
      <c r="N73" s="22"/>
    </row>
    <row r="74" spans="1:14">
      <c r="A74" s="6" t="s">
        <v>29</v>
      </c>
      <c r="B74" s="62" t="s">
        <v>143</v>
      </c>
      <c r="C74" s="2" t="s">
        <v>26</v>
      </c>
      <c r="D74" s="2" t="s">
        <v>134</v>
      </c>
      <c r="E74" s="12"/>
      <c r="F74" s="12"/>
      <c r="G74" s="13"/>
      <c r="H74" s="13"/>
      <c r="I74" s="13"/>
      <c r="J74" s="13"/>
      <c r="K74" s="13"/>
      <c r="M74" s="22"/>
      <c r="N74" s="22"/>
    </row>
    <row r="75" spans="1:14">
      <c r="A75" s="6" t="s">
        <v>29</v>
      </c>
      <c r="B75" s="62" t="s">
        <v>143</v>
      </c>
      <c r="C75" s="2" t="s">
        <v>26</v>
      </c>
      <c r="D75" s="2" t="s">
        <v>134</v>
      </c>
      <c r="E75" s="12"/>
      <c r="F75" s="12"/>
      <c r="G75" s="13"/>
      <c r="H75" s="13"/>
      <c r="I75" s="13"/>
      <c r="J75" s="13"/>
      <c r="K75" s="13"/>
      <c r="M75" s="22"/>
      <c r="N75" s="22"/>
    </row>
    <row r="76" spans="1:14">
      <c r="A76" s="6" t="s">
        <v>29</v>
      </c>
      <c r="B76" s="62" t="s">
        <v>143</v>
      </c>
      <c r="C76" s="2" t="s">
        <v>14</v>
      </c>
      <c r="D76" s="2" t="s">
        <v>134</v>
      </c>
      <c r="E76" s="12"/>
      <c r="F76" s="12"/>
      <c r="G76" s="13"/>
      <c r="H76" s="13"/>
      <c r="I76" s="13"/>
      <c r="J76" s="13"/>
      <c r="K76" s="13"/>
      <c r="M76" s="22"/>
      <c r="N76" s="22"/>
    </row>
    <row r="77" spans="1:14">
      <c r="A77" s="6" t="s">
        <v>29</v>
      </c>
      <c r="B77" s="63" t="s">
        <v>143</v>
      </c>
      <c r="C77" s="2" t="s">
        <v>14</v>
      </c>
      <c r="D77" s="2" t="s">
        <v>134</v>
      </c>
      <c r="E77" s="12"/>
      <c r="F77" s="12"/>
      <c r="G77" s="13"/>
      <c r="H77" s="13"/>
      <c r="I77" s="13"/>
      <c r="J77" s="13"/>
      <c r="K77" s="13"/>
      <c r="M77" s="22"/>
      <c r="N77" s="22"/>
    </row>
    <row r="78" spans="1:14" ht="27.6">
      <c r="A78" s="6" t="s">
        <v>29</v>
      </c>
      <c r="B78" s="62" t="s">
        <v>143</v>
      </c>
      <c r="C78" s="2" t="s">
        <v>27</v>
      </c>
      <c r="D78" s="2" t="s">
        <v>141</v>
      </c>
      <c r="E78" s="131">
        <v>6660</v>
      </c>
      <c r="F78" s="131">
        <v>6660</v>
      </c>
      <c r="G78" s="13"/>
      <c r="H78" s="13"/>
      <c r="I78" s="13"/>
      <c r="J78" s="13"/>
      <c r="K78" s="13"/>
      <c r="M78" s="22"/>
      <c r="N78" s="22" t="s">
        <v>145</v>
      </c>
    </row>
    <row r="79" spans="1:14" ht="41.4">
      <c r="A79" s="6" t="s">
        <v>29</v>
      </c>
      <c r="B79" s="62" t="s">
        <v>143</v>
      </c>
      <c r="C79" s="2" t="s">
        <v>27</v>
      </c>
      <c r="D79" s="2" t="s">
        <v>142</v>
      </c>
      <c r="E79" s="12"/>
      <c r="F79" s="12"/>
      <c r="G79" s="132">
        <v>53659</v>
      </c>
      <c r="H79" s="132">
        <v>53659</v>
      </c>
      <c r="I79" s="132">
        <v>239604</v>
      </c>
      <c r="J79" s="132">
        <v>7130</v>
      </c>
      <c r="K79" s="13"/>
      <c r="L79" s="133">
        <v>232474</v>
      </c>
      <c r="M79" s="22"/>
      <c r="N79" s="22" t="s">
        <v>146</v>
      </c>
    </row>
    <row r="80" spans="1:14">
      <c r="A80" s="6" t="s">
        <v>29</v>
      </c>
      <c r="B80" s="62" t="s">
        <v>147</v>
      </c>
      <c r="C80" s="2" t="s">
        <v>22</v>
      </c>
      <c r="D80" s="2" t="s">
        <v>125</v>
      </c>
      <c r="E80" s="12">
        <v>1306478</v>
      </c>
      <c r="F80" s="12">
        <v>0</v>
      </c>
      <c r="G80" s="13">
        <v>0</v>
      </c>
      <c r="H80" s="13">
        <v>1306478</v>
      </c>
      <c r="I80" s="13">
        <v>0</v>
      </c>
      <c r="J80" s="13">
        <v>0</v>
      </c>
      <c r="K80" s="13"/>
      <c r="M80" s="22"/>
      <c r="N80" s="22"/>
    </row>
    <row r="81" spans="1:14">
      <c r="A81" s="6" t="s">
        <v>29</v>
      </c>
      <c r="B81" s="62" t="s">
        <v>147</v>
      </c>
      <c r="C81" s="2" t="s">
        <v>22</v>
      </c>
      <c r="D81" s="2" t="s">
        <v>126</v>
      </c>
      <c r="E81" s="12">
        <v>1306478</v>
      </c>
      <c r="F81" s="12">
        <v>312030</v>
      </c>
      <c r="G81" s="13">
        <v>0</v>
      </c>
      <c r="H81" s="13">
        <v>994448</v>
      </c>
      <c r="I81" s="13">
        <v>0</v>
      </c>
      <c r="J81" s="13">
        <v>0</v>
      </c>
      <c r="K81" s="13"/>
      <c r="M81" s="22"/>
      <c r="N81" s="22"/>
    </row>
    <row r="82" spans="1:14">
      <c r="A82" s="6" t="s">
        <v>29</v>
      </c>
      <c r="B82" s="62" t="s">
        <v>147</v>
      </c>
      <c r="C82" s="2" t="s">
        <v>22</v>
      </c>
      <c r="D82" s="2" t="s">
        <v>127</v>
      </c>
      <c r="E82" s="12"/>
      <c r="F82" s="12"/>
      <c r="G82" s="13"/>
      <c r="H82" s="13"/>
      <c r="I82" s="13"/>
      <c r="J82" s="13"/>
      <c r="K82" s="13"/>
      <c r="M82" s="22"/>
      <c r="N82" s="22"/>
    </row>
    <row r="83" spans="1:14">
      <c r="A83" s="6" t="s">
        <v>29</v>
      </c>
      <c r="B83" s="62" t="s">
        <v>147</v>
      </c>
      <c r="C83" s="2" t="s">
        <v>22</v>
      </c>
      <c r="D83" s="2" t="s">
        <v>128</v>
      </c>
      <c r="E83" s="12"/>
      <c r="F83" s="12"/>
      <c r="G83" s="13"/>
      <c r="H83" s="13"/>
      <c r="I83" s="13"/>
      <c r="J83" s="13"/>
      <c r="K83" s="13"/>
      <c r="M83" s="22"/>
      <c r="N83" s="22"/>
    </row>
    <row r="84" spans="1:14">
      <c r="A84" s="6" t="s">
        <v>29</v>
      </c>
      <c r="B84" s="62" t="s">
        <v>147</v>
      </c>
      <c r="C84" s="2" t="s">
        <v>22</v>
      </c>
      <c r="D84" s="2" t="s">
        <v>129</v>
      </c>
      <c r="E84" s="12">
        <v>165106</v>
      </c>
      <c r="F84" s="12">
        <v>0</v>
      </c>
      <c r="G84" s="13">
        <v>1533</v>
      </c>
      <c r="H84" s="13">
        <v>166639</v>
      </c>
      <c r="I84" s="13">
        <v>0</v>
      </c>
      <c r="J84" s="13">
        <v>0</v>
      </c>
      <c r="K84" s="13"/>
      <c r="M84" s="22"/>
      <c r="N84" s="22"/>
    </row>
    <row r="85" spans="1:14">
      <c r="A85" s="6" t="s">
        <v>29</v>
      </c>
      <c r="B85" s="62" t="s">
        <v>147</v>
      </c>
      <c r="C85" s="2" t="s">
        <v>22</v>
      </c>
      <c r="D85" s="2" t="s">
        <v>130</v>
      </c>
      <c r="E85" s="12"/>
      <c r="F85" s="12"/>
      <c r="G85" s="13"/>
      <c r="H85" s="13"/>
      <c r="I85" s="13"/>
      <c r="J85" s="13"/>
      <c r="K85" s="13"/>
      <c r="M85" s="22"/>
      <c r="N85" s="22"/>
    </row>
    <row r="86" spans="1:14">
      <c r="A86" s="6" t="s">
        <v>29</v>
      </c>
      <c r="B86" s="62" t="s">
        <v>147</v>
      </c>
      <c r="C86" s="2" t="s">
        <v>22</v>
      </c>
      <c r="D86" s="2" t="s">
        <v>131</v>
      </c>
      <c r="E86" s="12"/>
      <c r="F86" s="12"/>
      <c r="G86" s="13"/>
      <c r="H86" s="13"/>
      <c r="I86" s="13"/>
      <c r="J86" s="13"/>
      <c r="K86" s="13"/>
      <c r="M86" s="22"/>
      <c r="N86" s="22"/>
    </row>
    <row r="87" spans="1:14" ht="27.6">
      <c r="A87" s="6" t="s">
        <v>29</v>
      </c>
      <c r="B87" s="62" t="s">
        <v>147</v>
      </c>
      <c r="C87" s="2" t="s">
        <v>22</v>
      </c>
      <c r="D87" s="2" t="s">
        <v>132</v>
      </c>
      <c r="E87" s="12"/>
      <c r="F87" s="12"/>
      <c r="G87" s="13"/>
      <c r="H87" s="13"/>
      <c r="I87" s="13"/>
      <c r="J87" s="13"/>
      <c r="K87" s="13"/>
      <c r="M87" s="22"/>
      <c r="N87" s="22"/>
    </row>
    <row r="88" spans="1:14">
      <c r="A88" s="6" t="s">
        <v>29</v>
      </c>
      <c r="B88" s="62" t="s">
        <v>147</v>
      </c>
      <c r="C88" s="2" t="s">
        <v>22</v>
      </c>
      <c r="D88" s="2" t="s">
        <v>133</v>
      </c>
      <c r="E88" s="12"/>
      <c r="F88" s="12"/>
      <c r="G88" s="13"/>
      <c r="H88" s="13"/>
      <c r="I88" s="13"/>
      <c r="J88" s="13"/>
      <c r="K88" s="13"/>
      <c r="M88" s="22"/>
      <c r="N88" s="22"/>
    </row>
    <row r="89" spans="1:14">
      <c r="A89" s="6" t="s">
        <v>29</v>
      </c>
      <c r="B89" s="62" t="s">
        <v>147</v>
      </c>
      <c r="C89" s="2" t="s">
        <v>22</v>
      </c>
      <c r="D89" s="2" t="s">
        <v>134</v>
      </c>
      <c r="E89" s="12"/>
      <c r="F89" s="12"/>
      <c r="G89" s="13"/>
      <c r="H89" s="13"/>
      <c r="I89" s="13"/>
      <c r="J89" s="13"/>
      <c r="K89" s="13"/>
      <c r="M89" s="22"/>
      <c r="N89" s="22"/>
    </row>
    <row r="90" spans="1:14">
      <c r="A90" s="6" t="s">
        <v>29</v>
      </c>
      <c r="B90" s="62" t="s">
        <v>147</v>
      </c>
      <c r="C90" s="2" t="s">
        <v>87</v>
      </c>
      <c r="D90" s="2" t="s">
        <v>135</v>
      </c>
      <c r="E90" s="12">
        <v>0</v>
      </c>
      <c r="F90" s="12">
        <v>0</v>
      </c>
      <c r="G90" s="13">
        <v>82943</v>
      </c>
      <c r="H90" s="13">
        <v>82943</v>
      </c>
      <c r="I90" s="13"/>
      <c r="J90" s="13"/>
      <c r="K90" s="13"/>
      <c r="M90" s="22"/>
      <c r="N90" s="22"/>
    </row>
    <row r="91" spans="1:14">
      <c r="A91" s="6" t="s">
        <v>29</v>
      </c>
      <c r="B91" s="62" t="s">
        <v>147</v>
      </c>
      <c r="C91" s="2" t="s">
        <v>23</v>
      </c>
      <c r="D91" s="2" t="s">
        <v>136</v>
      </c>
      <c r="E91" s="12">
        <v>0</v>
      </c>
      <c r="F91" s="12">
        <v>0</v>
      </c>
      <c r="G91" s="13">
        <v>1306478</v>
      </c>
      <c r="H91" s="13">
        <v>1306478</v>
      </c>
      <c r="I91" s="13">
        <v>0</v>
      </c>
      <c r="J91" s="13">
        <v>0</v>
      </c>
      <c r="K91" s="13"/>
      <c r="M91" s="22"/>
      <c r="N91" s="22"/>
    </row>
    <row r="92" spans="1:14">
      <c r="A92" s="6" t="s">
        <v>29</v>
      </c>
      <c r="B92" s="62" t="s">
        <v>147</v>
      </c>
      <c r="C92" s="2" t="s">
        <v>23</v>
      </c>
      <c r="D92" s="2" t="s">
        <v>126</v>
      </c>
      <c r="E92" s="12">
        <v>0</v>
      </c>
      <c r="F92" s="12">
        <v>0</v>
      </c>
      <c r="G92" s="13">
        <v>4387604</v>
      </c>
      <c r="H92" s="13">
        <v>4052400</v>
      </c>
      <c r="I92" s="13">
        <v>0</v>
      </c>
      <c r="J92" s="13">
        <v>0</v>
      </c>
      <c r="K92" s="13"/>
      <c r="M92" s="22"/>
      <c r="N92" s="22"/>
    </row>
    <row r="93" spans="1:14">
      <c r="A93" s="6" t="s">
        <v>29</v>
      </c>
      <c r="B93" s="62" t="s">
        <v>147</v>
      </c>
      <c r="C93" s="2" t="s">
        <v>23</v>
      </c>
      <c r="D93" s="2" t="s">
        <v>127</v>
      </c>
      <c r="E93" s="12"/>
      <c r="F93" s="12"/>
      <c r="G93" s="13"/>
      <c r="H93" s="13"/>
      <c r="I93" s="13"/>
      <c r="J93" s="13"/>
      <c r="K93" s="13"/>
      <c r="M93" s="22"/>
      <c r="N93" s="22"/>
    </row>
    <row r="94" spans="1:14">
      <c r="A94" s="6" t="s">
        <v>29</v>
      </c>
      <c r="B94" s="62" t="s">
        <v>147</v>
      </c>
      <c r="C94" s="2" t="s">
        <v>23</v>
      </c>
      <c r="D94" s="2" t="s">
        <v>128</v>
      </c>
      <c r="E94" s="12"/>
      <c r="F94" s="12"/>
      <c r="G94" s="13"/>
      <c r="H94" s="13"/>
      <c r="I94" s="13"/>
      <c r="J94" s="13"/>
      <c r="K94" s="13"/>
      <c r="M94" s="22"/>
      <c r="N94" s="22"/>
    </row>
    <row r="95" spans="1:14">
      <c r="A95" s="6" t="s">
        <v>29</v>
      </c>
      <c r="B95" s="62" t="s">
        <v>147</v>
      </c>
      <c r="C95" s="2" t="s">
        <v>23</v>
      </c>
      <c r="D95" s="2" t="s">
        <v>129</v>
      </c>
      <c r="E95" s="12">
        <v>0</v>
      </c>
      <c r="F95" s="12">
        <v>0</v>
      </c>
      <c r="G95" s="13">
        <v>308428</v>
      </c>
      <c r="H95" s="13">
        <v>83337</v>
      </c>
      <c r="I95" s="13"/>
      <c r="J95" s="13">
        <v>216989</v>
      </c>
      <c r="K95" s="13"/>
      <c r="M95" s="22"/>
      <c r="N95" s="22"/>
    </row>
    <row r="96" spans="1:14">
      <c r="A96" s="6" t="s">
        <v>29</v>
      </c>
      <c r="B96" s="62" t="s">
        <v>147</v>
      </c>
      <c r="C96" s="2" t="s">
        <v>23</v>
      </c>
      <c r="D96" s="2" t="s">
        <v>130</v>
      </c>
      <c r="E96" s="12"/>
      <c r="F96" s="12"/>
      <c r="G96" s="13"/>
      <c r="H96" s="13"/>
      <c r="I96" s="13"/>
      <c r="J96" s="13"/>
      <c r="K96" s="13"/>
      <c r="M96" s="22"/>
      <c r="N96" s="22"/>
    </row>
    <row r="97" spans="1:14">
      <c r="A97" s="6" t="s">
        <v>29</v>
      </c>
      <c r="B97" s="62" t="s">
        <v>147</v>
      </c>
      <c r="C97" s="2" t="s">
        <v>23</v>
      </c>
      <c r="D97" s="2" t="s">
        <v>137</v>
      </c>
      <c r="E97" s="12"/>
      <c r="F97" s="12"/>
      <c r="G97" s="13"/>
      <c r="H97" s="13"/>
      <c r="I97" s="13"/>
      <c r="J97" s="13"/>
      <c r="K97" s="13"/>
      <c r="M97" s="22"/>
      <c r="N97" s="22"/>
    </row>
    <row r="98" spans="1:14" ht="27.6">
      <c r="A98" s="6" t="s">
        <v>29</v>
      </c>
      <c r="B98" s="62" t="s">
        <v>147</v>
      </c>
      <c r="C98" s="2" t="s">
        <v>23</v>
      </c>
      <c r="D98" s="2" t="s">
        <v>138</v>
      </c>
      <c r="E98" s="12"/>
      <c r="F98" s="12"/>
      <c r="G98" s="13"/>
      <c r="H98" s="13"/>
      <c r="I98" s="13"/>
      <c r="J98" s="13"/>
      <c r="K98" s="13"/>
      <c r="M98" s="22"/>
      <c r="N98" s="22"/>
    </row>
    <row r="99" spans="1:14">
      <c r="A99" s="6" t="s">
        <v>29</v>
      </c>
      <c r="B99" s="62" t="s">
        <v>147</v>
      </c>
      <c r="C99" s="2" t="s">
        <v>23</v>
      </c>
      <c r="D99" s="2" t="s">
        <v>134</v>
      </c>
      <c r="E99" s="12"/>
      <c r="F99" s="12"/>
      <c r="G99" s="13"/>
      <c r="H99" s="13"/>
      <c r="I99" s="13"/>
      <c r="J99" s="13"/>
      <c r="K99" s="13"/>
      <c r="M99" s="22"/>
      <c r="N99" s="22"/>
    </row>
    <row r="100" spans="1:14">
      <c r="A100" s="6" t="s">
        <v>29</v>
      </c>
      <c r="B100" s="62" t="s">
        <v>147</v>
      </c>
      <c r="C100" s="2" t="s">
        <v>24</v>
      </c>
      <c r="D100" s="2" t="s">
        <v>125</v>
      </c>
      <c r="E100" s="12">
        <v>0</v>
      </c>
      <c r="F100" s="12">
        <v>0</v>
      </c>
      <c r="G100" s="13">
        <v>4741711</v>
      </c>
      <c r="H100" s="13">
        <v>0</v>
      </c>
      <c r="I100" s="13"/>
      <c r="J100" s="13">
        <v>4741711</v>
      </c>
      <c r="K100" s="13"/>
      <c r="L100" s="2">
        <v>0</v>
      </c>
      <c r="M100" s="22">
        <v>0</v>
      </c>
      <c r="N100" s="22"/>
    </row>
    <row r="101" spans="1:14">
      <c r="A101" s="6" t="s">
        <v>29</v>
      </c>
      <c r="B101" s="62" t="s">
        <v>147</v>
      </c>
      <c r="C101" s="2" t="s">
        <v>24</v>
      </c>
      <c r="D101" s="2" t="s">
        <v>126</v>
      </c>
      <c r="E101" s="12">
        <v>0</v>
      </c>
      <c r="F101" s="12">
        <v>0</v>
      </c>
      <c r="G101" s="13">
        <v>4389643</v>
      </c>
      <c r="H101" s="13">
        <v>0</v>
      </c>
      <c r="I101" s="13"/>
      <c r="J101" s="13">
        <v>4342058</v>
      </c>
      <c r="K101" s="13"/>
      <c r="L101" s="2">
        <v>0</v>
      </c>
      <c r="M101" s="22">
        <v>0</v>
      </c>
      <c r="N101" s="22"/>
    </row>
    <row r="102" spans="1:14">
      <c r="A102" s="6" t="s">
        <v>29</v>
      </c>
      <c r="B102" s="62" t="s">
        <v>147</v>
      </c>
      <c r="C102" s="2" t="s">
        <v>24</v>
      </c>
      <c r="D102" s="2" t="s">
        <v>127</v>
      </c>
      <c r="E102" s="12"/>
      <c r="F102" s="12"/>
      <c r="G102" s="13"/>
      <c r="H102" s="13"/>
      <c r="I102" s="13"/>
      <c r="J102" s="13"/>
      <c r="K102" s="13"/>
      <c r="M102" s="22"/>
      <c r="N102" s="22"/>
    </row>
    <row r="103" spans="1:14">
      <c r="A103" s="6" t="s">
        <v>29</v>
      </c>
      <c r="B103" s="62" t="s">
        <v>147</v>
      </c>
      <c r="C103" s="2" t="s">
        <v>24</v>
      </c>
      <c r="D103" s="2" t="s">
        <v>128</v>
      </c>
      <c r="E103" s="12"/>
      <c r="F103" s="12"/>
      <c r="G103" s="13"/>
      <c r="H103" s="13"/>
      <c r="I103" s="13"/>
      <c r="J103" s="13"/>
      <c r="K103" s="13"/>
      <c r="M103" s="22"/>
      <c r="N103" s="22"/>
    </row>
    <row r="104" spans="1:14">
      <c r="A104" s="6" t="s">
        <v>29</v>
      </c>
      <c r="B104" s="62" t="s">
        <v>147</v>
      </c>
      <c r="C104" s="2" t="s">
        <v>24</v>
      </c>
      <c r="D104" s="2" t="s">
        <v>129</v>
      </c>
      <c r="E104" s="12">
        <v>0</v>
      </c>
      <c r="F104" s="12">
        <v>0</v>
      </c>
      <c r="G104" s="13">
        <v>483176</v>
      </c>
      <c r="H104" s="13">
        <v>0</v>
      </c>
      <c r="I104" s="13"/>
      <c r="J104" s="13">
        <v>237756</v>
      </c>
      <c r="K104" s="13"/>
      <c r="L104" s="2">
        <v>220398</v>
      </c>
      <c r="M104" s="22">
        <v>25022</v>
      </c>
      <c r="N104" s="22"/>
    </row>
    <row r="105" spans="1:14">
      <c r="A105" s="6" t="s">
        <v>29</v>
      </c>
      <c r="B105" s="62" t="s">
        <v>147</v>
      </c>
      <c r="C105" s="2" t="s">
        <v>24</v>
      </c>
      <c r="D105" s="2" t="s">
        <v>130</v>
      </c>
      <c r="E105" s="12"/>
      <c r="F105" s="12"/>
      <c r="G105" s="13"/>
      <c r="H105" s="13"/>
      <c r="I105" s="13"/>
      <c r="J105" s="13"/>
      <c r="K105" s="13"/>
      <c r="M105" s="22"/>
      <c r="N105" s="22"/>
    </row>
    <row r="106" spans="1:14">
      <c r="A106" s="6" t="s">
        <v>29</v>
      </c>
      <c r="B106" s="62" t="s">
        <v>147</v>
      </c>
      <c r="C106" s="2" t="s">
        <v>24</v>
      </c>
      <c r="D106" s="2" t="s">
        <v>137</v>
      </c>
      <c r="E106" s="12"/>
      <c r="F106" s="12"/>
      <c r="G106" s="13"/>
      <c r="H106" s="13"/>
      <c r="I106" s="13"/>
      <c r="J106" s="13"/>
      <c r="K106" s="13"/>
      <c r="M106" s="22"/>
      <c r="N106" s="22"/>
    </row>
    <row r="107" spans="1:14">
      <c r="A107" s="6" t="s">
        <v>29</v>
      </c>
      <c r="B107" s="62" t="s">
        <v>147</v>
      </c>
      <c r="C107" s="2" t="s">
        <v>24</v>
      </c>
      <c r="D107" s="2" t="s">
        <v>139</v>
      </c>
      <c r="E107" s="12"/>
      <c r="F107" s="12"/>
      <c r="G107" s="13"/>
      <c r="H107" s="13"/>
      <c r="I107" s="13">
        <v>979159</v>
      </c>
      <c r="J107" s="13">
        <v>0</v>
      </c>
      <c r="K107" s="13"/>
      <c r="M107" s="22"/>
      <c r="N107" s="22"/>
    </row>
    <row r="108" spans="1:14" ht="27.6">
      <c r="A108" s="6" t="s">
        <v>29</v>
      </c>
      <c r="B108" s="62" t="s">
        <v>147</v>
      </c>
      <c r="C108" s="2" t="s">
        <v>24</v>
      </c>
      <c r="D108" s="2" t="s">
        <v>140</v>
      </c>
      <c r="E108" s="12"/>
      <c r="F108" s="12"/>
      <c r="G108" s="13"/>
      <c r="H108" s="13"/>
      <c r="I108" s="13"/>
      <c r="J108" s="13"/>
      <c r="K108" s="13"/>
      <c r="M108" s="22"/>
      <c r="N108" s="22"/>
    </row>
    <row r="109" spans="1:14">
      <c r="A109" s="6" t="s">
        <v>29</v>
      </c>
      <c r="B109" s="62" t="s">
        <v>147</v>
      </c>
      <c r="C109" s="2" t="s">
        <v>24</v>
      </c>
      <c r="D109" s="2" t="s">
        <v>134</v>
      </c>
      <c r="E109" s="12"/>
      <c r="F109" s="12"/>
      <c r="G109" s="13"/>
      <c r="H109" s="13"/>
      <c r="I109" s="13"/>
      <c r="J109" s="13"/>
      <c r="K109" s="13"/>
      <c r="M109" s="22"/>
      <c r="N109" s="22"/>
    </row>
    <row r="110" spans="1:14">
      <c r="A110" s="6" t="s">
        <v>29</v>
      </c>
      <c r="B110" s="62" t="s">
        <v>147</v>
      </c>
      <c r="C110" s="2" t="s">
        <v>25</v>
      </c>
      <c r="D110" s="2" t="s">
        <v>134</v>
      </c>
      <c r="E110" s="12"/>
      <c r="F110" s="12"/>
      <c r="G110" s="13"/>
      <c r="H110" s="13"/>
      <c r="I110" s="13"/>
      <c r="J110" s="13"/>
      <c r="K110" s="13"/>
      <c r="M110" s="22"/>
      <c r="N110" s="22"/>
    </row>
    <row r="111" spans="1:14">
      <c r="A111" s="6" t="s">
        <v>29</v>
      </c>
      <c r="B111" s="62" t="s">
        <v>147</v>
      </c>
      <c r="C111" s="2" t="s">
        <v>25</v>
      </c>
      <c r="D111" s="2" t="s">
        <v>134</v>
      </c>
      <c r="E111" s="12"/>
      <c r="F111" s="12"/>
      <c r="G111" s="13"/>
      <c r="H111" s="13"/>
      <c r="I111" s="13"/>
      <c r="J111" s="13"/>
      <c r="K111" s="13"/>
      <c r="M111" s="22"/>
      <c r="N111" s="22"/>
    </row>
    <row r="112" spans="1:14">
      <c r="A112" s="6" t="s">
        <v>29</v>
      </c>
      <c r="B112" s="63" t="s">
        <v>147</v>
      </c>
      <c r="C112" s="2" t="s">
        <v>26</v>
      </c>
      <c r="D112" s="2" t="s">
        <v>134</v>
      </c>
      <c r="E112" s="12"/>
      <c r="F112" s="12"/>
      <c r="G112" s="13"/>
      <c r="H112" s="13"/>
      <c r="I112" s="13"/>
      <c r="J112" s="13"/>
      <c r="K112" s="13"/>
      <c r="M112" s="22"/>
      <c r="N112" s="22"/>
    </row>
    <row r="113" spans="1:14">
      <c r="A113" s="6" t="s">
        <v>29</v>
      </c>
      <c r="B113" s="62" t="s">
        <v>147</v>
      </c>
      <c r="C113" s="2" t="s">
        <v>26</v>
      </c>
      <c r="D113" s="2" t="s">
        <v>134</v>
      </c>
      <c r="E113" s="7"/>
      <c r="F113" s="7"/>
      <c r="M113" s="22"/>
      <c r="N113" s="22"/>
    </row>
    <row r="114" spans="1:14">
      <c r="A114" s="6" t="s">
        <v>29</v>
      </c>
      <c r="B114" s="62" t="s">
        <v>147</v>
      </c>
      <c r="C114" s="2" t="s">
        <v>14</v>
      </c>
      <c r="D114" s="2" t="s">
        <v>134</v>
      </c>
      <c r="E114" s="7"/>
      <c r="F114" s="7"/>
      <c r="M114" s="22"/>
      <c r="N114" s="22"/>
    </row>
    <row r="115" spans="1:14">
      <c r="A115" s="6" t="s">
        <v>29</v>
      </c>
      <c r="B115" s="62" t="s">
        <v>147</v>
      </c>
      <c r="C115" s="2" t="s">
        <v>14</v>
      </c>
      <c r="D115" s="2" t="s">
        <v>134</v>
      </c>
      <c r="E115" s="7"/>
      <c r="F115" s="7"/>
      <c r="M115" s="22"/>
      <c r="N115" s="22"/>
    </row>
    <row r="116" spans="1:14" ht="27.6">
      <c r="A116" s="6" t="s">
        <v>29</v>
      </c>
      <c r="B116" s="62" t="s">
        <v>147</v>
      </c>
      <c r="C116" s="2" t="s">
        <v>27</v>
      </c>
      <c r="D116" s="2" t="s">
        <v>141</v>
      </c>
      <c r="E116" s="7"/>
      <c r="F116" s="7"/>
      <c r="M116" s="22"/>
      <c r="N116" s="22"/>
    </row>
    <row r="117" spans="1:14" ht="41.4">
      <c r="A117" s="6" t="s">
        <v>29</v>
      </c>
      <c r="B117" s="62" t="s">
        <v>147</v>
      </c>
      <c r="C117" s="2" t="s">
        <v>27</v>
      </c>
      <c r="D117" s="2" t="s">
        <v>142</v>
      </c>
      <c r="E117" s="7"/>
      <c r="F117" s="7"/>
      <c r="M117" s="22"/>
      <c r="N117" s="22"/>
    </row>
    <row r="118" spans="1:14">
      <c r="A118" s="6" t="s">
        <v>29</v>
      </c>
      <c r="B118" s="62" t="s">
        <v>152</v>
      </c>
      <c r="C118" s="2" t="s">
        <v>22</v>
      </c>
      <c r="D118" s="2" t="s">
        <v>125</v>
      </c>
      <c r="E118" s="7">
        <v>6953900</v>
      </c>
      <c r="F118" s="7">
        <v>4152170</v>
      </c>
      <c r="H118" s="8">
        <v>2801730</v>
      </c>
      <c r="M118" s="22"/>
      <c r="N118" s="22"/>
    </row>
    <row r="119" spans="1:14">
      <c r="A119" s="6" t="s">
        <v>29</v>
      </c>
      <c r="B119" s="62" t="s">
        <v>152</v>
      </c>
      <c r="C119" s="2" t="s">
        <v>22</v>
      </c>
      <c r="D119" s="2" t="s">
        <v>126</v>
      </c>
      <c r="E119" s="7">
        <v>6407800</v>
      </c>
      <c r="F119" s="7">
        <v>3361388</v>
      </c>
      <c r="H119" s="8">
        <v>2911368</v>
      </c>
      <c r="J119" s="8">
        <v>135044</v>
      </c>
      <c r="M119" s="22"/>
      <c r="N119" s="22"/>
    </row>
    <row r="120" spans="1:14">
      <c r="A120" s="6" t="s">
        <v>29</v>
      </c>
      <c r="B120" s="62" t="s">
        <v>152</v>
      </c>
      <c r="C120" s="2" t="s">
        <v>22</v>
      </c>
      <c r="D120" s="2" t="s">
        <v>127</v>
      </c>
      <c r="E120" s="7"/>
      <c r="F120" s="7"/>
      <c r="M120" s="22"/>
      <c r="N120" s="22"/>
    </row>
    <row r="121" spans="1:14">
      <c r="A121" s="6" t="s">
        <v>29</v>
      </c>
      <c r="B121" s="62" t="s">
        <v>152</v>
      </c>
      <c r="C121" s="2" t="s">
        <v>22</v>
      </c>
      <c r="D121" s="2" t="s">
        <v>128</v>
      </c>
      <c r="E121" s="7"/>
      <c r="F121" s="7"/>
      <c r="M121" s="22"/>
      <c r="N121" s="22"/>
    </row>
    <row r="122" spans="1:14">
      <c r="A122" s="6" t="s">
        <v>29</v>
      </c>
      <c r="B122" s="62" t="s">
        <v>152</v>
      </c>
      <c r="C122" s="2" t="s">
        <v>22</v>
      </c>
      <c r="D122" s="2" t="s">
        <v>129</v>
      </c>
      <c r="E122" s="7"/>
      <c r="F122" s="7"/>
      <c r="G122" s="8">
        <v>928526</v>
      </c>
      <c r="H122" s="8">
        <v>257773</v>
      </c>
      <c r="J122" s="8">
        <v>670753</v>
      </c>
      <c r="M122" s="22"/>
      <c r="N122" s="22"/>
    </row>
    <row r="123" spans="1:14">
      <c r="A123" s="6" t="s">
        <v>29</v>
      </c>
      <c r="B123" s="62" t="s">
        <v>152</v>
      </c>
      <c r="C123" s="2" t="s">
        <v>22</v>
      </c>
      <c r="D123" s="2" t="s">
        <v>130</v>
      </c>
      <c r="E123" s="7"/>
      <c r="F123" s="7"/>
      <c r="G123" s="9"/>
      <c r="H123" s="9"/>
      <c r="I123" s="9"/>
      <c r="J123" s="9"/>
      <c r="K123" s="9"/>
      <c r="L123" s="3"/>
      <c r="M123" s="22"/>
      <c r="N123" s="22"/>
    </row>
    <row r="124" spans="1:14">
      <c r="A124" s="6" t="s">
        <v>29</v>
      </c>
      <c r="B124" s="62" t="s">
        <v>152</v>
      </c>
      <c r="C124" s="2" t="s">
        <v>22</v>
      </c>
      <c r="D124" s="2" t="s">
        <v>131</v>
      </c>
      <c r="E124" s="7"/>
      <c r="F124" s="7"/>
      <c r="M124" s="22"/>
      <c r="N124" s="22"/>
    </row>
    <row r="125" spans="1:14" ht="27.6">
      <c r="A125" s="6" t="s">
        <v>29</v>
      </c>
      <c r="B125" s="62" t="s">
        <v>152</v>
      </c>
      <c r="C125" s="2" t="s">
        <v>22</v>
      </c>
      <c r="D125" s="2" t="s">
        <v>132</v>
      </c>
      <c r="E125" s="7"/>
      <c r="F125" s="7"/>
      <c r="M125" s="22"/>
      <c r="N125" s="22"/>
    </row>
    <row r="126" spans="1:14">
      <c r="A126" s="6" t="s">
        <v>29</v>
      </c>
      <c r="B126" s="62" t="s">
        <v>152</v>
      </c>
      <c r="C126" s="2" t="s">
        <v>22</v>
      </c>
      <c r="D126" s="2" t="s">
        <v>133</v>
      </c>
      <c r="E126" s="7"/>
      <c r="F126" s="7"/>
      <c r="M126" s="22"/>
      <c r="N126" s="22"/>
    </row>
    <row r="127" spans="1:14">
      <c r="A127" s="6" t="s">
        <v>29</v>
      </c>
      <c r="B127" s="62" t="s">
        <v>152</v>
      </c>
      <c r="C127" s="2" t="s">
        <v>22</v>
      </c>
      <c r="D127" s="2" t="s">
        <v>153</v>
      </c>
      <c r="E127" s="7"/>
      <c r="F127" s="7"/>
      <c r="G127" s="8">
        <v>546100</v>
      </c>
      <c r="H127" s="8">
        <v>546100</v>
      </c>
      <c r="M127" s="22"/>
      <c r="N127" s="22"/>
    </row>
    <row r="128" spans="1:14">
      <c r="A128" s="6" t="s">
        <v>29</v>
      </c>
      <c r="B128" s="62" t="s">
        <v>152</v>
      </c>
      <c r="C128" s="2" t="s">
        <v>87</v>
      </c>
      <c r="D128" s="2" t="s">
        <v>135</v>
      </c>
      <c r="E128" s="7"/>
      <c r="F128" s="7"/>
      <c r="G128" s="8">
        <v>687032</v>
      </c>
      <c r="H128" s="8">
        <v>406388</v>
      </c>
      <c r="I128" s="8">
        <v>2761000</v>
      </c>
      <c r="J128" s="8">
        <v>583395</v>
      </c>
      <c r="L128" s="2">
        <v>31897</v>
      </c>
      <c r="M128" s="22"/>
      <c r="N128" s="22"/>
    </row>
    <row r="129" spans="1:14">
      <c r="A129" s="6" t="s">
        <v>29</v>
      </c>
      <c r="B129" s="62" t="s">
        <v>152</v>
      </c>
      <c r="C129" s="2" t="s">
        <v>23</v>
      </c>
      <c r="D129" s="2" t="s">
        <v>136</v>
      </c>
      <c r="E129" s="7"/>
      <c r="F129" s="7"/>
      <c r="G129" s="8">
        <v>6953900</v>
      </c>
      <c r="H129" s="8">
        <v>6953900</v>
      </c>
      <c r="M129" s="22"/>
      <c r="N129" s="22"/>
    </row>
    <row r="130" spans="1:14">
      <c r="A130" s="6" t="s">
        <v>29</v>
      </c>
      <c r="B130" s="62" t="s">
        <v>152</v>
      </c>
      <c r="C130" s="2" t="s">
        <v>23</v>
      </c>
      <c r="D130" s="2" t="s">
        <v>126</v>
      </c>
      <c r="E130" s="7"/>
      <c r="F130" s="7"/>
      <c r="G130" s="8">
        <v>9283986</v>
      </c>
      <c r="H130" s="8">
        <v>2576321</v>
      </c>
      <c r="J130" s="8">
        <v>6707665</v>
      </c>
      <c r="M130" s="22"/>
      <c r="N130" s="22"/>
    </row>
    <row r="131" spans="1:14">
      <c r="A131" s="6" t="s">
        <v>29</v>
      </c>
      <c r="B131" s="62" t="s">
        <v>152</v>
      </c>
      <c r="C131" s="2" t="s">
        <v>23</v>
      </c>
      <c r="D131" s="2" t="s">
        <v>127</v>
      </c>
      <c r="E131" s="7"/>
      <c r="F131" s="7"/>
      <c r="M131" s="22"/>
      <c r="N131" s="22"/>
    </row>
    <row r="132" spans="1:14">
      <c r="A132" s="6" t="s">
        <v>29</v>
      </c>
      <c r="B132" s="62" t="s">
        <v>152</v>
      </c>
      <c r="C132" s="2" t="s">
        <v>23</v>
      </c>
      <c r="D132" s="2" t="s">
        <v>128</v>
      </c>
      <c r="E132" s="7"/>
      <c r="F132" s="7"/>
      <c r="M132" s="22"/>
      <c r="N132" s="22"/>
    </row>
    <row r="133" spans="1:14">
      <c r="A133" s="6" t="s">
        <v>29</v>
      </c>
      <c r="B133" s="62" t="s">
        <v>152</v>
      </c>
      <c r="C133" s="2" t="s">
        <v>23</v>
      </c>
      <c r="D133" s="2" t="s">
        <v>129</v>
      </c>
      <c r="E133" s="7"/>
      <c r="F133" s="7"/>
      <c r="G133" s="8">
        <v>1855407</v>
      </c>
      <c r="J133" s="8">
        <v>1854560</v>
      </c>
      <c r="L133" s="2">
        <v>847</v>
      </c>
      <c r="M133" s="22"/>
      <c r="N133" s="22"/>
    </row>
    <row r="134" spans="1:14">
      <c r="A134" s="6" t="s">
        <v>29</v>
      </c>
      <c r="B134" s="62" t="s">
        <v>152</v>
      </c>
      <c r="C134" s="2" t="s">
        <v>23</v>
      </c>
      <c r="D134" s="2" t="s">
        <v>130</v>
      </c>
      <c r="E134" s="7"/>
      <c r="F134" s="7"/>
      <c r="M134" s="22"/>
      <c r="N134" s="22"/>
    </row>
    <row r="135" spans="1:14">
      <c r="A135" s="6" t="s">
        <v>29</v>
      </c>
      <c r="B135" s="62" t="s">
        <v>152</v>
      </c>
      <c r="C135" s="2" t="s">
        <v>23</v>
      </c>
      <c r="D135" s="2" t="s">
        <v>137</v>
      </c>
      <c r="E135" s="7"/>
      <c r="F135" s="7"/>
      <c r="M135" s="22"/>
      <c r="N135" s="22"/>
    </row>
    <row r="136" spans="1:14" ht="27.6">
      <c r="A136" s="6" t="s">
        <v>29</v>
      </c>
      <c r="B136" s="62" t="s">
        <v>152</v>
      </c>
      <c r="C136" s="2" t="s">
        <v>23</v>
      </c>
      <c r="D136" s="2" t="s">
        <v>138</v>
      </c>
      <c r="E136" s="7"/>
      <c r="F136" s="7"/>
      <c r="M136" s="22"/>
      <c r="N136" s="22"/>
    </row>
    <row r="137" spans="1:14">
      <c r="A137" s="6" t="s">
        <v>29</v>
      </c>
      <c r="B137" s="62" t="s">
        <v>152</v>
      </c>
      <c r="C137" s="2" t="s">
        <v>23</v>
      </c>
      <c r="D137" s="2" t="s">
        <v>153</v>
      </c>
      <c r="E137" s="7"/>
      <c r="F137" s="7"/>
      <c r="G137" s="8">
        <v>12046100</v>
      </c>
      <c r="H137" s="8">
        <v>4058476</v>
      </c>
      <c r="I137" s="8">
        <v>4675135</v>
      </c>
      <c r="J137" s="8">
        <v>12656069</v>
      </c>
      <c r="L137" s="2">
        <v>5690</v>
      </c>
      <c r="M137" s="22"/>
      <c r="N137" s="22"/>
    </row>
    <row r="138" spans="1:14">
      <c r="A138" s="6" t="s">
        <v>29</v>
      </c>
      <c r="B138" s="62" t="s">
        <v>152</v>
      </c>
      <c r="C138" s="4" t="s">
        <v>24</v>
      </c>
      <c r="D138" s="4" t="s">
        <v>125</v>
      </c>
      <c r="E138" s="10"/>
      <c r="F138" s="10"/>
      <c r="G138" s="11">
        <v>29440152</v>
      </c>
      <c r="H138" s="11">
        <v>2043</v>
      </c>
      <c r="I138" s="11"/>
      <c r="J138" s="11">
        <v>29414673</v>
      </c>
      <c r="K138" s="11"/>
      <c r="L138" s="67">
        <v>19718</v>
      </c>
      <c r="M138" s="22"/>
      <c r="N138" s="22"/>
    </row>
    <row r="139" spans="1:14">
      <c r="A139" s="6" t="s">
        <v>29</v>
      </c>
      <c r="B139" s="62" t="s">
        <v>152</v>
      </c>
      <c r="C139" s="2" t="s">
        <v>24</v>
      </c>
      <c r="D139" s="2" t="s">
        <v>126</v>
      </c>
      <c r="E139" s="7"/>
      <c r="F139" s="7"/>
      <c r="G139" s="8">
        <v>28476030</v>
      </c>
      <c r="H139" s="8">
        <v>47833</v>
      </c>
      <c r="J139" s="8">
        <v>4969126</v>
      </c>
      <c r="L139" s="2">
        <v>1574853</v>
      </c>
      <c r="M139" s="22">
        <v>11254</v>
      </c>
      <c r="N139" s="22"/>
    </row>
    <row r="140" spans="1:14">
      <c r="A140" s="6" t="s">
        <v>29</v>
      </c>
      <c r="B140" s="62" t="s">
        <v>152</v>
      </c>
      <c r="C140" s="2" t="s">
        <v>24</v>
      </c>
      <c r="D140" s="2" t="s">
        <v>127</v>
      </c>
      <c r="E140" s="7"/>
      <c r="F140" s="7"/>
      <c r="M140" s="22"/>
      <c r="N140" s="22"/>
    </row>
    <row r="141" spans="1:14">
      <c r="A141" s="6" t="s">
        <v>29</v>
      </c>
      <c r="B141" s="62" t="s">
        <v>152</v>
      </c>
      <c r="C141" s="2" t="s">
        <v>24</v>
      </c>
      <c r="D141" s="2" t="s">
        <v>128</v>
      </c>
      <c r="E141" s="7"/>
      <c r="F141" s="7"/>
      <c r="M141" s="22"/>
      <c r="N141" s="22"/>
    </row>
    <row r="142" spans="1:14">
      <c r="A142" s="6" t="s">
        <v>29</v>
      </c>
      <c r="B142" s="62" t="s">
        <v>152</v>
      </c>
      <c r="C142" s="2" t="s">
        <v>24</v>
      </c>
      <c r="D142" s="2" t="s">
        <v>129</v>
      </c>
      <c r="E142" s="7"/>
      <c r="F142" s="7"/>
      <c r="G142" s="8">
        <v>3171482</v>
      </c>
      <c r="J142" s="8">
        <v>1066315</v>
      </c>
      <c r="L142" s="2">
        <v>1874112</v>
      </c>
      <c r="M142" s="22"/>
      <c r="N142" s="22"/>
    </row>
    <row r="143" spans="1:14">
      <c r="A143" s="6" t="s">
        <v>29</v>
      </c>
      <c r="B143" s="62" t="s">
        <v>152</v>
      </c>
      <c r="C143" s="2" t="s">
        <v>24</v>
      </c>
      <c r="D143" s="2" t="s">
        <v>130</v>
      </c>
      <c r="E143" s="7"/>
      <c r="F143" s="7"/>
      <c r="M143" s="22"/>
      <c r="N143" s="22"/>
    </row>
    <row r="144" spans="1:14">
      <c r="A144" s="6" t="s">
        <v>29</v>
      </c>
      <c r="B144" s="62" t="s">
        <v>152</v>
      </c>
      <c r="C144" s="2" t="s">
        <v>24</v>
      </c>
      <c r="D144" s="2" t="s">
        <v>137</v>
      </c>
      <c r="E144" s="7"/>
      <c r="F144" s="7"/>
      <c r="M144" s="22"/>
      <c r="N144" s="22"/>
    </row>
    <row r="145" spans="1:14">
      <c r="A145" s="6" t="s">
        <v>29</v>
      </c>
      <c r="B145" s="62" t="s">
        <v>152</v>
      </c>
      <c r="C145" s="2" t="s">
        <v>24</v>
      </c>
      <c r="D145" s="2" t="s">
        <v>139</v>
      </c>
      <c r="E145" s="7"/>
      <c r="F145" s="7"/>
      <c r="M145" s="22"/>
      <c r="N145" s="22"/>
    </row>
    <row r="146" spans="1:14" ht="27.6">
      <c r="A146" s="6" t="s">
        <v>29</v>
      </c>
      <c r="B146" s="62" t="s">
        <v>152</v>
      </c>
      <c r="C146" s="2" t="s">
        <v>24</v>
      </c>
      <c r="D146" s="2" t="s">
        <v>140</v>
      </c>
      <c r="E146" s="7"/>
      <c r="F146" s="7"/>
      <c r="M146" s="22"/>
      <c r="N146" s="22"/>
    </row>
    <row r="147" spans="1:14">
      <c r="A147" s="6" t="s">
        <v>29</v>
      </c>
      <c r="B147" s="62" t="s">
        <v>152</v>
      </c>
      <c r="C147" s="2" t="s">
        <v>24</v>
      </c>
      <c r="D147" s="2" t="s">
        <v>153</v>
      </c>
      <c r="E147" s="7"/>
      <c r="F147" s="7"/>
      <c r="K147" s="8">
        <v>9000000</v>
      </c>
      <c r="L147" s="2">
        <v>8997388</v>
      </c>
      <c r="M147" s="22"/>
      <c r="N147" s="22"/>
    </row>
    <row r="148" spans="1:14">
      <c r="A148" s="6" t="s">
        <v>29</v>
      </c>
      <c r="B148" s="62" t="s">
        <v>152</v>
      </c>
      <c r="C148" s="2" t="s">
        <v>25</v>
      </c>
      <c r="D148" s="2" t="s">
        <v>134</v>
      </c>
      <c r="E148" s="7"/>
      <c r="F148" s="7"/>
      <c r="M148" s="22"/>
      <c r="N148" s="22"/>
    </row>
    <row r="149" spans="1:14">
      <c r="A149" s="6" t="s">
        <v>29</v>
      </c>
      <c r="B149" s="63" t="s">
        <v>152</v>
      </c>
      <c r="C149" s="2" t="s">
        <v>25</v>
      </c>
      <c r="D149" s="2" t="s">
        <v>134</v>
      </c>
      <c r="E149" s="7"/>
      <c r="F149" s="7"/>
      <c r="M149" s="22"/>
      <c r="N149" s="22"/>
    </row>
    <row r="150" spans="1:14">
      <c r="A150" s="6" t="s">
        <v>29</v>
      </c>
      <c r="B150" s="62" t="s">
        <v>152</v>
      </c>
      <c r="C150" s="2" t="s">
        <v>26</v>
      </c>
      <c r="D150" s="2" t="s">
        <v>134</v>
      </c>
      <c r="E150" s="12"/>
      <c r="F150" s="12"/>
      <c r="G150" s="13"/>
      <c r="H150" s="13"/>
      <c r="I150" s="13"/>
      <c r="J150" s="13"/>
      <c r="K150" s="13"/>
      <c r="M150" s="22"/>
      <c r="N150" s="22"/>
    </row>
    <row r="151" spans="1:14">
      <c r="A151" s="6" t="s">
        <v>29</v>
      </c>
      <c r="B151" s="62" t="s">
        <v>152</v>
      </c>
      <c r="C151" s="2" t="s">
        <v>26</v>
      </c>
      <c r="D151" s="2" t="s">
        <v>134</v>
      </c>
      <c r="E151" s="12"/>
      <c r="F151" s="12"/>
      <c r="G151" s="13"/>
      <c r="H151" s="13"/>
      <c r="I151" s="13"/>
      <c r="J151" s="13"/>
      <c r="K151" s="13"/>
      <c r="M151" s="22"/>
      <c r="N151" s="22"/>
    </row>
    <row r="152" spans="1:14">
      <c r="A152" s="6" t="s">
        <v>29</v>
      </c>
      <c r="B152" s="62" t="s">
        <v>152</v>
      </c>
      <c r="C152" s="2" t="s">
        <v>14</v>
      </c>
      <c r="D152" s="2" t="s">
        <v>134</v>
      </c>
      <c r="E152" s="12"/>
      <c r="F152" s="12"/>
      <c r="G152" s="13"/>
      <c r="H152" s="13"/>
      <c r="I152" s="13"/>
      <c r="J152" s="13"/>
      <c r="K152" s="13"/>
      <c r="M152" s="22"/>
      <c r="N152" s="22"/>
    </row>
    <row r="153" spans="1:14">
      <c r="A153" s="6" t="s">
        <v>29</v>
      </c>
      <c r="B153" s="62" t="s">
        <v>152</v>
      </c>
      <c r="C153" s="2" t="s">
        <v>14</v>
      </c>
      <c r="D153" s="2" t="s">
        <v>134</v>
      </c>
      <c r="E153" s="12"/>
      <c r="F153" s="12"/>
      <c r="G153" s="13"/>
      <c r="H153" s="13"/>
      <c r="I153" s="13"/>
      <c r="J153" s="13"/>
      <c r="K153" s="13"/>
      <c r="M153" s="22"/>
      <c r="N153" s="22"/>
    </row>
    <row r="154" spans="1:14" ht="27.6">
      <c r="A154" s="6" t="s">
        <v>29</v>
      </c>
      <c r="B154" s="62" t="s">
        <v>152</v>
      </c>
      <c r="C154" s="2" t="s">
        <v>27</v>
      </c>
      <c r="D154" s="2" t="s">
        <v>141</v>
      </c>
      <c r="E154" s="12"/>
      <c r="F154" s="12"/>
      <c r="G154" s="13"/>
      <c r="H154" s="13"/>
      <c r="I154" s="13"/>
      <c r="J154" s="13"/>
      <c r="K154" s="13"/>
      <c r="M154" s="22"/>
      <c r="N154" s="22"/>
    </row>
    <row r="155" spans="1:14" ht="41.4">
      <c r="A155" s="6" t="s">
        <v>29</v>
      </c>
      <c r="B155" s="62" t="s">
        <v>152</v>
      </c>
      <c r="C155" s="2" t="s">
        <v>27</v>
      </c>
      <c r="D155" s="2" t="s">
        <v>142</v>
      </c>
      <c r="E155" s="12"/>
      <c r="F155" s="12"/>
      <c r="G155" s="13"/>
      <c r="H155" s="13"/>
      <c r="I155" s="13"/>
      <c r="J155" s="13"/>
      <c r="K155" s="13"/>
      <c r="M155" s="22"/>
      <c r="N155" s="22"/>
    </row>
    <row r="156" spans="1:14">
      <c r="A156" s="6" t="s">
        <v>29</v>
      </c>
      <c r="B156" s="62" t="s">
        <v>154</v>
      </c>
      <c r="C156" s="2" t="s">
        <v>22</v>
      </c>
      <c r="D156" s="2" t="s">
        <v>125</v>
      </c>
      <c r="E156" s="12">
        <v>614362</v>
      </c>
      <c r="F156" s="12">
        <v>203500</v>
      </c>
      <c r="G156" s="13"/>
      <c r="H156" s="13">
        <v>410862</v>
      </c>
      <c r="I156" s="13"/>
      <c r="J156" s="13"/>
      <c r="K156" s="13"/>
      <c r="M156" s="22"/>
      <c r="N156" s="22"/>
    </row>
    <row r="157" spans="1:14">
      <c r="A157" s="6" t="s">
        <v>29</v>
      </c>
      <c r="B157" s="62" t="s">
        <v>154</v>
      </c>
      <c r="C157" s="2" t="s">
        <v>22</v>
      </c>
      <c r="D157" s="2" t="s">
        <v>126</v>
      </c>
      <c r="E157" s="12">
        <v>614361</v>
      </c>
      <c r="F157" s="12">
        <v>568368</v>
      </c>
      <c r="G157" s="13"/>
      <c r="H157" s="13">
        <v>45993</v>
      </c>
      <c r="I157" s="13"/>
      <c r="J157" s="13"/>
      <c r="K157" s="13"/>
      <c r="M157" s="22"/>
      <c r="N157" s="22"/>
    </row>
    <row r="158" spans="1:14">
      <c r="A158" s="6" t="s">
        <v>29</v>
      </c>
      <c r="B158" s="62" t="s">
        <v>154</v>
      </c>
      <c r="C158" s="2" t="s">
        <v>22</v>
      </c>
      <c r="D158" s="2" t="s">
        <v>127</v>
      </c>
      <c r="E158" s="12"/>
      <c r="F158" s="12"/>
      <c r="G158" s="13"/>
      <c r="H158" s="13"/>
      <c r="I158" s="13"/>
      <c r="J158" s="13"/>
      <c r="K158" s="13"/>
      <c r="M158" s="22"/>
      <c r="N158" s="22"/>
    </row>
    <row r="159" spans="1:14">
      <c r="A159" s="6" t="s">
        <v>29</v>
      </c>
      <c r="B159" s="62" t="s">
        <v>154</v>
      </c>
      <c r="C159" s="2" t="s">
        <v>22</v>
      </c>
      <c r="D159" s="2" t="s">
        <v>128</v>
      </c>
      <c r="E159" s="12"/>
      <c r="F159" s="12"/>
      <c r="G159" s="13"/>
      <c r="H159" s="13"/>
      <c r="I159" s="13"/>
      <c r="J159" s="13"/>
      <c r="K159" s="13"/>
      <c r="M159" s="22"/>
      <c r="N159" s="22"/>
    </row>
    <row r="160" spans="1:14">
      <c r="A160" s="6" t="s">
        <v>29</v>
      </c>
      <c r="B160" s="62" t="s">
        <v>154</v>
      </c>
      <c r="C160" s="2" t="s">
        <v>22</v>
      </c>
      <c r="D160" s="2" t="s">
        <v>129</v>
      </c>
      <c r="E160" s="12">
        <v>83258</v>
      </c>
      <c r="F160" s="12"/>
      <c r="G160" s="13"/>
      <c r="H160" s="13">
        <v>83258</v>
      </c>
      <c r="I160" s="13"/>
      <c r="J160" s="13"/>
      <c r="K160" s="13"/>
      <c r="M160" s="22"/>
      <c r="N160" s="22"/>
    </row>
    <row r="161" spans="1:14">
      <c r="A161" s="6" t="s">
        <v>29</v>
      </c>
      <c r="B161" s="62" t="s">
        <v>154</v>
      </c>
      <c r="C161" s="2" t="s">
        <v>22</v>
      </c>
      <c r="D161" s="2" t="s">
        <v>130</v>
      </c>
      <c r="E161" s="12"/>
      <c r="F161" s="12"/>
      <c r="G161" s="13"/>
      <c r="H161" s="13"/>
      <c r="I161" s="13"/>
      <c r="J161" s="13"/>
      <c r="K161" s="13"/>
      <c r="M161" s="22"/>
      <c r="N161" s="22"/>
    </row>
    <row r="162" spans="1:14">
      <c r="A162" s="6" t="s">
        <v>29</v>
      </c>
      <c r="B162" s="62" t="s">
        <v>154</v>
      </c>
      <c r="C162" s="2" t="s">
        <v>22</v>
      </c>
      <c r="D162" s="2" t="s">
        <v>131</v>
      </c>
      <c r="E162" s="12"/>
      <c r="F162" s="12"/>
      <c r="G162" s="13"/>
      <c r="H162" s="13"/>
      <c r="I162" s="13"/>
      <c r="J162" s="13"/>
      <c r="K162" s="13"/>
      <c r="M162" s="22"/>
      <c r="N162" s="22"/>
    </row>
    <row r="163" spans="1:14" ht="27.6">
      <c r="A163" s="6" t="s">
        <v>29</v>
      </c>
      <c r="B163" s="62" t="s">
        <v>154</v>
      </c>
      <c r="C163" s="2" t="s">
        <v>22</v>
      </c>
      <c r="D163" s="2" t="s">
        <v>132</v>
      </c>
      <c r="E163" s="12"/>
      <c r="F163" s="12"/>
      <c r="G163" s="13"/>
      <c r="H163" s="13"/>
      <c r="I163" s="13"/>
      <c r="J163" s="13"/>
      <c r="K163" s="13"/>
      <c r="M163" s="22"/>
      <c r="N163" s="22"/>
    </row>
    <row r="164" spans="1:14">
      <c r="A164" s="6" t="s">
        <v>29</v>
      </c>
      <c r="B164" s="62" t="s">
        <v>154</v>
      </c>
      <c r="C164" s="2" t="s">
        <v>22</v>
      </c>
      <c r="D164" s="2" t="s">
        <v>133</v>
      </c>
      <c r="E164" s="12"/>
      <c r="F164" s="12"/>
      <c r="G164" s="13"/>
      <c r="H164" s="13"/>
      <c r="I164" s="13"/>
      <c r="J164" s="13"/>
      <c r="K164" s="13"/>
      <c r="M164" s="22"/>
      <c r="N164" s="22"/>
    </row>
    <row r="165" spans="1:14">
      <c r="A165" s="6" t="s">
        <v>29</v>
      </c>
      <c r="B165" s="62" t="s">
        <v>154</v>
      </c>
      <c r="C165" s="2" t="s">
        <v>22</v>
      </c>
      <c r="D165" s="2" t="s">
        <v>134</v>
      </c>
      <c r="E165" s="12"/>
      <c r="F165" s="12"/>
      <c r="G165" s="13"/>
      <c r="H165" s="13"/>
      <c r="I165" s="13"/>
      <c r="J165" s="13"/>
      <c r="K165" s="13"/>
      <c r="M165" s="22"/>
      <c r="N165" s="22"/>
    </row>
    <row r="166" spans="1:14">
      <c r="A166" s="6" t="s">
        <v>29</v>
      </c>
      <c r="B166" s="62" t="s">
        <v>154</v>
      </c>
      <c r="C166" s="2" t="s">
        <v>87</v>
      </c>
      <c r="D166" s="2" t="s">
        <v>135</v>
      </c>
      <c r="E166" s="12"/>
      <c r="F166" s="12"/>
      <c r="G166" s="13">
        <v>32372</v>
      </c>
      <c r="H166" s="13">
        <v>32372</v>
      </c>
      <c r="I166" s="13">
        <v>266750</v>
      </c>
      <c r="J166" s="13">
        <v>258050</v>
      </c>
      <c r="K166" s="13">
        <v>8700</v>
      </c>
      <c r="M166" s="22"/>
      <c r="N166" s="22"/>
    </row>
    <row r="167" spans="1:14">
      <c r="A167" s="6" t="s">
        <v>29</v>
      </c>
      <c r="B167" s="62" t="s">
        <v>154</v>
      </c>
      <c r="C167" s="2" t="s">
        <v>23</v>
      </c>
      <c r="D167" s="2" t="s">
        <v>136</v>
      </c>
      <c r="E167" s="12"/>
      <c r="F167" s="12"/>
      <c r="G167" s="13">
        <v>614362</v>
      </c>
      <c r="H167" s="13">
        <v>614362</v>
      </c>
      <c r="I167" s="13"/>
      <c r="J167" s="13"/>
      <c r="K167" s="13"/>
      <c r="M167" s="22"/>
      <c r="N167" s="22"/>
    </row>
    <row r="168" spans="1:14">
      <c r="A168" s="6" t="s">
        <v>29</v>
      </c>
      <c r="B168" s="62" t="s">
        <v>154</v>
      </c>
      <c r="C168" s="2" t="s">
        <v>23</v>
      </c>
      <c r="D168" s="2" t="s">
        <v>126</v>
      </c>
      <c r="E168" s="12"/>
      <c r="F168" s="12"/>
      <c r="G168" s="13">
        <v>2124564</v>
      </c>
      <c r="H168" s="13">
        <v>685001</v>
      </c>
      <c r="I168" s="13"/>
      <c r="J168" s="13">
        <v>1439563</v>
      </c>
      <c r="K168" s="13"/>
      <c r="M168" s="22"/>
      <c r="N168" s="22"/>
    </row>
    <row r="169" spans="1:14">
      <c r="A169" s="6" t="s">
        <v>29</v>
      </c>
      <c r="B169" s="62" t="s">
        <v>154</v>
      </c>
      <c r="C169" s="2" t="s">
        <v>23</v>
      </c>
      <c r="D169" s="2" t="s">
        <v>127</v>
      </c>
      <c r="E169" s="12"/>
      <c r="F169" s="12"/>
      <c r="G169" s="13"/>
      <c r="H169" s="13"/>
      <c r="I169" s="13"/>
      <c r="J169" s="13"/>
      <c r="K169" s="13"/>
      <c r="M169" s="22"/>
      <c r="N169" s="22"/>
    </row>
    <row r="170" spans="1:14">
      <c r="A170" s="6" t="s">
        <v>29</v>
      </c>
      <c r="B170" s="62" t="s">
        <v>154</v>
      </c>
      <c r="C170" s="2" t="s">
        <v>23</v>
      </c>
      <c r="D170" s="2" t="s">
        <v>128</v>
      </c>
      <c r="E170" s="12"/>
      <c r="F170" s="12"/>
      <c r="G170" s="13"/>
      <c r="H170" s="13"/>
      <c r="I170" s="13"/>
      <c r="J170" s="13"/>
      <c r="K170" s="13"/>
      <c r="M170" s="22"/>
      <c r="N170" s="22"/>
    </row>
    <row r="171" spans="1:14">
      <c r="A171" s="6" t="s">
        <v>29</v>
      </c>
      <c r="B171" s="62" t="s">
        <v>154</v>
      </c>
      <c r="C171" s="2" t="s">
        <v>23</v>
      </c>
      <c r="D171" s="2" t="s">
        <v>129</v>
      </c>
      <c r="E171" s="12"/>
      <c r="F171" s="12"/>
      <c r="G171" s="13">
        <v>159555</v>
      </c>
      <c r="H171" s="13">
        <v>150858</v>
      </c>
      <c r="I171" s="13"/>
      <c r="J171" s="13">
        <v>8697</v>
      </c>
      <c r="K171" s="13"/>
      <c r="M171" s="22"/>
      <c r="N171" s="22"/>
    </row>
    <row r="172" spans="1:14">
      <c r="A172" s="6" t="s">
        <v>29</v>
      </c>
      <c r="B172" s="62" t="s">
        <v>154</v>
      </c>
      <c r="C172" s="2" t="s">
        <v>23</v>
      </c>
      <c r="D172" s="2" t="s">
        <v>130</v>
      </c>
      <c r="E172" s="12"/>
      <c r="F172" s="12"/>
      <c r="G172" s="13"/>
      <c r="H172" s="13"/>
      <c r="I172" s="13"/>
      <c r="J172" s="13"/>
      <c r="K172" s="13"/>
      <c r="M172" s="22"/>
      <c r="N172" s="22"/>
    </row>
    <row r="173" spans="1:14">
      <c r="A173" s="6" t="s">
        <v>29</v>
      </c>
      <c r="B173" s="62" t="s">
        <v>154</v>
      </c>
      <c r="C173" s="2" t="s">
        <v>23</v>
      </c>
      <c r="D173" s="2" t="s">
        <v>137</v>
      </c>
      <c r="E173" s="12"/>
      <c r="F173" s="12"/>
      <c r="G173" s="13"/>
      <c r="H173" s="13"/>
      <c r="I173" s="13"/>
      <c r="J173" s="13"/>
      <c r="K173" s="13"/>
      <c r="M173" s="22"/>
      <c r="N173" s="22"/>
    </row>
    <row r="174" spans="1:14" ht="27.6">
      <c r="A174" s="6" t="s">
        <v>29</v>
      </c>
      <c r="B174" s="62" t="s">
        <v>154</v>
      </c>
      <c r="C174" s="2" t="s">
        <v>23</v>
      </c>
      <c r="D174" s="2" t="s">
        <v>138</v>
      </c>
      <c r="E174" s="12"/>
      <c r="F174" s="12"/>
      <c r="G174" s="13"/>
      <c r="H174" s="13"/>
      <c r="I174" s="13"/>
      <c r="J174" s="13"/>
      <c r="K174" s="13"/>
      <c r="M174" s="22"/>
      <c r="N174" s="22"/>
    </row>
    <row r="175" spans="1:14">
      <c r="A175" s="6" t="s">
        <v>29</v>
      </c>
      <c r="B175" s="62" t="s">
        <v>154</v>
      </c>
      <c r="C175" s="2" t="s">
        <v>23</v>
      </c>
      <c r="D175" s="2" t="s">
        <v>134</v>
      </c>
      <c r="E175" s="12"/>
      <c r="F175" s="12"/>
      <c r="G175" s="13"/>
      <c r="H175" s="13"/>
      <c r="I175" s="13"/>
      <c r="J175" s="13"/>
      <c r="K175" s="13"/>
      <c r="M175" s="22"/>
      <c r="N175" s="22"/>
    </row>
    <row r="176" spans="1:14">
      <c r="A176" s="6" t="s">
        <v>29</v>
      </c>
      <c r="B176" s="62" t="s">
        <v>154</v>
      </c>
      <c r="C176" s="2" t="s">
        <v>24</v>
      </c>
      <c r="D176" s="2" t="s">
        <v>125</v>
      </c>
      <c r="E176" s="12"/>
      <c r="F176" s="12"/>
      <c r="G176" s="13">
        <v>2495912</v>
      </c>
      <c r="H176" s="13"/>
      <c r="I176" s="13"/>
      <c r="J176" s="13">
        <v>2455740</v>
      </c>
      <c r="K176" s="13" t="s">
        <v>157</v>
      </c>
      <c r="L176" s="134">
        <v>40172</v>
      </c>
      <c r="M176" s="22"/>
      <c r="N176" s="22"/>
    </row>
    <row r="177" spans="1:14">
      <c r="A177" s="6" t="s">
        <v>29</v>
      </c>
      <c r="B177" s="62" t="s">
        <v>154</v>
      </c>
      <c r="C177" s="2" t="s">
        <v>24</v>
      </c>
      <c r="D177" s="2" t="s">
        <v>126</v>
      </c>
      <c r="E177" s="12"/>
      <c r="F177" s="12"/>
      <c r="G177" s="13">
        <v>2430155</v>
      </c>
      <c r="H177" s="13"/>
      <c r="I177" s="13"/>
      <c r="J177" s="13">
        <v>2157899</v>
      </c>
      <c r="K177" s="13" t="s">
        <v>157</v>
      </c>
      <c r="L177" s="134">
        <v>272256</v>
      </c>
      <c r="M177" s="22"/>
      <c r="N177" s="22"/>
    </row>
    <row r="178" spans="1:14">
      <c r="A178" s="6" t="s">
        <v>29</v>
      </c>
      <c r="B178" s="62" t="s">
        <v>154</v>
      </c>
      <c r="C178" s="2" t="s">
        <v>24</v>
      </c>
      <c r="D178" s="2" t="s">
        <v>127</v>
      </c>
      <c r="E178" s="12"/>
      <c r="F178" s="12"/>
      <c r="G178" s="13"/>
      <c r="H178" s="13"/>
      <c r="I178" s="13"/>
      <c r="J178" s="13"/>
      <c r="K178" s="13"/>
      <c r="M178" s="22"/>
      <c r="N178" s="22"/>
    </row>
    <row r="179" spans="1:14">
      <c r="A179" s="6" t="s">
        <v>29</v>
      </c>
      <c r="B179" s="62" t="s">
        <v>154</v>
      </c>
      <c r="C179" s="2" t="s">
        <v>24</v>
      </c>
      <c r="D179" s="2" t="s">
        <v>128</v>
      </c>
      <c r="E179" s="12"/>
      <c r="F179" s="12"/>
      <c r="G179" s="13"/>
      <c r="H179" s="13"/>
      <c r="I179" s="13"/>
      <c r="J179" s="13"/>
      <c r="K179" s="13"/>
      <c r="M179" s="22"/>
      <c r="N179" s="22"/>
    </row>
    <row r="180" spans="1:14">
      <c r="A180" s="6" t="s">
        <v>29</v>
      </c>
      <c r="B180" s="62" t="s">
        <v>154</v>
      </c>
      <c r="C180" s="2" t="s">
        <v>24</v>
      </c>
      <c r="D180" s="2" t="s">
        <v>129</v>
      </c>
      <c r="E180" s="12"/>
      <c r="F180" s="12"/>
      <c r="G180" s="13">
        <v>277912</v>
      </c>
      <c r="H180" s="13"/>
      <c r="I180" s="13"/>
      <c r="J180" s="13"/>
      <c r="K180" s="13" t="s">
        <v>157</v>
      </c>
      <c r="L180" s="134">
        <v>277912</v>
      </c>
      <c r="M180" s="22"/>
      <c r="N180" s="22"/>
    </row>
    <row r="181" spans="1:14">
      <c r="A181" s="6" t="s">
        <v>29</v>
      </c>
      <c r="B181" s="62" t="s">
        <v>154</v>
      </c>
      <c r="C181" s="2" t="s">
        <v>24</v>
      </c>
      <c r="D181" s="2" t="s">
        <v>130</v>
      </c>
      <c r="E181" s="12"/>
      <c r="F181" s="12"/>
      <c r="G181" s="13"/>
      <c r="H181" s="13"/>
      <c r="I181" s="13"/>
      <c r="J181" s="13"/>
      <c r="K181" s="13"/>
      <c r="M181" s="22"/>
      <c r="N181" s="22"/>
    </row>
    <row r="182" spans="1:14">
      <c r="A182" s="6" t="s">
        <v>29</v>
      </c>
      <c r="B182" s="62" t="s">
        <v>154</v>
      </c>
      <c r="C182" s="2" t="s">
        <v>24</v>
      </c>
      <c r="D182" s="2" t="s">
        <v>137</v>
      </c>
      <c r="E182" s="12"/>
      <c r="F182" s="12"/>
      <c r="G182" s="13"/>
      <c r="H182" s="13"/>
      <c r="I182" s="13"/>
      <c r="J182" s="13"/>
      <c r="K182" s="13"/>
      <c r="M182" s="22"/>
      <c r="N182" s="22"/>
    </row>
    <row r="183" spans="1:14">
      <c r="A183" s="6" t="s">
        <v>29</v>
      </c>
      <c r="B183" s="62" t="s">
        <v>154</v>
      </c>
      <c r="C183" s="2" t="s">
        <v>24</v>
      </c>
      <c r="D183" s="2" t="s">
        <v>139</v>
      </c>
      <c r="E183" s="12"/>
      <c r="F183" s="12"/>
      <c r="G183" s="13"/>
      <c r="H183" s="13"/>
      <c r="I183" s="13"/>
      <c r="J183" s="13"/>
      <c r="K183" s="13"/>
      <c r="M183" s="22"/>
      <c r="N183" s="22"/>
    </row>
    <row r="184" spans="1:14" ht="27.6">
      <c r="A184" s="6" t="s">
        <v>29</v>
      </c>
      <c r="B184" s="62" t="s">
        <v>154</v>
      </c>
      <c r="C184" s="2" t="s">
        <v>24</v>
      </c>
      <c r="D184" s="2" t="s">
        <v>140</v>
      </c>
      <c r="E184" s="12"/>
      <c r="F184" s="12"/>
      <c r="G184" s="13"/>
      <c r="H184" s="13"/>
      <c r="I184" s="13"/>
      <c r="J184" s="13"/>
      <c r="K184" s="13"/>
      <c r="M184" s="22"/>
      <c r="N184" s="22"/>
    </row>
    <row r="185" spans="1:14">
      <c r="A185" s="6" t="s">
        <v>29</v>
      </c>
      <c r="B185" s="62" t="s">
        <v>154</v>
      </c>
      <c r="C185" s="2" t="s">
        <v>24</v>
      </c>
      <c r="D185" s="2" t="s">
        <v>134</v>
      </c>
      <c r="E185" s="12"/>
      <c r="F185" s="12"/>
      <c r="G185" s="13"/>
      <c r="H185" s="13"/>
      <c r="I185" s="13"/>
      <c r="J185" s="13"/>
      <c r="K185" s="13"/>
      <c r="M185" s="22"/>
      <c r="N185" s="22"/>
    </row>
    <row r="186" spans="1:14">
      <c r="A186" s="6" t="s">
        <v>29</v>
      </c>
      <c r="B186" s="63" t="s">
        <v>154</v>
      </c>
      <c r="C186" s="2" t="s">
        <v>25</v>
      </c>
      <c r="D186" s="2" t="s">
        <v>134</v>
      </c>
      <c r="E186" s="12"/>
      <c r="F186" s="12"/>
      <c r="G186" s="13"/>
      <c r="H186" s="13"/>
      <c r="I186" s="13"/>
      <c r="J186" s="13"/>
      <c r="K186" s="13"/>
      <c r="M186" s="22"/>
      <c r="N186" s="22"/>
    </row>
    <row r="187" spans="1:14">
      <c r="A187" s="6" t="s">
        <v>29</v>
      </c>
      <c r="B187" s="62" t="s">
        <v>154</v>
      </c>
      <c r="C187" s="2" t="s">
        <v>25</v>
      </c>
      <c r="D187" s="2" t="s">
        <v>134</v>
      </c>
      <c r="E187" s="12"/>
      <c r="F187" s="12"/>
      <c r="G187" s="13"/>
      <c r="H187" s="13"/>
      <c r="I187" s="13"/>
      <c r="J187" s="13"/>
      <c r="K187" s="13"/>
      <c r="M187" s="22"/>
      <c r="N187" s="22"/>
    </row>
    <row r="188" spans="1:14">
      <c r="A188" s="6" t="s">
        <v>29</v>
      </c>
      <c r="B188" s="62" t="s">
        <v>154</v>
      </c>
      <c r="C188" s="2" t="s">
        <v>26</v>
      </c>
      <c r="D188" s="2" t="s">
        <v>134</v>
      </c>
      <c r="E188" s="12"/>
      <c r="F188" s="12"/>
      <c r="G188" s="13"/>
      <c r="H188" s="13"/>
      <c r="I188" s="13"/>
      <c r="J188" s="13"/>
      <c r="K188" s="13"/>
      <c r="M188" s="22"/>
      <c r="N188" s="22"/>
    </row>
    <row r="189" spans="1:14">
      <c r="A189" s="6" t="s">
        <v>29</v>
      </c>
      <c r="B189" s="62" t="s">
        <v>154</v>
      </c>
      <c r="C189" s="2" t="s">
        <v>26</v>
      </c>
      <c r="D189" s="2" t="s">
        <v>134</v>
      </c>
      <c r="E189" s="12"/>
      <c r="F189" s="12"/>
      <c r="G189" s="13"/>
      <c r="H189" s="13"/>
      <c r="I189" s="13"/>
      <c r="J189" s="13"/>
      <c r="K189" s="13"/>
      <c r="M189" s="22"/>
      <c r="N189" s="22"/>
    </row>
    <row r="190" spans="1:14">
      <c r="A190" s="6" t="s">
        <v>29</v>
      </c>
      <c r="B190" s="62" t="s">
        <v>154</v>
      </c>
      <c r="C190" s="2" t="s">
        <v>14</v>
      </c>
      <c r="D190" s="2" t="s">
        <v>134</v>
      </c>
      <c r="E190" s="12"/>
      <c r="F190" s="12"/>
      <c r="G190" s="13"/>
      <c r="H190" s="13"/>
      <c r="I190" s="13"/>
      <c r="J190" s="13"/>
      <c r="K190" s="13"/>
      <c r="M190" s="22"/>
      <c r="N190" s="22"/>
    </row>
    <row r="191" spans="1:14">
      <c r="A191" s="6" t="s">
        <v>29</v>
      </c>
      <c r="B191" s="62" t="s">
        <v>154</v>
      </c>
      <c r="C191" s="2" t="s">
        <v>14</v>
      </c>
      <c r="D191" s="2" t="s">
        <v>134</v>
      </c>
      <c r="E191" s="12"/>
      <c r="F191" s="12"/>
      <c r="G191" s="13"/>
      <c r="H191" s="13"/>
      <c r="I191" s="13"/>
      <c r="J191" s="13"/>
      <c r="K191" s="13"/>
      <c r="M191" s="22"/>
      <c r="N191" s="22"/>
    </row>
    <row r="192" spans="1:14" ht="27.6">
      <c r="A192" s="6" t="s">
        <v>29</v>
      </c>
      <c r="B192" s="62" t="s">
        <v>154</v>
      </c>
      <c r="C192" s="2" t="s">
        <v>27</v>
      </c>
      <c r="D192" s="2" t="s">
        <v>141</v>
      </c>
      <c r="E192" s="12"/>
      <c r="F192" s="12"/>
      <c r="G192" s="13">
        <v>8732</v>
      </c>
      <c r="H192" s="13">
        <v>8732</v>
      </c>
      <c r="I192" s="13">
        <v>119657</v>
      </c>
      <c r="J192" s="13">
        <v>119657</v>
      </c>
      <c r="K192" s="13"/>
      <c r="M192" s="22"/>
      <c r="N192" s="22"/>
    </row>
    <row r="193" spans="1:14" ht="41.4">
      <c r="A193" s="6" t="s">
        <v>29</v>
      </c>
      <c r="B193" s="62" t="s">
        <v>154</v>
      </c>
      <c r="C193" s="2" t="s">
        <v>27</v>
      </c>
      <c r="D193" s="2" t="s">
        <v>142</v>
      </c>
      <c r="E193" s="12"/>
      <c r="F193" s="12"/>
      <c r="G193" s="13"/>
      <c r="H193" s="13"/>
      <c r="I193" s="13"/>
      <c r="J193" s="13"/>
      <c r="K193" s="13"/>
      <c r="M193" s="22"/>
      <c r="N193" s="22"/>
    </row>
    <row r="194" spans="1:14">
      <c r="A194" s="6" t="s">
        <v>29</v>
      </c>
      <c r="B194" s="62" t="s">
        <v>158</v>
      </c>
      <c r="C194" s="2" t="s">
        <v>22</v>
      </c>
      <c r="D194" s="2" t="s">
        <v>125</v>
      </c>
      <c r="E194" s="12">
        <v>2272088</v>
      </c>
      <c r="F194" s="12">
        <v>574500</v>
      </c>
      <c r="G194" s="13"/>
      <c r="H194" s="13">
        <v>1697588</v>
      </c>
      <c r="I194" s="13"/>
      <c r="J194" s="13"/>
      <c r="K194" s="13"/>
      <c r="M194" s="22"/>
      <c r="N194" s="22"/>
    </row>
    <row r="195" spans="1:14">
      <c r="A195" s="6" t="s">
        <v>29</v>
      </c>
      <c r="B195" s="62" t="s">
        <v>158</v>
      </c>
      <c r="C195" s="2" t="s">
        <v>22</v>
      </c>
      <c r="D195" s="2" t="s">
        <v>126</v>
      </c>
      <c r="E195" s="12">
        <v>2272088</v>
      </c>
      <c r="F195" s="12">
        <v>1050232</v>
      </c>
      <c r="G195" s="13"/>
      <c r="H195" s="13">
        <v>1221856</v>
      </c>
      <c r="I195" s="13"/>
      <c r="J195" s="13"/>
      <c r="K195" s="13"/>
      <c r="M195" s="22"/>
      <c r="N195" s="22"/>
    </row>
    <row r="196" spans="1:14">
      <c r="A196" s="6" t="s">
        <v>29</v>
      </c>
      <c r="B196" s="62" t="s">
        <v>158</v>
      </c>
      <c r="C196" s="2" t="s">
        <v>22</v>
      </c>
      <c r="D196" s="2" t="s">
        <v>127</v>
      </c>
      <c r="E196" s="12"/>
      <c r="F196" s="12"/>
      <c r="G196" s="13"/>
      <c r="H196" s="13"/>
      <c r="I196" s="13"/>
      <c r="J196" s="13"/>
      <c r="K196" s="13"/>
      <c r="M196" s="22"/>
      <c r="N196" s="22"/>
    </row>
    <row r="197" spans="1:14">
      <c r="A197" s="6" t="s">
        <v>29</v>
      </c>
      <c r="B197" s="62" t="s">
        <v>158</v>
      </c>
      <c r="C197" s="2" t="s">
        <v>22</v>
      </c>
      <c r="D197" s="2" t="s">
        <v>128</v>
      </c>
      <c r="E197" s="12"/>
      <c r="F197" s="12"/>
      <c r="G197" s="13"/>
      <c r="H197" s="13"/>
      <c r="I197" s="13"/>
      <c r="J197" s="13"/>
      <c r="K197" s="13"/>
      <c r="M197" s="22"/>
      <c r="N197" s="22"/>
    </row>
    <row r="198" spans="1:14">
      <c r="A198" s="6" t="s">
        <v>29</v>
      </c>
      <c r="B198" s="62" t="s">
        <v>158</v>
      </c>
      <c r="C198" s="2" t="s">
        <v>22</v>
      </c>
      <c r="D198" s="2" t="s">
        <v>129</v>
      </c>
      <c r="E198" s="12"/>
      <c r="F198" s="12"/>
      <c r="G198" s="13"/>
      <c r="H198" s="13"/>
      <c r="I198" s="13"/>
      <c r="J198" s="13"/>
      <c r="K198" s="13"/>
      <c r="M198" s="22"/>
      <c r="N198" s="22"/>
    </row>
    <row r="199" spans="1:14">
      <c r="A199" s="6" t="s">
        <v>29</v>
      </c>
      <c r="B199" s="62" t="s">
        <v>158</v>
      </c>
      <c r="C199" s="2" t="s">
        <v>22</v>
      </c>
      <c r="D199" s="2" t="s">
        <v>130</v>
      </c>
      <c r="E199" s="12"/>
      <c r="F199" s="12"/>
      <c r="G199" s="13"/>
      <c r="H199" s="13"/>
      <c r="I199" s="13"/>
      <c r="J199" s="13"/>
      <c r="K199" s="13"/>
      <c r="M199" s="22"/>
      <c r="N199" s="22"/>
    </row>
    <row r="200" spans="1:14">
      <c r="A200" s="6" t="s">
        <v>29</v>
      </c>
      <c r="B200" s="62" t="s">
        <v>158</v>
      </c>
      <c r="C200" s="2" t="s">
        <v>22</v>
      </c>
      <c r="D200" s="2" t="s">
        <v>131</v>
      </c>
      <c r="E200" s="12"/>
      <c r="F200" s="12"/>
      <c r="G200" s="13"/>
      <c r="H200" s="13"/>
      <c r="I200" s="13"/>
      <c r="J200" s="13"/>
      <c r="K200" s="13"/>
      <c r="M200" s="22"/>
      <c r="N200" s="22"/>
    </row>
    <row r="201" spans="1:14" ht="27.6">
      <c r="A201" s="6" t="s">
        <v>29</v>
      </c>
      <c r="B201" s="62" t="s">
        <v>158</v>
      </c>
      <c r="C201" s="2" t="s">
        <v>22</v>
      </c>
      <c r="D201" s="2" t="s">
        <v>132</v>
      </c>
      <c r="E201" s="12"/>
      <c r="F201" s="12"/>
      <c r="G201" s="13"/>
      <c r="H201" s="13"/>
      <c r="I201" s="13"/>
      <c r="J201" s="13"/>
      <c r="K201" s="13"/>
      <c r="M201" s="22"/>
      <c r="N201" s="22"/>
    </row>
    <row r="202" spans="1:14">
      <c r="A202" s="6" t="s">
        <v>29</v>
      </c>
      <c r="B202" s="62" t="s">
        <v>158</v>
      </c>
      <c r="C202" s="2" t="s">
        <v>22</v>
      </c>
      <c r="D202" s="2" t="s">
        <v>133</v>
      </c>
      <c r="E202" s="12"/>
      <c r="F202" s="12"/>
      <c r="G202" s="13"/>
      <c r="H202" s="13"/>
      <c r="I202" s="13"/>
      <c r="J202" s="13"/>
      <c r="K202" s="13"/>
      <c r="M202" s="22"/>
      <c r="N202" s="22"/>
    </row>
    <row r="203" spans="1:14">
      <c r="A203" s="6" t="s">
        <v>29</v>
      </c>
      <c r="B203" s="62" t="s">
        <v>158</v>
      </c>
      <c r="C203" s="2" t="s">
        <v>22</v>
      </c>
      <c r="D203" s="2" t="s">
        <v>134</v>
      </c>
      <c r="E203" s="12"/>
      <c r="F203" s="12"/>
      <c r="G203" s="13"/>
      <c r="H203" s="13"/>
      <c r="I203" s="13"/>
      <c r="J203" s="13"/>
      <c r="K203" s="13"/>
      <c r="M203" s="22"/>
      <c r="N203" s="22"/>
    </row>
    <row r="204" spans="1:14">
      <c r="A204" s="6" t="s">
        <v>29</v>
      </c>
      <c r="B204" s="62" t="s">
        <v>158</v>
      </c>
      <c r="C204" s="2" t="s">
        <v>87</v>
      </c>
      <c r="D204" s="2" t="s">
        <v>135</v>
      </c>
      <c r="E204" s="12"/>
      <c r="F204" s="12"/>
      <c r="G204" s="13">
        <v>156992</v>
      </c>
      <c r="H204" s="13">
        <v>103690</v>
      </c>
      <c r="I204" s="13">
        <v>797276</v>
      </c>
      <c r="J204" s="13">
        <v>955135</v>
      </c>
      <c r="K204" s="13">
        <v>809703</v>
      </c>
      <c r="L204" s="2">
        <v>171167</v>
      </c>
      <c r="M204" s="22"/>
      <c r="N204" s="22"/>
    </row>
    <row r="205" spans="1:14">
      <c r="A205" s="6" t="s">
        <v>29</v>
      </c>
      <c r="B205" s="62" t="s">
        <v>158</v>
      </c>
      <c r="C205" s="2" t="s">
        <v>23</v>
      </c>
      <c r="D205" s="2" t="s">
        <v>136</v>
      </c>
      <c r="E205" s="12"/>
      <c r="F205" s="12"/>
      <c r="G205" s="13">
        <v>2272088</v>
      </c>
      <c r="H205" s="13">
        <v>2270588</v>
      </c>
      <c r="I205" s="13"/>
      <c r="J205" s="13">
        <v>2000</v>
      </c>
      <c r="K205" s="13"/>
      <c r="M205" s="22"/>
      <c r="N205" s="22"/>
    </row>
    <row r="206" spans="1:14">
      <c r="A206" s="6" t="s">
        <v>29</v>
      </c>
      <c r="B206" s="62" t="s">
        <v>158</v>
      </c>
      <c r="C206" s="2" t="s">
        <v>23</v>
      </c>
      <c r="D206" s="2" t="s">
        <v>126</v>
      </c>
      <c r="E206" s="12"/>
      <c r="F206" s="12"/>
      <c r="G206" s="13">
        <v>10339850</v>
      </c>
      <c r="H206" s="13">
        <v>10339850</v>
      </c>
      <c r="I206" s="13"/>
      <c r="J206" s="13"/>
      <c r="K206" s="13"/>
      <c r="M206" s="22"/>
      <c r="N206" s="22"/>
    </row>
    <row r="207" spans="1:14">
      <c r="A207" s="6" t="s">
        <v>29</v>
      </c>
      <c r="B207" s="62" t="s">
        <v>158</v>
      </c>
      <c r="C207" s="2" t="s">
        <v>23</v>
      </c>
      <c r="D207" s="2" t="s">
        <v>127</v>
      </c>
      <c r="E207" s="12"/>
      <c r="F207" s="12"/>
      <c r="G207" s="13"/>
      <c r="H207" s="13"/>
      <c r="I207" s="13"/>
      <c r="J207" s="13"/>
      <c r="K207" s="13"/>
      <c r="M207" s="22"/>
      <c r="N207" s="22"/>
    </row>
    <row r="208" spans="1:14">
      <c r="A208" s="6" t="s">
        <v>29</v>
      </c>
      <c r="B208" s="62" t="s">
        <v>158</v>
      </c>
      <c r="C208" s="2" t="s">
        <v>23</v>
      </c>
      <c r="D208" s="2" t="s">
        <v>128</v>
      </c>
      <c r="E208" s="12"/>
      <c r="F208" s="12"/>
      <c r="G208" s="13"/>
      <c r="H208" s="13"/>
      <c r="I208" s="13"/>
      <c r="J208" s="13"/>
      <c r="K208" s="13"/>
      <c r="M208" s="22"/>
      <c r="N208" s="22"/>
    </row>
    <row r="209" spans="1:14">
      <c r="A209" s="6" t="s">
        <v>29</v>
      </c>
      <c r="B209" s="62" t="s">
        <v>158</v>
      </c>
      <c r="C209" s="2" t="s">
        <v>23</v>
      </c>
      <c r="D209" s="2" t="s">
        <v>129</v>
      </c>
      <c r="E209" s="12"/>
      <c r="F209" s="12"/>
      <c r="G209" s="13"/>
      <c r="H209" s="13"/>
      <c r="I209" s="13"/>
      <c r="J209" s="13"/>
      <c r="K209" s="13"/>
      <c r="M209" s="22"/>
      <c r="N209" s="22"/>
    </row>
    <row r="210" spans="1:14">
      <c r="A210" s="6" t="s">
        <v>29</v>
      </c>
      <c r="B210" s="62" t="s">
        <v>158</v>
      </c>
      <c r="C210" s="2" t="s">
        <v>23</v>
      </c>
      <c r="D210" s="2" t="s">
        <v>130</v>
      </c>
      <c r="E210" s="12"/>
      <c r="F210" s="12"/>
      <c r="G210" s="13"/>
      <c r="H210" s="13"/>
      <c r="I210" s="13"/>
      <c r="J210" s="13"/>
      <c r="K210" s="13"/>
      <c r="M210" s="22"/>
      <c r="N210" s="22"/>
    </row>
    <row r="211" spans="1:14">
      <c r="A211" s="6" t="s">
        <v>29</v>
      </c>
      <c r="B211" s="62" t="s">
        <v>158</v>
      </c>
      <c r="C211" s="2" t="s">
        <v>23</v>
      </c>
      <c r="D211" s="2" t="s">
        <v>137</v>
      </c>
      <c r="E211" s="12"/>
      <c r="F211" s="12"/>
      <c r="G211" s="13"/>
      <c r="H211" s="13"/>
      <c r="I211" s="13"/>
      <c r="J211" s="13"/>
      <c r="K211" s="13"/>
      <c r="M211" s="22"/>
      <c r="N211" s="22"/>
    </row>
    <row r="212" spans="1:14" ht="27.6">
      <c r="A212" s="6" t="s">
        <v>29</v>
      </c>
      <c r="B212" s="62" t="s">
        <v>158</v>
      </c>
      <c r="C212" s="2" t="s">
        <v>23</v>
      </c>
      <c r="D212" s="2" t="s">
        <v>138</v>
      </c>
      <c r="E212" s="12"/>
      <c r="F212" s="12"/>
      <c r="G212" s="13"/>
      <c r="H212" s="13"/>
      <c r="I212" s="13"/>
      <c r="J212" s="13"/>
      <c r="K212" s="13"/>
      <c r="M212" s="22"/>
      <c r="N212" s="22"/>
    </row>
    <row r="213" spans="1:14">
      <c r="A213" s="6" t="s">
        <v>29</v>
      </c>
      <c r="B213" s="62" t="s">
        <v>158</v>
      </c>
      <c r="C213" s="2" t="s">
        <v>23</v>
      </c>
      <c r="D213" s="2" t="s">
        <v>134</v>
      </c>
      <c r="E213" s="12"/>
      <c r="F213" s="12"/>
      <c r="G213" s="13"/>
      <c r="H213" s="13"/>
      <c r="I213" s="13"/>
      <c r="J213" s="13"/>
      <c r="K213" s="13"/>
      <c r="M213" s="22"/>
      <c r="N213" s="22"/>
    </row>
    <row r="214" spans="1:14">
      <c r="A214" s="6" t="s">
        <v>29</v>
      </c>
      <c r="B214" s="62" t="s">
        <v>158</v>
      </c>
      <c r="C214" s="2" t="s">
        <v>24</v>
      </c>
      <c r="D214" s="2" t="s">
        <v>125</v>
      </c>
      <c r="E214" s="12"/>
      <c r="F214" s="12"/>
      <c r="G214" s="13">
        <v>11491588</v>
      </c>
      <c r="H214" s="13">
        <v>1507662</v>
      </c>
      <c r="I214" s="13"/>
      <c r="J214" s="13">
        <v>9982426</v>
      </c>
      <c r="K214" s="13"/>
      <c r="M214" s="22"/>
      <c r="N214" s="22"/>
    </row>
    <row r="215" spans="1:14">
      <c r="A215" s="6" t="s">
        <v>29</v>
      </c>
      <c r="B215" s="62" t="s">
        <v>158</v>
      </c>
      <c r="C215" s="2" t="s">
        <v>24</v>
      </c>
      <c r="D215" s="2" t="s">
        <v>126</v>
      </c>
      <c r="E215" s="12"/>
      <c r="F215" s="12"/>
      <c r="G215" s="13">
        <v>9436323</v>
      </c>
      <c r="H215" s="13">
        <v>8407806</v>
      </c>
      <c r="I215" s="13"/>
      <c r="J215" s="13">
        <v>1028517</v>
      </c>
      <c r="K215" s="13"/>
      <c r="M215" s="22"/>
      <c r="N215" s="22"/>
    </row>
    <row r="216" spans="1:14">
      <c r="A216" s="6" t="s">
        <v>29</v>
      </c>
      <c r="B216" s="62" t="s">
        <v>158</v>
      </c>
      <c r="C216" s="2" t="s">
        <v>24</v>
      </c>
      <c r="D216" s="2" t="s">
        <v>127</v>
      </c>
      <c r="E216" s="12"/>
      <c r="F216" s="12"/>
      <c r="G216" s="13"/>
      <c r="H216" s="13"/>
      <c r="I216" s="13"/>
      <c r="J216" s="13"/>
      <c r="K216" s="13"/>
      <c r="M216" s="22"/>
      <c r="N216" s="22"/>
    </row>
    <row r="217" spans="1:14">
      <c r="A217" s="6" t="s">
        <v>29</v>
      </c>
      <c r="B217" s="62" t="s">
        <v>158</v>
      </c>
      <c r="C217" s="2" t="s">
        <v>24</v>
      </c>
      <c r="D217" s="2" t="s">
        <v>128</v>
      </c>
      <c r="E217" s="12"/>
      <c r="F217" s="12"/>
      <c r="G217" s="13"/>
      <c r="H217" s="13"/>
      <c r="I217" s="13"/>
      <c r="J217" s="13"/>
      <c r="K217" s="13"/>
      <c r="M217" s="22"/>
      <c r="N217" s="22"/>
    </row>
    <row r="218" spans="1:14">
      <c r="A218" s="6" t="s">
        <v>29</v>
      </c>
      <c r="B218" s="62" t="s">
        <v>158</v>
      </c>
      <c r="C218" s="2" t="s">
        <v>24</v>
      </c>
      <c r="D218" s="2" t="s">
        <v>129</v>
      </c>
      <c r="E218" s="12"/>
      <c r="F218" s="12"/>
      <c r="G218" s="13"/>
      <c r="H218" s="13"/>
      <c r="I218" s="13"/>
      <c r="J218" s="13"/>
      <c r="K218" s="13"/>
      <c r="M218" s="22"/>
      <c r="N218" s="22"/>
    </row>
    <row r="219" spans="1:14">
      <c r="A219" s="6" t="s">
        <v>29</v>
      </c>
      <c r="B219" s="62" t="s">
        <v>158</v>
      </c>
      <c r="C219" s="2" t="s">
        <v>24</v>
      </c>
      <c r="D219" s="2" t="s">
        <v>130</v>
      </c>
      <c r="E219" s="12"/>
      <c r="F219" s="12"/>
      <c r="G219" s="13"/>
      <c r="H219" s="13"/>
      <c r="I219" s="13"/>
      <c r="J219" s="13"/>
      <c r="K219" s="13"/>
      <c r="M219" s="22"/>
      <c r="N219" s="22"/>
    </row>
    <row r="220" spans="1:14">
      <c r="A220" s="6" t="s">
        <v>29</v>
      </c>
      <c r="B220" s="62" t="s">
        <v>158</v>
      </c>
      <c r="C220" s="2" t="s">
        <v>24</v>
      </c>
      <c r="D220" s="2" t="s">
        <v>137</v>
      </c>
      <c r="E220" s="12"/>
      <c r="F220" s="12"/>
      <c r="G220" s="13"/>
      <c r="H220" s="13"/>
      <c r="I220" s="13"/>
      <c r="J220" s="13"/>
      <c r="K220" s="13"/>
      <c r="M220" s="22"/>
      <c r="N220" s="22"/>
    </row>
    <row r="221" spans="1:14">
      <c r="A221" s="6" t="s">
        <v>29</v>
      </c>
      <c r="B221" s="62" t="s">
        <v>158</v>
      </c>
      <c r="C221" s="2" t="s">
        <v>24</v>
      </c>
      <c r="D221" s="2" t="s">
        <v>139</v>
      </c>
      <c r="E221" s="12"/>
      <c r="F221" s="12"/>
      <c r="G221" s="13"/>
      <c r="H221" s="13"/>
      <c r="I221" s="13"/>
      <c r="J221" s="13"/>
      <c r="K221" s="13"/>
      <c r="M221" s="22"/>
      <c r="N221" s="22"/>
    </row>
    <row r="222" spans="1:14" ht="27.6">
      <c r="A222" s="6" t="s">
        <v>29</v>
      </c>
      <c r="B222" s="62" t="s">
        <v>158</v>
      </c>
      <c r="C222" s="2" t="s">
        <v>24</v>
      </c>
      <c r="D222" s="2" t="s">
        <v>140</v>
      </c>
      <c r="E222" s="12"/>
      <c r="F222" s="12"/>
      <c r="G222" s="13"/>
      <c r="H222" s="13"/>
      <c r="I222" s="13"/>
      <c r="J222" s="13"/>
      <c r="K222" s="13"/>
      <c r="M222" s="22"/>
      <c r="N222" s="22"/>
    </row>
    <row r="223" spans="1:14">
      <c r="A223" s="6" t="s">
        <v>29</v>
      </c>
      <c r="B223" s="63" t="s">
        <v>158</v>
      </c>
      <c r="C223" s="2" t="s">
        <v>24</v>
      </c>
      <c r="D223" s="2" t="s">
        <v>134</v>
      </c>
      <c r="E223" s="12"/>
      <c r="F223" s="12"/>
      <c r="G223" s="13"/>
      <c r="H223" s="13"/>
      <c r="I223" s="13"/>
      <c r="J223" s="13"/>
      <c r="K223" s="13"/>
      <c r="M223" s="22"/>
      <c r="N223" s="22"/>
    </row>
    <row r="224" spans="1:14">
      <c r="A224" s="6" t="s">
        <v>29</v>
      </c>
      <c r="B224" s="62" t="s">
        <v>158</v>
      </c>
      <c r="C224" s="2" t="s">
        <v>25</v>
      </c>
      <c r="D224" s="2" t="s">
        <v>134</v>
      </c>
      <c r="E224" s="12"/>
      <c r="F224" s="12"/>
      <c r="G224" s="13"/>
      <c r="H224" s="13"/>
      <c r="I224" s="13"/>
      <c r="J224" s="13"/>
      <c r="K224" s="13"/>
      <c r="M224" s="22"/>
      <c r="N224" s="22"/>
    </row>
    <row r="225" spans="1:14">
      <c r="A225" s="6" t="s">
        <v>29</v>
      </c>
      <c r="B225" s="62" t="s">
        <v>158</v>
      </c>
      <c r="C225" s="2" t="s">
        <v>25</v>
      </c>
      <c r="D225" s="2" t="s">
        <v>134</v>
      </c>
      <c r="E225" s="12"/>
      <c r="F225" s="12"/>
      <c r="G225" s="13"/>
      <c r="H225" s="13"/>
      <c r="I225" s="13"/>
      <c r="J225" s="13"/>
      <c r="K225" s="13"/>
      <c r="M225" s="22"/>
      <c r="N225" s="22"/>
    </row>
    <row r="226" spans="1:14">
      <c r="A226" s="6" t="s">
        <v>29</v>
      </c>
      <c r="B226" s="62" t="s">
        <v>158</v>
      </c>
      <c r="C226" s="2" t="s">
        <v>26</v>
      </c>
      <c r="D226" s="2" t="s">
        <v>134</v>
      </c>
      <c r="E226" s="12"/>
      <c r="F226" s="12"/>
      <c r="G226" s="13"/>
      <c r="H226" s="13"/>
      <c r="I226" s="13"/>
      <c r="J226" s="13"/>
      <c r="K226" s="13"/>
      <c r="M226" s="22"/>
      <c r="N226" s="22"/>
    </row>
    <row r="227" spans="1:14">
      <c r="A227" s="6" t="s">
        <v>29</v>
      </c>
      <c r="B227" s="62" t="s">
        <v>158</v>
      </c>
      <c r="C227" s="2" t="s">
        <v>26</v>
      </c>
      <c r="D227" s="2" t="s">
        <v>134</v>
      </c>
      <c r="E227" s="12"/>
      <c r="F227" s="12"/>
      <c r="G227" s="13"/>
      <c r="H227" s="13"/>
      <c r="I227" s="13"/>
      <c r="J227" s="13"/>
      <c r="K227" s="13"/>
      <c r="M227" s="22"/>
      <c r="N227" s="22"/>
    </row>
    <row r="228" spans="1:14">
      <c r="A228" s="6" t="s">
        <v>29</v>
      </c>
      <c r="B228" s="62" t="s">
        <v>158</v>
      </c>
      <c r="C228" s="2" t="s">
        <v>14</v>
      </c>
      <c r="D228" s="2" t="s">
        <v>134</v>
      </c>
      <c r="E228" s="12"/>
      <c r="F228" s="12"/>
      <c r="G228" s="13"/>
      <c r="H228" s="13"/>
      <c r="I228" s="13"/>
      <c r="J228" s="13"/>
      <c r="K228" s="13"/>
      <c r="M228" s="22"/>
      <c r="N228" s="22"/>
    </row>
    <row r="229" spans="1:14">
      <c r="A229" s="6" t="s">
        <v>29</v>
      </c>
      <c r="B229" s="62" t="s">
        <v>158</v>
      </c>
      <c r="C229" s="2" t="s">
        <v>14</v>
      </c>
      <c r="D229" s="2" t="s">
        <v>134</v>
      </c>
      <c r="E229" s="12"/>
      <c r="F229" s="12"/>
      <c r="G229" s="13"/>
      <c r="H229" s="13"/>
      <c r="I229" s="13"/>
      <c r="J229" s="13"/>
      <c r="K229" s="13"/>
      <c r="M229" s="22"/>
      <c r="N229" s="22"/>
    </row>
    <row r="230" spans="1:14" ht="27.6">
      <c r="A230" s="6" t="s">
        <v>29</v>
      </c>
      <c r="B230" s="62" t="s">
        <v>158</v>
      </c>
      <c r="C230" s="2" t="s">
        <v>27</v>
      </c>
      <c r="D230" s="2" t="s">
        <v>141</v>
      </c>
      <c r="E230" s="12"/>
      <c r="F230" s="12"/>
      <c r="G230" s="13"/>
      <c r="H230" s="13"/>
      <c r="I230" s="13"/>
      <c r="J230" s="13"/>
      <c r="K230" s="13"/>
      <c r="M230" s="22"/>
      <c r="N230" s="22"/>
    </row>
    <row r="231" spans="1:14" ht="41.4">
      <c r="A231" s="6" t="s">
        <v>29</v>
      </c>
      <c r="B231" s="63" t="s">
        <v>158</v>
      </c>
      <c r="C231" s="2" t="s">
        <v>27</v>
      </c>
      <c r="D231" s="2" t="s">
        <v>142</v>
      </c>
      <c r="E231" s="12"/>
      <c r="F231" s="12"/>
      <c r="G231" s="13"/>
      <c r="H231" s="13"/>
      <c r="I231" s="13"/>
      <c r="J231" s="13"/>
      <c r="K231" s="13"/>
      <c r="M231" s="22"/>
      <c r="N231" s="22"/>
    </row>
    <row r="232" spans="1:14">
      <c r="A232" s="6" t="s">
        <v>29</v>
      </c>
      <c r="B232" s="62" t="s">
        <v>159</v>
      </c>
      <c r="C232" s="2" t="s">
        <v>22</v>
      </c>
      <c r="D232" s="2" t="s">
        <v>125</v>
      </c>
      <c r="E232" s="12">
        <v>908774</v>
      </c>
      <c r="F232" s="12">
        <v>768167</v>
      </c>
      <c r="G232" s="13"/>
      <c r="H232" s="13">
        <v>140607</v>
      </c>
      <c r="I232" s="13"/>
      <c r="J232" s="13"/>
      <c r="K232" s="13"/>
      <c r="M232" s="22"/>
      <c r="N232" s="22"/>
    </row>
    <row r="233" spans="1:14">
      <c r="A233" s="6" t="s">
        <v>29</v>
      </c>
      <c r="B233" s="62" t="s">
        <v>159</v>
      </c>
      <c r="C233" s="2" t="s">
        <v>22</v>
      </c>
      <c r="D233" s="2" t="s">
        <v>126</v>
      </c>
      <c r="E233" s="12">
        <v>908773</v>
      </c>
      <c r="F233" s="12">
        <v>351651</v>
      </c>
      <c r="G233" s="13"/>
      <c r="H233" s="13">
        <v>557122</v>
      </c>
      <c r="I233" s="13"/>
      <c r="J233" s="13"/>
      <c r="K233" s="13"/>
      <c r="M233" s="22"/>
      <c r="N233" s="22"/>
    </row>
    <row r="234" spans="1:14">
      <c r="A234" s="6" t="s">
        <v>29</v>
      </c>
      <c r="B234" s="62" t="s">
        <v>159</v>
      </c>
      <c r="C234" s="2" t="s">
        <v>22</v>
      </c>
      <c r="D234" s="2" t="s">
        <v>127</v>
      </c>
      <c r="E234" s="12"/>
      <c r="F234" s="12"/>
      <c r="G234" s="13"/>
      <c r="H234" s="13"/>
      <c r="I234" s="13"/>
      <c r="J234" s="13"/>
      <c r="K234" s="13"/>
      <c r="M234" s="22"/>
      <c r="N234" s="22"/>
    </row>
    <row r="235" spans="1:14">
      <c r="A235" s="6" t="s">
        <v>29</v>
      </c>
      <c r="B235" s="62" t="s">
        <v>159</v>
      </c>
      <c r="C235" s="2" t="s">
        <v>22</v>
      </c>
      <c r="D235" s="2" t="s">
        <v>128</v>
      </c>
      <c r="E235" s="12"/>
      <c r="F235" s="12"/>
      <c r="G235" s="13"/>
      <c r="H235" s="13"/>
      <c r="I235" s="13"/>
      <c r="J235" s="13"/>
      <c r="K235" s="13"/>
      <c r="M235" s="22"/>
      <c r="N235" s="22"/>
    </row>
    <row r="236" spans="1:14">
      <c r="A236" s="6" t="s">
        <v>29</v>
      </c>
      <c r="B236" s="62" t="s">
        <v>159</v>
      </c>
      <c r="C236" s="2" t="s">
        <v>22</v>
      </c>
      <c r="D236" s="2" t="s">
        <v>129</v>
      </c>
      <c r="E236" s="12">
        <v>116015</v>
      </c>
      <c r="F236" s="12"/>
      <c r="G236" s="13"/>
      <c r="H236" s="13"/>
      <c r="I236" s="13"/>
      <c r="J236" s="13">
        <v>37621</v>
      </c>
      <c r="K236" s="13"/>
      <c r="L236" s="2">
        <v>15800</v>
      </c>
      <c r="M236" s="22">
        <v>62594</v>
      </c>
      <c r="N236" s="22"/>
    </row>
    <row r="237" spans="1:14">
      <c r="A237" s="6" t="s">
        <v>29</v>
      </c>
      <c r="B237" s="62" t="s">
        <v>159</v>
      </c>
      <c r="C237" s="2" t="s">
        <v>22</v>
      </c>
      <c r="D237" s="2" t="s">
        <v>130</v>
      </c>
      <c r="E237" s="12"/>
      <c r="F237" s="12"/>
      <c r="G237" s="13"/>
      <c r="H237" s="13"/>
      <c r="I237" s="13"/>
      <c r="J237" s="13"/>
      <c r="K237" s="13"/>
      <c r="M237" s="22"/>
      <c r="N237" s="22"/>
    </row>
    <row r="238" spans="1:14">
      <c r="A238" s="6" t="s">
        <v>29</v>
      </c>
      <c r="B238" s="62" t="s">
        <v>159</v>
      </c>
      <c r="C238" s="2" t="s">
        <v>22</v>
      </c>
      <c r="D238" s="2" t="s">
        <v>131</v>
      </c>
      <c r="E238" s="12"/>
      <c r="F238" s="12"/>
      <c r="G238" s="13"/>
      <c r="H238" s="13"/>
      <c r="I238" s="13"/>
      <c r="J238" s="13"/>
      <c r="K238" s="13"/>
      <c r="M238" s="22"/>
      <c r="N238" s="22"/>
    </row>
    <row r="239" spans="1:14" ht="27.6">
      <c r="A239" s="6" t="s">
        <v>29</v>
      </c>
      <c r="B239" s="62" t="s">
        <v>159</v>
      </c>
      <c r="C239" s="2" t="s">
        <v>22</v>
      </c>
      <c r="D239" s="2" t="s">
        <v>132</v>
      </c>
      <c r="E239" s="12"/>
      <c r="F239" s="12"/>
      <c r="G239" s="13"/>
      <c r="H239" s="13"/>
      <c r="I239" s="13"/>
      <c r="J239" s="13"/>
      <c r="K239" s="13"/>
      <c r="M239" s="22"/>
      <c r="N239" s="22"/>
    </row>
    <row r="240" spans="1:14">
      <c r="A240" s="6" t="s">
        <v>29</v>
      </c>
      <c r="B240" s="62" t="s">
        <v>159</v>
      </c>
      <c r="C240" s="2" t="s">
        <v>22</v>
      </c>
      <c r="D240" s="2" t="s">
        <v>133</v>
      </c>
      <c r="E240" s="12"/>
      <c r="F240" s="12"/>
      <c r="G240" s="13"/>
      <c r="H240" s="13"/>
      <c r="I240" s="13"/>
      <c r="J240" s="13"/>
      <c r="K240" s="13"/>
      <c r="M240" s="22"/>
      <c r="N240" s="22"/>
    </row>
    <row r="241" spans="1:14">
      <c r="A241" s="6" t="s">
        <v>29</v>
      </c>
      <c r="B241" s="62" t="s">
        <v>159</v>
      </c>
      <c r="C241" s="2" t="s">
        <v>22</v>
      </c>
      <c r="D241" s="2" t="s">
        <v>134</v>
      </c>
      <c r="E241" s="12"/>
      <c r="F241" s="12"/>
      <c r="G241" s="13"/>
      <c r="H241" s="13"/>
      <c r="I241" s="13"/>
      <c r="J241" s="13"/>
      <c r="K241" s="13"/>
      <c r="M241" s="22"/>
      <c r="N241" s="22"/>
    </row>
    <row r="242" spans="1:14">
      <c r="A242" s="6" t="s">
        <v>29</v>
      </c>
      <c r="B242" s="62" t="s">
        <v>159</v>
      </c>
      <c r="C242" s="2" t="s">
        <v>87</v>
      </c>
      <c r="D242" s="2" t="s">
        <v>135</v>
      </c>
      <c r="E242" s="12"/>
      <c r="F242" s="12"/>
      <c r="G242" s="13">
        <v>170159</v>
      </c>
      <c r="H242" s="13">
        <v>57659</v>
      </c>
      <c r="I242" s="13">
        <v>15000</v>
      </c>
      <c r="J242" s="13">
        <v>61009</v>
      </c>
      <c r="K242" s="13">
        <v>-38692</v>
      </c>
      <c r="L242" s="2">
        <v>27799</v>
      </c>
      <c r="M242" s="22"/>
      <c r="N242" s="22"/>
    </row>
    <row r="243" spans="1:14">
      <c r="A243" s="6" t="s">
        <v>29</v>
      </c>
      <c r="B243" s="62" t="s">
        <v>159</v>
      </c>
      <c r="C243" s="2" t="s">
        <v>23</v>
      </c>
      <c r="D243" s="2" t="s">
        <v>136</v>
      </c>
      <c r="E243" s="12"/>
      <c r="F243" s="12"/>
      <c r="G243" s="13">
        <v>908774</v>
      </c>
      <c r="H243" s="13">
        <v>908774</v>
      </c>
      <c r="I243" s="13"/>
      <c r="J243" s="13"/>
      <c r="K243" s="13"/>
      <c r="M243" s="22"/>
      <c r="N243" s="22"/>
    </row>
    <row r="244" spans="1:14">
      <c r="A244" s="6" t="s">
        <v>29</v>
      </c>
      <c r="B244" s="62" t="s">
        <v>159</v>
      </c>
      <c r="C244" s="2" t="s">
        <v>23</v>
      </c>
      <c r="D244" s="2" t="s">
        <v>126</v>
      </c>
      <c r="E244" s="12"/>
      <c r="F244" s="12"/>
      <c r="G244" s="13">
        <v>2955987</v>
      </c>
      <c r="H244" s="13">
        <v>1204035</v>
      </c>
      <c r="I244" s="13"/>
      <c r="J244" s="13">
        <v>1751952</v>
      </c>
      <c r="K244" s="13"/>
      <c r="M244" s="22"/>
      <c r="N244" s="22"/>
    </row>
    <row r="245" spans="1:14">
      <c r="A245" s="6" t="s">
        <v>29</v>
      </c>
      <c r="B245" s="62" t="s">
        <v>159</v>
      </c>
      <c r="C245" s="2" t="s">
        <v>23</v>
      </c>
      <c r="D245" s="2" t="s">
        <v>127</v>
      </c>
      <c r="E245" s="12"/>
      <c r="F245" s="12"/>
      <c r="G245" s="13"/>
      <c r="H245" s="13"/>
      <c r="I245" s="13"/>
      <c r="J245" s="13"/>
      <c r="K245" s="13"/>
      <c r="M245" s="22"/>
      <c r="N245" s="22"/>
    </row>
    <row r="246" spans="1:14">
      <c r="A246" s="6" t="s">
        <v>29</v>
      </c>
      <c r="B246" s="62" t="s">
        <v>159</v>
      </c>
      <c r="C246" s="2" t="s">
        <v>23</v>
      </c>
      <c r="D246" s="2" t="s">
        <v>128</v>
      </c>
      <c r="E246" s="12"/>
      <c r="F246" s="12"/>
      <c r="G246" s="13"/>
      <c r="H246" s="13"/>
      <c r="I246" s="13"/>
      <c r="J246" s="13"/>
      <c r="K246" s="13"/>
      <c r="M246" s="22"/>
      <c r="N246" s="22"/>
    </row>
    <row r="247" spans="1:14">
      <c r="A247" s="6" t="s">
        <v>29</v>
      </c>
      <c r="B247" s="62" t="s">
        <v>159</v>
      </c>
      <c r="C247" s="2" t="s">
        <v>23</v>
      </c>
      <c r="D247" s="2" t="s">
        <v>129</v>
      </c>
      <c r="E247" s="12"/>
      <c r="F247" s="12"/>
      <c r="G247" s="13">
        <v>212089</v>
      </c>
      <c r="H247" s="13"/>
      <c r="I247" s="13"/>
      <c r="J247" s="13"/>
      <c r="K247" s="13"/>
      <c r="M247" s="22">
        <v>212089</v>
      </c>
      <c r="N247" s="22"/>
    </row>
    <row r="248" spans="1:14">
      <c r="A248" s="6" t="s">
        <v>29</v>
      </c>
      <c r="B248" s="62" t="s">
        <v>159</v>
      </c>
      <c r="C248" s="2" t="s">
        <v>23</v>
      </c>
      <c r="D248" s="2" t="s">
        <v>130</v>
      </c>
      <c r="E248" s="12"/>
      <c r="F248" s="12"/>
      <c r="G248" s="13"/>
      <c r="H248" s="13"/>
      <c r="I248" s="13"/>
      <c r="J248" s="13"/>
      <c r="K248" s="13"/>
      <c r="M248" s="22"/>
      <c r="N248" s="22"/>
    </row>
    <row r="249" spans="1:14">
      <c r="A249" s="6" t="s">
        <v>29</v>
      </c>
      <c r="B249" s="62" t="s">
        <v>159</v>
      </c>
      <c r="C249" s="2" t="s">
        <v>23</v>
      </c>
      <c r="D249" s="2" t="s">
        <v>137</v>
      </c>
      <c r="E249" s="12"/>
      <c r="F249" s="12"/>
      <c r="G249" s="13"/>
      <c r="H249" s="13"/>
      <c r="I249" s="13"/>
      <c r="J249" s="13"/>
      <c r="K249" s="13"/>
      <c r="M249" s="22"/>
      <c r="N249" s="22"/>
    </row>
    <row r="250" spans="1:14" ht="27.6">
      <c r="A250" s="6" t="s">
        <v>29</v>
      </c>
      <c r="B250" s="62" t="s">
        <v>159</v>
      </c>
      <c r="C250" s="2" t="s">
        <v>23</v>
      </c>
      <c r="D250" s="2" t="s">
        <v>138</v>
      </c>
      <c r="E250" s="12"/>
      <c r="F250" s="12"/>
      <c r="G250" s="13"/>
      <c r="H250" s="13"/>
      <c r="I250" s="13"/>
      <c r="J250" s="13"/>
      <c r="K250" s="13"/>
      <c r="M250" s="22"/>
      <c r="N250" s="22"/>
    </row>
    <row r="251" spans="1:14">
      <c r="A251" s="6" t="s">
        <v>29</v>
      </c>
      <c r="B251" s="62" t="s">
        <v>159</v>
      </c>
      <c r="C251" s="2" t="s">
        <v>23</v>
      </c>
      <c r="D251" s="2" t="s">
        <v>134</v>
      </c>
      <c r="E251" s="12"/>
      <c r="F251" s="12"/>
      <c r="G251" s="13"/>
      <c r="H251" s="13"/>
      <c r="I251" s="13"/>
      <c r="J251" s="13"/>
      <c r="K251" s="13"/>
      <c r="M251" s="22"/>
      <c r="N251" s="22"/>
    </row>
    <row r="252" spans="1:14">
      <c r="A252" s="6" t="s">
        <v>29</v>
      </c>
      <c r="B252" s="62" t="s">
        <v>159</v>
      </c>
      <c r="C252" s="2" t="s">
        <v>24</v>
      </c>
      <c r="D252" s="2" t="s">
        <v>125</v>
      </c>
      <c r="E252" s="12"/>
      <c r="F252" s="12"/>
      <c r="G252" s="13">
        <v>3350155</v>
      </c>
      <c r="H252" s="13">
        <v>497736</v>
      </c>
      <c r="I252" s="13"/>
      <c r="J252" s="13">
        <v>2814393</v>
      </c>
      <c r="K252" s="13"/>
      <c r="L252" s="2">
        <v>2159</v>
      </c>
      <c r="M252" s="22">
        <v>35867</v>
      </c>
      <c r="N252" s="22"/>
    </row>
    <row r="253" spans="1:14">
      <c r="A253" s="6" t="s">
        <v>29</v>
      </c>
      <c r="B253" s="62" t="s">
        <v>159</v>
      </c>
      <c r="C253" s="2" t="s">
        <v>24</v>
      </c>
      <c r="D253" s="2" t="s">
        <v>126</v>
      </c>
      <c r="E253" s="12"/>
      <c r="F253" s="12"/>
      <c r="G253" s="13">
        <v>3094375</v>
      </c>
      <c r="H253" s="13"/>
      <c r="I253" s="13"/>
      <c r="J253" s="13">
        <v>1456129</v>
      </c>
      <c r="K253" s="13"/>
      <c r="L253" s="2">
        <v>545144</v>
      </c>
      <c r="M253" s="22">
        <v>1093102</v>
      </c>
      <c r="N253" s="22"/>
    </row>
    <row r="254" spans="1:14">
      <c r="A254" s="6" t="s">
        <v>29</v>
      </c>
      <c r="B254" s="62" t="s">
        <v>159</v>
      </c>
      <c r="C254" s="2" t="s">
        <v>24</v>
      </c>
      <c r="D254" s="2" t="s">
        <v>127</v>
      </c>
      <c r="E254" s="12"/>
      <c r="F254" s="12"/>
      <c r="G254" s="13"/>
      <c r="H254" s="13"/>
      <c r="I254" s="13"/>
      <c r="J254" s="13"/>
      <c r="K254" s="13"/>
      <c r="M254" s="22"/>
      <c r="N254" s="22"/>
    </row>
    <row r="255" spans="1:14">
      <c r="A255" s="6" t="s">
        <v>29</v>
      </c>
      <c r="B255" s="62" t="s">
        <v>159</v>
      </c>
      <c r="C255" s="2" t="s">
        <v>24</v>
      </c>
      <c r="D255" s="2" t="s">
        <v>128</v>
      </c>
      <c r="E255" s="12"/>
      <c r="F255" s="12"/>
      <c r="G255" s="13"/>
      <c r="H255" s="13"/>
      <c r="I255" s="13"/>
      <c r="J255" s="13"/>
      <c r="K255" s="13"/>
      <c r="M255" s="22"/>
      <c r="N255" s="22"/>
    </row>
    <row r="256" spans="1:14">
      <c r="A256" s="6" t="s">
        <v>29</v>
      </c>
      <c r="B256" s="62" t="s">
        <v>159</v>
      </c>
      <c r="C256" s="2" t="s">
        <v>24</v>
      </c>
      <c r="D256" s="2" t="s">
        <v>129</v>
      </c>
      <c r="E256" s="12"/>
      <c r="F256" s="12"/>
      <c r="G256" s="13">
        <v>344284</v>
      </c>
      <c r="H256" s="13"/>
      <c r="I256" s="13"/>
      <c r="J256" s="13"/>
      <c r="K256" s="13"/>
      <c r="M256" s="22">
        <v>344284</v>
      </c>
      <c r="N256" s="22"/>
    </row>
    <row r="257" spans="1:14">
      <c r="A257" s="6" t="s">
        <v>29</v>
      </c>
      <c r="B257" s="62" t="s">
        <v>159</v>
      </c>
      <c r="C257" s="2" t="s">
        <v>24</v>
      </c>
      <c r="D257" s="2" t="s">
        <v>130</v>
      </c>
      <c r="E257" s="12"/>
      <c r="F257" s="12"/>
      <c r="G257" s="13"/>
      <c r="H257" s="13"/>
      <c r="I257" s="13"/>
      <c r="J257" s="13"/>
      <c r="K257" s="13"/>
      <c r="M257" s="22"/>
      <c r="N257" s="22"/>
    </row>
    <row r="258" spans="1:14">
      <c r="A258" s="6" t="s">
        <v>29</v>
      </c>
      <c r="B258" s="62" t="s">
        <v>159</v>
      </c>
      <c r="C258" s="2" t="s">
        <v>24</v>
      </c>
      <c r="D258" s="2" t="s">
        <v>137</v>
      </c>
      <c r="E258" s="12"/>
      <c r="F258" s="12"/>
      <c r="G258" s="13"/>
      <c r="H258" s="13"/>
      <c r="I258" s="13"/>
      <c r="J258" s="13"/>
      <c r="K258" s="13"/>
      <c r="M258" s="22"/>
      <c r="N258" s="22"/>
    </row>
    <row r="259" spans="1:14">
      <c r="A259" s="6" t="s">
        <v>29</v>
      </c>
      <c r="B259" s="62" t="s">
        <v>159</v>
      </c>
      <c r="C259" s="2" t="s">
        <v>24</v>
      </c>
      <c r="D259" s="2" t="s">
        <v>139</v>
      </c>
      <c r="E259" s="12"/>
      <c r="F259" s="12"/>
      <c r="G259" s="13"/>
      <c r="H259" s="13"/>
      <c r="I259" s="13"/>
      <c r="J259" s="13"/>
      <c r="K259" s="13"/>
      <c r="M259" s="22"/>
      <c r="N259" s="22"/>
    </row>
    <row r="260" spans="1:14" ht="27.6">
      <c r="A260" s="6" t="s">
        <v>29</v>
      </c>
      <c r="B260" s="62" t="s">
        <v>159</v>
      </c>
      <c r="C260" s="2" t="s">
        <v>24</v>
      </c>
      <c r="D260" s="2" t="s">
        <v>140</v>
      </c>
      <c r="E260" s="12"/>
      <c r="F260" s="12"/>
      <c r="G260" s="13"/>
      <c r="H260" s="13"/>
      <c r="I260" s="13"/>
      <c r="J260" s="13"/>
      <c r="K260" s="13"/>
      <c r="M260" s="22"/>
      <c r="N260" s="22"/>
    </row>
    <row r="261" spans="1:14" ht="27.6">
      <c r="A261" s="6" t="s">
        <v>29</v>
      </c>
      <c r="B261" s="62" t="s">
        <v>159</v>
      </c>
      <c r="C261" s="2" t="s">
        <v>24</v>
      </c>
      <c r="D261" s="2" t="s">
        <v>162</v>
      </c>
      <c r="E261" s="12"/>
      <c r="F261" s="12"/>
      <c r="G261" s="13"/>
      <c r="H261" s="13"/>
      <c r="I261" s="13"/>
      <c r="J261" s="13"/>
      <c r="K261" s="13">
        <v>357000</v>
      </c>
      <c r="L261" s="2">
        <v>144305</v>
      </c>
      <c r="M261" s="22">
        <v>212695</v>
      </c>
      <c r="N261" s="22"/>
    </row>
    <row r="262" spans="1:14">
      <c r="A262" s="6" t="s">
        <v>29</v>
      </c>
      <c r="B262" s="62" t="s">
        <v>159</v>
      </c>
      <c r="C262" s="2" t="s">
        <v>25</v>
      </c>
      <c r="D262" s="2" t="s">
        <v>134</v>
      </c>
      <c r="E262" s="12"/>
      <c r="F262" s="12"/>
      <c r="G262" s="13"/>
      <c r="H262" s="13"/>
      <c r="I262" s="13"/>
      <c r="J262" s="13"/>
      <c r="K262" s="13"/>
      <c r="M262" s="22"/>
      <c r="N262" s="22"/>
    </row>
    <row r="263" spans="1:14">
      <c r="A263" s="6" t="s">
        <v>29</v>
      </c>
      <c r="B263" s="62" t="s">
        <v>159</v>
      </c>
      <c r="C263" s="2" t="s">
        <v>25</v>
      </c>
      <c r="D263" s="2" t="s">
        <v>134</v>
      </c>
      <c r="E263" s="12"/>
      <c r="F263" s="12"/>
      <c r="G263" s="13"/>
      <c r="H263" s="13"/>
      <c r="I263" s="13"/>
      <c r="J263" s="13"/>
      <c r="K263" s="13"/>
      <c r="M263" s="22"/>
      <c r="N263" s="22"/>
    </row>
    <row r="264" spans="1:14">
      <c r="A264" s="6" t="s">
        <v>29</v>
      </c>
      <c r="B264" s="62" t="s">
        <v>159</v>
      </c>
      <c r="C264" s="2" t="s">
        <v>26</v>
      </c>
      <c r="D264" s="2" t="s">
        <v>134</v>
      </c>
      <c r="E264" s="12"/>
      <c r="F264" s="12"/>
      <c r="G264" s="13"/>
      <c r="H264" s="13"/>
      <c r="I264" s="13"/>
      <c r="J264" s="13"/>
      <c r="K264" s="13"/>
      <c r="M264" s="22"/>
      <c r="N264" s="22"/>
    </row>
    <row r="265" spans="1:14">
      <c r="A265" s="6" t="s">
        <v>29</v>
      </c>
      <c r="B265" s="62" t="s">
        <v>159</v>
      </c>
      <c r="C265" s="2" t="s">
        <v>26</v>
      </c>
      <c r="D265" s="2" t="s">
        <v>134</v>
      </c>
      <c r="E265" s="12"/>
      <c r="F265" s="12"/>
      <c r="G265" s="13"/>
      <c r="H265" s="13"/>
      <c r="I265" s="13"/>
      <c r="J265" s="13"/>
      <c r="K265" s="13"/>
      <c r="M265" s="22"/>
      <c r="N265" s="22"/>
    </row>
    <row r="266" spans="1:14">
      <c r="A266" s="6" t="s">
        <v>29</v>
      </c>
      <c r="B266" s="62" t="s">
        <v>159</v>
      </c>
      <c r="C266" s="2" t="s">
        <v>14</v>
      </c>
      <c r="D266" s="2" t="s">
        <v>134</v>
      </c>
      <c r="E266" s="12"/>
      <c r="F266" s="12"/>
      <c r="G266" s="13"/>
      <c r="H266" s="13"/>
      <c r="I266" s="13"/>
      <c r="J266" s="13"/>
      <c r="K266" s="13"/>
      <c r="M266" s="22"/>
      <c r="N266" s="22"/>
    </row>
    <row r="267" spans="1:14">
      <c r="A267" s="6" t="s">
        <v>29</v>
      </c>
      <c r="B267" s="62" t="s">
        <v>159</v>
      </c>
      <c r="C267" s="2" t="s">
        <v>14</v>
      </c>
      <c r="D267" s="2" t="s">
        <v>134</v>
      </c>
      <c r="E267" s="12"/>
      <c r="F267" s="12"/>
      <c r="G267" s="13"/>
      <c r="H267" s="13"/>
      <c r="I267" s="13"/>
      <c r="J267" s="13"/>
      <c r="K267" s="13"/>
      <c r="M267" s="22"/>
      <c r="N267" s="22"/>
    </row>
    <row r="268" spans="1:14" ht="27.6">
      <c r="A268" s="6" t="s">
        <v>29</v>
      </c>
      <c r="B268" s="62" t="s">
        <v>159</v>
      </c>
      <c r="C268" s="2" t="s">
        <v>27</v>
      </c>
      <c r="D268" s="2" t="s">
        <v>141</v>
      </c>
      <c r="E268" s="12"/>
      <c r="F268" s="12"/>
      <c r="G268" s="13"/>
      <c r="H268" s="13"/>
      <c r="I268" s="13"/>
      <c r="J268" s="13"/>
      <c r="K268" s="13"/>
      <c r="M268" s="22"/>
      <c r="N268" s="22"/>
    </row>
    <row r="269" spans="1:14" ht="41.4">
      <c r="A269" s="6" t="s">
        <v>29</v>
      </c>
      <c r="B269" s="62" t="s">
        <v>159</v>
      </c>
      <c r="C269" s="2" t="s">
        <v>27</v>
      </c>
      <c r="D269" s="2" t="s">
        <v>142</v>
      </c>
      <c r="E269" s="12"/>
      <c r="F269" s="12"/>
      <c r="G269" s="13"/>
      <c r="H269" s="13"/>
      <c r="I269" s="13"/>
      <c r="J269" s="13"/>
      <c r="K269" s="13"/>
      <c r="M269" s="22"/>
      <c r="N269" s="22"/>
    </row>
    <row r="270" spans="1:14">
      <c r="A270" s="6" t="s">
        <v>29</v>
      </c>
      <c r="B270" s="62" t="s">
        <v>163</v>
      </c>
      <c r="C270" s="2" t="s">
        <v>22</v>
      </c>
      <c r="D270" s="2" t="s">
        <v>125</v>
      </c>
      <c r="E270" s="12">
        <v>1927015</v>
      </c>
      <c r="F270" s="12">
        <v>1927015</v>
      </c>
      <c r="G270" s="13"/>
      <c r="H270" s="13"/>
      <c r="I270" s="13"/>
      <c r="J270" s="13"/>
      <c r="K270" s="13"/>
      <c r="M270" s="22"/>
      <c r="N270" s="22"/>
    </row>
    <row r="271" spans="1:14">
      <c r="A271" s="6" t="s">
        <v>29</v>
      </c>
      <c r="B271" s="63" t="s">
        <v>163</v>
      </c>
      <c r="C271" s="2" t="s">
        <v>22</v>
      </c>
      <c r="D271" s="2" t="s">
        <v>126</v>
      </c>
      <c r="E271" s="12">
        <v>1927015</v>
      </c>
      <c r="F271" s="12">
        <v>358564</v>
      </c>
      <c r="G271" s="13"/>
      <c r="H271" s="13">
        <v>1535760</v>
      </c>
      <c r="I271" s="13"/>
      <c r="J271" s="13">
        <v>30478</v>
      </c>
      <c r="K271" s="13"/>
      <c r="L271" s="2">
        <v>0</v>
      </c>
      <c r="M271" s="22"/>
      <c r="N271" s="22"/>
    </row>
    <row r="272" spans="1:14">
      <c r="A272" s="6" t="s">
        <v>29</v>
      </c>
      <c r="B272" s="62" t="s">
        <v>163</v>
      </c>
      <c r="C272" s="2" t="s">
        <v>22</v>
      </c>
      <c r="D272" s="2" t="s">
        <v>127</v>
      </c>
      <c r="E272" s="12"/>
      <c r="F272" s="12"/>
      <c r="G272" s="13"/>
      <c r="H272" s="13"/>
      <c r="I272" s="13">
        <v>0</v>
      </c>
      <c r="J272" s="13"/>
      <c r="K272" s="13"/>
      <c r="M272" s="22"/>
      <c r="N272" s="22"/>
    </row>
    <row r="273" spans="1:14">
      <c r="A273" s="6" t="s">
        <v>29</v>
      </c>
      <c r="B273" s="62" t="s">
        <v>163</v>
      </c>
      <c r="C273" s="2" t="s">
        <v>22</v>
      </c>
      <c r="D273" s="2" t="s">
        <v>128</v>
      </c>
      <c r="E273" s="12"/>
      <c r="F273" s="12"/>
      <c r="G273" s="13"/>
      <c r="H273" s="13"/>
      <c r="I273" s="13">
        <v>0</v>
      </c>
      <c r="J273" s="13"/>
      <c r="K273" s="13"/>
      <c r="M273" s="22"/>
      <c r="N273" s="22"/>
    </row>
    <row r="274" spans="1:14">
      <c r="A274" s="6" t="s">
        <v>29</v>
      </c>
      <c r="B274" s="62" t="s">
        <v>163</v>
      </c>
      <c r="C274" s="2" t="s">
        <v>22</v>
      </c>
      <c r="D274" s="2" t="s">
        <v>129</v>
      </c>
      <c r="E274" s="12">
        <v>247370</v>
      </c>
      <c r="F274" s="12"/>
      <c r="G274" s="13"/>
      <c r="H274" s="13">
        <v>245078</v>
      </c>
      <c r="I274" s="13"/>
      <c r="J274" s="13">
        <v>0</v>
      </c>
      <c r="K274" s="13"/>
      <c r="L274" s="2">
        <v>2292</v>
      </c>
      <c r="M274" s="22"/>
      <c r="N274" s="22"/>
    </row>
    <row r="275" spans="1:14">
      <c r="A275" s="6" t="s">
        <v>29</v>
      </c>
      <c r="B275" s="62" t="s">
        <v>163</v>
      </c>
      <c r="C275" s="2" t="s">
        <v>22</v>
      </c>
      <c r="D275" s="2" t="s">
        <v>130</v>
      </c>
      <c r="E275" s="12"/>
      <c r="F275" s="12"/>
      <c r="G275" s="13"/>
      <c r="H275" s="13"/>
      <c r="I275" s="13"/>
      <c r="J275" s="13"/>
      <c r="K275" s="13"/>
      <c r="M275" s="22"/>
      <c r="N275" s="22"/>
    </row>
    <row r="276" spans="1:14">
      <c r="A276" s="6" t="s">
        <v>29</v>
      </c>
      <c r="B276" s="62" t="s">
        <v>163</v>
      </c>
      <c r="C276" s="2" t="s">
        <v>22</v>
      </c>
      <c r="D276" s="2" t="s">
        <v>131</v>
      </c>
      <c r="E276" s="12"/>
      <c r="F276" s="12"/>
      <c r="G276" s="13"/>
      <c r="H276" s="13"/>
      <c r="I276" s="13"/>
      <c r="J276" s="13"/>
      <c r="K276" s="13"/>
      <c r="M276" s="22"/>
      <c r="N276" s="22"/>
    </row>
    <row r="277" spans="1:14" ht="27.6">
      <c r="A277" s="6" t="s">
        <v>29</v>
      </c>
      <c r="B277" s="62" t="s">
        <v>163</v>
      </c>
      <c r="C277" s="2" t="s">
        <v>22</v>
      </c>
      <c r="D277" s="2" t="s">
        <v>132</v>
      </c>
      <c r="E277" s="12"/>
      <c r="F277" s="12"/>
      <c r="G277" s="13"/>
      <c r="H277" s="13"/>
      <c r="I277" s="13"/>
      <c r="J277" s="13"/>
      <c r="K277" s="13"/>
      <c r="M277" s="22"/>
      <c r="N277" s="22"/>
    </row>
    <row r="278" spans="1:14">
      <c r="A278" s="6" t="s">
        <v>29</v>
      </c>
      <c r="B278" s="62" t="s">
        <v>163</v>
      </c>
      <c r="C278" s="2" t="s">
        <v>22</v>
      </c>
      <c r="D278" s="2" t="s">
        <v>133</v>
      </c>
      <c r="E278" s="12"/>
      <c r="F278" s="12"/>
      <c r="G278" s="13"/>
      <c r="H278" s="13"/>
      <c r="I278" s="13"/>
      <c r="J278" s="13"/>
      <c r="K278" s="13"/>
      <c r="M278" s="22"/>
      <c r="N278" s="22"/>
    </row>
    <row r="279" spans="1:14">
      <c r="A279" s="6" t="s">
        <v>29</v>
      </c>
      <c r="B279" s="62" t="s">
        <v>163</v>
      </c>
      <c r="C279" s="2" t="s">
        <v>22</v>
      </c>
      <c r="D279" s="2" t="s">
        <v>134</v>
      </c>
      <c r="E279" s="12"/>
      <c r="F279" s="12"/>
      <c r="G279" s="13"/>
      <c r="H279" s="13"/>
      <c r="I279" s="13"/>
      <c r="J279" s="13"/>
      <c r="K279" s="13"/>
      <c r="M279" s="22"/>
      <c r="N279" s="22"/>
    </row>
    <row r="280" spans="1:14">
      <c r="A280" s="6" t="s">
        <v>29</v>
      </c>
      <c r="B280" s="62" t="s">
        <v>163</v>
      </c>
      <c r="C280" s="2" t="s">
        <v>87</v>
      </c>
      <c r="D280" s="2" t="s">
        <v>135</v>
      </c>
      <c r="E280" s="12"/>
      <c r="F280" s="12"/>
      <c r="G280" s="13">
        <v>146916</v>
      </c>
      <c r="H280" s="13">
        <v>146916</v>
      </c>
      <c r="I280" s="13">
        <v>1102555</v>
      </c>
      <c r="J280" s="13">
        <v>564182</v>
      </c>
      <c r="K280" s="13"/>
      <c r="M280" s="22"/>
      <c r="N280" s="22"/>
    </row>
    <row r="281" spans="1:14">
      <c r="A281" s="6" t="s">
        <v>29</v>
      </c>
      <c r="B281" s="62" t="s">
        <v>163</v>
      </c>
      <c r="C281" s="2" t="s">
        <v>23</v>
      </c>
      <c r="D281" s="2" t="s">
        <v>136</v>
      </c>
      <c r="E281" s="12"/>
      <c r="F281" s="12"/>
      <c r="G281" s="13">
        <v>1927015</v>
      </c>
      <c r="H281" s="13">
        <v>1927015</v>
      </c>
      <c r="I281" s="13"/>
      <c r="J281" s="13"/>
      <c r="K281" s="13"/>
      <c r="M281" s="22"/>
      <c r="N281" s="22"/>
    </row>
    <row r="282" spans="1:14">
      <c r="A282" s="6" t="s">
        <v>29</v>
      </c>
      <c r="B282" s="62" t="s">
        <v>163</v>
      </c>
      <c r="C282" s="2" t="s">
        <v>23</v>
      </c>
      <c r="D282" s="2" t="s">
        <v>126</v>
      </c>
      <c r="E282" s="12"/>
      <c r="F282" s="12"/>
      <c r="G282" s="13">
        <v>8673022</v>
      </c>
      <c r="H282" s="13">
        <v>2843055</v>
      </c>
      <c r="I282" s="13"/>
      <c r="J282" s="13">
        <v>5716913</v>
      </c>
      <c r="K282" s="13"/>
      <c r="L282" s="2">
        <v>101963</v>
      </c>
      <c r="M282" s="22"/>
      <c r="N282" s="22"/>
    </row>
    <row r="283" spans="1:14">
      <c r="A283" s="6" t="s">
        <v>29</v>
      </c>
      <c r="B283" s="62" t="s">
        <v>163</v>
      </c>
      <c r="C283" s="2" t="s">
        <v>23</v>
      </c>
      <c r="D283" s="2" t="s">
        <v>127</v>
      </c>
      <c r="E283" s="12"/>
      <c r="F283" s="12"/>
      <c r="G283" s="13"/>
      <c r="H283" s="13"/>
      <c r="I283" s="13"/>
      <c r="J283" s="13"/>
      <c r="K283" s="13"/>
      <c r="M283" s="22"/>
      <c r="N283" s="22"/>
    </row>
    <row r="284" spans="1:14">
      <c r="A284" s="6" t="s">
        <v>29</v>
      </c>
      <c r="B284" s="62" t="s">
        <v>163</v>
      </c>
      <c r="C284" s="2" t="s">
        <v>23</v>
      </c>
      <c r="D284" s="2" t="s">
        <v>128</v>
      </c>
      <c r="E284" s="12"/>
      <c r="F284" s="12"/>
      <c r="G284" s="13"/>
      <c r="H284" s="13"/>
      <c r="I284" s="13"/>
      <c r="J284" s="13"/>
      <c r="K284" s="13"/>
      <c r="M284" s="22"/>
      <c r="N284" s="22"/>
    </row>
    <row r="285" spans="1:14">
      <c r="A285" s="6" t="s">
        <v>29</v>
      </c>
      <c r="B285" s="62" t="s">
        <v>163</v>
      </c>
      <c r="C285" s="2" t="s">
        <v>23</v>
      </c>
      <c r="D285" s="2" t="s">
        <v>129</v>
      </c>
      <c r="E285" s="12"/>
      <c r="F285" s="12"/>
      <c r="G285" s="13">
        <v>578687</v>
      </c>
      <c r="H285" s="13">
        <v>101</v>
      </c>
      <c r="I285" s="13"/>
      <c r="J285" s="13">
        <v>412392</v>
      </c>
      <c r="K285" s="13"/>
      <c r="L285" s="2">
        <v>166193</v>
      </c>
      <c r="M285" s="22"/>
      <c r="N285" s="22"/>
    </row>
    <row r="286" spans="1:14">
      <c r="A286" s="6" t="s">
        <v>29</v>
      </c>
      <c r="B286" s="62" t="s">
        <v>163</v>
      </c>
      <c r="C286" s="2" t="s">
        <v>23</v>
      </c>
      <c r="D286" s="2" t="s">
        <v>130</v>
      </c>
      <c r="E286" s="12"/>
      <c r="F286" s="12"/>
      <c r="G286" s="13"/>
      <c r="H286" s="13"/>
      <c r="I286" s="13"/>
      <c r="J286" s="13"/>
      <c r="K286" s="13"/>
      <c r="M286" s="22"/>
      <c r="N286" s="22"/>
    </row>
    <row r="287" spans="1:14">
      <c r="A287" s="6" t="s">
        <v>29</v>
      </c>
      <c r="B287" s="62" t="s">
        <v>163</v>
      </c>
      <c r="C287" s="2" t="s">
        <v>23</v>
      </c>
      <c r="D287" s="2" t="s">
        <v>137</v>
      </c>
      <c r="E287" s="12"/>
      <c r="F287" s="12"/>
      <c r="G287" s="13"/>
      <c r="H287" s="13"/>
      <c r="I287" s="13"/>
      <c r="J287" s="13"/>
      <c r="K287" s="13"/>
      <c r="M287" s="22"/>
      <c r="N287" s="22"/>
    </row>
    <row r="288" spans="1:14" ht="27.6">
      <c r="A288" s="6" t="s">
        <v>29</v>
      </c>
      <c r="B288" s="62" t="s">
        <v>163</v>
      </c>
      <c r="C288" s="2" t="s">
        <v>23</v>
      </c>
      <c r="D288" s="2" t="s">
        <v>138</v>
      </c>
      <c r="E288" s="12"/>
      <c r="F288" s="12"/>
      <c r="G288" s="13"/>
      <c r="H288" s="13"/>
      <c r="I288" s="13"/>
      <c r="J288" s="13"/>
      <c r="K288" s="13"/>
      <c r="M288" s="22"/>
      <c r="N288" s="22"/>
    </row>
    <row r="289" spans="1:14">
      <c r="A289" s="6" t="s">
        <v>29</v>
      </c>
      <c r="B289" s="62" t="s">
        <v>163</v>
      </c>
      <c r="C289" s="2" t="s">
        <v>23</v>
      </c>
      <c r="D289" s="2" t="s">
        <v>134</v>
      </c>
      <c r="E289" s="12"/>
      <c r="F289" s="12"/>
      <c r="G289" s="13"/>
      <c r="H289" s="13"/>
      <c r="I289" s="13"/>
      <c r="J289" s="13"/>
      <c r="K289" s="13"/>
      <c r="M289" s="22"/>
      <c r="N289" s="22"/>
    </row>
    <row r="290" spans="1:14">
      <c r="A290" s="6" t="s">
        <v>29</v>
      </c>
      <c r="B290" s="62" t="s">
        <v>163</v>
      </c>
      <c r="C290" s="2" t="s">
        <v>24</v>
      </c>
      <c r="D290" s="2" t="s">
        <v>125</v>
      </c>
      <c r="E290" s="12"/>
      <c r="F290" s="12"/>
      <c r="G290" s="13">
        <v>9617367</v>
      </c>
      <c r="H290" s="13">
        <v>4373368</v>
      </c>
      <c r="I290" s="13"/>
      <c r="J290" s="13">
        <v>5046927</v>
      </c>
      <c r="K290" s="13"/>
      <c r="L290" s="2">
        <v>197072</v>
      </c>
      <c r="M290" s="22"/>
      <c r="N290" s="22"/>
    </row>
    <row r="291" spans="1:14">
      <c r="A291" s="6" t="s">
        <v>29</v>
      </c>
      <c r="B291" s="62" t="s">
        <v>163</v>
      </c>
      <c r="C291" s="2" t="s">
        <v>24</v>
      </c>
      <c r="D291" s="2" t="s">
        <v>126</v>
      </c>
      <c r="E291" s="12"/>
      <c r="F291" s="12"/>
      <c r="G291" s="13">
        <v>9090394</v>
      </c>
      <c r="H291" s="13"/>
      <c r="I291" s="13"/>
      <c r="J291" s="13">
        <v>7483094</v>
      </c>
      <c r="K291" s="13"/>
      <c r="L291" s="2">
        <v>1330441</v>
      </c>
      <c r="M291" s="22"/>
      <c r="N291" s="22"/>
    </row>
    <row r="292" spans="1:14">
      <c r="A292" s="6" t="s">
        <v>29</v>
      </c>
      <c r="B292" s="62" t="s">
        <v>163</v>
      </c>
      <c r="C292" s="2" t="s">
        <v>24</v>
      </c>
      <c r="D292" s="2" t="s">
        <v>127</v>
      </c>
      <c r="E292" s="12"/>
      <c r="F292" s="12"/>
      <c r="G292" s="13"/>
      <c r="H292" s="13"/>
      <c r="I292" s="13"/>
      <c r="J292" s="13"/>
      <c r="K292" s="13"/>
      <c r="M292" s="22"/>
      <c r="N292" s="22"/>
    </row>
    <row r="293" spans="1:14">
      <c r="A293" s="6" t="s">
        <v>29</v>
      </c>
      <c r="B293" s="62" t="s">
        <v>163</v>
      </c>
      <c r="C293" s="2" t="s">
        <v>24</v>
      </c>
      <c r="D293" s="2" t="s">
        <v>128</v>
      </c>
      <c r="E293" s="12"/>
      <c r="F293" s="12"/>
      <c r="G293" s="13"/>
      <c r="H293" s="13"/>
      <c r="I293" s="13"/>
      <c r="J293" s="13"/>
      <c r="K293" s="13"/>
      <c r="M293" s="22"/>
      <c r="N293" s="22"/>
    </row>
    <row r="294" spans="1:14">
      <c r="A294" s="6" t="s">
        <v>29</v>
      </c>
      <c r="B294" s="62" t="s">
        <v>163</v>
      </c>
      <c r="C294" s="2" t="s">
        <v>24</v>
      </c>
      <c r="D294" s="2" t="s">
        <v>129</v>
      </c>
      <c r="E294" s="12"/>
      <c r="F294" s="12"/>
      <c r="G294" s="13">
        <v>990379</v>
      </c>
      <c r="H294" s="13"/>
      <c r="I294" s="13"/>
      <c r="J294" s="13">
        <v>0</v>
      </c>
      <c r="K294" s="13"/>
      <c r="L294" s="2">
        <v>990379</v>
      </c>
      <c r="M294" s="22"/>
      <c r="N294" s="22"/>
    </row>
    <row r="295" spans="1:14">
      <c r="A295" s="6" t="s">
        <v>29</v>
      </c>
      <c r="B295" s="62" t="s">
        <v>163</v>
      </c>
      <c r="C295" s="2" t="s">
        <v>24</v>
      </c>
      <c r="D295" s="2" t="s">
        <v>130</v>
      </c>
      <c r="E295" s="12"/>
      <c r="F295" s="12"/>
      <c r="G295" s="13"/>
      <c r="H295" s="13"/>
      <c r="I295" s="13"/>
      <c r="J295" s="13"/>
      <c r="K295" s="13"/>
      <c r="M295" s="22"/>
      <c r="N295" s="22"/>
    </row>
    <row r="296" spans="1:14">
      <c r="A296" s="6" t="s">
        <v>29</v>
      </c>
      <c r="B296" s="62" t="s">
        <v>163</v>
      </c>
      <c r="C296" s="2" t="s">
        <v>24</v>
      </c>
      <c r="D296" s="2" t="s">
        <v>137</v>
      </c>
      <c r="E296" s="12"/>
      <c r="F296" s="12"/>
      <c r="G296" s="13"/>
      <c r="H296" s="13"/>
      <c r="I296" s="13"/>
      <c r="J296" s="13"/>
      <c r="K296" s="13"/>
      <c r="M296" s="22"/>
      <c r="N296" s="22"/>
    </row>
    <row r="297" spans="1:14">
      <c r="A297" s="6" t="s">
        <v>29</v>
      </c>
      <c r="B297" s="62" t="s">
        <v>163</v>
      </c>
      <c r="C297" s="2" t="s">
        <v>24</v>
      </c>
      <c r="D297" s="2" t="s">
        <v>139</v>
      </c>
      <c r="E297" s="12"/>
      <c r="F297" s="12"/>
      <c r="G297" s="13"/>
      <c r="H297" s="13"/>
      <c r="I297" s="13"/>
      <c r="J297" s="13"/>
      <c r="K297" s="13"/>
      <c r="M297" s="22"/>
      <c r="N297" s="22"/>
    </row>
    <row r="298" spans="1:14" ht="27.6">
      <c r="A298" s="6" t="s">
        <v>29</v>
      </c>
      <c r="B298" s="62" t="s">
        <v>163</v>
      </c>
      <c r="C298" s="2" t="s">
        <v>24</v>
      </c>
      <c r="D298" s="2" t="s">
        <v>140</v>
      </c>
      <c r="E298" s="12"/>
      <c r="F298" s="12"/>
      <c r="G298" s="13"/>
      <c r="H298" s="13"/>
      <c r="I298" s="13"/>
      <c r="J298" s="13"/>
      <c r="K298" s="13"/>
      <c r="M298" s="22"/>
      <c r="N298" s="22"/>
    </row>
    <row r="299" spans="1:14">
      <c r="A299" s="6" t="s">
        <v>29</v>
      </c>
      <c r="B299" s="62" t="s">
        <v>163</v>
      </c>
      <c r="C299" s="2" t="s">
        <v>24</v>
      </c>
      <c r="D299" s="2" t="s">
        <v>134</v>
      </c>
      <c r="E299" s="12"/>
      <c r="F299" s="12"/>
      <c r="G299" s="13"/>
      <c r="H299" s="13"/>
      <c r="I299" s="13"/>
      <c r="J299" s="13"/>
      <c r="K299" s="13"/>
      <c r="M299" s="22"/>
      <c r="N299" s="22"/>
    </row>
    <row r="300" spans="1:14">
      <c r="A300" s="6" t="s">
        <v>29</v>
      </c>
      <c r="B300" s="62" t="s">
        <v>163</v>
      </c>
      <c r="C300" s="2" t="s">
        <v>25</v>
      </c>
      <c r="D300" s="2" t="s">
        <v>134</v>
      </c>
      <c r="E300" s="12"/>
      <c r="F300" s="12"/>
      <c r="G300" s="13"/>
      <c r="H300" s="13"/>
      <c r="I300" s="13"/>
      <c r="J300" s="13"/>
      <c r="K300" s="13"/>
      <c r="M300" s="22"/>
      <c r="N300" s="22"/>
    </row>
    <row r="301" spans="1:14">
      <c r="A301" s="6" t="s">
        <v>29</v>
      </c>
      <c r="B301" s="62" t="s">
        <v>163</v>
      </c>
      <c r="C301" s="2" t="s">
        <v>25</v>
      </c>
      <c r="D301" s="2" t="s">
        <v>134</v>
      </c>
      <c r="E301" s="12"/>
      <c r="F301" s="12"/>
      <c r="G301" s="13"/>
      <c r="H301" s="13"/>
      <c r="I301" s="13"/>
      <c r="J301" s="13"/>
      <c r="K301" s="13"/>
      <c r="M301" s="22"/>
      <c r="N301" s="22"/>
    </row>
    <row r="302" spans="1:14">
      <c r="A302" s="6" t="s">
        <v>29</v>
      </c>
      <c r="B302" s="62" t="s">
        <v>163</v>
      </c>
      <c r="C302" s="2" t="s">
        <v>26</v>
      </c>
      <c r="D302" s="2" t="s">
        <v>134</v>
      </c>
      <c r="E302" s="12"/>
      <c r="F302" s="12"/>
      <c r="G302" s="13"/>
      <c r="H302" s="13"/>
      <c r="I302" s="13"/>
      <c r="J302" s="13"/>
      <c r="K302" s="13"/>
      <c r="M302" s="22"/>
      <c r="N302" s="22"/>
    </row>
    <row r="303" spans="1:14">
      <c r="A303" s="6" t="s">
        <v>29</v>
      </c>
      <c r="B303" s="62" t="s">
        <v>163</v>
      </c>
      <c r="C303" s="2" t="s">
        <v>26</v>
      </c>
      <c r="D303" s="2" t="s">
        <v>134</v>
      </c>
      <c r="E303" s="12"/>
      <c r="F303" s="12"/>
      <c r="G303" s="13"/>
      <c r="H303" s="13"/>
      <c r="I303" s="13"/>
      <c r="J303" s="13"/>
      <c r="K303" s="13"/>
      <c r="M303" s="22"/>
      <c r="N303" s="22"/>
    </row>
    <row r="304" spans="1:14">
      <c r="A304" s="6" t="s">
        <v>29</v>
      </c>
      <c r="B304" s="62" t="s">
        <v>163</v>
      </c>
      <c r="C304" s="2" t="s">
        <v>14</v>
      </c>
      <c r="D304" s="2" t="s">
        <v>134</v>
      </c>
      <c r="E304" s="12"/>
      <c r="F304" s="12"/>
      <c r="G304" s="13"/>
      <c r="H304" s="13"/>
      <c r="I304" s="13"/>
      <c r="J304" s="13"/>
      <c r="K304" s="13"/>
      <c r="M304" s="22"/>
      <c r="N304" s="22"/>
    </row>
    <row r="305" spans="1:14">
      <c r="A305" s="6" t="s">
        <v>29</v>
      </c>
      <c r="B305" s="62" t="s">
        <v>163</v>
      </c>
      <c r="C305" s="2" t="s">
        <v>14</v>
      </c>
      <c r="D305" s="2" t="s">
        <v>134</v>
      </c>
      <c r="E305" s="12"/>
      <c r="F305" s="12"/>
      <c r="G305" s="13"/>
      <c r="H305" s="13"/>
      <c r="I305" s="13"/>
      <c r="J305" s="13"/>
      <c r="K305" s="13"/>
      <c r="M305" s="22"/>
      <c r="N305" s="22"/>
    </row>
    <row r="306" spans="1:14" ht="27.6">
      <c r="A306" s="6" t="s">
        <v>29</v>
      </c>
      <c r="B306" s="62" t="s">
        <v>163</v>
      </c>
      <c r="C306" s="2" t="s">
        <v>27</v>
      </c>
      <c r="D306" s="2" t="s">
        <v>141</v>
      </c>
      <c r="E306" s="12"/>
      <c r="F306" s="12"/>
      <c r="G306" s="13"/>
      <c r="H306" s="13"/>
      <c r="I306" s="13"/>
      <c r="J306" s="13"/>
      <c r="K306" s="13"/>
      <c r="M306" s="22"/>
      <c r="N306" s="22"/>
    </row>
    <row r="307" spans="1:14" ht="41.4">
      <c r="A307" s="6" t="s">
        <v>29</v>
      </c>
      <c r="B307" s="62" t="s">
        <v>163</v>
      </c>
      <c r="C307" s="2" t="s">
        <v>27</v>
      </c>
      <c r="D307" s="2" t="s">
        <v>142</v>
      </c>
      <c r="E307" s="12"/>
      <c r="F307" s="12"/>
      <c r="G307" s="13"/>
      <c r="H307" s="13"/>
      <c r="I307" s="13"/>
      <c r="J307" s="13"/>
      <c r="K307" s="13"/>
      <c r="M307" s="22"/>
      <c r="N307" s="22"/>
    </row>
    <row r="308" spans="1:14">
      <c r="A308" s="6" t="s">
        <v>29</v>
      </c>
      <c r="B308" s="63" t="s">
        <v>165</v>
      </c>
      <c r="C308" s="2" t="s">
        <v>22</v>
      </c>
      <c r="D308" s="2" t="s">
        <v>125</v>
      </c>
      <c r="E308" s="12">
        <v>8295073</v>
      </c>
      <c r="F308" s="12">
        <v>6556750</v>
      </c>
      <c r="G308" s="13"/>
      <c r="H308" s="13">
        <v>1738323</v>
      </c>
      <c r="I308" s="13"/>
      <c r="J308" s="13"/>
      <c r="K308" s="13"/>
      <c r="M308" s="22"/>
      <c r="N308" s="22"/>
    </row>
    <row r="309" spans="1:14">
      <c r="A309" s="6" t="s">
        <v>29</v>
      </c>
      <c r="B309" s="62" t="s">
        <v>165</v>
      </c>
      <c r="C309" s="2" t="s">
        <v>22</v>
      </c>
      <c r="D309" s="2" t="s">
        <v>126</v>
      </c>
      <c r="E309" s="12">
        <v>8295072</v>
      </c>
      <c r="F309" s="12">
        <v>2605645</v>
      </c>
      <c r="G309" s="13"/>
      <c r="H309" s="13">
        <v>5408278</v>
      </c>
      <c r="I309" s="13"/>
      <c r="J309" s="13">
        <v>281149</v>
      </c>
      <c r="K309" s="13"/>
      <c r="M309" s="22"/>
      <c r="N309" s="22"/>
    </row>
    <row r="310" spans="1:14">
      <c r="A310" s="6" t="s">
        <v>29</v>
      </c>
      <c r="B310" s="62" t="s">
        <v>165</v>
      </c>
      <c r="C310" s="2" t="s">
        <v>22</v>
      </c>
      <c r="D310" s="2" t="s">
        <v>127</v>
      </c>
      <c r="E310" s="12"/>
      <c r="F310" s="12"/>
      <c r="G310" s="13"/>
      <c r="H310" s="13"/>
      <c r="I310" s="13"/>
      <c r="J310" s="13"/>
      <c r="K310" s="13"/>
      <c r="M310" s="22"/>
      <c r="N310" s="22"/>
    </row>
    <row r="311" spans="1:14">
      <c r="A311" s="6" t="s">
        <v>29</v>
      </c>
      <c r="B311" s="62" t="s">
        <v>165</v>
      </c>
      <c r="C311" s="2" t="s">
        <v>22</v>
      </c>
      <c r="D311" s="2" t="s">
        <v>128</v>
      </c>
      <c r="E311" s="12"/>
      <c r="F311" s="12"/>
      <c r="G311" s="13"/>
      <c r="H311" s="13"/>
      <c r="I311" s="13"/>
      <c r="J311" s="13"/>
      <c r="K311" s="13"/>
      <c r="M311" s="22"/>
      <c r="N311" s="22"/>
    </row>
    <row r="312" spans="1:14">
      <c r="A312" s="6" t="s">
        <v>29</v>
      </c>
      <c r="B312" s="62" t="s">
        <v>165</v>
      </c>
      <c r="C312" s="2" t="s">
        <v>22</v>
      </c>
      <c r="D312" s="2" t="s">
        <v>129</v>
      </c>
      <c r="E312" s="12">
        <v>1051361</v>
      </c>
      <c r="F312" s="12"/>
      <c r="G312" s="13"/>
      <c r="H312" s="13">
        <v>1041756</v>
      </c>
      <c r="I312" s="13"/>
      <c r="J312" s="13"/>
      <c r="K312" s="13"/>
      <c r="M312" s="22"/>
      <c r="N312" s="22"/>
    </row>
    <row r="313" spans="1:14">
      <c r="A313" s="6" t="s">
        <v>29</v>
      </c>
      <c r="B313" s="62" t="s">
        <v>165</v>
      </c>
      <c r="C313" s="2" t="s">
        <v>22</v>
      </c>
      <c r="D313" s="2" t="s">
        <v>130</v>
      </c>
      <c r="E313" s="12"/>
      <c r="F313" s="12"/>
      <c r="G313" s="13"/>
      <c r="H313" s="13"/>
      <c r="I313" s="13"/>
      <c r="J313" s="13"/>
      <c r="K313" s="13"/>
      <c r="M313" s="22"/>
      <c r="N313" s="22"/>
    </row>
    <row r="314" spans="1:14">
      <c r="A314" s="6" t="s">
        <v>29</v>
      </c>
      <c r="B314" s="62" t="s">
        <v>165</v>
      </c>
      <c r="C314" s="2" t="s">
        <v>22</v>
      </c>
      <c r="D314" s="2" t="s">
        <v>131</v>
      </c>
      <c r="E314" s="12"/>
      <c r="F314" s="12"/>
      <c r="G314" s="13"/>
      <c r="H314" s="13"/>
      <c r="I314" s="13"/>
      <c r="J314" s="13"/>
      <c r="K314" s="13"/>
      <c r="M314" s="22"/>
      <c r="N314" s="22"/>
    </row>
    <row r="315" spans="1:14" ht="27.6">
      <c r="A315" s="6" t="s">
        <v>29</v>
      </c>
      <c r="B315" s="62" t="s">
        <v>165</v>
      </c>
      <c r="C315" s="2" t="s">
        <v>22</v>
      </c>
      <c r="D315" s="2" t="s">
        <v>132</v>
      </c>
      <c r="E315" s="12"/>
      <c r="F315" s="12"/>
      <c r="G315" s="13"/>
      <c r="H315" s="13"/>
      <c r="I315" s="13"/>
      <c r="J315" s="13"/>
      <c r="K315" s="13"/>
      <c r="M315" s="22"/>
      <c r="N315" s="22"/>
    </row>
    <row r="316" spans="1:14">
      <c r="A316" s="6" t="s">
        <v>29</v>
      </c>
      <c r="B316" s="62" t="s">
        <v>165</v>
      </c>
      <c r="C316" s="2" t="s">
        <v>22</v>
      </c>
      <c r="D316" s="2" t="s">
        <v>133</v>
      </c>
      <c r="E316" s="12"/>
      <c r="F316" s="12"/>
      <c r="G316" s="13"/>
      <c r="H316" s="13"/>
      <c r="I316" s="13"/>
      <c r="J316" s="13"/>
      <c r="K316" s="13"/>
      <c r="M316" s="22"/>
      <c r="N316" s="22"/>
    </row>
    <row r="317" spans="1:14">
      <c r="A317" s="6" t="s">
        <v>29</v>
      </c>
      <c r="B317" s="62" t="s">
        <v>165</v>
      </c>
      <c r="C317" s="2" t="s">
        <v>22</v>
      </c>
      <c r="D317" s="2" t="s">
        <v>134</v>
      </c>
      <c r="E317" s="12"/>
      <c r="F317" s="12"/>
      <c r="G317" s="13"/>
      <c r="H317" s="13"/>
      <c r="I317" s="13"/>
      <c r="J317" s="13"/>
      <c r="K317" s="13"/>
      <c r="M317" s="22"/>
      <c r="N317" s="22"/>
    </row>
    <row r="318" spans="1:14">
      <c r="A318" s="6" t="s">
        <v>29</v>
      </c>
      <c r="B318" s="62" t="s">
        <v>165</v>
      </c>
      <c r="C318" s="2" t="s">
        <v>87</v>
      </c>
      <c r="D318" s="2" t="s">
        <v>135</v>
      </c>
      <c r="E318" s="12"/>
      <c r="F318" s="12"/>
      <c r="G318" s="13">
        <v>2037466</v>
      </c>
      <c r="H318" s="13">
        <v>689135</v>
      </c>
      <c r="I318" s="13">
        <v>602803</v>
      </c>
      <c r="J318" s="13">
        <v>2366018</v>
      </c>
      <c r="K318" s="13">
        <v>857693</v>
      </c>
      <c r="L318" s="2">
        <v>1014629</v>
      </c>
      <c r="M318" s="22"/>
      <c r="N318" s="22"/>
    </row>
    <row r="319" spans="1:14">
      <c r="A319" s="6" t="s">
        <v>29</v>
      </c>
      <c r="B319" s="62" t="s">
        <v>165</v>
      </c>
      <c r="C319" s="2" t="s">
        <v>23</v>
      </c>
      <c r="D319" s="2" t="s">
        <v>136</v>
      </c>
      <c r="E319" s="12"/>
      <c r="F319" s="12"/>
      <c r="G319" s="13">
        <v>8295073</v>
      </c>
      <c r="H319" s="13">
        <v>1437840</v>
      </c>
      <c r="I319" s="13"/>
      <c r="J319" s="13">
        <v>6857233</v>
      </c>
      <c r="K319" s="13"/>
      <c r="M319" s="22"/>
      <c r="N319" s="22"/>
    </row>
    <row r="320" spans="1:14">
      <c r="A320" s="6" t="s">
        <v>29</v>
      </c>
      <c r="B320" s="62" t="s">
        <v>165</v>
      </c>
      <c r="C320" s="2" t="s">
        <v>23</v>
      </c>
      <c r="D320" s="2" t="s">
        <v>126</v>
      </c>
      <c r="E320" s="12"/>
      <c r="F320" s="12"/>
      <c r="G320" s="13">
        <v>27983664</v>
      </c>
      <c r="H320" s="13">
        <v>16736209</v>
      </c>
      <c r="I320" s="13"/>
      <c r="J320" s="13">
        <v>10847764</v>
      </c>
      <c r="K320" s="13"/>
      <c r="L320" s="2">
        <v>395892</v>
      </c>
      <c r="M320" s="22"/>
      <c r="N320" s="22"/>
    </row>
    <row r="321" spans="1:14">
      <c r="A321" s="6" t="s">
        <v>29</v>
      </c>
      <c r="B321" s="62" t="s">
        <v>165</v>
      </c>
      <c r="C321" s="2" t="s">
        <v>23</v>
      </c>
      <c r="D321" s="2" t="s">
        <v>127</v>
      </c>
      <c r="E321" s="12"/>
      <c r="F321" s="12"/>
      <c r="G321" s="13"/>
      <c r="H321" s="13"/>
      <c r="I321" s="13"/>
      <c r="J321" s="13"/>
      <c r="K321" s="13"/>
      <c r="M321" s="22"/>
      <c r="N321" s="22"/>
    </row>
    <row r="322" spans="1:14">
      <c r="A322" s="6" t="s">
        <v>29</v>
      </c>
      <c r="B322" s="62" t="s">
        <v>165</v>
      </c>
      <c r="C322" s="2" t="s">
        <v>23</v>
      </c>
      <c r="D322" s="2" t="s">
        <v>128</v>
      </c>
      <c r="E322" s="12"/>
      <c r="F322" s="12"/>
      <c r="G322" s="13"/>
      <c r="H322" s="13"/>
      <c r="I322" s="13"/>
      <c r="J322" s="13"/>
      <c r="K322" s="13"/>
      <c r="M322" s="22"/>
      <c r="N322" s="22"/>
    </row>
    <row r="323" spans="1:14">
      <c r="A323" s="6" t="s">
        <v>29</v>
      </c>
      <c r="B323" s="62" t="s">
        <v>165</v>
      </c>
      <c r="C323" s="2" t="s">
        <v>23</v>
      </c>
      <c r="D323" s="2" t="s">
        <v>129</v>
      </c>
      <c r="E323" s="12"/>
      <c r="F323" s="12"/>
      <c r="G323" s="13">
        <v>1954655</v>
      </c>
      <c r="H323" s="13"/>
      <c r="I323" s="13"/>
      <c r="J323" s="13"/>
      <c r="K323" s="13"/>
      <c r="M323" s="22"/>
      <c r="N323" s="22"/>
    </row>
    <row r="324" spans="1:14">
      <c r="A324" s="6" t="s">
        <v>29</v>
      </c>
      <c r="B324" s="62" t="s">
        <v>165</v>
      </c>
      <c r="C324" s="2" t="s">
        <v>23</v>
      </c>
      <c r="D324" s="2" t="s">
        <v>130</v>
      </c>
      <c r="E324" s="12"/>
      <c r="F324" s="12"/>
      <c r="G324" s="13"/>
      <c r="H324" s="13"/>
      <c r="I324" s="13"/>
      <c r="J324" s="13"/>
      <c r="K324" s="13"/>
      <c r="M324" s="22"/>
      <c r="N324" s="22"/>
    </row>
    <row r="325" spans="1:14">
      <c r="A325" s="6" t="s">
        <v>29</v>
      </c>
      <c r="B325" s="62" t="s">
        <v>165</v>
      </c>
      <c r="C325" s="2" t="s">
        <v>23</v>
      </c>
      <c r="D325" s="2" t="s">
        <v>137</v>
      </c>
      <c r="E325" s="12"/>
      <c r="F325" s="12"/>
      <c r="G325" s="13"/>
      <c r="H325" s="13"/>
      <c r="I325" s="13"/>
      <c r="J325" s="13"/>
      <c r="K325" s="13"/>
      <c r="M325" s="22"/>
      <c r="N325" s="22"/>
    </row>
    <row r="326" spans="1:14" ht="27.6">
      <c r="A326" s="6" t="s">
        <v>29</v>
      </c>
      <c r="B326" s="62" t="s">
        <v>165</v>
      </c>
      <c r="C326" s="2" t="s">
        <v>23</v>
      </c>
      <c r="D326" s="2" t="s">
        <v>138</v>
      </c>
      <c r="E326" s="12"/>
      <c r="F326" s="12"/>
      <c r="G326" s="13"/>
      <c r="H326" s="13"/>
      <c r="I326" s="13"/>
      <c r="J326" s="13"/>
      <c r="K326" s="13"/>
      <c r="M326" s="22"/>
      <c r="N326" s="22"/>
    </row>
    <row r="327" spans="1:14">
      <c r="A327" s="6" t="s">
        <v>29</v>
      </c>
      <c r="B327" s="62" t="s">
        <v>165</v>
      </c>
      <c r="C327" s="2" t="s">
        <v>23</v>
      </c>
      <c r="D327" s="2" t="s">
        <v>134</v>
      </c>
      <c r="E327" s="12"/>
      <c r="F327" s="12"/>
      <c r="G327" s="13"/>
      <c r="H327" s="13"/>
      <c r="I327" s="13"/>
      <c r="J327" s="13"/>
      <c r="K327" s="13"/>
      <c r="M327" s="22"/>
      <c r="N327" s="22"/>
    </row>
    <row r="328" spans="1:14">
      <c r="A328" s="6" t="s">
        <v>29</v>
      </c>
      <c r="B328" s="62" t="s">
        <v>165</v>
      </c>
      <c r="C328" s="2" t="s">
        <v>24</v>
      </c>
      <c r="D328" s="2" t="s">
        <v>125</v>
      </c>
      <c r="E328" s="12"/>
      <c r="F328" s="12"/>
      <c r="G328" s="13">
        <v>31907525</v>
      </c>
      <c r="H328" s="13">
        <v>13999500</v>
      </c>
      <c r="I328" s="13"/>
      <c r="J328" s="13">
        <v>17908025</v>
      </c>
      <c r="K328" s="13"/>
      <c r="M328" s="22"/>
      <c r="N328" s="22"/>
    </row>
    <row r="329" spans="1:14">
      <c r="A329" s="6" t="s">
        <v>29</v>
      </c>
      <c r="B329" s="62" t="s">
        <v>165</v>
      </c>
      <c r="C329" s="2" t="s">
        <v>24</v>
      </c>
      <c r="D329" s="2" t="s">
        <v>126</v>
      </c>
      <c r="E329" s="12"/>
      <c r="F329" s="12"/>
      <c r="G329" s="13">
        <v>30981916</v>
      </c>
      <c r="H329" s="13">
        <v>380662</v>
      </c>
      <c r="I329" s="13"/>
      <c r="J329" s="13">
        <v>16067689</v>
      </c>
      <c r="K329" s="13"/>
      <c r="L329" s="2">
        <v>5329726</v>
      </c>
      <c r="M329" s="22"/>
      <c r="N329" s="22"/>
    </row>
    <row r="330" spans="1:14">
      <c r="A330" s="6" t="s">
        <v>29</v>
      </c>
      <c r="B330" s="62" t="s">
        <v>165</v>
      </c>
      <c r="C330" s="2" t="s">
        <v>24</v>
      </c>
      <c r="D330" s="2" t="s">
        <v>127</v>
      </c>
      <c r="E330" s="12"/>
      <c r="F330" s="12"/>
      <c r="G330" s="13"/>
      <c r="H330" s="13"/>
      <c r="I330" s="13"/>
      <c r="J330" s="13"/>
      <c r="K330" s="13"/>
      <c r="M330" s="22"/>
      <c r="N330" s="22"/>
    </row>
    <row r="331" spans="1:14">
      <c r="A331" s="6" t="s">
        <v>29</v>
      </c>
      <c r="B331" s="62" t="s">
        <v>165</v>
      </c>
      <c r="C331" s="2" t="s">
        <v>24</v>
      </c>
      <c r="D331" s="2" t="s">
        <v>128</v>
      </c>
      <c r="E331" s="12"/>
      <c r="F331" s="12"/>
      <c r="G331" s="13"/>
      <c r="H331" s="13"/>
      <c r="I331" s="13"/>
      <c r="J331" s="13"/>
      <c r="K331" s="13"/>
      <c r="M331" s="22"/>
      <c r="N331" s="22"/>
    </row>
    <row r="332" spans="1:14">
      <c r="A332" s="6" t="s">
        <v>29</v>
      </c>
      <c r="B332" s="62" t="s">
        <v>165</v>
      </c>
      <c r="C332" s="2" t="s">
        <v>24</v>
      </c>
      <c r="D332" s="2" t="s">
        <v>129</v>
      </c>
      <c r="E332" s="12"/>
      <c r="F332" s="12"/>
      <c r="G332" s="13">
        <v>3287659</v>
      </c>
      <c r="H332" s="13"/>
      <c r="I332" s="13"/>
      <c r="J332" s="13"/>
      <c r="K332" s="13"/>
      <c r="M332" s="22"/>
      <c r="N332" s="22"/>
    </row>
    <row r="333" spans="1:14">
      <c r="A333" s="6" t="s">
        <v>29</v>
      </c>
      <c r="B333" s="62" t="s">
        <v>165</v>
      </c>
      <c r="C333" s="2" t="s">
        <v>24</v>
      </c>
      <c r="D333" s="2" t="s">
        <v>130</v>
      </c>
      <c r="E333" s="12"/>
      <c r="F333" s="12"/>
      <c r="G333" s="13"/>
      <c r="H333" s="13"/>
      <c r="I333" s="13"/>
      <c r="J333" s="13"/>
      <c r="K333" s="13"/>
      <c r="M333" s="22"/>
      <c r="N333" s="22"/>
    </row>
    <row r="334" spans="1:14">
      <c r="A334" s="6" t="s">
        <v>29</v>
      </c>
      <c r="B334" s="62" t="s">
        <v>165</v>
      </c>
      <c r="C334" s="2" t="s">
        <v>24</v>
      </c>
      <c r="D334" s="2" t="s">
        <v>137</v>
      </c>
      <c r="E334" s="12"/>
      <c r="F334" s="12"/>
      <c r="G334" s="13"/>
      <c r="H334" s="13"/>
      <c r="I334" s="13"/>
      <c r="J334" s="13"/>
      <c r="K334" s="13"/>
      <c r="M334" s="22"/>
      <c r="N334" s="22"/>
    </row>
    <row r="335" spans="1:14">
      <c r="A335" s="6" t="s">
        <v>29</v>
      </c>
      <c r="B335" s="62" t="s">
        <v>165</v>
      </c>
      <c r="C335" s="2" t="s">
        <v>24</v>
      </c>
      <c r="D335" s="2" t="s">
        <v>139</v>
      </c>
      <c r="E335" s="12"/>
      <c r="F335" s="12"/>
      <c r="G335" s="13"/>
      <c r="H335" s="13"/>
      <c r="I335" s="13"/>
      <c r="J335" s="13"/>
      <c r="K335" s="13"/>
      <c r="M335" s="22"/>
      <c r="N335" s="22"/>
    </row>
    <row r="336" spans="1:14" ht="27.6">
      <c r="A336" s="6" t="s">
        <v>29</v>
      </c>
      <c r="B336" s="62" t="s">
        <v>165</v>
      </c>
      <c r="C336" s="2" t="s">
        <v>24</v>
      </c>
      <c r="D336" s="2" t="s">
        <v>140</v>
      </c>
      <c r="E336" s="12"/>
      <c r="F336" s="12"/>
      <c r="G336" s="13"/>
      <c r="H336" s="13"/>
      <c r="I336" s="13"/>
      <c r="J336" s="13"/>
      <c r="K336" s="13"/>
      <c r="M336" s="22"/>
      <c r="N336" s="22"/>
    </row>
    <row r="337" spans="1:14">
      <c r="A337" s="6" t="s">
        <v>29</v>
      </c>
      <c r="B337" s="62" t="s">
        <v>165</v>
      </c>
      <c r="C337" s="2" t="s">
        <v>24</v>
      </c>
      <c r="D337" s="2" t="s">
        <v>134</v>
      </c>
      <c r="E337" s="12"/>
      <c r="F337" s="12"/>
      <c r="G337" s="13"/>
      <c r="H337" s="13"/>
      <c r="I337" s="13"/>
      <c r="J337" s="13"/>
      <c r="K337" s="13"/>
      <c r="M337" s="22"/>
      <c r="N337" s="22"/>
    </row>
    <row r="338" spans="1:14">
      <c r="A338" s="6" t="s">
        <v>29</v>
      </c>
      <c r="B338" s="62" t="s">
        <v>165</v>
      </c>
      <c r="C338" s="2" t="s">
        <v>25</v>
      </c>
      <c r="D338" s="2" t="s">
        <v>134</v>
      </c>
      <c r="E338" s="12"/>
      <c r="F338" s="12"/>
      <c r="G338" s="13"/>
      <c r="H338" s="13"/>
      <c r="I338" s="13"/>
      <c r="J338" s="13"/>
      <c r="K338" s="13"/>
      <c r="M338" s="22"/>
      <c r="N338" s="22"/>
    </row>
    <row r="339" spans="1:14">
      <c r="A339" s="6" t="s">
        <v>29</v>
      </c>
      <c r="B339" s="62" t="s">
        <v>165</v>
      </c>
      <c r="C339" s="2" t="s">
        <v>25</v>
      </c>
      <c r="D339" s="2" t="s">
        <v>134</v>
      </c>
      <c r="E339" s="12"/>
      <c r="F339" s="12"/>
      <c r="G339" s="13"/>
      <c r="H339" s="13"/>
      <c r="I339" s="13"/>
      <c r="J339" s="13"/>
      <c r="K339" s="13"/>
      <c r="M339" s="22"/>
      <c r="N339" s="22"/>
    </row>
    <row r="340" spans="1:14">
      <c r="A340" s="6" t="s">
        <v>29</v>
      </c>
      <c r="B340" s="62" t="s">
        <v>165</v>
      </c>
      <c r="C340" s="2" t="s">
        <v>26</v>
      </c>
      <c r="D340" s="2" t="s">
        <v>134</v>
      </c>
      <c r="E340" s="12"/>
      <c r="F340" s="12"/>
      <c r="G340" s="13"/>
      <c r="H340" s="13"/>
      <c r="I340" s="13"/>
      <c r="J340" s="13"/>
      <c r="K340" s="13"/>
      <c r="M340" s="22"/>
      <c r="N340" s="22"/>
    </row>
    <row r="341" spans="1:14">
      <c r="A341" s="6" t="s">
        <v>29</v>
      </c>
      <c r="B341" s="62" t="s">
        <v>165</v>
      </c>
      <c r="C341" s="2" t="s">
        <v>26</v>
      </c>
      <c r="D341" s="2" t="s">
        <v>134</v>
      </c>
      <c r="E341" s="12"/>
      <c r="F341" s="12"/>
      <c r="G341" s="13"/>
      <c r="H341" s="13"/>
      <c r="I341" s="13"/>
      <c r="J341" s="13"/>
      <c r="K341" s="13"/>
      <c r="M341" s="22"/>
      <c r="N341" s="22"/>
    </row>
    <row r="342" spans="1:14">
      <c r="A342" s="6" t="s">
        <v>29</v>
      </c>
      <c r="B342" s="62" t="s">
        <v>165</v>
      </c>
      <c r="C342" s="2" t="s">
        <v>14</v>
      </c>
      <c r="D342" s="2" t="s">
        <v>134</v>
      </c>
      <c r="E342" s="12"/>
      <c r="F342" s="12"/>
      <c r="G342" s="13"/>
      <c r="H342" s="13"/>
      <c r="I342" s="13"/>
      <c r="J342" s="13"/>
      <c r="K342" s="13"/>
      <c r="M342" s="22"/>
      <c r="N342" s="22"/>
    </row>
    <row r="343" spans="1:14">
      <c r="A343" s="6" t="s">
        <v>29</v>
      </c>
      <c r="B343" s="62" t="s">
        <v>165</v>
      </c>
      <c r="C343" s="2" t="s">
        <v>14</v>
      </c>
      <c r="D343" s="2" t="s">
        <v>134</v>
      </c>
      <c r="E343" s="12"/>
      <c r="F343" s="12"/>
      <c r="G343" s="13"/>
      <c r="H343" s="13"/>
      <c r="I343" s="13"/>
      <c r="J343" s="13"/>
      <c r="K343" s="13"/>
      <c r="M343" s="22"/>
      <c r="N343" s="22"/>
    </row>
    <row r="344" spans="1:14" ht="27.6">
      <c r="A344" s="6" t="s">
        <v>29</v>
      </c>
      <c r="B344" s="62" t="s">
        <v>165</v>
      </c>
      <c r="C344" s="2" t="s">
        <v>27</v>
      </c>
      <c r="D344" s="2" t="s">
        <v>141</v>
      </c>
      <c r="E344" s="12"/>
      <c r="F344" s="12"/>
      <c r="G344" s="13"/>
      <c r="H344" s="13"/>
      <c r="I344" s="13"/>
      <c r="J344" s="13"/>
      <c r="K344" s="13"/>
      <c r="M344" s="22"/>
      <c r="N344" s="22"/>
    </row>
    <row r="345" spans="1:14" ht="41.4">
      <c r="A345" s="6" t="s">
        <v>29</v>
      </c>
      <c r="B345" s="63" t="s">
        <v>165</v>
      </c>
      <c r="C345" s="2" t="s">
        <v>27</v>
      </c>
      <c r="D345" s="2" t="s">
        <v>142</v>
      </c>
      <c r="E345" s="12"/>
      <c r="F345" s="12"/>
      <c r="G345" s="13"/>
      <c r="H345" s="13"/>
      <c r="I345" s="13"/>
      <c r="J345" s="13"/>
      <c r="K345" s="13"/>
      <c r="M345" s="22"/>
      <c r="N345" s="22"/>
    </row>
    <row r="346" spans="1:14">
      <c r="A346" s="6" t="s">
        <v>29</v>
      </c>
      <c r="B346" s="62" t="s">
        <v>166</v>
      </c>
      <c r="C346" s="2" t="s">
        <v>22</v>
      </c>
      <c r="D346" s="2" t="s">
        <v>125</v>
      </c>
      <c r="E346" s="12">
        <v>606113</v>
      </c>
      <c r="F346" s="12">
        <v>458364</v>
      </c>
      <c r="G346" s="13" t="s">
        <v>157</v>
      </c>
      <c r="H346" s="13">
        <v>147749</v>
      </c>
      <c r="I346" s="13"/>
      <c r="J346" s="13"/>
      <c r="K346" s="13"/>
      <c r="M346" s="22"/>
      <c r="N346" s="22"/>
    </row>
    <row r="347" spans="1:14">
      <c r="A347" s="6" t="s">
        <v>29</v>
      </c>
      <c r="B347" s="62" t="s">
        <v>166</v>
      </c>
      <c r="C347" s="2" t="s">
        <v>22</v>
      </c>
      <c r="D347" s="2" t="s">
        <v>126</v>
      </c>
      <c r="E347" s="12">
        <v>606113</v>
      </c>
      <c r="F347" s="12">
        <v>553138</v>
      </c>
      <c r="G347" s="13" t="s">
        <v>157</v>
      </c>
      <c r="H347" s="13">
        <v>52975</v>
      </c>
      <c r="I347" s="13"/>
      <c r="J347" s="13"/>
      <c r="K347" s="13"/>
      <c r="M347" s="22"/>
      <c r="N347" s="22"/>
    </row>
    <row r="348" spans="1:14" ht="27.6">
      <c r="A348" s="6" t="s">
        <v>29</v>
      </c>
      <c r="B348" s="62" t="s">
        <v>166</v>
      </c>
      <c r="C348" s="2" t="s">
        <v>22</v>
      </c>
      <c r="D348" s="2" t="s">
        <v>127</v>
      </c>
      <c r="E348" s="12" t="s">
        <v>157</v>
      </c>
      <c r="F348" s="12"/>
      <c r="G348" s="13" t="s">
        <v>157</v>
      </c>
      <c r="H348" s="13" t="s">
        <v>157</v>
      </c>
      <c r="I348" s="13"/>
      <c r="J348" s="13"/>
      <c r="K348" s="13"/>
      <c r="M348" s="22"/>
      <c r="N348" s="22"/>
    </row>
    <row r="349" spans="1:14" ht="27.6">
      <c r="A349" s="6" t="s">
        <v>29</v>
      </c>
      <c r="B349" s="62" t="s">
        <v>166</v>
      </c>
      <c r="C349" s="2" t="s">
        <v>22</v>
      </c>
      <c r="D349" s="2" t="s">
        <v>128</v>
      </c>
      <c r="E349" s="12" t="s">
        <v>157</v>
      </c>
      <c r="F349" s="12"/>
      <c r="G349" s="13" t="s">
        <v>157</v>
      </c>
      <c r="H349" s="13" t="s">
        <v>157</v>
      </c>
      <c r="I349" s="13"/>
      <c r="J349" s="13"/>
      <c r="K349" s="13"/>
      <c r="M349" s="22"/>
      <c r="N349" s="22"/>
    </row>
    <row r="350" spans="1:14">
      <c r="A350" s="6" t="s">
        <v>29</v>
      </c>
      <c r="B350" s="62" t="s">
        <v>166</v>
      </c>
      <c r="C350" s="2" t="s">
        <v>22</v>
      </c>
      <c r="D350" s="2" t="s">
        <v>129</v>
      </c>
      <c r="E350" s="12">
        <v>77411</v>
      </c>
      <c r="F350" s="12"/>
      <c r="G350" s="13" t="s">
        <v>157</v>
      </c>
      <c r="H350" s="13">
        <v>77411</v>
      </c>
      <c r="I350" s="13"/>
      <c r="J350" s="13"/>
      <c r="K350" s="13"/>
      <c r="M350" s="22"/>
      <c r="N350" s="22"/>
    </row>
    <row r="351" spans="1:14">
      <c r="A351" s="6" t="s">
        <v>29</v>
      </c>
      <c r="B351" s="62" t="s">
        <v>166</v>
      </c>
      <c r="C351" s="2" t="s">
        <v>22</v>
      </c>
      <c r="D351" s="2" t="s">
        <v>130</v>
      </c>
      <c r="E351" s="12"/>
      <c r="F351" s="12"/>
      <c r="G351" s="13" t="s">
        <v>157</v>
      </c>
      <c r="H351" s="13" t="s">
        <v>157</v>
      </c>
      <c r="I351" s="13"/>
      <c r="J351" s="13"/>
      <c r="K351" s="13"/>
      <c r="M351" s="22"/>
      <c r="N351" s="22"/>
    </row>
    <row r="352" spans="1:14">
      <c r="A352" s="6" t="s">
        <v>29</v>
      </c>
      <c r="B352" s="62" t="s">
        <v>166</v>
      </c>
      <c r="C352" s="2" t="s">
        <v>22</v>
      </c>
      <c r="D352" s="2" t="s">
        <v>131</v>
      </c>
      <c r="E352" s="12"/>
      <c r="F352" s="12"/>
      <c r="G352" s="13" t="s">
        <v>157</v>
      </c>
      <c r="H352" s="13" t="s">
        <v>157</v>
      </c>
      <c r="I352" s="13"/>
      <c r="J352" s="13"/>
      <c r="K352" s="13"/>
      <c r="M352" s="22"/>
      <c r="N352" s="22"/>
    </row>
    <row r="353" spans="1:14" ht="27.6">
      <c r="A353" s="6" t="s">
        <v>29</v>
      </c>
      <c r="B353" s="62" t="s">
        <v>166</v>
      </c>
      <c r="C353" s="2" t="s">
        <v>22</v>
      </c>
      <c r="D353" s="2" t="s">
        <v>132</v>
      </c>
      <c r="E353" s="12"/>
      <c r="F353" s="12"/>
      <c r="G353" s="13" t="s">
        <v>157</v>
      </c>
      <c r="H353" s="13" t="s">
        <v>157</v>
      </c>
      <c r="I353" s="13"/>
      <c r="J353" s="13"/>
      <c r="K353" s="13"/>
      <c r="M353" s="22"/>
      <c r="N353" s="22"/>
    </row>
    <row r="354" spans="1:14">
      <c r="A354" s="6" t="s">
        <v>29</v>
      </c>
      <c r="B354" s="62" t="s">
        <v>166</v>
      </c>
      <c r="C354" s="2" t="s">
        <v>22</v>
      </c>
      <c r="D354" s="2" t="s">
        <v>133</v>
      </c>
      <c r="E354" s="12"/>
      <c r="F354" s="12"/>
      <c r="G354" s="13" t="s">
        <v>157</v>
      </c>
      <c r="H354" s="13" t="s">
        <v>157</v>
      </c>
      <c r="I354" s="13"/>
      <c r="J354" s="13"/>
      <c r="K354" s="13"/>
      <c r="M354" s="22"/>
      <c r="N354" s="22"/>
    </row>
    <row r="355" spans="1:14">
      <c r="A355" s="6" t="s">
        <v>29</v>
      </c>
      <c r="B355" s="62" t="s">
        <v>166</v>
      </c>
      <c r="C355" s="2" t="s">
        <v>22</v>
      </c>
      <c r="D355" s="2" t="s">
        <v>134</v>
      </c>
      <c r="E355" s="12"/>
      <c r="F355" s="12"/>
      <c r="G355" s="13" t="s">
        <v>157</v>
      </c>
      <c r="H355" s="13" t="s">
        <v>157</v>
      </c>
      <c r="I355" s="13"/>
      <c r="J355" s="13"/>
      <c r="K355" s="13"/>
      <c r="M355" s="22"/>
      <c r="N355" s="22"/>
    </row>
    <row r="356" spans="1:14" ht="110.4">
      <c r="A356" s="6" t="s">
        <v>29</v>
      </c>
      <c r="B356" s="62" t="s">
        <v>166</v>
      </c>
      <c r="C356" s="2" t="s">
        <v>87</v>
      </c>
      <c r="D356" s="2" t="s">
        <v>135</v>
      </c>
      <c r="E356" s="12"/>
      <c r="F356" s="12"/>
      <c r="G356" s="13">
        <v>782075</v>
      </c>
      <c r="H356" s="13">
        <v>34092</v>
      </c>
      <c r="I356" s="13">
        <v>465561</v>
      </c>
      <c r="J356" s="13">
        <v>251928</v>
      </c>
      <c r="K356" s="13">
        <v>0</v>
      </c>
      <c r="L356" s="2">
        <v>147190</v>
      </c>
      <c r="M356" s="22">
        <v>0</v>
      </c>
      <c r="N356" s="21" t="s">
        <v>171</v>
      </c>
    </row>
    <row r="357" spans="1:14">
      <c r="A357" s="6" t="s">
        <v>29</v>
      </c>
      <c r="B357" s="62" t="s">
        <v>166</v>
      </c>
      <c r="C357" s="2" t="s">
        <v>23</v>
      </c>
      <c r="D357" s="2" t="s">
        <v>136</v>
      </c>
      <c r="E357" s="12"/>
      <c r="F357" s="12"/>
      <c r="G357" s="13">
        <v>606113</v>
      </c>
      <c r="H357" s="13">
        <v>606113</v>
      </c>
      <c r="I357" s="13"/>
      <c r="J357" s="13"/>
      <c r="K357" s="13"/>
      <c r="M357" s="22"/>
      <c r="N357" s="22"/>
    </row>
    <row r="358" spans="1:14">
      <c r="A358" s="6" t="s">
        <v>29</v>
      </c>
      <c r="B358" s="62" t="s">
        <v>166</v>
      </c>
      <c r="C358" s="2" t="s">
        <v>23</v>
      </c>
      <c r="D358" s="2" t="s">
        <v>126</v>
      </c>
      <c r="E358" s="12"/>
      <c r="F358" s="12"/>
      <c r="G358" s="13">
        <v>2092263</v>
      </c>
      <c r="H358" s="13">
        <v>936613</v>
      </c>
      <c r="I358" s="13">
        <v>0</v>
      </c>
      <c r="J358" s="13">
        <v>1058121</v>
      </c>
      <c r="K358" s="13">
        <v>0</v>
      </c>
      <c r="L358" s="2">
        <v>62183</v>
      </c>
      <c r="M358" s="22">
        <v>35346</v>
      </c>
      <c r="N358" s="22"/>
    </row>
    <row r="359" spans="1:14">
      <c r="A359" s="6" t="s">
        <v>29</v>
      </c>
      <c r="B359" s="62" t="s">
        <v>166</v>
      </c>
      <c r="C359" s="2" t="s">
        <v>23</v>
      </c>
      <c r="D359" s="2" t="s">
        <v>127</v>
      </c>
      <c r="E359" s="12"/>
      <c r="F359" s="12"/>
      <c r="G359" s="13" t="s">
        <v>157</v>
      </c>
      <c r="H359" s="13" t="s">
        <v>157</v>
      </c>
      <c r="I359" s="13"/>
      <c r="J359" s="13"/>
      <c r="K359" s="13"/>
      <c r="M359" s="22"/>
      <c r="N359" s="22"/>
    </row>
    <row r="360" spans="1:14">
      <c r="A360" s="6" t="s">
        <v>29</v>
      </c>
      <c r="B360" s="62" t="s">
        <v>166</v>
      </c>
      <c r="C360" s="2" t="s">
        <v>23</v>
      </c>
      <c r="D360" s="2" t="s">
        <v>128</v>
      </c>
      <c r="E360" s="12"/>
      <c r="F360" s="12"/>
      <c r="G360" s="13" t="s">
        <v>157</v>
      </c>
      <c r="H360" s="13" t="s">
        <v>157</v>
      </c>
      <c r="I360" s="13"/>
      <c r="J360" s="13"/>
      <c r="K360" s="13"/>
      <c r="M360" s="22"/>
      <c r="N360" s="22"/>
    </row>
    <row r="361" spans="1:14">
      <c r="A361" s="6" t="s">
        <v>29</v>
      </c>
      <c r="B361" s="62" t="s">
        <v>166</v>
      </c>
      <c r="C361" s="2" t="s">
        <v>23</v>
      </c>
      <c r="D361" s="2" t="s">
        <v>129</v>
      </c>
      <c r="E361" s="12"/>
      <c r="F361" s="12"/>
      <c r="G361" s="13">
        <v>147790</v>
      </c>
      <c r="H361" s="13">
        <v>147790</v>
      </c>
      <c r="I361" s="13"/>
      <c r="J361" s="13"/>
      <c r="K361" s="13"/>
      <c r="M361" s="22"/>
      <c r="N361" s="22"/>
    </row>
    <row r="362" spans="1:14">
      <c r="A362" s="6" t="s">
        <v>29</v>
      </c>
      <c r="B362" s="62" t="s">
        <v>166</v>
      </c>
      <c r="C362" s="2" t="s">
        <v>23</v>
      </c>
      <c r="D362" s="2" t="s">
        <v>130</v>
      </c>
      <c r="E362" s="12"/>
      <c r="F362" s="12"/>
      <c r="G362" s="13" t="s">
        <v>157</v>
      </c>
      <c r="H362" s="13" t="s">
        <v>157</v>
      </c>
      <c r="I362" s="13"/>
      <c r="J362" s="13"/>
      <c r="K362" s="13"/>
      <c r="M362" s="22"/>
      <c r="N362" s="22"/>
    </row>
    <row r="363" spans="1:14">
      <c r="A363" s="6" t="s">
        <v>29</v>
      </c>
      <c r="B363" s="62" t="s">
        <v>166</v>
      </c>
      <c r="C363" s="2" t="s">
        <v>23</v>
      </c>
      <c r="D363" s="2" t="s">
        <v>137</v>
      </c>
      <c r="E363" s="12"/>
      <c r="F363" s="12"/>
      <c r="G363" s="13" t="s">
        <v>157</v>
      </c>
      <c r="H363" s="13" t="s">
        <v>157</v>
      </c>
      <c r="I363" s="13"/>
      <c r="J363" s="13"/>
      <c r="K363" s="13"/>
      <c r="M363" s="22"/>
      <c r="N363" s="22"/>
    </row>
    <row r="364" spans="1:14" ht="27.6">
      <c r="A364" s="6" t="s">
        <v>29</v>
      </c>
      <c r="B364" s="62" t="s">
        <v>166</v>
      </c>
      <c r="C364" s="2" t="s">
        <v>23</v>
      </c>
      <c r="D364" s="2" t="s">
        <v>138</v>
      </c>
      <c r="E364" s="12"/>
      <c r="F364" s="12"/>
      <c r="G364" s="13" t="s">
        <v>157</v>
      </c>
      <c r="H364" s="13" t="s">
        <v>157</v>
      </c>
      <c r="I364" s="13"/>
      <c r="J364" s="13"/>
      <c r="K364" s="13"/>
      <c r="M364" s="22"/>
      <c r="N364" s="22"/>
    </row>
    <row r="365" spans="1:14">
      <c r="A365" s="6" t="s">
        <v>29</v>
      </c>
      <c r="B365" s="62" t="s">
        <v>166</v>
      </c>
      <c r="C365" s="2" t="s">
        <v>23</v>
      </c>
      <c r="D365" s="2" t="s">
        <v>134</v>
      </c>
      <c r="E365" s="12"/>
      <c r="F365" s="12"/>
      <c r="G365" s="13" t="s">
        <v>157</v>
      </c>
      <c r="H365" s="13" t="s">
        <v>157</v>
      </c>
      <c r="I365" s="13"/>
      <c r="J365" s="13"/>
      <c r="K365" s="13"/>
      <c r="M365" s="22"/>
      <c r="N365" s="22"/>
    </row>
    <row r="366" spans="1:14">
      <c r="A366" s="6" t="s">
        <v>29</v>
      </c>
      <c r="B366" s="62" t="s">
        <v>166</v>
      </c>
      <c r="C366" s="2" t="s">
        <v>24</v>
      </c>
      <c r="D366" s="2" t="s">
        <v>125</v>
      </c>
      <c r="E366" s="12"/>
      <c r="F366" s="12"/>
      <c r="G366" s="13">
        <v>2249127</v>
      </c>
      <c r="H366" s="13">
        <v>4000</v>
      </c>
      <c r="I366" s="13">
        <v>0</v>
      </c>
      <c r="J366" s="13">
        <v>2245127</v>
      </c>
      <c r="K366" s="13"/>
      <c r="M366" s="22"/>
      <c r="N366" s="22"/>
    </row>
    <row r="367" spans="1:14">
      <c r="A367" s="6" t="s">
        <v>29</v>
      </c>
      <c r="B367" s="62" t="s">
        <v>166</v>
      </c>
      <c r="C367" s="2" t="s">
        <v>24</v>
      </c>
      <c r="D367" s="2" t="s">
        <v>126</v>
      </c>
      <c r="E367" s="12"/>
      <c r="F367" s="12"/>
      <c r="G367" s="13">
        <v>2118460</v>
      </c>
      <c r="H367" s="13" t="s">
        <v>157</v>
      </c>
      <c r="I367" s="13"/>
      <c r="J367" s="13">
        <v>1968808</v>
      </c>
      <c r="K367" s="13"/>
      <c r="L367" s="2">
        <v>31186</v>
      </c>
      <c r="M367" s="22">
        <v>118466</v>
      </c>
      <c r="N367" s="22"/>
    </row>
    <row r="368" spans="1:14">
      <c r="A368" s="6" t="s">
        <v>29</v>
      </c>
      <c r="B368" s="62" t="s">
        <v>166</v>
      </c>
      <c r="C368" s="2" t="s">
        <v>24</v>
      </c>
      <c r="D368" s="2" t="s">
        <v>127</v>
      </c>
      <c r="E368" s="12"/>
      <c r="F368" s="12"/>
      <c r="G368" s="13" t="s">
        <v>157</v>
      </c>
      <c r="H368" s="13" t="s">
        <v>157</v>
      </c>
      <c r="I368" s="13"/>
      <c r="J368" s="13"/>
      <c r="K368" s="13"/>
      <c r="M368" s="22"/>
      <c r="N368" s="22"/>
    </row>
    <row r="369" spans="1:14">
      <c r="A369" s="6" t="s">
        <v>29</v>
      </c>
      <c r="B369" s="62" t="s">
        <v>166</v>
      </c>
      <c r="C369" s="2" t="s">
        <v>24</v>
      </c>
      <c r="D369" s="2" t="s">
        <v>128</v>
      </c>
      <c r="E369" s="12"/>
      <c r="F369" s="12"/>
      <c r="G369" s="13" t="s">
        <v>157</v>
      </c>
      <c r="H369" s="13" t="s">
        <v>157</v>
      </c>
      <c r="I369" s="13"/>
      <c r="J369" s="13"/>
      <c r="K369" s="13"/>
      <c r="M369" s="22"/>
      <c r="N369" s="22"/>
    </row>
    <row r="370" spans="1:14">
      <c r="A370" s="6" t="s">
        <v>29</v>
      </c>
      <c r="B370" s="62" t="s">
        <v>166</v>
      </c>
      <c r="C370" s="2" t="s">
        <v>24</v>
      </c>
      <c r="D370" s="2" t="s">
        <v>129</v>
      </c>
      <c r="E370" s="12"/>
      <c r="F370" s="12"/>
      <c r="G370" s="13">
        <v>233612</v>
      </c>
      <c r="H370" s="13" t="s">
        <v>157</v>
      </c>
      <c r="I370" s="13">
        <v>0</v>
      </c>
      <c r="J370" s="13">
        <v>233612</v>
      </c>
      <c r="K370" s="13"/>
      <c r="M370" s="22"/>
      <c r="N370" s="22"/>
    </row>
    <row r="371" spans="1:14">
      <c r="A371" s="6" t="s">
        <v>29</v>
      </c>
      <c r="B371" s="62" t="s">
        <v>166</v>
      </c>
      <c r="C371" s="2" t="s">
        <v>24</v>
      </c>
      <c r="D371" s="2" t="s">
        <v>130</v>
      </c>
      <c r="E371" s="12"/>
      <c r="F371" s="12"/>
      <c r="G371" s="13" t="s">
        <v>157</v>
      </c>
      <c r="H371" s="13" t="s">
        <v>157</v>
      </c>
      <c r="I371" s="13"/>
      <c r="J371" s="13"/>
      <c r="K371" s="13"/>
      <c r="M371" s="22"/>
      <c r="N371" s="22"/>
    </row>
    <row r="372" spans="1:14">
      <c r="A372" s="6" t="s">
        <v>29</v>
      </c>
      <c r="B372" s="62" t="s">
        <v>166</v>
      </c>
      <c r="C372" s="2" t="s">
        <v>24</v>
      </c>
      <c r="D372" s="2" t="s">
        <v>137</v>
      </c>
      <c r="E372" s="12"/>
      <c r="F372" s="12"/>
      <c r="G372" s="13" t="s">
        <v>157</v>
      </c>
      <c r="H372" s="13" t="s">
        <v>157</v>
      </c>
      <c r="I372" s="13"/>
      <c r="J372" s="13"/>
      <c r="K372" s="13"/>
      <c r="M372" s="22"/>
      <c r="N372" s="22"/>
    </row>
    <row r="373" spans="1:14">
      <c r="A373" s="6" t="s">
        <v>29</v>
      </c>
      <c r="B373" s="62" t="s">
        <v>166</v>
      </c>
      <c r="C373" s="2" t="s">
        <v>24</v>
      </c>
      <c r="D373" s="2" t="s">
        <v>139</v>
      </c>
      <c r="E373" s="12"/>
      <c r="F373" s="12"/>
      <c r="G373" s="13" t="s">
        <v>157</v>
      </c>
      <c r="H373" s="13" t="s">
        <v>157</v>
      </c>
      <c r="I373" s="13"/>
      <c r="J373" s="13"/>
      <c r="K373" s="13"/>
      <c r="M373" s="22"/>
      <c r="N373" s="22"/>
    </row>
    <row r="374" spans="1:14" ht="27.6">
      <c r="A374" s="6" t="s">
        <v>29</v>
      </c>
      <c r="B374" s="62" t="s">
        <v>166</v>
      </c>
      <c r="C374" s="2" t="s">
        <v>24</v>
      </c>
      <c r="D374" s="2" t="s">
        <v>140</v>
      </c>
      <c r="E374" s="12"/>
      <c r="F374" s="12"/>
      <c r="G374" s="13" t="s">
        <v>157</v>
      </c>
      <c r="H374" s="13" t="s">
        <v>157</v>
      </c>
      <c r="I374" s="13"/>
      <c r="J374" s="13"/>
      <c r="K374" s="13"/>
      <c r="M374" s="22"/>
      <c r="N374" s="22"/>
    </row>
    <row r="375" spans="1:14">
      <c r="A375" s="6" t="s">
        <v>29</v>
      </c>
      <c r="B375" s="62" t="s">
        <v>166</v>
      </c>
      <c r="C375" s="2" t="s">
        <v>24</v>
      </c>
      <c r="D375" s="2" t="s">
        <v>134</v>
      </c>
      <c r="E375" s="12"/>
      <c r="F375" s="12"/>
      <c r="G375" s="13" t="s">
        <v>157</v>
      </c>
      <c r="H375" s="13" t="s">
        <v>157</v>
      </c>
      <c r="I375" s="13"/>
      <c r="J375" s="13"/>
      <c r="K375" s="13"/>
      <c r="M375" s="22"/>
      <c r="N375" s="22"/>
    </row>
    <row r="376" spans="1:14">
      <c r="A376" s="6" t="s">
        <v>29</v>
      </c>
      <c r="B376" s="62" t="s">
        <v>166</v>
      </c>
      <c r="C376" s="2" t="s">
        <v>25</v>
      </c>
      <c r="D376" s="2" t="s">
        <v>134</v>
      </c>
      <c r="E376" s="12"/>
      <c r="F376" s="12"/>
      <c r="G376" s="13" t="s">
        <v>157</v>
      </c>
      <c r="H376" s="13" t="s">
        <v>157</v>
      </c>
      <c r="I376" s="13"/>
      <c r="J376" s="13"/>
      <c r="K376" s="13"/>
      <c r="M376" s="22"/>
      <c r="N376" s="22"/>
    </row>
    <row r="377" spans="1:14">
      <c r="A377" s="6" t="s">
        <v>29</v>
      </c>
      <c r="B377" s="62" t="s">
        <v>166</v>
      </c>
      <c r="C377" s="2" t="s">
        <v>25</v>
      </c>
      <c r="D377" s="2" t="s">
        <v>134</v>
      </c>
      <c r="E377" s="12"/>
      <c r="F377" s="12"/>
      <c r="G377" s="13" t="s">
        <v>157</v>
      </c>
      <c r="H377" s="13" t="s">
        <v>157</v>
      </c>
      <c r="I377" s="13"/>
      <c r="J377" s="13"/>
      <c r="K377" s="13"/>
      <c r="M377" s="22"/>
      <c r="N377" s="22"/>
    </row>
    <row r="378" spans="1:14">
      <c r="A378" s="6" t="s">
        <v>29</v>
      </c>
      <c r="B378" s="62" t="s">
        <v>166</v>
      </c>
      <c r="C378" s="2" t="s">
        <v>26</v>
      </c>
      <c r="D378" s="2" t="s">
        <v>134</v>
      </c>
      <c r="E378" s="12"/>
      <c r="F378" s="12"/>
      <c r="G378" s="13" t="s">
        <v>157</v>
      </c>
      <c r="H378" s="13" t="s">
        <v>157</v>
      </c>
      <c r="I378" s="13"/>
      <c r="J378" s="13"/>
      <c r="K378" s="13"/>
      <c r="M378" s="22"/>
      <c r="N378" s="22"/>
    </row>
    <row r="379" spans="1:14">
      <c r="A379" s="6" t="s">
        <v>29</v>
      </c>
      <c r="B379" s="62" t="s">
        <v>166</v>
      </c>
      <c r="C379" s="2" t="s">
        <v>26</v>
      </c>
      <c r="D379" s="2" t="s">
        <v>134</v>
      </c>
      <c r="E379" s="12"/>
      <c r="F379" s="12"/>
      <c r="G379" s="13" t="s">
        <v>157</v>
      </c>
      <c r="H379" s="13" t="s">
        <v>157</v>
      </c>
      <c r="I379" s="13"/>
      <c r="J379" s="13"/>
      <c r="K379" s="13"/>
      <c r="M379" s="22"/>
      <c r="N379" s="22"/>
    </row>
    <row r="380" spans="1:14">
      <c r="A380" s="6" t="s">
        <v>29</v>
      </c>
      <c r="B380" s="62" t="s">
        <v>166</v>
      </c>
      <c r="C380" s="2" t="s">
        <v>14</v>
      </c>
      <c r="D380" s="2" t="s">
        <v>134</v>
      </c>
      <c r="E380" s="12"/>
      <c r="F380" s="12"/>
      <c r="G380" s="13" t="s">
        <v>157</v>
      </c>
      <c r="H380" s="13" t="s">
        <v>157</v>
      </c>
      <c r="I380" s="13"/>
      <c r="J380" s="13"/>
      <c r="K380" s="13"/>
      <c r="M380" s="22"/>
      <c r="N380" s="22"/>
    </row>
    <row r="381" spans="1:14">
      <c r="A381" s="6" t="s">
        <v>29</v>
      </c>
      <c r="B381" s="62" t="s">
        <v>166</v>
      </c>
      <c r="C381" s="2" t="s">
        <v>14</v>
      </c>
      <c r="D381" s="2" t="s">
        <v>134</v>
      </c>
      <c r="E381" s="12"/>
      <c r="F381" s="12"/>
      <c r="G381" s="13" t="s">
        <v>157</v>
      </c>
      <c r="H381" s="13" t="s">
        <v>157</v>
      </c>
      <c r="I381" s="13"/>
      <c r="J381" s="13"/>
      <c r="K381" s="13"/>
      <c r="M381" s="22"/>
      <c r="N381" s="22"/>
    </row>
    <row r="382" spans="1:14" ht="27.6">
      <c r="A382" s="6" t="s">
        <v>29</v>
      </c>
      <c r="B382" s="62" t="s">
        <v>166</v>
      </c>
      <c r="C382" s="2" t="s">
        <v>27</v>
      </c>
      <c r="D382" s="2" t="s">
        <v>141</v>
      </c>
      <c r="E382" s="12"/>
      <c r="F382" s="12"/>
      <c r="G382" s="13" t="s">
        <v>157</v>
      </c>
      <c r="H382" s="13" t="s">
        <v>157</v>
      </c>
      <c r="I382" s="13"/>
      <c r="J382" s="13"/>
      <c r="K382" s="13"/>
      <c r="M382" s="22"/>
      <c r="N382" s="22"/>
    </row>
    <row r="383" spans="1:14" ht="41.4">
      <c r="A383" s="6" t="s">
        <v>29</v>
      </c>
      <c r="B383" s="63" t="s">
        <v>166</v>
      </c>
      <c r="C383" s="2" t="s">
        <v>27</v>
      </c>
      <c r="D383" s="2" t="s">
        <v>142</v>
      </c>
      <c r="E383" s="12"/>
      <c r="F383" s="12"/>
      <c r="G383" s="13"/>
      <c r="H383" s="13"/>
      <c r="I383" s="13"/>
      <c r="J383" s="13"/>
      <c r="K383" s="13"/>
      <c r="M383" s="22"/>
      <c r="N383" s="22"/>
    </row>
    <row r="384" spans="1:14">
      <c r="A384" s="6" t="s">
        <v>29</v>
      </c>
      <c r="B384" s="62" t="s">
        <v>172</v>
      </c>
      <c r="C384" s="2" t="s">
        <v>22</v>
      </c>
      <c r="D384" s="2" t="s">
        <v>125</v>
      </c>
      <c r="E384" s="12">
        <v>727304</v>
      </c>
      <c r="F384" s="12">
        <v>727304</v>
      </c>
      <c r="G384" s="13">
        <v>0</v>
      </c>
      <c r="H384" s="13">
        <v>0</v>
      </c>
      <c r="I384" s="13">
        <v>0</v>
      </c>
      <c r="J384" s="13">
        <v>0</v>
      </c>
      <c r="K384" s="13">
        <v>0</v>
      </c>
      <c r="L384" s="2">
        <v>0</v>
      </c>
      <c r="M384" s="22">
        <v>0</v>
      </c>
      <c r="N384" s="22"/>
    </row>
    <row r="385" spans="1:14">
      <c r="A385" s="6" t="s">
        <v>29</v>
      </c>
      <c r="B385" s="62" t="s">
        <v>172</v>
      </c>
      <c r="C385" s="2" t="s">
        <v>22</v>
      </c>
      <c r="D385" s="2" t="s">
        <v>126</v>
      </c>
      <c r="E385" s="12">
        <v>727303</v>
      </c>
      <c r="F385" s="12">
        <v>400941</v>
      </c>
      <c r="G385" s="13">
        <v>0</v>
      </c>
      <c r="H385" s="13">
        <v>326362</v>
      </c>
      <c r="I385" s="13">
        <v>0</v>
      </c>
      <c r="J385" s="13">
        <v>0</v>
      </c>
      <c r="K385" s="13"/>
      <c r="M385" s="22"/>
      <c r="N385" s="22"/>
    </row>
    <row r="386" spans="1:14">
      <c r="A386" s="6" t="s">
        <v>29</v>
      </c>
      <c r="B386" s="62" t="s">
        <v>172</v>
      </c>
      <c r="C386" s="2" t="s">
        <v>22</v>
      </c>
      <c r="D386" s="2" t="s">
        <v>127</v>
      </c>
      <c r="E386" s="12">
        <v>0</v>
      </c>
      <c r="F386" s="12">
        <v>0</v>
      </c>
      <c r="G386" s="13">
        <v>0</v>
      </c>
      <c r="H386" s="13">
        <v>0</v>
      </c>
      <c r="I386" s="13">
        <v>0</v>
      </c>
      <c r="J386" s="13">
        <v>0</v>
      </c>
      <c r="K386" s="13">
        <v>0</v>
      </c>
      <c r="L386" s="2">
        <v>0</v>
      </c>
      <c r="M386" s="22">
        <v>0</v>
      </c>
      <c r="N386" s="22"/>
    </row>
    <row r="387" spans="1:14">
      <c r="A387" s="6" t="s">
        <v>29</v>
      </c>
      <c r="B387" s="62" t="s">
        <v>172</v>
      </c>
      <c r="C387" s="2" t="s">
        <v>22</v>
      </c>
      <c r="D387" s="2" t="s">
        <v>128</v>
      </c>
      <c r="E387" s="12">
        <v>0</v>
      </c>
      <c r="F387" s="12">
        <v>0</v>
      </c>
      <c r="G387" s="13">
        <v>0</v>
      </c>
      <c r="H387" s="13">
        <v>0</v>
      </c>
      <c r="I387" s="13">
        <v>0</v>
      </c>
      <c r="J387" s="13">
        <v>0</v>
      </c>
      <c r="K387" s="13">
        <v>0</v>
      </c>
      <c r="L387" s="2">
        <v>0</v>
      </c>
      <c r="M387" s="22">
        <v>0</v>
      </c>
      <c r="N387" s="22"/>
    </row>
    <row r="388" spans="1:14">
      <c r="A388" s="6" t="s">
        <v>29</v>
      </c>
      <c r="B388" s="62" t="s">
        <v>172</v>
      </c>
      <c r="C388" s="2" t="s">
        <v>22</v>
      </c>
      <c r="D388" s="2" t="s">
        <v>129</v>
      </c>
      <c r="E388" s="12">
        <v>0</v>
      </c>
      <c r="F388" s="12">
        <v>0</v>
      </c>
      <c r="G388" s="13">
        <v>94505</v>
      </c>
      <c r="H388" s="13">
        <v>94505</v>
      </c>
      <c r="I388" s="13">
        <v>0</v>
      </c>
      <c r="J388" s="13">
        <v>0</v>
      </c>
      <c r="K388" s="13">
        <v>0</v>
      </c>
      <c r="L388" s="2">
        <v>0</v>
      </c>
      <c r="M388" s="22">
        <v>0</v>
      </c>
      <c r="N388" s="22"/>
    </row>
    <row r="389" spans="1:14">
      <c r="A389" s="6" t="s">
        <v>29</v>
      </c>
      <c r="B389" s="62" t="s">
        <v>172</v>
      </c>
      <c r="C389" s="2" t="s">
        <v>22</v>
      </c>
      <c r="D389" s="2" t="s">
        <v>130</v>
      </c>
      <c r="E389" s="12">
        <v>0</v>
      </c>
      <c r="F389" s="12">
        <v>0</v>
      </c>
      <c r="G389" s="13">
        <v>0</v>
      </c>
      <c r="H389" s="13">
        <v>0</v>
      </c>
      <c r="I389" s="13">
        <v>0</v>
      </c>
      <c r="J389" s="13">
        <v>0</v>
      </c>
      <c r="K389" s="13">
        <v>0</v>
      </c>
      <c r="L389" s="2">
        <v>0</v>
      </c>
      <c r="M389" s="22">
        <v>0</v>
      </c>
      <c r="N389" s="22"/>
    </row>
    <row r="390" spans="1:14">
      <c r="A390" s="6" t="s">
        <v>29</v>
      </c>
      <c r="B390" s="62" t="s">
        <v>172</v>
      </c>
      <c r="C390" s="2" t="s">
        <v>22</v>
      </c>
      <c r="D390" s="2" t="s">
        <v>131</v>
      </c>
      <c r="E390" s="12">
        <v>0</v>
      </c>
      <c r="F390" s="12">
        <v>0</v>
      </c>
      <c r="G390" s="13">
        <v>0</v>
      </c>
      <c r="H390" s="13">
        <v>0</v>
      </c>
      <c r="I390" s="13">
        <v>0</v>
      </c>
      <c r="J390" s="13">
        <v>0</v>
      </c>
      <c r="K390" s="13">
        <v>0</v>
      </c>
      <c r="L390" s="2">
        <v>0</v>
      </c>
      <c r="M390" s="22">
        <v>0</v>
      </c>
      <c r="N390" s="22"/>
    </row>
    <row r="391" spans="1:14" ht="27.6">
      <c r="A391" s="6" t="s">
        <v>29</v>
      </c>
      <c r="B391" s="62" t="s">
        <v>172</v>
      </c>
      <c r="C391" s="2" t="s">
        <v>22</v>
      </c>
      <c r="D391" s="2" t="s">
        <v>132</v>
      </c>
      <c r="E391" s="12">
        <v>0</v>
      </c>
      <c r="F391" s="12">
        <v>0</v>
      </c>
      <c r="G391" s="13">
        <v>0</v>
      </c>
      <c r="H391" s="13">
        <v>0</v>
      </c>
      <c r="I391" s="13">
        <v>0</v>
      </c>
      <c r="J391" s="13">
        <v>0</v>
      </c>
      <c r="K391" s="13">
        <v>0</v>
      </c>
      <c r="L391" s="2">
        <v>0</v>
      </c>
      <c r="M391" s="22">
        <v>0</v>
      </c>
      <c r="N391" s="22"/>
    </row>
    <row r="392" spans="1:14">
      <c r="A392" s="6" t="s">
        <v>29</v>
      </c>
      <c r="B392" s="62" t="s">
        <v>172</v>
      </c>
      <c r="C392" s="2" t="s">
        <v>22</v>
      </c>
      <c r="D392" s="2" t="s">
        <v>133</v>
      </c>
      <c r="E392" s="12">
        <v>0</v>
      </c>
      <c r="F392" s="12">
        <v>0</v>
      </c>
      <c r="G392" s="13">
        <v>0</v>
      </c>
      <c r="H392" s="13">
        <v>0</v>
      </c>
      <c r="I392" s="13">
        <v>0</v>
      </c>
      <c r="J392" s="13">
        <v>0</v>
      </c>
      <c r="K392" s="13">
        <v>0</v>
      </c>
      <c r="L392" s="2">
        <v>0</v>
      </c>
      <c r="M392" s="22">
        <v>0</v>
      </c>
      <c r="N392" s="22"/>
    </row>
    <row r="393" spans="1:14">
      <c r="A393" s="6" t="s">
        <v>29</v>
      </c>
      <c r="B393" s="62" t="s">
        <v>172</v>
      </c>
      <c r="C393" s="2" t="s">
        <v>22</v>
      </c>
      <c r="D393" s="2" t="s">
        <v>134</v>
      </c>
      <c r="E393" s="12"/>
      <c r="F393" s="12"/>
      <c r="G393" s="13"/>
      <c r="H393" s="13"/>
      <c r="I393" s="13"/>
      <c r="J393" s="13"/>
      <c r="K393" s="13">
        <v>0</v>
      </c>
      <c r="L393" s="2">
        <v>0</v>
      </c>
      <c r="M393" s="22">
        <v>0</v>
      </c>
      <c r="N393" s="22"/>
    </row>
    <row r="394" spans="1:14">
      <c r="A394" s="6" t="s">
        <v>29</v>
      </c>
      <c r="B394" s="62" t="s">
        <v>172</v>
      </c>
      <c r="C394" s="2" t="s">
        <v>87</v>
      </c>
      <c r="D394" s="2" t="s">
        <v>135</v>
      </c>
      <c r="E394" s="12">
        <v>0</v>
      </c>
      <c r="F394" s="12">
        <v>0</v>
      </c>
      <c r="G394" s="13">
        <v>46908</v>
      </c>
      <c r="H394" s="13">
        <v>46908</v>
      </c>
      <c r="I394" s="13">
        <v>50000</v>
      </c>
      <c r="J394" s="13">
        <v>39007</v>
      </c>
      <c r="K394" s="13">
        <v>0</v>
      </c>
      <c r="L394" s="2">
        <v>0</v>
      </c>
      <c r="M394" s="22">
        <v>0</v>
      </c>
      <c r="N394" s="22" t="s">
        <v>183</v>
      </c>
    </row>
    <row r="395" spans="1:14">
      <c r="A395" s="6" t="s">
        <v>29</v>
      </c>
      <c r="B395" s="62" t="s">
        <v>172</v>
      </c>
      <c r="C395" s="2" t="s">
        <v>23</v>
      </c>
      <c r="D395" s="2" t="s">
        <v>136</v>
      </c>
      <c r="E395" s="12">
        <v>0</v>
      </c>
      <c r="F395" s="12">
        <v>0</v>
      </c>
      <c r="G395" s="13">
        <v>727304</v>
      </c>
      <c r="H395" s="13">
        <v>727304</v>
      </c>
      <c r="I395" s="13">
        <v>0</v>
      </c>
      <c r="J395" s="13">
        <v>0</v>
      </c>
      <c r="K395" s="13">
        <v>0</v>
      </c>
      <c r="L395" s="2">
        <v>0</v>
      </c>
      <c r="M395" s="22">
        <v>0</v>
      </c>
      <c r="N395" s="22"/>
    </row>
    <row r="396" spans="1:14">
      <c r="A396" s="6" t="s">
        <v>29</v>
      </c>
      <c r="B396" s="62" t="s">
        <v>172</v>
      </c>
      <c r="C396" s="2" t="s">
        <v>23</v>
      </c>
      <c r="D396" s="2" t="s">
        <v>126</v>
      </c>
      <c r="E396" s="12">
        <v>0</v>
      </c>
      <c r="F396" s="12">
        <v>0</v>
      </c>
      <c r="G396" s="13">
        <v>2758234</v>
      </c>
      <c r="H396" s="13">
        <v>1939129</v>
      </c>
      <c r="I396" s="13">
        <v>0</v>
      </c>
      <c r="J396" s="13">
        <v>819105</v>
      </c>
      <c r="K396" s="13"/>
      <c r="M396" s="22"/>
      <c r="N396" s="22"/>
    </row>
    <row r="397" spans="1:14">
      <c r="A397" s="6" t="s">
        <v>29</v>
      </c>
      <c r="B397" s="62" t="s">
        <v>172</v>
      </c>
      <c r="C397" s="2" t="s">
        <v>23</v>
      </c>
      <c r="D397" s="2" t="s">
        <v>127</v>
      </c>
      <c r="E397" s="12">
        <v>0</v>
      </c>
      <c r="F397" s="12">
        <v>0</v>
      </c>
      <c r="G397" s="13">
        <v>0</v>
      </c>
      <c r="H397" s="13">
        <v>0</v>
      </c>
      <c r="I397" s="13">
        <v>0</v>
      </c>
      <c r="J397" s="13">
        <v>0</v>
      </c>
      <c r="K397" s="13">
        <v>0</v>
      </c>
      <c r="L397" s="2">
        <v>0</v>
      </c>
      <c r="M397" s="22">
        <v>0</v>
      </c>
      <c r="N397" s="22"/>
    </row>
    <row r="398" spans="1:14">
      <c r="A398" s="6" t="s">
        <v>29</v>
      </c>
      <c r="B398" s="62" t="s">
        <v>172</v>
      </c>
      <c r="C398" s="2" t="s">
        <v>23</v>
      </c>
      <c r="D398" s="2" t="s">
        <v>128</v>
      </c>
      <c r="E398" s="12">
        <v>0</v>
      </c>
      <c r="F398" s="12">
        <v>0</v>
      </c>
      <c r="G398" s="13">
        <v>0</v>
      </c>
      <c r="H398" s="13">
        <v>0</v>
      </c>
      <c r="I398" s="13">
        <v>0</v>
      </c>
      <c r="J398" s="13">
        <v>0</v>
      </c>
      <c r="K398" s="13">
        <v>0</v>
      </c>
      <c r="L398" s="2">
        <v>0</v>
      </c>
      <c r="M398" s="22">
        <v>0</v>
      </c>
      <c r="N398" s="22"/>
    </row>
    <row r="399" spans="1:14">
      <c r="A399" s="6" t="s">
        <v>29</v>
      </c>
      <c r="B399" s="62" t="s">
        <v>172</v>
      </c>
      <c r="C399" s="2" t="s">
        <v>23</v>
      </c>
      <c r="D399" s="2" t="s">
        <v>129</v>
      </c>
      <c r="E399" s="12">
        <v>0</v>
      </c>
      <c r="F399" s="12">
        <v>0</v>
      </c>
      <c r="G399" s="13">
        <v>193468</v>
      </c>
      <c r="H399" s="13">
        <v>2429</v>
      </c>
      <c r="I399" s="13">
        <v>0</v>
      </c>
      <c r="J399" s="13">
        <v>60</v>
      </c>
      <c r="K399" s="13">
        <v>0</v>
      </c>
      <c r="L399" s="2">
        <v>64882</v>
      </c>
      <c r="M399" s="22">
        <v>129097</v>
      </c>
      <c r="N399" s="22"/>
    </row>
    <row r="400" spans="1:14">
      <c r="A400" s="6" t="s">
        <v>29</v>
      </c>
      <c r="B400" s="62" t="s">
        <v>172</v>
      </c>
      <c r="C400" s="2" t="s">
        <v>23</v>
      </c>
      <c r="D400" s="2" t="s">
        <v>130</v>
      </c>
      <c r="E400" s="12">
        <v>0</v>
      </c>
      <c r="F400" s="12">
        <v>0</v>
      </c>
      <c r="G400" s="13">
        <v>0</v>
      </c>
      <c r="H400" s="13">
        <v>0</v>
      </c>
      <c r="I400" s="13">
        <v>0</v>
      </c>
      <c r="J400" s="13">
        <v>0</v>
      </c>
      <c r="K400" s="13">
        <v>0</v>
      </c>
      <c r="L400" s="2">
        <v>0</v>
      </c>
      <c r="M400" s="22">
        <v>0</v>
      </c>
      <c r="N400" s="22"/>
    </row>
    <row r="401" spans="1:14">
      <c r="A401" s="6" t="s">
        <v>29</v>
      </c>
      <c r="B401" s="62" t="s">
        <v>172</v>
      </c>
      <c r="C401" s="2" t="s">
        <v>23</v>
      </c>
      <c r="D401" s="2" t="s">
        <v>137</v>
      </c>
      <c r="E401" s="12">
        <v>0</v>
      </c>
      <c r="F401" s="12">
        <v>0</v>
      </c>
      <c r="G401" s="13">
        <v>0</v>
      </c>
      <c r="H401" s="13">
        <v>0</v>
      </c>
      <c r="I401" s="13">
        <v>0</v>
      </c>
      <c r="J401" s="13">
        <v>0</v>
      </c>
      <c r="K401" s="13">
        <v>0</v>
      </c>
      <c r="L401" s="2">
        <v>0</v>
      </c>
      <c r="M401" s="22">
        <v>0</v>
      </c>
      <c r="N401" s="22"/>
    </row>
    <row r="402" spans="1:14" ht="27.6">
      <c r="A402" s="6" t="s">
        <v>29</v>
      </c>
      <c r="B402" s="62" t="s">
        <v>172</v>
      </c>
      <c r="C402" s="2" t="s">
        <v>23</v>
      </c>
      <c r="D402" s="2" t="s">
        <v>138</v>
      </c>
      <c r="E402" s="12">
        <v>0</v>
      </c>
      <c r="F402" s="12">
        <v>0</v>
      </c>
      <c r="G402" s="13">
        <v>0</v>
      </c>
      <c r="H402" s="13">
        <v>0</v>
      </c>
      <c r="I402" s="13">
        <v>0</v>
      </c>
      <c r="J402" s="13">
        <v>0</v>
      </c>
      <c r="K402" s="13">
        <v>0</v>
      </c>
      <c r="L402" s="2">
        <v>0</v>
      </c>
      <c r="M402" s="22">
        <v>0</v>
      </c>
      <c r="N402" s="22"/>
    </row>
    <row r="403" spans="1:14">
      <c r="A403" s="6" t="s">
        <v>29</v>
      </c>
      <c r="B403" s="62" t="s">
        <v>172</v>
      </c>
      <c r="C403" s="2" t="s">
        <v>23</v>
      </c>
      <c r="D403" s="2" t="s">
        <v>134</v>
      </c>
      <c r="E403" s="12"/>
      <c r="F403" s="12"/>
      <c r="G403" s="13"/>
      <c r="H403" s="13"/>
      <c r="I403" s="13"/>
      <c r="J403" s="13"/>
      <c r="K403" s="13">
        <v>0</v>
      </c>
      <c r="L403" s="2">
        <v>0</v>
      </c>
      <c r="M403" s="22">
        <v>0</v>
      </c>
      <c r="N403" s="22"/>
    </row>
    <row r="404" spans="1:14">
      <c r="A404" s="6" t="s">
        <v>29</v>
      </c>
      <c r="B404" s="62" t="s">
        <v>172</v>
      </c>
      <c r="C404" s="2" t="s">
        <v>24</v>
      </c>
      <c r="D404" s="2" t="s">
        <v>125</v>
      </c>
      <c r="E404" s="12">
        <v>0</v>
      </c>
      <c r="F404" s="12">
        <v>0</v>
      </c>
      <c r="G404" s="13">
        <v>3101198</v>
      </c>
      <c r="H404" s="13">
        <v>1138000</v>
      </c>
      <c r="I404" s="13">
        <v>0</v>
      </c>
      <c r="J404" s="13">
        <v>1963181</v>
      </c>
      <c r="K404" s="13">
        <v>0</v>
      </c>
      <c r="L404" s="2">
        <v>0</v>
      </c>
      <c r="M404" s="22">
        <v>0</v>
      </c>
      <c r="N404" s="22"/>
    </row>
    <row r="405" spans="1:14">
      <c r="A405" s="6" t="s">
        <v>29</v>
      </c>
      <c r="B405" s="62" t="s">
        <v>172</v>
      </c>
      <c r="C405" s="2" t="s">
        <v>24</v>
      </c>
      <c r="D405" s="2" t="s">
        <v>126</v>
      </c>
      <c r="E405" s="12">
        <v>0</v>
      </c>
      <c r="F405" s="12">
        <v>0</v>
      </c>
      <c r="G405" s="13">
        <v>2889583</v>
      </c>
      <c r="H405" s="13">
        <v>47769</v>
      </c>
      <c r="I405" s="13"/>
      <c r="J405" s="13">
        <v>719067</v>
      </c>
      <c r="K405" s="13"/>
      <c r="L405" s="2">
        <v>501820</v>
      </c>
      <c r="M405" s="22">
        <v>232601</v>
      </c>
      <c r="N405" s="22"/>
    </row>
    <row r="406" spans="1:14">
      <c r="A406" s="6" t="s">
        <v>29</v>
      </c>
      <c r="B406" s="62" t="s">
        <v>172</v>
      </c>
      <c r="C406" s="2" t="s">
        <v>24</v>
      </c>
      <c r="D406" s="2" t="s">
        <v>127</v>
      </c>
      <c r="E406" s="12">
        <v>0</v>
      </c>
      <c r="F406" s="12">
        <v>0</v>
      </c>
      <c r="G406" s="13"/>
      <c r="H406" s="13"/>
      <c r="I406" s="13">
        <v>0</v>
      </c>
      <c r="J406" s="13">
        <v>0</v>
      </c>
      <c r="K406" s="13">
        <v>0</v>
      </c>
      <c r="L406" s="2">
        <v>0</v>
      </c>
      <c r="M406" s="22">
        <v>0</v>
      </c>
      <c r="N406" s="22"/>
    </row>
    <row r="407" spans="1:14">
      <c r="A407" s="6" t="s">
        <v>29</v>
      </c>
      <c r="B407" s="62" t="s">
        <v>172</v>
      </c>
      <c r="C407" s="2" t="s">
        <v>24</v>
      </c>
      <c r="D407" s="2" t="s">
        <v>128</v>
      </c>
      <c r="E407" s="12">
        <v>0</v>
      </c>
      <c r="F407" s="12">
        <v>0</v>
      </c>
      <c r="G407" s="13"/>
      <c r="H407" s="13"/>
      <c r="I407" s="13">
        <v>0</v>
      </c>
      <c r="J407" s="13">
        <v>0</v>
      </c>
      <c r="K407" s="13">
        <v>0</v>
      </c>
      <c r="L407" s="2">
        <v>0</v>
      </c>
      <c r="M407" s="22">
        <v>0</v>
      </c>
      <c r="N407" s="22"/>
    </row>
    <row r="408" spans="1:14">
      <c r="A408" s="6" t="s">
        <v>29</v>
      </c>
      <c r="B408" s="62" t="s">
        <v>172</v>
      </c>
      <c r="C408" s="2" t="s">
        <v>24</v>
      </c>
      <c r="D408" s="2" t="s">
        <v>129</v>
      </c>
      <c r="E408" s="12">
        <v>0</v>
      </c>
      <c r="F408" s="12">
        <v>0</v>
      </c>
      <c r="G408" s="13">
        <v>323291</v>
      </c>
      <c r="H408" s="13">
        <v>0</v>
      </c>
      <c r="I408" s="13">
        <v>0</v>
      </c>
      <c r="J408" s="13">
        <v>3776</v>
      </c>
      <c r="K408" s="13">
        <v>0</v>
      </c>
      <c r="L408" s="2">
        <v>0</v>
      </c>
      <c r="M408" s="22">
        <v>303504</v>
      </c>
      <c r="N408" s="22"/>
    </row>
    <row r="409" spans="1:14">
      <c r="A409" s="6" t="s">
        <v>29</v>
      </c>
      <c r="B409" s="62" t="s">
        <v>172</v>
      </c>
      <c r="C409" s="2" t="s">
        <v>24</v>
      </c>
      <c r="D409" s="2" t="s">
        <v>130</v>
      </c>
      <c r="E409" s="12">
        <v>0</v>
      </c>
      <c r="F409" s="12">
        <v>0</v>
      </c>
      <c r="G409" s="13">
        <v>0</v>
      </c>
      <c r="H409" s="13">
        <v>0</v>
      </c>
      <c r="I409" s="13">
        <v>0</v>
      </c>
      <c r="J409" s="13">
        <v>0</v>
      </c>
      <c r="K409" s="13">
        <v>0</v>
      </c>
      <c r="L409" s="2">
        <v>0</v>
      </c>
      <c r="M409" s="22">
        <v>0</v>
      </c>
      <c r="N409" s="22"/>
    </row>
    <row r="410" spans="1:14">
      <c r="A410" s="6" t="s">
        <v>29</v>
      </c>
      <c r="B410" s="62" t="s">
        <v>172</v>
      </c>
      <c r="C410" s="2" t="s">
        <v>24</v>
      </c>
      <c r="D410" s="2" t="s">
        <v>137</v>
      </c>
      <c r="E410" s="12">
        <v>0</v>
      </c>
      <c r="F410" s="12">
        <v>0</v>
      </c>
      <c r="G410" s="13">
        <v>0</v>
      </c>
      <c r="H410" s="13">
        <v>0</v>
      </c>
      <c r="I410" s="13">
        <v>0</v>
      </c>
      <c r="J410" s="13">
        <v>0</v>
      </c>
      <c r="K410" s="13">
        <v>0</v>
      </c>
      <c r="L410" s="2">
        <v>0</v>
      </c>
      <c r="M410" s="22">
        <v>0</v>
      </c>
      <c r="N410" s="22"/>
    </row>
    <row r="411" spans="1:14">
      <c r="A411" s="6" t="s">
        <v>29</v>
      </c>
      <c r="B411" s="62" t="s">
        <v>172</v>
      </c>
      <c r="C411" s="2" t="s">
        <v>24</v>
      </c>
      <c r="D411" s="2" t="s">
        <v>139</v>
      </c>
      <c r="E411" s="12">
        <v>0</v>
      </c>
      <c r="F411" s="12">
        <v>0</v>
      </c>
      <c r="G411" s="13">
        <v>0</v>
      </c>
      <c r="H411" s="13">
        <v>0</v>
      </c>
      <c r="I411" s="13">
        <v>0</v>
      </c>
      <c r="J411" s="13">
        <v>0</v>
      </c>
      <c r="K411" s="13">
        <v>0</v>
      </c>
      <c r="L411" s="2">
        <v>0</v>
      </c>
      <c r="M411" s="22">
        <v>0</v>
      </c>
      <c r="N411" s="22"/>
    </row>
    <row r="412" spans="1:14" ht="27.6">
      <c r="A412" s="6" t="s">
        <v>29</v>
      </c>
      <c r="B412" s="62" t="s">
        <v>172</v>
      </c>
      <c r="C412" s="2" t="s">
        <v>24</v>
      </c>
      <c r="D412" s="2" t="s">
        <v>140</v>
      </c>
      <c r="E412" s="12"/>
      <c r="F412" s="12"/>
      <c r="G412" s="13"/>
      <c r="H412" s="13"/>
      <c r="I412" s="13"/>
      <c r="J412" s="13"/>
      <c r="K412" s="13">
        <v>0</v>
      </c>
      <c r="L412" s="2">
        <v>0</v>
      </c>
      <c r="M412" s="22">
        <v>0</v>
      </c>
      <c r="N412" s="22"/>
    </row>
    <row r="413" spans="1:14">
      <c r="A413" s="6" t="s">
        <v>29</v>
      </c>
      <c r="B413" s="62" t="s">
        <v>172</v>
      </c>
      <c r="C413" s="2" t="s">
        <v>24</v>
      </c>
      <c r="D413" s="2" t="s">
        <v>134</v>
      </c>
      <c r="E413" s="12"/>
      <c r="F413" s="12"/>
      <c r="G413" s="13"/>
      <c r="H413" s="13"/>
      <c r="I413" s="13"/>
      <c r="J413" s="13"/>
      <c r="K413" s="13"/>
      <c r="M413" s="22"/>
      <c r="N413" s="22"/>
    </row>
    <row r="414" spans="1:14">
      <c r="A414" s="6" t="s">
        <v>29</v>
      </c>
      <c r="B414" s="62" t="s">
        <v>172</v>
      </c>
      <c r="C414" s="2" t="s">
        <v>25</v>
      </c>
      <c r="D414" s="2" t="s">
        <v>134</v>
      </c>
      <c r="E414" s="12"/>
      <c r="F414" s="12"/>
      <c r="G414" s="13"/>
      <c r="H414" s="13"/>
      <c r="I414" s="13"/>
      <c r="J414" s="13"/>
      <c r="K414" s="13"/>
      <c r="M414" s="22"/>
      <c r="N414" s="22"/>
    </row>
    <row r="415" spans="1:14">
      <c r="A415" s="6" t="s">
        <v>29</v>
      </c>
      <c r="B415" s="62" t="s">
        <v>172</v>
      </c>
      <c r="C415" s="2" t="s">
        <v>25</v>
      </c>
      <c r="D415" s="2" t="s">
        <v>134</v>
      </c>
      <c r="E415" s="12"/>
      <c r="F415" s="12"/>
      <c r="G415" s="13"/>
      <c r="H415" s="13"/>
      <c r="I415" s="13"/>
      <c r="J415" s="13"/>
      <c r="K415" s="13"/>
      <c r="M415" s="22"/>
      <c r="N415" s="22"/>
    </row>
    <row r="416" spans="1:14">
      <c r="A416" s="6" t="s">
        <v>29</v>
      </c>
      <c r="B416" s="62" t="s">
        <v>172</v>
      </c>
      <c r="C416" s="2" t="s">
        <v>26</v>
      </c>
      <c r="D416" s="2" t="s">
        <v>134</v>
      </c>
      <c r="E416" s="12"/>
      <c r="F416" s="12"/>
      <c r="G416" s="13"/>
      <c r="H416" s="13"/>
      <c r="I416" s="13"/>
      <c r="J416" s="13"/>
      <c r="K416" s="13"/>
      <c r="M416" s="22"/>
      <c r="N416" s="22"/>
    </row>
    <row r="417" spans="1:14">
      <c r="A417" s="6" t="s">
        <v>29</v>
      </c>
      <c r="B417" s="62" t="s">
        <v>172</v>
      </c>
      <c r="C417" s="2" t="s">
        <v>26</v>
      </c>
      <c r="D417" s="2" t="s">
        <v>134</v>
      </c>
      <c r="E417" s="12"/>
      <c r="F417" s="12"/>
      <c r="G417" s="13"/>
      <c r="H417" s="13"/>
      <c r="I417" s="13"/>
      <c r="J417" s="13"/>
      <c r="K417" s="13"/>
      <c r="M417" s="22"/>
      <c r="N417" s="22"/>
    </row>
    <row r="418" spans="1:14">
      <c r="A418" s="6" t="s">
        <v>29</v>
      </c>
      <c r="B418" s="62" t="s">
        <v>172</v>
      </c>
      <c r="C418" s="2" t="s">
        <v>14</v>
      </c>
      <c r="D418" s="2" t="s">
        <v>134</v>
      </c>
      <c r="E418" s="12"/>
      <c r="F418" s="12"/>
      <c r="G418" s="13"/>
      <c r="H418" s="13"/>
      <c r="I418" s="13"/>
      <c r="J418" s="13"/>
      <c r="K418" s="13"/>
      <c r="M418" s="22"/>
      <c r="N418" s="22"/>
    </row>
    <row r="419" spans="1:14">
      <c r="A419" s="6" t="s">
        <v>29</v>
      </c>
      <c r="B419" s="62" t="s">
        <v>172</v>
      </c>
      <c r="C419" s="2" t="s">
        <v>14</v>
      </c>
      <c r="D419" s="2" t="s">
        <v>134</v>
      </c>
      <c r="E419" s="12"/>
      <c r="F419" s="12"/>
      <c r="G419" s="13"/>
      <c r="H419" s="13"/>
      <c r="I419" s="13"/>
      <c r="J419" s="13"/>
      <c r="K419" s="13"/>
      <c r="M419" s="22"/>
      <c r="N419" s="22"/>
    </row>
    <row r="420" spans="1:14" ht="27.6">
      <c r="A420" s="6" t="s">
        <v>29</v>
      </c>
      <c r="B420" s="63" t="s">
        <v>172</v>
      </c>
      <c r="C420" s="2" t="s">
        <v>27</v>
      </c>
      <c r="D420" s="2" t="s">
        <v>141</v>
      </c>
      <c r="E420" s="12">
        <v>0</v>
      </c>
      <c r="F420" s="12">
        <v>0</v>
      </c>
      <c r="G420" s="13">
        <v>0</v>
      </c>
      <c r="H420" s="13">
        <v>0</v>
      </c>
      <c r="I420" s="13">
        <v>0</v>
      </c>
      <c r="J420" s="13">
        <v>0</v>
      </c>
      <c r="K420" s="13">
        <v>0</v>
      </c>
      <c r="L420" s="2">
        <v>0</v>
      </c>
      <c r="M420" s="22">
        <v>0</v>
      </c>
      <c r="N420" s="22"/>
    </row>
    <row r="421" spans="1:14" ht="41.4">
      <c r="A421" s="6" t="s">
        <v>29</v>
      </c>
      <c r="B421" s="62" t="s">
        <v>172</v>
      </c>
      <c r="C421" s="2" t="s">
        <v>27</v>
      </c>
      <c r="D421" s="2" t="s">
        <v>142</v>
      </c>
      <c r="E421" s="12">
        <v>0</v>
      </c>
      <c r="F421" s="12">
        <v>0</v>
      </c>
      <c r="G421" s="13">
        <v>11064</v>
      </c>
      <c r="H421" s="13">
        <v>10993</v>
      </c>
      <c r="I421" s="13">
        <v>0</v>
      </c>
      <c r="J421" s="13">
        <v>0</v>
      </c>
      <c r="K421" s="13">
        <v>0</v>
      </c>
      <c r="L421" s="2">
        <v>0</v>
      </c>
      <c r="M421" s="22">
        <v>0</v>
      </c>
      <c r="N421" s="22" t="s">
        <v>184</v>
      </c>
    </row>
    <row r="422" spans="1:14">
      <c r="A422" s="6" t="s">
        <v>29</v>
      </c>
      <c r="B422" s="62" t="s">
        <v>185</v>
      </c>
      <c r="C422" s="2" t="s">
        <v>22</v>
      </c>
      <c r="D422" s="2" t="s">
        <v>125</v>
      </c>
      <c r="E422" s="12">
        <v>668279</v>
      </c>
      <c r="F422" s="12">
        <v>606500</v>
      </c>
      <c r="G422" s="13">
        <v>668279</v>
      </c>
      <c r="H422" s="13">
        <v>947779</v>
      </c>
      <c r="I422" s="13">
        <v>3592080</v>
      </c>
      <c r="J422" s="13">
        <v>3575980</v>
      </c>
      <c r="K422" s="13"/>
      <c r="M422" s="22"/>
      <c r="N422" s="22"/>
    </row>
    <row r="423" spans="1:14">
      <c r="A423" s="6" t="s">
        <v>29</v>
      </c>
      <c r="B423" s="62" t="s">
        <v>185</v>
      </c>
      <c r="C423" s="2" t="s">
        <v>22</v>
      </c>
      <c r="D423" s="2" t="s">
        <v>126</v>
      </c>
      <c r="E423" s="12">
        <v>668278</v>
      </c>
      <c r="F423" s="12">
        <v>366189</v>
      </c>
      <c r="G423" s="13">
        <v>3563209</v>
      </c>
      <c r="H423" s="13">
        <v>3899353</v>
      </c>
      <c r="I423" s="13">
        <v>3338381</v>
      </c>
      <c r="J423" s="13">
        <v>3304325</v>
      </c>
      <c r="K423" s="13"/>
      <c r="M423" s="22"/>
      <c r="N423" s="22"/>
    </row>
    <row r="424" spans="1:14">
      <c r="A424" s="6" t="s">
        <v>29</v>
      </c>
      <c r="B424" s="62" t="s">
        <v>185</v>
      </c>
      <c r="C424" s="2" t="s">
        <v>22</v>
      </c>
      <c r="D424" s="2" t="s">
        <v>127</v>
      </c>
      <c r="E424" s="12"/>
      <c r="F424" s="12"/>
      <c r="G424" s="13"/>
      <c r="H424" s="13"/>
      <c r="I424" s="13"/>
      <c r="J424" s="13"/>
      <c r="K424" s="13"/>
      <c r="M424" s="22"/>
      <c r="N424" s="22"/>
    </row>
    <row r="425" spans="1:14">
      <c r="A425" s="6" t="s">
        <v>29</v>
      </c>
      <c r="B425" s="62" t="s">
        <v>185</v>
      </c>
      <c r="C425" s="2" t="s">
        <v>22</v>
      </c>
      <c r="D425" s="2" t="s">
        <v>128</v>
      </c>
      <c r="E425" s="12"/>
      <c r="F425" s="12"/>
      <c r="G425" s="13"/>
      <c r="H425" s="13"/>
      <c r="I425" s="13"/>
      <c r="J425" s="13"/>
      <c r="K425" s="13"/>
      <c r="M425" s="22"/>
      <c r="N425" s="22"/>
    </row>
    <row r="426" spans="1:14">
      <c r="A426" s="6" t="s">
        <v>29</v>
      </c>
      <c r="B426" s="62" t="s">
        <v>185</v>
      </c>
      <c r="C426" s="2" t="s">
        <v>22</v>
      </c>
      <c r="D426" s="2" t="s">
        <v>129</v>
      </c>
      <c r="E426" s="12"/>
      <c r="F426" s="12"/>
      <c r="G426" s="13"/>
      <c r="H426" s="13"/>
      <c r="I426" s="13"/>
      <c r="J426" s="13"/>
      <c r="K426" s="13"/>
      <c r="M426" s="22"/>
      <c r="N426" s="22"/>
    </row>
    <row r="427" spans="1:14">
      <c r="A427" s="6" t="s">
        <v>29</v>
      </c>
      <c r="B427" s="62" t="s">
        <v>185</v>
      </c>
      <c r="C427" s="2" t="s">
        <v>22</v>
      </c>
      <c r="D427" s="2" t="s">
        <v>130</v>
      </c>
      <c r="E427" s="12"/>
      <c r="F427" s="12"/>
      <c r="G427" s="13"/>
      <c r="H427" s="13"/>
      <c r="I427" s="13"/>
      <c r="J427" s="13"/>
      <c r="K427" s="13"/>
      <c r="M427" s="22"/>
      <c r="N427" s="22"/>
    </row>
    <row r="428" spans="1:14">
      <c r="A428" s="6" t="s">
        <v>29</v>
      </c>
      <c r="B428" s="62" t="s">
        <v>185</v>
      </c>
      <c r="C428" s="2" t="s">
        <v>22</v>
      </c>
      <c r="D428" s="2" t="s">
        <v>131</v>
      </c>
      <c r="E428" s="12"/>
      <c r="F428" s="12"/>
      <c r="G428" s="13"/>
      <c r="H428" s="13"/>
      <c r="I428" s="13"/>
      <c r="J428" s="13"/>
      <c r="K428" s="13"/>
      <c r="M428" s="22"/>
      <c r="N428" s="22"/>
    </row>
    <row r="429" spans="1:14" ht="27.6">
      <c r="A429" s="6" t="s">
        <v>29</v>
      </c>
      <c r="B429" s="62" t="s">
        <v>185</v>
      </c>
      <c r="C429" s="2" t="s">
        <v>22</v>
      </c>
      <c r="D429" s="2" t="s">
        <v>132</v>
      </c>
      <c r="E429" s="12"/>
      <c r="F429" s="12"/>
      <c r="G429" s="13"/>
      <c r="H429" s="13"/>
      <c r="I429" s="13"/>
      <c r="J429" s="13"/>
      <c r="K429" s="13"/>
      <c r="M429" s="22"/>
      <c r="N429" s="22"/>
    </row>
    <row r="430" spans="1:14">
      <c r="A430" s="6" t="s">
        <v>29</v>
      </c>
      <c r="B430" s="62" t="s">
        <v>185</v>
      </c>
      <c r="C430" s="2" t="s">
        <v>22</v>
      </c>
      <c r="D430" s="2" t="s">
        <v>133</v>
      </c>
      <c r="E430" s="12"/>
      <c r="F430" s="12"/>
      <c r="G430" s="13"/>
      <c r="H430" s="13"/>
      <c r="I430" s="13"/>
      <c r="J430" s="13"/>
      <c r="K430" s="13"/>
      <c r="M430" s="22"/>
      <c r="N430" s="22"/>
    </row>
    <row r="431" spans="1:14">
      <c r="A431" s="6" t="s">
        <v>29</v>
      </c>
      <c r="B431" s="62" t="s">
        <v>185</v>
      </c>
      <c r="C431" s="2" t="s">
        <v>22</v>
      </c>
      <c r="D431" s="2" t="s">
        <v>134</v>
      </c>
      <c r="E431" s="12"/>
      <c r="F431" s="12"/>
      <c r="G431" s="13"/>
      <c r="H431" s="13"/>
      <c r="I431" s="13"/>
      <c r="J431" s="13"/>
      <c r="K431" s="13"/>
      <c r="M431" s="22"/>
      <c r="N431" s="22"/>
    </row>
    <row r="432" spans="1:14">
      <c r="A432" s="6" t="s">
        <v>29</v>
      </c>
      <c r="B432" s="62" t="s">
        <v>185</v>
      </c>
      <c r="C432" s="2" t="s">
        <v>87</v>
      </c>
      <c r="D432" s="2" t="s">
        <v>135</v>
      </c>
      <c r="E432" s="12">
        <v>274439</v>
      </c>
      <c r="F432" s="12">
        <v>274439</v>
      </c>
      <c r="G432" s="13">
        <v>154932</v>
      </c>
      <c r="H432" s="13">
        <v>267432</v>
      </c>
      <c r="I432" s="13">
        <v>588713</v>
      </c>
      <c r="J432" s="13">
        <v>588713</v>
      </c>
      <c r="K432" s="13">
        <v>28581</v>
      </c>
      <c r="L432" s="2">
        <v>300414</v>
      </c>
      <c r="M432" s="22">
        <v>0</v>
      </c>
      <c r="N432" s="22"/>
    </row>
    <row r="433" spans="1:14">
      <c r="A433" s="6" t="s">
        <v>29</v>
      </c>
      <c r="B433" s="62" t="s">
        <v>185</v>
      </c>
      <c r="C433" s="2" t="s">
        <v>23</v>
      </c>
      <c r="D433" s="2" t="s">
        <v>136</v>
      </c>
      <c r="E433" s="12"/>
      <c r="F433" s="12"/>
      <c r="G433" s="13"/>
      <c r="H433" s="13"/>
      <c r="I433" s="13"/>
      <c r="J433" s="13"/>
      <c r="K433" s="13"/>
      <c r="M433" s="22"/>
      <c r="N433" s="22"/>
    </row>
    <row r="434" spans="1:14">
      <c r="A434" s="6" t="s">
        <v>29</v>
      </c>
      <c r="B434" s="62" t="s">
        <v>185</v>
      </c>
      <c r="C434" s="2" t="s">
        <v>23</v>
      </c>
      <c r="D434" s="2" t="s">
        <v>126</v>
      </c>
      <c r="E434" s="12"/>
      <c r="F434" s="12"/>
      <c r="G434" s="13"/>
      <c r="H434" s="13"/>
      <c r="I434" s="13"/>
      <c r="J434" s="13"/>
      <c r="K434" s="13"/>
      <c r="M434" s="22"/>
      <c r="N434" s="22"/>
    </row>
    <row r="435" spans="1:14">
      <c r="A435" s="6" t="s">
        <v>29</v>
      </c>
      <c r="B435" s="62" t="s">
        <v>185</v>
      </c>
      <c r="C435" s="2" t="s">
        <v>23</v>
      </c>
      <c r="D435" s="2" t="s">
        <v>127</v>
      </c>
      <c r="E435" s="12"/>
      <c r="F435" s="12"/>
      <c r="G435" s="13"/>
      <c r="H435" s="13"/>
      <c r="I435" s="13"/>
      <c r="J435" s="13"/>
      <c r="K435" s="13"/>
      <c r="M435" s="22"/>
      <c r="N435" s="22"/>
    </row>
    <row r="436" spans="1:14">
      <c r="A436" s="6" t="s">
        <v>29</v>
      </c>
      <c r="B436" s="62" t="s">
        <v>185</v>
      </c>
      <c r="C436" s="2" t="s">
        <v>23</v>
      </c>
      <c r="D436" s="2" t="s">
        <v>128</v>
      </c>
      <c r="E436" s="12"/>
      <c r="F436" s="12"/>
      <c r="G436" s="13"/>
      <c r="H436" s="13"/>
      <c r="I436" s="13"/>
      <c r="J436" s="13"/>
      <c r="K436" s="13"/>
      <c r="M436" s="22"/>
      <c r="N436" s="22"/>
    </row>
    <row r="437" spans="1:14">
      <c r="A437" s="6" t="s">
        <v>29</v>
      </c>
      <c r="B437" s="62" t="s">
        <v>185</v>
      </c>
      <c r="C437" s="2" t="s">
        <v>23</v>
      </c>
      <c r="D437" s="2" t="s">
        <v>129</v>
      </c>
      <c r="E437" s="12"/>
      <c r="F437" s="12"/>
      <c r="G437" s="13"/>
      <c r="H437" s="13"/>
      <c r="I437" s="13"/>
      <c r="J437" s="13"/>
      <c r="K437" s="13"/>
      <c r="M437" s="22"/>
      <c r="N437" s="22"/>
    </row>
    <row r="438" spans="1:14">
      <c r="A438" s="6" t="s">
        <v>29</v>
      </c>
      <c r="B438" s="62" t="s">
        <v>185</v>
      </c>
      <c r="C438" s="2" t="s">
        <v>23</v>
      </c>
      <c r="D438" s="2" t="s">
        <v>130</v>
      </c>
      <c r="E438" s="12"/>
      <c r="F438" s="12"/>
      <c r="G438" s="13"/>
      <c r="H438" s="13"/>
      <c r="I438" s="13"/>
      <c r="J438" s="13"/>
      <c r="K438" s="13"/>
      <c r="M438" s="22"/>
      <c r="N438" s="22"/>
    </row>
    <row r="439" spans="1:14">
      <c r="A439" s="6" t="s">
        <v>29</v>
      </c>
      <c r="B439" s="62" t="s">
        <v>185</v>
      </c>
      <c r="C439" s="2" t="s">
        <v>23</v>
      </c>
      <c r="D439" s="2" t="s">
        <v>137</v>
      </c>
      <c r="E439" s="12"/>
      <c r="F439" s="12"/>
      <c r="G439" s="13"/>
      <c r="H439" s="13"/>
      <c r="I439" s="13"/>
      <c r="J439" s="13"/>
      <c r="K439" s="13"/>
      <c r="M439" s="22"/>
      <c r="N439" s="22"/>
    </row>
    <row r="440" spans="1:14" ht="27.6">
      <c r="A440" s="6" t="s">
        <v>29</v>
      </c>
      <c r="B440" s="62" t="s">
        <v>185</v>
      </c>
      <c r="C440" s="2" t="s">
        <v>23</v>
      </c>
      <c r="D440" s="2" t="s">
        <v>138</v>
      </c>
      <c r="E440" s="12"/>
      <c r="F440" s="12"/>
      <c r="G440" s="13"/>
      <c r="H440" s="13"/>
      <c r="I440" s="13"/>
      <c r="J440" s="13"/>
      <c r="K440" s="13"/>
      <c r="M440" s="22"/>
      <c r="N440" s="22"/>
    </row>
    <row r="441" spans="1:14">
      <c r="A441" s="6" t="s">
        <v>29</v>
      </c>
      <c r="B441" s="62" t="s">
        <v>185</v>
      </c>
      <c r="C441" s="2" t="s">
        <v>23</v>
      </c>
      <c r="D441" s="2" t="s">
        <v>134</v>
      </c>
      <c r="E441" s="12"/>
      <c r="F441" s="12"/>
      <c r="G441" s="13"/>
      <c r="H441" s="13"/>
      <c r="I441" s="13"/>
      <c r="J441" s="13"/>
      <c r="K441" s="13"/>
      <c r="M441" s="22"/>
      <c r="N441" s="22"/>
    </row>
    <row r="442" spans="1:14">
      <c r="A442" s="6" t="s">
        <v>29</v>
      </c>
      <c r="B442" s="62" t="s">
        <v>185</v>
      </c>
      <c r="C442" s="2" t="s">
        <v>24</v>
      </c>
      <c r="D442" s="2" t="s">
        <v>125</v>
      </c>
      <c r="E442" s="12"/>
      <c r="F442" s="12"/>
      <c r="G442" s="13"/>
      <c r="H442" s="13"/>
      <c r="I442" s="13"/>
      <c r="J442" s="13"/>
      <c r="K442" s="13"/>
      <c r="M442" s="22"/>
      <c r="N442" s="22"/>
    </row>
    <row r="443" spans="1:14">
      <c r="A443" s="6" t="s">
        <v>29</v>
      </c>
      <c r="B443" s="62" t="s">
        <v>185</v>
      </c>
      <c r="C443" s="2" t="s">
        <v>24</v>
      </c>
      <c r="D443" s="2" t="s">
        <v>126</v>
      </c>
      <c r="E443" s="12"/>
      <c r="F443" s="12"/>
      <c r="G443" s="13"/>
      <c r="H443" s="13"/>
      <c r="I443" s="13"/>
      <c r="J443" s="13"/>
      <c r="K443" s="13"/>
      <c r="M443" s="22"/>
      <c r="N443" s="22"/>
    </row>
    <row r="444" spans="1:14">
      <c r="A444" s="6" t="s">
        <v>29</v>
      </c>
      <c r="B444" s="62" t="s">
        <v>185</v>
      </c>
      <c r="C444" s="2" t="s">
        <v>24</v>
      </c>
      <c r="D444" s="2" t="s">
        <v>127</v>
      </c>
      <c r="E444" s="12"/>
      <c r="F444" s="12"/>
      <c r="G444" s="13"/>
      <c r="H444" s="13"/>
      <c r="I444" s="13"/>
      <c r="J444" s="13"/>
      <c r="K444" s="13"/>
      <c r="M444" s="22"/>
      <c r="N444" s="22"/>
    </row>
    <row r="445" spans="1:14">
      <c r="A445" s="6" t="s">
        <v>29</v>
      </c>
      <c r="B445" s="62" t="s">
        <v>185</v>
      </c>
      <c r="C445" s="2" t="s">
        <v>24</v>
      </c>
      <c r="D445" s="2" t="s">
        <v>128</v>
      </c>
      <c r="E445" s="12"/>
      <c r="F445" s="12"/>
      <c r="G445" s="13"/>
      <c r="H445" s="13"/>
      <c r="I445" s="13"/>
      <c r="J445" s="13"/>
      <c r="K445" s="13"/>
      <c r="M445" s="22"/>
      <c r="N445" s="22"/>
    </row>
    <row r="446" spans="1:14">
      <c r="A446" s="6" t="s">
        <v>29</v>
      </c>
      <c r="B446" s="62" t="s">
        <v>185</v>
      </c>
      <c r="C446" s="2" t="s">
        <v>24</v>
      </c>
      <c r="D446" s="2" t="s">
        <v>129</v>
      </c>
      <c r="E446" s="12"/>
      <c r="F446" s="12"/>
      <c r="G446" s="13"/>
      <c r="H446" s="13"/>
      <c r="I446" s="13"/>
      <c r="J446" s="13"/>
      <c r="K446" s="13"/>
      <c r="M446" s="22"/>
      <c r="N446" s="22"/>
    </row>
    <row r="447" spans="1:14">
      <c r="A447" s="6" t="s">
        <v>29</v>
      </c>
      <c r="B447" s="62" t="s">
        <v>185</v>
      </c>
      <c r="C447" s="2" t="s">
        <v>24</v>
      </c>
      <c r="D447" s="2" t="s">
        <v>130</v>
      </c>
      <c r="E447" s="12"/>
      <c r="F447" s="12"/>
      <c r="G447" s="13"/>
      <c r="H447" s="13"/>
      <c r="I447" s="13"/>
      <c r="J447" s="13"/>
      <c r="K447" s="13"/>
      <c r="M447" s="22"/>
      <c r="N447" s="22"/>
    </row>
    <row r="448" spans="1:14">
      <c r="A448" s="6" t="s">
        <v>29</v>
      </c>
      <c r="B448" s="62" t="s">
        <v>185</v>
      </c>
      <c r="C448" s="2" t="s">
        <v>24</v>
      </c>
      <c r="D448" s="2" t="s">
        <v>137</v>
      </c>
      <c r="E448" s="12"/>
      <c r="F448" s="12"/>
      <c r="G448" s="13"/>
      <c r="H448" s="13"/>
      <c r="I448" s="13"/>
      <c r="J448" s="13"/>
      <c r="K448" s="13"/>
      <c r="M448" s="22"/>
      <c r="N448" s="22"/>
    </row>
    <row r="449" spans="1:14">
      <c r="A449" s="6" t="s">
        <v>29</v>
      </c>
      <c r="B449" s="62" t="s">
        <v>185</v>
      </c>
      <c r="C449" s="2" t="s">
        <v>24</v>
      </c>
      <c r="D449" s="2" t="s">
        <v>139</v>
      </c>
      <c r="E449" s="12"/>
      <c r="F449" s="12"/>
      <c r="G449" s="13"/>
      <c r="H449" s="13"/>
      <c r="I449" s="13"/>
      <c r="J449" s="13"/>
      <c r="K449" s="13"/>
      <c r="M449" s="22"/>
      <c r="N449" s="22"/>
    </row>
    <row r="450" spans="1:14" ht="27.6">
      <c r="A450" s="6" t="s">
        <v>29</v>
      </c>
      <c r="B450" s="62" t="s">
        <v>185</v>
      </c>
      <c r="C450" s="2" t="s">
        <v>24</v>
      </c>
      <c r="D450" s="2" t="s">
        <v>140</v>
      </c>
      <c r="E450" s="12"/>
      <c r="F450" s="12"/>
      <c r="G450" s="13"/>
      <c r="H450" s="13"/>
      <c r="I450" s="13"/>
      <c r="J450" s="13"/>
      <c r="K450" s="13"/>
      <c r="M450" s="22"/>
      <c r="N450" s="22"/>
    </row>
    <row r="451" spans="1:14">
      <c r="A451" s="6" t="s">
        <v>29</v>
      </c>
      <c r="B451" s="62" t="s">
        <v>185</v>
      </c>
      <c r="C451" s="2" t="s">
        <v>24</v>
      </c>
      <c r="D451" s="2" t="s">
        <v>134</v>
      </c>
      <c r="E451" s="12"/>
      <c r="F451" s="12"/>
      <c r="G451" s="14"/>
      <c r="H451" s="14"/>
      <c r="I451" s="15"/>
      <c r="J451" s="14"/>
      <c r="K451" s="14"/>
      <c r="L451" s="3"/>
      <c r="M451" s="22"/>
      <c r="N451" s="22"/>
    </row>
    <row r="452" spans="1:14">
      <c r="A452" s="6" t="s">
        <v>29</v>
      </c>
      <c r="B452" s="62" t="s">
        <v>185</v>
      </c>
      <c r="C452" s="2" t="s">
        <v>25</v>
      </c>
      <c r="D452" s="2" t="s">
        <v>134</v>
      </c>
      <c r="E452" s="12"/>
      <c r="F452" s="12"/>
      <c r="G452" s="13"/>
      <c r="H452" s="13"/>
      <c r="I452" s="13"/>
      <c r="J452" s="13"/>
      <c r="K452" s="13"/>
      <c r="M452" s="22"/>
      <c r="N452" s="22"/>
    </row>
    <row r="453" spans="1:14">
      <c r="A453" s="6" t="s">
        <v>29</v>
      </c>
      <c r="B453" s="62" t="s">
        <v>185</v>
      </c>
      <c r="C453" s="2" t="s">
        <v>25</v>
      </c>
      <c r="D453" s="2" t="s">
        <v>134</v>
      </c>
      <c r="E453" s="12"/>
      <c r="F453" s="12"/>
      <c r="G453" s="13"/>
      <c r="H453" s="13"/>
      <c r="I453" s="13"/>
      <c r="J453" s="13"/>
      <c r="K453" s="13"/>
      <c r="M453" s="22"/>
      <c r="N453" s="22"/>
    </row>
    <row r="454" spans="1:14">
      <c r="A454" s="6" t="s">
        <v>29</v>
      </c>
      <c r="B454" s="62" t="s">
        <v>185</v>
      </c>
      <c r="C454" s="2" t="s">
        <v>26</v>
      </c>
      <c r="D454" s="2" t="s">
        <v>134</v>
      </c>
      <c r="E454" s="12"/>
      <c r="F454" s="12"/>
      <c r="G454" s="13"/>
      <c r="H454" s="13"/>
      <c r="I454" s="13"/>
      <c r="J454" s="13"/>
      <c r="K454" s="13"/>
      <c r="M454" s="22"/>
      <c r="N454" s="22"/>
    </row>
    <row r="455" spans="1:14">
      <c r="A455" s="6" t="s">
        <v>29</v>
      </c>
      <c r="B455" s="62" t="s">
        <v>185</v>
      </c>
      <c r="C455" s="2" t="s">
        <v>26</v>
      </c>
      <c r="D455" s="2" t="s">
        <v>134</v>
      </c>
      <c r="E455" s="12"/>
      <c r="F455" s="12"/>
      <c r="G455" s="13"/>
      <c r="H455" s="13"/>
      <c r="I455" s="13"/>
      <c r="J455" s="13"/>
      <c r="K455" s="13"/>
      <c r="M455" s="22"/>
      <c r="N455" s="22"/>
    </row>
    <row r="456" spans="1:14">
      <c r="A456" s="6" t="s">
        <v>29</v>
      </c>
      <c r="B456" s="62" t="s">
        <v>185</v>
      </c>
      <c r="C456" s="2" t="s">
        <v>14</v>
      </c>
      <c r="D456" s="2" t="s">
        <v>134</v>
      </c>
      <c r="E456" s="12"/>
      <c r="F456" s="12"/>
      <c r="G456" s="13"/>
      <c r="H456" s="13"/>
      <c r="I456" s="13"/>
      <c r="J456" s="13"/>
      <c r="K456" s="13"/>
      <c r="M456" s="22"/>
      <c r="N456" s="22"/>
    </row>
    <row r="457" spans="1:14">
      <c r="A457" s="6" t="s">
        <v>29</v>
      </c>
      <c r="B457" s="63" t="s">
        <v>185</v>
      </c>
      <c r="C457" s="2" t="s">
        <v>14</v>
      </c>
      <c r="D457" s="2" t="s">
        <v>134</v>
      </c>
      <c r="E457" s="12"/>
      <c r="F457" s="12"/>
      <c r="G457" s="13"/>
      <c r="H457" s="13"/>
      <c r="I457" s="13"/>
      <c r="J457" s="13"/>
      <c r="K457" s="13"/>
      <c r="M457" s="22"/>
      <c r="N457" s="22"/>
    </row>
    <row r="458" spans="1:14" ht="27.6">
      <c r="A458" s="6" t="s">
        <v>29</v>
      </c>
      <c r="B458" s="62" t="s">
        <v>185</v>
      </c>
      <c r="C458" s="2" t="s">
        <v>27</v>
      </c>
      <c r="D458" s="2" t="s">
        <v>141</v>
      </c>
      <c r="E458" s="12"/>
      <c r="F458" s="12"/>
      <c r="G458" s="13"/>
      <c r="H458" s="13"/>
      <c r="I458" s="13"/>
      <c r="J458" s="13"/>
      <c r="K458" s="13"/>
      <c r="M458" s="22"/>
      <c r="N458" s="22"/>
    </row>
    <row r="459" spans="1:14" ht="41.4">
      <c r="A459" s="6" t="s">
        <v>29</v>
      </c>
      <c r="B459" s="62" t="s">
        <v>185</v>
      </c>
      <c r="C459" s="2" t="s">
        <v>27</v>
      </c>
      <c r="D459" s="2" t="s">
        <v>142</v>
      </c>
      <c r="E459" s="12"/>
      <c r="F459" s="12"/>
      <c r="G459" s="13"/>
      <c r="H459" s="13"/>
      <c r="I459" s="13"/>
      <c r="J459" s="13"/>
      <c r="K459" s="13"/>
      <c r="M459" s="22"/>
      <c r="N459" s="22"/>
    </row>
    <row r="460" spans="1:14">
      <c r="A460" s="6" t="s">
        <v>29</v>
      </c>
      <c r="B460" s="62" t="s">
        <v>186</v>
      </c>
      <c r="C460" s="2" t="s">
        <v>22</v>
      </c>
      <c r="D460" s="2" t="s">
        <v>125</v>
      </c>
      <c r="E460" s="12">
        <v>14147196</v>
      </c>
      <c r="F460" s="12">
        <v>14147100</v>
      </c>
      <c r="G460" s="13"/>
      <c r="H460" s="13">
        <v>96</v>
      </c>
      <c r="I460" s="13"/>
      <c r="J460" s="13"/>
      <c r="K460" s="13"/>
      <c r="M460" s="22"/>
      <c r="N460" s="22"/>
    </row>
    <row r="461" spans="1:14">
      <c r="A461" s="6" t="s">
        <v>29</v>
      </c>
      <c r="B461" s="62" t="s">
        <v>186</v>
      </c>
      <c r="C461" s="2" t="s">
        <v>22</v>
      </c>
      <c r="D461" s="2" t="s">
        <v>126</v>
      </c>
      <c r="E461" s="12">
        <v>14147196</v>
      </c>
      <c r="F461" s="12">
        <v>1347018</v>
      </c>
      <c r="G461" s="13"/>
      <c r="H461" s="13">
        <v>12800178</v>
      </c>
      <c r="I461" s="13"/>
      <c r="J461" s="13"/>
      <c r="K461" s="13"/>
      <c r="M461" s="22"/>
      <c r="N461" s="22"/>
    </row>
    <row r="462" spans="1:14">
      <c r="A462" s="6" t="s">
        <v>29</v>
      </c>
      <c r="B462" s="62" t="s">
        <v>186</v>
      </c>
      <c r="C462" s="2" t="s">
        <v>22</v>
      </c>
      <c r="D462" s="2" t="s">
        <v>127</v>
      </c>
      <c r="E462" s="12"/>
      <c r="F462" s="12"/>
      <c r="G462" s="13"/>
      <c r="H462" s="13"/>
      <c r="I462" s="13"/>
      <c r="J462" s="13"/>
      <c r="K462" s="13"/>
      <c r="M462" s="22"/>
      <c r="N462" s="22"/>
    </row>
    <row r="463" spans="1:14">
      <c r="A463" s="6" t="s">
        <v>29</v>
      </c>
      <c r="B463" s="62" t="s">
        <v>186</v>
      </c>
      <c r="C463" s="2" t="s">
        <v>22</v>
      </c>
      <c r="D463" s="2" t="s">
        <v>128</v>
      </c>
      <c r="E463" s="12"/>
      <c r="F463" s="12"/>
      <c r="G463" s="13"/>
      <c r="H463" s="13"/>
      <c r="I463" s="13"/>
      <c r="J463" s="13"/>
      <c r="K463" s="13"/>
      <c r="M463" s="22"/>
      <c r="N463" s="22"/>
    </row>
    <row r="464" spans="1:14">
      <c r="A464" s="6" t="s">
        <v>29</v>
      </c>
      <c r="B464" s="62" t="s">
        <v>186</v>
      </c>
      <c r="C464" s="2" t="s">
        <v>22</v>
      </c>
      <c r="D464" s="2" t="s">
        <v>129</v>
      </c>
      <c r="E464" s="12">
        <v>1922674</v>
      </c>
      <c r="F464" s="12">
        <v>1013208</v>
      </c>
      <c r="G464" s="13"/>
      <c r="H464" s="13">
        <v>909465</v>
      </c>
      <c r="I464" s="13"/>
      <c r="J464" s="13"/>
      <c r="K464" s="13"/>
      <c r="M464" s="22"/>
      <c r="N464" s="22"/>
    </row>
    <row r="465" spans="1:14">
      <c r="A465" s="6" t="s">
        <v>29</v>
      </c>
      <c r="B465" s="62" t="s">
        <v>186</v>
      </c>
      <c r="C465" s="2" t="s">
        <v>22</v>
      </c>
      <c r="D465" s="2" t="s">
        <v>130</v>
      </c>
      <c r="E465" s="12"/>
      <c r="F465" s="12"/>
      <c r="G465" s="13"/>
      <c r="H465" s="13"/>
      <c r="I465" s="13"/>
      <c r="J465" s="13"/>
      <c r="K465" s="13"/>
      <c r="M465" s="22"/>
      <c r="N465" s="22"/>
    </row>
    <row r="466" spans="1:14">
      <c r="A466" s="6" t="s">
        <v>29</v>
      </c>
      <c r="B466" s="62" t="s">
        <v>186</v>
      </c>
      <c r="C466" s="4" t="s">
        <v>22</v>
      </c>
      <c r="D466" s="4" t="s">
        <v>131</v>
      </c>
      <c r="E466" s="16"/>
      <c r="F466" s="16"/>
      <c r="G466" s="17"/>
      <c r="H466" s="17"/>
      <c r="I466" s="17"/>
      <c r="J466" s="17"/>
      <c r="K466" s="17"/>
      <c r="L466" s="67"/>
      <c r="M466" s="22"/>
      <c r="N466" s="22"/>
    </row>
    <row r="467" spans="1:14" ht="27.6">
      <c r="A467" s="6" t="s">
        <v>29</v>
      </c>
      <c r="B467" s="62" t="s">
        <v>186</v>
      </c>
      <c r="C467" s="2" t="s">
        <v>22</v>
      </c>
      <c r="D467" s="2" t="s">
        <v>132</v>
      </c>
      <c r="E467" s="12"/>
      <c r="F467" s="12"/>
      <c r="G467" s="13"/>
      <c r="H467" s="13"/>
      <c r="I467" s="13"/>
      <c r="J467" s="13"/>
      <c r="K467" s="13"/>
      <c r="M467" s="22"/>
      <c r="N467" s="22"/>
    </row>
    <row r="468" spans="1:14">
      <c r="A468" s="6" t="s">
        <v>29</v>
      </c>
      <c r="B468" s="62" t="s">
        <v>186</v>
      </c>
      <c r="C468" s="2" t="s">
        <v>22</v>
      </c>
      <c r="D468" s="2" t="s">
        <v>133</v>
      </c>
      <c r="E468" s="12"/>
      <c r="F468" s="12"/>
      <c r="G468" s="13"/>
      <c r="H468" s="13"/>
      <c r="I468" s="13"/>
      <c r="J468" s="13"/>
      <c r="K468" s="13"/>
      <c r="M468" s="22"/>
      <c r="N468" s="22"/>
    </row>
    <row r="469" spans="1:14">
      <c r="A469" s="6" t="s">
        <v>29</v>
      </c>
      <c r="B469" s="62" t="s">
        <v>186</v>
      </c>
      <c r="C469" s="2" t="s">
        <v>22</v>
      </c>
      <c r="D469" s="2" t="s">
        <v>134</v>
      </c>
      <c r="E469" s="12"/>
      <c r="F469" s="12"/>
      <c r="G469" s="13"/>
      <c r="H469" s="13"/>
      <c r="I469" s="13"/>
      <c r="J469" s="13"/>
      <c r="K469" s="13"/>
      <c r="M469" s="22"/>
      <c r="N469" s="22"/>
    </row>
    <row r="470" spans="1:14">
      <c r="A470" s="6" t="s">
        <v>29</v>
      </c>
      <c r="B470" s="62" t="s">
        <v>186</v>
      </c>
      <c r="C470" s="2" t="s">
        <v>87</v>
      </c>
      <c r="D470" s="2" t="s">
        <v>135</v>
      </c>
      <c r="E470" s="12"/>
      <c r="F470" s="12"/>
      <c r="G470" s="13">
        <v>1497847</v>
      </c>
      <c r="H470" s="13">
        <v>743321</v>
      </c>
      <c r="I470" s="13">
        <v>1305798</v>
      </c>
      <c r="J470" s="13">
        <v>1151405</v>
      </c>
      <c r="K470" s="13"/>
      <c r="L470" s="134">
        <v>775115</v>
      </c>
      <c r="M470" s="22"/>
      <c r="N470" s="22"/>
    </row>
    <row r="471" spans="1:14">
      <c r="A471" s="6" t="s">
        <v>29</v>
      </c>
      <c r="B471" s="62" t="s">
        <v>186</v>
      </c>
      <c r="C471" s="2" t="s">
        <v>23</v>
      </c>
      <c r="D471" s="2" t="s">
        <v>136</v>
      </c>
      <c r="E471" s="12"/>
      <c r="F471" s="12"/>
      <c r="G471" s="13">
        <v>14147196</v>
      </c>
      <c r="H471" s="13">
        <v>14147196</v>
      </c>
      <c r="I471" s="13"/>
      <c r="J471" s="13"/>
      <c r="K471" s="13"/>
      <c r="M471" s="22"/>
      <c r="N471" s="22"/>
    </row>
    <row r="472" spans="1:14">
      <c r="A472" s="6" t="s">
        <v>29</v>
      </c>
      <c r="B472" s="62" t="s">
        <v>186</v>
      </c>
      <c r="C472" s="2" t="s">
        <v>23</v>
      </c>
      <c r="D472" s="2" t="s">
        <v>126</v>
      </c>
      <c r="E472" s="12"/>
      <c r="F472" s="12"/>
      <c r="G472" s="13">
        <v>50575791</v>
      </c>
      <c r="H472" s="13">
        <v>38428290</v>
      </c>
      <c r="I472" s="13"/>
      <c r="J472" s="13">
        <v>11436855</v>
      </c>
      <c r="K472" s="13"/>
      <c r="L472" s="134">
        <v>698960</v>
      </c>
      <c r="M472" s="22"/>
      <c r="N472" s="22"/>
    </row>
    <row r="473" spans="1:14">
      <c r="A473" s="6" t="s">
        <v>29</v>
      </c>
      <c r="B473" s="62" t="s">
        <v>186</v>
      </c>
      <c r="C473" s="2" t="s">
        <v>23</v>
      </c>
      <c r="D473" s="2" t="s">
        <v>127</v>
      </c>
      <c r="E473" s="12"/>
      <c r="F473" s="12"/>
      <c r="G473" s="13"/>
      <c r="H473" s="13"/>
      <c r="I473" s="13"/>
      <c r="J473" s="13"/>
      <c r="K473" s="13"/>
      <c r="M473" s="22"/>
      <c r="N473" s="22"/>
    </row>
    <row r="474" spans="1:14">
      <c r="A474" s="6" t="s">
        <v>29</v>
      </c>
      <c r="B474" s="62" t="s">
        <v>186</v>
      </c>
      <c r="C474" s="2" t="s">
        <v>23</v>
      </c>
      <c r="D474" s="2" t="s">
        <v>128</v>
      </c>
      <c r="E474" s="12"/>
      <c r="F474" s="12"/>
      <c r="G474" s="13"/>
      <c r="H474" s="13"/>
      <c r="I474" s="13"/>
      <c r="J474" s="13"/>
      <c r="K474" s="13"/>
      <c r="M474" s="22"/>
      <c r="N474" s="22"/>
    </row>
    <row r="475" spans="1:14">
      <c r="A475" s="6" t="s">
        <v>29</v>
      </c>
      <c r="B475" s="62" t="s">
        <v>186</v>
      </c>
      <c r="C475" s="2" t="s">
        <v>23</v>
      </c>
      <c r="D475" s="2" t="s">
        <v>129</v>
      </c>
      <c r="E475" s="12"/>
      <c r="F475" s="12"/>
      <c r="G475" s="13">
        <v>3766858</v>
      </c>
      <c r="H475" s="13">
        <v>3766858</v>
      </c>
      <c r="I475" s="13"/>
      <c r="J475" s="13"/>
      <c r="K475" s="13"/>
      <c r="M475" s="22"/>
      <c r="N475" s="22"/>
    </row>
    <row r="476" spans="1:14">
      <c r="A476" s="6" t="s">
        <v>29</v>
      </c>
      <c r="B476" s="62" t="s">
        <v>186</v>
      </c>
      <c r="C476" s="2" t="s">
        <v>23</v>
      </c>
      <c r="D476" s="2" t="s">
        <v>130</v>
      </c>
      <c r="E476" s="12"/>
      <c r="F476" s="12"/>
      <c r="G476" s="13"/>
      <c r="H476" s="13"/>
      <c r="I476" s="13"/>
      <c r="J476" s="13"/>
      <c r="K476" s="13"/>
      <c r="M476" s="22"/>
      <c r="N476" s="22"/>
    </row>
    <row r="477" spans="1:14">
      <c r="A477" s="6" t="s">
        <v>29</v>
      </c>
      <c r="B477" s="62" t="s">
        <v>186</v>
      </c>
      <c r="C477" s="2" t="s">
        <v>23</v>
      </c>
      <c r="D477" s="2" t="s">
        <v>137</v>
      </c>
      <c r="E477" s="12"/>
      <c r="F477" s="12"/>
      <c r="G477" s="13"/>
      <c r="H477" s="13"/>
      <c r="I477" s="13"/>
      <c r="J477" s="13"/>
      <c r="K477" s="13"/>
      <c r="M477" s="22"/>
      <c r="N477" s="22"/>
    </row>
    <row r="478" spans="1:14" ht="27.6">
      <c r="A478" s="6" t="s">
        <v>29</v>
      </c>
      <c r="B478" s="62" t="s">
        <v>186</v>
      </c>
      <c r="C478" s="2" t="s">
        <v>23</v>
      </c>
      <c r="D478" s="2" t="s">
        <v>138</v>
      </c>
      <c r="E478" s="12"/>
      <c r="F478" s="12"/>
      <c r="G478" s="13"/>
      <c r="H478" s="13"/>
      <c r="I478" s="13"/>
      <c r="J478" s="13"/>
      <c r="K478" s="13"/>
      <c r="M478" s="22"/>
      <c r="N478" s="22"/>
    </row>
    <row r="479" spans="1:14">
      <c r="A479" s="6" t="s">
        <v>29</v>
      </c>
      <c r="B479" s="62" t="s">
        <v>186</v>
      </c>
      <c r="C479" s="2" t="s">
        <v>23</v>
      </c>
      <c r="D479" s="2" t="s">
        <v>134</v>
      </c>
      <c r="E479" s="12"/>
      <c r="F479" s="12"/>
      <c r="G479" s="13"/>
      <c r="H479" s="13"/>
      <c r="I479" s="13"/>
      <c r="J479" s="13"/>
      <c r="K479" s="13"/>
      <c r="M479" s="22"/>
      <c r="N479" s="22"/>
    </row>
    <row r="480" spans="1:14">
      <c r="A480" s="6" t="s">
        <v>29</v>
      </c>
      <c r="B480" s="62" t="s">
        <v>186</v>
      </c>
      <c r="C480" s="2" t="s">
        <v>24</v>
      </c>
      <c r="D480" s="2" t="s">
        <v>125</v>
      </c>
      <c r="E480" s="12"/>
      <c r="F480" s="12"/>
      <c r="G480" s="13">
        <v>59292784</v>
      </c>
      <c r="H480" s="13">
        <v>0</v>
      </c>
      <c r="I480" s="13"/>
      <c r="J480" s="13">
        <v>59292784</v>
      </c>
      <c r="K480" s="13"/>
      <c r="M480" s="22"/>
      <c r="N480" s="22"/>
    </row>
    <row r="481" spans="1:14">
      <c r="A481" s="6" t="s">
        <v>29</v>
      </c>
      <c r="B481" s="62" t="s">
        <v>186</v>
      </c>
      <c r="C481" s="2" t="s">
        <v>24</v>
      </c>
      <c r="D481" s="2" t="s">
        <v>126</v>
      </c>
      <c r="E481" s="12"/>
      <c r="F481" s="12"/>
      <c r="G481" s="13">
        <v>57004774</v>
      </c>
      <c r="H481" s="13">
        <v>106303</v>
      </c>
      <c r="I481" s="13"/>
      <c r="J481" s="13">
        <v>16334946</v>
      </c>
      <c r="K481" s="13"/>
      <c r="L481" s="134">
        <v>17224380</v>
      </c>
      <c r="M481" s="22"/>
      <c r="N481" s="22"/>
    </row>
    <row r="482" spans="1:14">
      <c r="A482" s="6" t="s">
        <v>29</v>
      </c>
      <c r="B482" s="62" t="s">
        <v>186</v>
      </c>
      <c r="C482" s="2" t="s">
        <v>24</v>
      </c>
      <c r="D482" s="2" t="s">
        <v>127</v>
      </c>
      <c r="E482" s="12"/>
      <c r="F482" s="12"/>
      <c r="G482" s="13"/>
      <c r="H482" s="13"/>
      <c r="I482" s="13"/>
      <c r="J482" s="13"/>
      <c r="K482" s="13"/>
      <c r="M482" s="22"/>
      <c r="N482" s="22"/>
    </row>
    <row r="483" spans="1:14">
      <c r="A483" s="6" t="s">
        <v>29</v>
      </c>
      <c r="B483" s="62" t="s">
        <v>186</v>
      </c>
      <c r="C483" s="2" t="s">
        <v>24</v>
      </c>
      <c r="D483" s="2" t="s">
        <v>128</v>
      </c>
      <c r="E483" s="12"/>
      <c r="F483" s="12"/>
      <c r="G483" s="13"/>
      <c r="H483" s="13"/>
      <c r="I483" s="13"/>
      <c r="J483" s="13"/>
      <c r="K483" s="13"/>
      <c r="M483" s="22"/>
      <c r="N483" s="22"/>
    </row>
    <row r="484" spans="1:14">
      <c r="A484" s="6" t="s">
        <v>29</v>
      </c>
      <c r="B484" s="62" t="s">
        <v>186</v>
      </c>
      <c r="C484" s="2" t="s">
        <v>24</v>
      </c>
      <c r="D484" s="2" t="s">
        <v>129</v>
      </c>
      <c r="E484" s="12"/>
      <c r="F484" s="12"/>
      <c r="G484" s="13">
        <v>6555962</v>
      </c>
      <c r="H484" s="13"/>
      <c r="I484" s="13"/>
      <c r="J484" s="13"/>
      <c r="K484" s="13"/>
      <c r="M484" s="22"/>
      <c r="N484" s="22"/>
    </row>
    <row r="485" spans="1:14">
      <c r="A485" s="6" t="s">
        <v>29</v>
      </c>
      <c r="B485" s="62" t="s">
        <v>186</v>
      </c>
      <c r="C485" s="2" t="s">
        <v>24</v>
      </c>
      <c r="D485" s="2" t="s">
        <v>130</v>
      </c>
      <c r="E485" s="12"/>
      <c r="F485" s="12"/>
      <c r="G485" s="13"/>
      <c r="H485" s="13"/>
      <c r="I485" s="13"/>
      <c r="J485" s="13"/>
      <c r="K485" s="13"/>
      <c r="M485" s="22"/>
      <c r="N485" s="22"/>
    </row>
    <row r="486" spans="1:14">
      <c r="A486" s="6" t="s">
        <v>29</v>
      </c>
      <c r="B486" s="62" t="s">
        <v>186</v>
      </c>
      <c r="C486" s="2" t="s">
        <v>24</v>
      </c>
      <c r="D486" s="2" t="s">
        <v>137</v>
      </c>
      <c r="E486" s="12"/>
      <c r="F486" s="12"/>
      <c r="G486" s="13"/>
      <c r="H486" s="13"/>
      <c r="I486" s="13"/>
      <c r="J486" s="13"/>
      <c r="K486" s="13"/>
      <c r="M486" s="22"/>
      <c r="N486" s="22"/>
    </row>
    <row r="487" spans="1:14">
      <c r="A487" s="6" t="s">
        <v>29</v>
      </c>
      <c r="B487" s="62" t="s">
        <v>186</v>
      </c>
      <c r="C487" s="2" t="s">
        <v>24</v>
      </c>
      <c r="D487" s="2" t="s">
        <v>139</v>
      </c>
      <c r="E487" s="12"/>
      <c r="F487" s="12"/>
      <c r="G487" s="13"/>
      <c r="H487" s="13"/>
      <c r="I487" s="13"/>
      <c r="J487" s="13"/>
      <c r="K487" s="13"/>
      <c r="M487" s="22"/>
      <c r="N487" s="22"/>
    </row>
    <row r="488" spans="1:14" ht="27.6">
      <c r="A488" s="6" t="s">
        <v>29</v>
      </c>
      <c r="B488" s="62" t="s">
        <v>186</v>
      </c>
      <c r="C488" s="2" t="s">
        <v>24</v>
      </c>
      <c r="D488" s="2" t="s">
        <v>140</v>
      </c>
      <c r="E488" s="12"/>
      <c r="F488" s="12"/>
      <c r="G488" s="13"/>
      <c r="H488" s="13"/>
      <c r="I488" s="13"/>
      <c r="J488" s="13"/>
      <c r="K488" s="13"/>
      <c r="M488" s="22"/>
      <c r="N488" s="22"/>
    </row>
    <row r="489" spans="1:14">
      <c r="A489" s="6" t="s">
        <v>29</v>
      </c>
      <c r="B489" s="62" t="s">
        <v>186</v>
      </c>
      <c r="C489" s="2" t="s">
        <v>24</v>
      </c>
      <c r="D489" s="2" t="s">
        <v>134</v>
      </c>
      <c r="E489" s="12"/>
      <c r="F489" s="12"/>
      <c r="G489" s="13"/>
      <c r="H489" s="13"/>
      <c r="I489" s="13"/>
      <c r="J489" s="13"/>
      <c r="K489" s="13"/>
      <c r="M489" s="22"/>
      <c r="N489" s="22"/>
    </row>
    <row r="490" spans="1:14">
      <c r="A490" s="6" t="s">
        <v>29</v>
      </c>
      <c r="B490" s="62" t="s">
        <v>186</v>
      </c>
      <c r="C490" s="2" t="s">
        <v>25</v>
      </c>
      <c r="D490" s="2" t="s">
        <v>134</v>
      </c>
      <c r="E490" s="12"/>
      <c r="F490" s="12"/>
      <c r="G490" s="13"/>
      <c r="H490" s="13"/>
      <c r="I490" s="13"/>
      <c r="J490" s="13"/>
      <c r="K490" s="13"/>
      <c r="M490" s="22"/>
      <c r="N490" s="22"/>
    </row>
    <row r="491" spans="1:14">
      <c r="A491" s="6" t="s">
        <v>29</v>
      </c>
      <c r="B491" s="62" t="s">
        <v>186</v>
      </c>
      <c r="C491" s="2" t="s">
        <v>25</v>
      </c>
      <c r="D491" s="2" t="s">
        <v>134</v>
      </c>
      <c r="E491" s="12"/>
      <c r="F491" s="12"/>
      <c r="G491" s="13"/>
      <c r="H491" s="13"/>
      <c r="I491" s="13"/>
      <c r="J491" s="13"/>
      <c r="K491" s="13"/>
      <c r="M491" s="22"/>
      <c r="N491" s="22"/>
    </row>
    <row r="492" spans="1:14">
      <c r="A492" s="6" t="s">
        <v>29</v>
      </c>
      <c r="B492" s="62" t="s">
        <v>186</v>
      </c>
      <c r="C492" s="2" t="s">
        <v>26</v>
      </c>
      <c r="D492" s="2" t="s">
        <v>134</v>
      </c>
      <c r="E492" s="12"/>
      <c r="F492" s="12"/>
      <c r="G492" s="13"/>
      <c r="H492" s="13"/>
      <c r="I492" s="13"/>
      <c r="J492" s="13"/>
      <c r="K492" s="13"/>
      <c r="M492" s="22"/>
      <c r="N492" s="22"/>
    </row>
    <row r="493" spans="1:14">
      <c r="A493" s="6" t="s">
        <v>29</v>
      </c>
      <c r="B493" s="62" t="s">
        <v>186</v>
      </c>
      <c r="C493" s="2" t="s">
        <v>26</v>
      </c>
      <c r="D493" s="2" t="s">
        <v>134</v>
      </c>
      <c r="E493" s="12"/>
      <c r="F493" s="12"/>
      <c r="G493" s="13"/>
      <c r="H493" s="13"/>
      <c r="I493" s="13"/>
      <c r="J493" s="13"/>
      <c r="K493" s="13"/>
      <c r="M493" s="22"/>
      <c r="N493" s="22"/>
    </row>
    <row r="494" spans="1:14">
      <c r="A494" s="6" t="s">
        <v>29</v>
      </c>
      <c r="B494" s="63" t="s">
        <v>186</v>
      </c>
      <c r="C494" s="2" t="s">
        <v>14</v>
      </c>
      <c r="D494" s="2" t="s">
        <v>134</v>
      </c>
      <c r="E494" s="12"/>
      <c r="F494" s="12"/>
      <c r="G494" s="13"/>
      <c r="H494" s="13"/>
      <c r="I494" s="13"/>
      <c r="J494" s="13"/>
      <c r="K494" s="13"/>
      <c r="M494" s="22"/>
      <c r="N494" s="22"/>
    </row>
    <row r="495" spans="1:14">
      <c r="A495" s="6" t="s">
        <v>29</v>
      </c>
      <c r="B495" s="62" t="s">
        <v>186</v>
      </c>
      <c r="C495" s="2" t="s">
        <v>14</v>
      </c>
      <c r="D495" s="2" t="s">
        <v>134</v>
      </c>
      <c r="E495" s="12"/>
      <c r="F495" s="12"/>
      <c r="G495" s="13"/>
      <c r="H495" s="13"/>
      <c r="I495" s="13"/>
      <c r="J495" s="13"/>
      <c r="K495" s="13"/>
      <c r="M495" s="22"/>
      <c r="N495" s="22"/>
    </row>
    <row r="496" spans="1:14" ht="27.6">
      <c r="A496" s="6" t="s">
        <v>29</v>
      </c>
      <c r="B496" s="62" t="s">
        <v>186</v>
      </c>
      <c r="C496" s="2" t="s">
        <v>27</v>
      </c>
      <c r="D496" s="2" t="s">
        <v>141</v>
      </c>
      <c r="E496" s="12"/>
      <c r="F496" s="12"/>
      <c r="G496" s="13"/>
      <c r="H496" s="13"/>
      <c r="I496" s="13"/>
      <c r="J496" s="13"/>
      <c r="K496" s="13"/>
      <c r="M496" s="22"/>
      <c r="N496" s="22"/>
    </row>
    <row r="497" spans="1:14" ht="41.4">
      <c r="A497" s="6" t="s">
        <v>29</v>
      </c>
      <c r="B497" s="62" t="s">
        <v>186</v>
      </c>
      <c r="C497" s="2" t="s">
        <v>27</v>
      </c>
      <c r="D497" s="2" t="s">
        <v>142</v>
      </c>
      <c r="E497" s="12"/>
      <c r="F497" s="12"/>
      <c r="G497" s="13"/>
      <c r="H497" s="13"/>
      <c r="I497" s="13"/>
      <c r="J497" s="13"/>
      <c r="K497" s="13"/>
      <c r="M497" s="22"/>
      <c r="N497" s="22"/>
    </row>
    <row r="498" spans="1:14">
      <c r="A498" s="6" t="s">
        <v>29</v>
      </c>
      <c r="B498" s="62" t="s">
        <v>188</v>
      </c>
      <c r="C498" s="2" t="s">
        <v>22</v>
      </c>
      <c r="D498" s="2" t="s">
        <v>125</v>
      </c>
      <c r="E498" s="12">
        <v>2028547</v>
      </c>
      <c r="F498" s="12">
        <v>969500</v>
      </c>
      <c r="G498" s="13"/>
      <c r="H498" s="13">
        <v>1059047</v>
      </c>
      <c r="I498" s="13"/>
      <c r="J498" s="13"/>
      <c r="K498" s="13"/>
      <c r="M498" s="22"/>
      <c r="N498" s="22"/>
    </row>
    <row r="499" spans="1:14">
      <c r="A499" s="6" t="s">
        <v>29</v>
      </c>
      <c r="B499" s="62" t="s">
        <v>188</v>
      </c>
      <c r="C499" s="2" t="s">
        <v>22</v>
      </c>
      <c r="D499" s="2" t="s">
        <v>126</v>
      </c>
      <c r="E499" s="12">
        <v>2028547</v>
      </c>
      <c r="F499" s="12">
        <v>754494</v>
      </c>
      <c r="G499" s="13"/>
      <c r="H499" s="13">
        <v>1274053</v>
      </c>
      <c r="I499" s="13"/>
      <c r="J499" s="13"/>
      <c r="K499" s="13"/>
      <c r="M499" s="22"/>
      <c r="N499" s="22"/>
    </row>
    <row r="500" spans="1:14">
      <c r="A500" s="6" t="s">
        <v>29</v>
      </c>
      <c r="B500" s="62" t="s">
        <v>188</v>
      </c>
      <c r="C500" s="2" t="s">
        <v>22</v>
      </c>
      <c r="D500" s="2" t="s">
        <v>127</v>
      </c>
      <c r="E500" s="12"/>
      <c r="F500" s="12"/>
      <c r="G500" s="13"/>
      <c r="H500" s="13"/>
      <c r="I500" s="13"/>
      <c r="J500" s="13"/>
      <c r="K500" s="13"/>
      <c r="M500" s="22"/>
      <c r="N500" s="22"/>
    </row>
    <row r="501" spans="1:14">
      <c r="A501" s="6" t="s">
        <v>29</v>
      </c>
      <c r="B501" s="62" t="s">
        <v>188</v>
      </c>
      <c r="C501" s="2" t="s">
        <v>22</v>
      </c>
      <c r="D501" s="2" t="s">
        <v>128</v>
      </c>
      <c r="E501" s="12"/>
      <c r="F501" s="12"/>
      <c r="G501" s="13"/>
      <c r="H501" s="13"/>
      <c r="I501" s="13"/>
      <c r="J501" s="13"/>
      <c r="K501" s="13"/>
      <c r="M501" s="22"/>
      <c r="N501" s="22"/>
    </row>
    <row r="502" spans="1:14">
      <c r="A502" s="6" t="s">
        <v>29</v>
      </c>
      <c r="B502" s="62" t="s">
        <v>188</v>
      </c>
      <c r="C502" s="2" t="s">
        <v>22</v>
      </c>
      <c r="D502" s="2" t="s">
        <v>129</v>
      </c>
      <c r="E502" s="12"/>
      <c r="F502" s="12"/>
      <c r="G502" s="13"/>
      <c r="H502" s="13"/>
      <c r="I502" s="13"/>
      <c r="J502" s="13"/>
      <c r="K502" s="13"/>
      <c r="M502" s="22"/>
      <c r="N502" s="22"/>
    </row>
    <row r="503" spans="1:14">
      <c r="A503" s="6" t="s">
        <v>29</v>
      </c>
      <c r="B503" s="62" t="s">
        <v>188</v>
      </c>
      <c r="C503" s="2" t="s">
        <v>22</v>
      </c>
      <c r="D503" s="2" t="s">
        <v>130</v>
      </c>
      <c r="E503" s="12">
        <v>259218</v>
      </c>
      <c r="F503" s="12"/>
      <c r="G503" s="13">
        <v>2437</v>
      </c>
      <c r="H503" s="13">
        <v>20736</v>
      </c>
      <c r="I503" s="13"/>
      <c r="J503" s="13">
        <v>236045</v>
      </c>
      <c r="K503" s="13"/>
      <c r="L503" s="2">
        <v>3625</v>
      </c>
      <c r="M503" s="22"/>
      <c r="N503" s="22" t="s">
        <v>191</v>
      </c>
    </row>
    <row r="504" spans="1:14">
      <c r="A504" s="6" t="s">
        <v>29</v>
      </c>
      <c r="B504" s="62" t="s">
        <v>188</v>
      </c>
      <c r="C504" s="2" t="s">
        <v>22</v>
      </c>
      <c r="D504" s="2" t="s">
        <v>131</v>
      </c>
      <c r="E504" s="12"/>
      <c r="F504" s="12"/>
      <c r="G504" s="13"/>
      <c r="H504" s="13"/>
      <c r="I504" s="13"/>
      <c r="J504" s="13"/>
      <c r="K504" s="13"/>
      <c r="M504" s="22"/>
      <c r="N504" s="22"/>
    </row>
    <row r="505" spans="1:14" ht="27.6">
      <c r="A505" s="6" t="s">
        <v>29</v>
      </c>
      <c r="B505" s="62" t="s">
        <v>188</v>
      </c>
      <c r="C505" s="2" t="s">
        <v>22</v>
      </c>
      <c r="D505" s="2" t="s">
        <v>132</v>
      </c>
      <c r="E505" s="12"/>
      <c r="F505" s="12"/>
      <c r="G505" s="13"/>
      <c r="H505" s="13"/>
      <c r="I505" s="13"/>
      <c r="J505" s="13"/>
      <c r="K505" s="13"/>
      <c r="M505" s="22"/>
      <c r="N505" s="22"/>
    </row>
    <row r="506" spans="1:14">
      <c r="A506" s="6" t="s">
        <v>29</v>
      </c>
      <c r="B506" s="62" t="s">
        <v>188</v>
      </c>
      <c r="C506" s="2" t="s">
        <v>22</v>
      </c>
      <c r="D506" s="2" t="s">
        <v>133</v>
      </c>
      <c r="E506" s="12"/>
      <c r="F506" s="12"/>
      <c r="G506" s="13"/>
      <c r="H506" s="13"/>
      <c r="I506" s="13"/>
      <c r="J506" s="13"/>
      <c r="K506" s="13"/>
      <c r="M506" s="22"/>
      <c r="N506" s="22"/>
    </row>
    <row r="507" spans="1:14">
      <c r="A507" s="6" t="s">
        <v>29</v>
      </c>
      <c r="B507" s="62" t="s">
        <v>188</v>
      </c>
      <c r="C507" s="2" t="s">
        <v>22</v>
      </c>
      <c r="D507" s="2" t="s">
        <v>134</v>
      </c>
      <c r="E507" s="12"/>
      <c r="F507" s="12"/>
      <c r="G507" s="13"/>
      <c r="H507" s="13"/>
      <c r="I507" s="13"/>
      <c r="J507" s="13"/>
      <c r="K507" s="13"/>
      <c r="M507" s="22"/>
      <c r="N507" s="22"/>
    </row>
    <row r="508" spans="1:14">
      <c r="A508" s="6" t="s">
        <v>29</v>
      </c>
      <c r="B508" s="62" t="s">
        <v>188</v>
      </c>
      <c r="C508" s="2" t="s">
        <v>87</v>
      </c>
      <c r="D508" s="2" t="s">
        <v>135</v>
      </c>
      <c r="E508" s="12"/>
      <c r="F508" s="12"/>
      <c r="G508" s="13">
        <v>87393</v>
      </c>
      <c r="H508" s="13">
        <v>87393</v>
      </c>
      <c r="I508" s="13">
        <v>1074943</v>
      </c>
      <c r="J508" s="13">
        <v>691435</v>
      </c>
      <c r="K508" s="13"/>
      <c r="M508" s="22"/>
      <c r="N508" s="22"/>
    </row>
    <row r="509" spans="1:14">
      <c r="A509" s="6" t="s">
        <v>29</v>
      </c>
      <c r="B509" s="62" t="s">
        <v>188</v>
      </c>
      <c r="C509" s="2" t="s">
        <v>23</v>
      </c>
      <c r="D509" s="2" t="s">
        <v>136</v>
      </c>
      <c r="E509" s="12"/>
      <c r="F509" s="12"/>
      <c r="G509" s="13">
        <v>2028547</v>
      </c>
      <c r="H509" s="13">
        <v>1624685</v>
      </c>
      <c r="I509" s="13"/>
      <c r="J509" s="13">
        <v>403862</v>
      </c>
      <c r="K509" s="13"/>
      <c r="M509" s="22"/>
      <c r="N509" s="22"/>
    </row>
    <row r="510" spans="1:14">
      <c r="A510" s="6" t="s">
        <v>29</v>
      </c>
      <c r="B510" s="62" t="s">
        <v>188</v>
      </c>
      <c r="C510" s="2" t="s">
        <v>23</v>
      </c>
      <c r="D510" s="2" t="s">
        <v>126</v>
      </c>
      <c r="E510" s="12"/>
      <c r="F510" s="12"/>
      <c r="G510" s="13">
        <v>6539272</v>
      </c>
      <c r="H510" s="13">
        <v>110470</v>
      </c>
      <c r="I510" s="13"/>
      <c r="J510" s="13">
        <v>6428802</v>
      </c>
      <c r="K510" s="13"/>
      <c r="M510" s="22"/>
      <c r="N510" s="22"/>
    </row>
    <row r="511" spans="1:14">
      <c r="A511" s="6" t="s">
        <v>29</v>
      </c>
      <c r="B511" s="62" t="s">
        <v>188</v>
      </c>
      <c r="C511" s="2" t="s">
        <v>23</v>
      </c>
      <c r="D511" s="2" t="s">
        <v>127</v>
      </c>
      <c r="E511" s="12"/>
      <c r="F511" s="12"/>
      <c r="G511" s="13"/>
      <c r="H511" s="13"/>
      <c r="I511" s="13"/>
      <c r="J511" s="13"/>
      <c r="K511" s="13"/>
      <c r="M511" s="22"/>
      <c r="N511" s="22"/>
    </row>
    <row r="512" spans="1:14">
      <c r="A512" s="6" t="s">
        <v>29</v>
      </c>
      <c r="B512" s="62" t="s">
        <v>188</v>
      </c>
      <c r="C512" s="2" t="s">
        <v>23</v>
      </c>
      <c r="D512" s="2" t="s">
        <v>128</v>
      </c>
      <c r="E512" s="12"/>
      <c r="F512" s="12"/>
      <c r="G512" s="13"/>
      <c r="H512" s="13"/>
      <c r="I512" s="13"/>
      <c r="J512" s="13"/>
      <c r="K512" s="13"/>
      <c r="M512" s="22"/>
      <c r="N512" s="22"/>
    </row>
    <row r="513" spans="1:14">
      <c r="A513" s="6" t="s">
        <v>29</v>
      </c>
      <c r="B513" s="62" t="s">
        <v>188</v>
      </c>
      <c r="C513" s="2" t="s">
        <v>23</v>
      </c>
      <c r="D513" s="2" t="s">
        <v>129</v>
      </c>
      <c r="E513" s="12"/>
      <c r="F513" s="12"/>
      <c r="G513" s="13"/>
      <c r="H513" s="13"/>
      <c r="I513" s="13"/>
      <c r="J513" s="13"/>
      <c r="K513" s="13"/>
      <c r="M513" s="22"/>
      <c r="N513" s="22"/>
    </row>
    <row r="514" spans="1:14">
      <c r="A514" s="6" t="s">
        <v>29</v>
      </c>
      <c r="B514" s="62" t="s">
        <v>188</v>
      </c>
      <c r="C514" s="2" t="s">
        <v>23</v>
      </c>
      <c r="D514" s="2" t="s">
        <v>130</v>
      </c>
      <c r="E514" s="12"/>
      <c r="F514" s="12"/>
      <c r="G514" s="13">
        <v>469906</v>
      </c>
      <c r="H514" s="13"/>
      <c r="I514" s="13"/>
      <c r="J514" s="13">
        <v>469906</v>
      </c>
      <c r="K514" s="13"/>
      <c r="M514" s="22"/>
      <c r="N514" s="22"/>
    </row>
    <row r="515" spans="1:14">
      <c r="A515" s="6" t="s">
        <v>29</v>
      </c>
      <c r="B515" s="62" t="s">
        <v>188</v>
      </c>
      <c r="C515" s="2" t="s">
        <v>23</v>
      </c>
      <c r="D515" s="2" t="s">
        <v>137</v>
      </c>
      <c r="E515" s="12"/>
      <c r="F515" s="12"/>
      <c r="G515" s="13"/>
      <c r="H515" s="13"/>
      <c r="I515" s="13"/>
      <c r="J515" s="13"/>
      <c r="K515" s="13"/>
      <c r="M515" s="22"/>
      <c r="N515" s="22"/>
    </row>
    <row r="516" spans="1:14" ht="27.6">
      <c r="A516" s="6" t="s">
        <v>29</v>
      </c>
      <c r="B516" s="62" t="s">
        <v>188</v>
      </c>
      <c r="C516" s="2" t="s">
        <v>23</v>
      </c>
      <c r="D516" s="2" t="s">
        <v>138</v>
      </c>
      <c r="E516" s="12"/>
      <c r="F516" s="12"/>
      <c r="G516" s="13"/>
      <c r="H516" s="13"/>
      <c r="I516" s="13"/>
      <c r="J516" s="13"/>
      <c r="K516" s="13"/>
      <c r="M516" s="22"/>
      <c r="N516" s="22"/>
    </row>
    <row r="517" spans="1:14">
      <c r="A517" s="6" t="s">
        <v>29</v>
      </c>
      <c r="B517" s="62" t="s">
        <v>188</v>
      </c>
      <c r="C517" s="2" t="s">
        <v>23</v>
      </c>
      <c r="D517" s="2" t="s">
        <v>134</v>
      </c>
      <c r="E517" s="12"/>
      <c r="F517" s="12"/>
      <c r="G517" s="13"/>
      <c r="H517" s="13"/>
      <c r="I517" s="13"/>
      <c r="J517" s="13"/>
      <c r="K517" s="13"/>
      <c r="M517" s="22"/>
      <c r="N517" s="22"/>
    </row>
    <row r="518" spans="1:14">
      <c r="A518" s="6" t="s">
        <v>29</v>
      </c>
      <c r="B518" s="62" t="s">
        <v>188</v>
      </c>
      <c r="C518" s="2" t="s">
        <v>24</v>
      </c>
      <c r="D518" s="2" t="s">
        <v>125</v>
      </c>
      <c r="E518" s="12"/>
      <c r="F518" s="12"/>
      <c r="G518" s="13">
        <v>7542890</v>
      </c>
      <c r="H518" s="13"/>
      <c r="I518" s="13"/>
      <c r="J518" s="13">
        <v>6540218</v>
      </c>
      <c r="K518" s="13"/>
      <c r="L518" s="2">
        <v>1002672</v>
      </c>
      <c r="M518" s="22"/>
      <c r="N518" s="22"/>
    </row>
    <row r="519" spans="1:14">
      <c r="A519" s="6" t="s">
        <v>29</v>
      </c>
      <c r="B519" s="62" t="s">
        <v>188</v>
      </c>
      <c r="C519" s="2" t="s">
        <v>24</v>
      </c>
      <c r="D519" s="2" t="s">
        <v>126</v>
      </c>
      <c r="E519" s="12"/>
      <c r="F519" s="12"/>
      <c r="G519" s="13">
        <v>7394067</v>
      </c>
      <c r="H519" s="13"/>
      <c r="I519" s="13"/>
      <c r="J519" s="13">
        <v>5174855</v>
      </c>
      <c r="K519" s="13"/>
      <c r="L519" s="2">
        <v>1831536</v>
      </c>
      <c r="M519" s="22"/>
      <c r="N519" s="22"/>
    </row>
    <row r="520" spans="1:14">
      <c r="A520" s="6" t="s">
        <v>29</v>
      </c>
      <c r="B520" s="62" t="s">
        <v>188</v>
      </c>
      <c r="C520" s="2" t="s">
        <v>24</v>
      </c>
      <c r="D520" s="2" t="s">
        <v>127</v>
      </c>
      <c r="E520" s="12"/>
      <c r="F520" s="12"/>
      <c r="G520" s="13"/>
      <c r="H520" s="13"/>
      <c r="I520" s="13"/>
      <c r="J520" s="13"/>
      <c r="K520" s="13"/>
      <c r="M520" s="22"/>
      <c r="N520" s="22"/>
    </row>
    <row r="521" spans="1:14">
      <c r="A521" s="6" t="s">
        <v>29</v>
      </c>
      <c r="B521" s="62" t="s">
        <v>188</v>
      </c>
      <c r="C521" s="2" t="s">
        <v>24</v>
      </c>
      <c r="D521" s="2" t="s">
        <v>128</v>
      </c>
      <c r="E521" s="12"/>
      <c r="F521" s="12"/>
      <c r="G521" s="13"/>
      <c r="H521" s="13"/>
      <c r="I521" s="13"/>
      <c r="J521" s="13"/>
      <c r="K521" s="13"/>
      <c r="M521" s="22"/>
      <c r="N521" s="22"/>
    </row>
    <row r="522" spans="1:14">
      <c r="A522" s="6" t="s">
        <v>29</v>
      </c>
      <c r="B522" s="62" t="s">
        <v>188</v>
      </c>
      <c r="C522" s="2" t="s">
        <v>24</v>
      </c>
      <c r="D522" s="2" t="s">
        <v>129</v>
      </c>
      <c r="E522" s="12"/>
      <c r="F522" s="12"/>
      <c r="G522" s="13"/>
      <c r="H522" s="13"/>
      <c r="I522" s="13"/>
      <c r="J522" s="13"/>
      <c r="K522" s="13"/>
      <c r="M522" s="22"/>
      <c r="N522" s="22"/>
    </row>
    <row r="523" spans="1:14">
      <c r="A523" s="6" t="s">
        <v>29</v>
      </c>
      <c r="B523" s="62" t="s">
        <v>188</v>
      </c>
      <c r="C523" s="2" t="s">
        <v>24</v>
      </c>
      <c r="D523" s="2" t="s">
        <v>130</v>
      </c>
      <c r="E523" s="12"/>
      <c r="F523" s="12"/>
      <c r="G523" s="13">
        <v>795910</v>
      </c>
      <c r="H523" s="13"/>
      <c r="I523" s="13"/>
      <c r="J523" s="13">
        <v>745701</v>
      </c>
      <c r="K523" s="13"/>
      <c r="M523" s="22"/>
      <c r="N523" s="22" t="s">
        <v>192</v>
      </c>
    </row>
    <row r="524" spans="1:14">
      <c r="A524" s="6" t="s">
        <v>29</v>
      </c>
      <c r="B524" s="62" t="s">
        <v>188</v>
      </c>
      <c r="C524" s="2" t="s">
        <v>24</v>
      </c>
      <c r="D524" s="2" t="s">
        <v>137</v>
      </c>
      <c r="E524" s="12"/>
      <c r="F524" s="12"/>
      <c r="G524" s="13"/>
      <c r="H524" s="13"/>
      <c r="I524" s="13"/>
      <c r="J524" s="13"/>
      <c r="K524" s="13"/>
      <c r="M524" s="22"/>
      <c r="N524" s="22"/>
    </row>
    <row r="525" spans="1:14">
      <c r="A525" s="6" t="s">
        <v>29</v>
      </c>
      <c r="B525" s="62" t="s">
        <v>188</v>
      </c>
      <c r="C525" s="2" t="s">
        <v>24</v>
      </c>
      <c r="D525" s="2" t="s">
        <v>139</v>
      </c>
      <c r="E525" s="12"/>
      <c r="F525" s="12"/>
      <c r="G525" s="13"/>
      <c r="H525" s="13"/>
      <c r="I525" s="13"/>
      <c r="J525" s="13"/>
      <c r="K525" s="13"/>
      <c r="M525" s="22"/>
      <c r="N525" s="22"/>
    </row>
    <row r="526" spans="1:14" ht="27.6">
      <c r="A526" s="6" t="s">
        <v>29</v>
      </c>
      <c r="B526" s="62" t="s">
        <v>188</v>
      </c>
      <c r="C526" s="2" t="s">
        <v>24</v>
      </c>
      <c r="D526" s="2" t="s">
        <v>140</v>
      </c>
      <c r="E526" s="12"/>
      <c r="F526" s="12"/>
      <c r="G526" s="13"/>
      <c r="H526" s="13"/>
      <c r="I526" s="13"/>
      <c r="J526" s="13"/>
      <c r="K526" s="13"/>
      <c r="M526" s="22"/>
      <c r="N526" s="22"/>
    </row>
    <row r="527" spans="1:14">
      <c r="A527" s="6" t="s">
        <v>29</v>
      </c>
      <c r="B527" s="62" t="s">
        <v>188</v>
      </c>
      <c r="C527" s="2" t="s">
        <v>24</v>
      </c>
      <c r="D527" s="2" t="s">
        <v>134</v>
      </c>
      <c r="E527" s="12"/>
      <c r="F527" s="12"/>
      <c r="G527" s="13"/>
      <c r="H527" s="13"/>
      <c r="I527" s="13"/>
      <c r="J527" s="13"/>
      <c r="K527" s="13"/>
      <c r="M527" s="22"/>
      <c r="N527" s="22"/>
    </row>
    <row r="528" spans="1:14">
      <c r="A528" s="6" t="s">
        <v>29</v>
      </c>
      <c r="B528" s="62" t="s">
        <v>188</v>
      </c>
      <c r="C528" s="2" t="s">
        <v>25</v>
      </c>
      <c r="D528" s="2" t="s">
        <v>134</v>
      </c>
      <c r="E528" s="12"/>
      <c r="F528" s="12"/>
      <c r="G528" s="13"/>
      <c r="H528" s="13"/>
      <c r="I528" s="13"/>
      <c r="J528" s="13"/>
      <c r="K528" s="13"/>
      <c r="M528" s="22"/>
      <c r="N528" s="22"/>
    </row>
    <row r="529" spans="1:14">
      <c r="A529" s="6" t="s">
        <v>29</v>
      </c>
      <c r="B529" s="62" t="s">
        <v>188</v>
      </c>
      <c r="C529" s="2" t="s">
        <v>25</v>
      </c>
      <c r="D529" s="2" t="s">
        <v>134</v>
      </c>
      <c r="E529" s="12"/>
      <c r="F529" s="12"/>
      <c r="G529" s="13"/>
      <c r="H529" s="13"/>
      <c r="I529" s="13"/>
      <c r="J529" s="13"/>
      <c r="K529" s="13"/>
      <c r="M529" s="22"/>
      <c r="N529" s="22"/>
    </row>
    <row r="530" spans="1:14">
      <c r="A530" s="6" t="s">
        <v>29</v>
      </c>
      <c r="B530" s="62" t="s">
        <v>188</v>
      </c>
      <c r="C530" s="2" t="s">
        <v>26</v>
      </c>
      <c r="D530" s="2" t="s">
        <v>134</v>
      </c>
      <c r="E530" s="12"/>
      <c r="F530" s="12"/>
      <c r="G530" s="13"/>
      <c r="H530" s="13"/>
      <c r="I530" s="13"/>
      <c r="J530" s="13"/>
      <c r="K530" s="13"/>
      <c r="M530" s="22"/>
      <c r="N530" s="22"/>
    </row>
    <row r="531" spans="1:14">
      <c r="A531" s="6" t="s">
        <v>29</v>
      </c>
      <c r="B531" s="63" t="s">
        <v>188</v>
      </c>
      <c r="C531" s="2" t="s">
        <v>26</v>
      </c>
      <c r="D531" s="2" t="s">
        <v>134</v>
      </c>
      <c r="E531" s="12"/>
      <c r="F531" s="12"/>
      <c r="G531" s="13"/>
      <c r="H531" s="13"/>
      <c r="I531" s="13"/>
      <c r="J531" s="13"/>
      <c r="K531" s="13"/>
      <c r="M531" s="22"/>
      <c r="N531" s="22"/>
    </row>
    <row r="532" spans="1:14">
      <c r="A532" s="6" t="s">
        <v>29</v>
      </c>
      <c r="B532" s="62" t="s">
        <v>188</v>
      </c>
      <c r="C532" s="2" t="s">
        <v>14</v>
      </c>
      <c r="D532" s="2" t="s">
        <v>134</v>
      </c>
      <c r="E532" s="12"/>
      <c r="F532" s="12"/>
      <c r="G532" s="13"/>
      <c r="H532" s="13"/>
      <c r="I532" s="13"/>
      <c r="J532" s="13"/>
      <c r="K532" s="13"/>
      <c r="M532" s="22"/>
      <c r="N532" s="22"/>
    </row>
    <row r="533" spans="1:14">
      <c r="A533" s="6" t="s">
        <v>29</v>
      </c>
      <c r="B533" s="62" t="s">
        <v>188</v>
      </c>
      <c r="C533" s="2" t="s">
        <v>14</v>
      </c>
      <c r="D533" s="2" t="s">
        <v>134</v>
      </c>
      <c r="E533" s="12"/>
      <c r="F533" s="12"/>
      <c r="G533" s="13"/>
      <c r="H533" s="13"/>
      <c r="I533" s="13"/>
      <c r="J533" s="13"/>
      <c r="K533" s="13"/>
      <c r="M533" s="22"/>
      <c r="N533" s="22"/>
    </row>
    <row r="534" spans="1:14" ht="27.6">
      <c r="A534" s="6" t="s">
        <v>29</v>
      </c>
      <c r="B534" s="62" t="s">
        <v>188</v>
      </c>
      <c r="C534" s="2" t="s">
        <v>27</v>
      </c>
      <c r="D534" s="2" t="s">
        <v>141</v>
      </c>
      <c r="E534" s="12"/>
      <c r="F534" s="12"/>
      <c r="G534" s="13"/>
      <c r="H534" s="13"/>
      <c r="I534" s="13"/>
      <c r="J534" s="13"/>
      <c r="K534" s="13"/>
      <c r="M534" s="22"/>
      <c r="N534" s="22"/>
    </row>
    <row r="535" spans="1:14" ht="41.4">
      <c r="A535" s="6" t="s">
        <v>29</v>
      </c>
      <c r="B535" s="62" t="s">
        <v>188</v>
      </c>
      <c r="C535" s="2" t="s">
        <v>27</v>
      </c>
      <c r="D535" s="2" t="s">
        <v>142</v>
      </c>
      <c r="E535" s="12"/>
      <c r="F535" s="12"/>
      <c r="G535" s="13"/>
      <c r="H535" s="13"/>
      <c r="I535" s="13"/>
      <c r="J535" s="13"/>
      <c r="K535" s="13"/>
      <c r="M535" s="22"/>
      <c r="N535" s="22"/>
    </row>
    <row r="536" spans="1:14">
      <c r="A536" s="6" t="s">
        <v>29</v>
      </c>
      <c r="B536" s="62" t="s">
        <v>193</v>
      </c>
      <c r="C536" s="2" t="s">
        <v>22</v>
      </c>
      <c r="D536" s="2" t="s">
        <v>125</v>
      </c>
      <c r="E536" s="12">
        <v>7125750</v>
      </c>
      <c r="F536" s="12">
        <v>7125750</v>
      </c>
      <c r="G536" s="13">
        <v>7285878</v>
      </c>
      <c r="H536" s="13">
        <v>7285878</v>
      </c>
      <c r="I536" s="13" t="s">
        <v>157</v>
      </c>
      <c r="J536" s="13" t="s">
        <v>194</v>
      </c>
      <c r="K536" s="13"/>
      <c r="M536" s="22"/>
      <c r="N536" s="22"/>
    </row>
    <row r="537" spans="1:14">
      <c r="A537" s="6" t="s">
        <v>29</v>
      </c>
      <c r="B537" s="62" t="s">
        <v>193</v>
      </c>
      <c r="C537" s="2" t="s">
        <v>22</v>
      </c>
      <c r="D537" s="2" t="s">
        <v>126</v>
      </c>
      <c r="E537" s="12">
        <v>7768847</v>
      </c>
      <c r="F537" s="12">
        <v>7768847</v>
      </c>
      <c r="G537" s="13">
        <v>6642780</v>
      </c>
      <c r="H537" s="13">
        <v>6642780</v>
      </c>
      <c r="I537" s="13" t="s">
        <v>157</v>
      </c>
      <c r="J537" s="13" t="s">
        <v>194</v>
      </c>
      <c r="K537" s="13"/>
      <c r="L537" s="134">
        <v>3075</v>
      </c>
      <c r="M537" s="22"/>
      <c r="N537" s="22"/>
    </row>
    <row r="538" spans="1:14">
      <c r="A538" s="6" t="s">
        <v>29</v>
      </c>
      <c r="B538" s="62" t="s">
        <v>193</v>
      </c>
      <c r="C538" s="2" t="s">
        <v>22</v>
      </c>
      <c r="D538" s="2" t="s">
        <v>127</v>
      </c>
      <c r="E538" s="12"/>
      <c r="F538" s="12"/>
      <c r="G538" s="13"/>
      <c r="H538" s="13"/>
      <c r="I538" s="13"/>
      <c r="J538" s="13"/>
      <c r="K538" s="13"/>
      <c r="M538" s="22"/>
      <c r="N538" s="22"/>
    </row>
    <row r="539" spans="1:14">
      <c r="A539" s="6" t="s">
        <v>29</v>
      </c>
      <c r="B539" s="62" t="s">
        <v>193</v>
      </c>
      <c r="C539" s="2" t="s">
        <v>22</v>
      </c>
      <c r="D539" s="2" t="s">
        <v>128</v>
      </c>
      <c r="E539" s="12"/>
      <c r="F539" s="12"/>
      <c r="G539" s="13"/>
      <c r="H539" s="13"/>
      <c r="I539" s="13"/>
      <c r="J539" s="13"/>
      <c r="K539" s="13"/>
      <c r="M539" s="22"/>
      <c r="N539" s="22"/>
    </row>
    <row r="540" spans="1:14">
      <c r="A540" s="6" t="s">
        <v>29</v>
      </c>
      <c r="B540" s="62" t="s">
        <v>193</v>
      </c>
      <c r="C540" s="2" t="s">
        <v>22</v>
      </c>
      <c r="D540" s="2" t="s">
        <v>129</v>
      </c>
      <c r="E540" s="12"/>
      <c r="F540" s="12"/>
      <c r="G540" s="13">
        <v>1907422</v>
      </c>
      <c r="H540" s="13">
        <v>1907422</v>
      </c>
      <c r="I540" s="13"/>
      <c r="J540" s="13" t="s">
        <v>194</v>
      </c>
      <c r="K540" s="13"/>
      <c r="M540" s="22"/>
      <c r="N540" s="22"/>
    </row>
    <row r="541" spans="1:14">
      <c r="A541" s="6" t="s">
        <v>29</v>
      </c>
      <c r="B541" s="62" t="s">
        <v>193</v>
      </c>
      <c r="C541" s="2" t="s">
        <v>22</v>
      </c>
      <c r="D541" s="2" t="s">
        <v>130</v>
      </c>
      <c r="E541" s="12"/>
      <c r="F541" s="12"/>
      <c r="G541" s="13"/>
      <c r="H541" s="13"/>
      <c r="I541" s="13"/>
      <c r="J541" s="13"/>
      <c r="K541" s="13"/>
      <c r="M541" s="22"/>
      <c r="N541" s="22"/>
    </row>
    <row r="542" spans="1:14">
      <c r="A542" s="6" t="s">
        <v>29</v>
      </c>
      <c r="B542" s="62" t="s">
        <v>193</v>
      </c>
      <c r="C542" s="2" t="s">
        <v>22</v>
      </c>
      <c r="D542" s="2" t="s">
        <v>131</v>
      </c>
      <c r="E542" s="12"/>
      <c r="F542" s="12"/>
      <c r="G542" s="13"/>
      <c r="H542" s="13"/>
      <c r="I542" s="13"/>
      <c r="J542" s="13"/>
      <c r="K542" s="13"/>
      <c r="M542" s="22"/>
      <c r="N542" s="22"/>
    </row>
    <row r="543" spans="1:14" ht="27.6">
      <c r="A543" s="6" t="s">
        <v>29</v>
      </c>
      <c r="B543" s="62" t="s">
        <v>193</v>
      </c>
      <c r="C543" s="2" t="s">
        <v>22</v>
      </c>
      <c r="D543" s="2" t="s">
        <v>132</v>
      </c>
      <c r="E543" s="12"/>
      <c r="F543" s="12"/>
      <c r="G543" s="13"/>
      <c r="H543" s="13"/>
      <c r="I543" s="13"/>
      <c r="J543" s="13"/>
      <c r="K543" s="13"/>
      <c r="M543" s="22"/>
      <c r="N543" s="22"/>
    </row>
    <row r="544" spans="1:14">
      <c r="A544" s="6" t="s">
        <v>29</v>
      </c>
      <c r="B544" s="62" t="s">
        <v>193</v>
      </c>
      <c r="C544" s="2" t="s">
        <v>22</v>
      </c>
      <c r="D544" s="2" t="s">
        <v>133</v>
      </c>
      <c r="E544" s="12"/>
      <c r="F544" s="12"/>
      <c r="G544" s="13"/>
      <c r="H544" s="13"/>
      <c r="I544" s="13"/>
      <c r="J544" s="13"/>
      <c r="K544" s="13"/>
      <c r="M544" s="22"/>
      <c r="N544" s="22"/>
    </row>
    <row r="545" spans="1:14">
      <c r="A545" s="6" t="s">
        <v>29</v>
      </c>
      <c r="B545" s="62" t="s">
        <v>193</v>
      </c>
      <c r="C545" s="2" t="s">
        <v>22</v>
      </c>
      <c r="D545" s="2" t="s">
        <v>134</v>
      </c>
      <c r="E545" s="12"/>
      <c r="F545" s="12"/>
      <c r="G545" s="13"/>
      <c r="H545" s="13"/>
      <c r="I545" s="13"/>
      <c r="J545" s="13"/>
      <c r="K545" s="13"/>
      <c r="M545" s="22"/>
      <c r="N545" s="22"/>
    </row>
    <row r="546" spans="1:14">
      <c r="A546" s="6" t="s">
        <v>29</v>
      </c>
      <c r="B546" s="62" t="s">
        <v>193</v>
      </c>
      <c r="C546" s="2" t="s">
        <v>87</v>
      </c>
      <c r="D546" s="2" t="s">
        <v>135</v>
      </c>
      <c r="E546" s="12"/>
      <c r="F546" s="12"/>
      <c r="G546" s="13">
        <v>1705573</v>
      </c>
      <c r="H546" s="13">
        <v>846073</v>
      </c>
      <c r="I546" s="13"/>
      <c r="J546" s="13">
        <v>933904</v>
      </c>
      <c r="K546" s="13"/>
      <c r="L546" s="2" t="s">
        <v>157</v>
      </c>
      <c r="M546" s="22"/>
      <c r="N546" s="22"/>
    </row>
    <row r="547" spans="1:14">
      <c r="A547" s="6" t="s">
        <v>29</v>
      </c>
      <c r="B547" s="62" t="s">
        <v>193</v>
      </c>
      <c r="C547" s="2" t="s">
        <v>23</v>
      </c>
      <c r="D547" s="2" t="s">
        <v>136</v>
      </c>
      <c r="E547" s="12"/>
      <c r="F547" s="12"/>
      <c r="G547" s="13">
        <v>14411628</v>
      </c>
      <c r="H547" s="13">
        <v>14411628</v>
      </c>
      <c r="I547" s="13"/>
      <c r="J547" s="13" t="s">
        <v>194</v>
      </c>
      <c r="K547" s="13"/>
      <c r="M547" s="22"/>
      <c r="N547" s="22"/>
    </row>
    <row r="548" spans="1:14">
      <c r="A548" s="6" t="s">
        <v>29</v>
      </c>
      <c r="B548" s="62" t="s">
        <v>193</v>
      </c>
      <c r="C548" s="2" t="s">
        <v>23</v>
      </c>
      <c r="D548" s="2" t="s">
        <v>126</v>
      </c>
      <c r="E548" s="12"/>
      <c r="F548" s="12"/>
      <c r="G548" s="13">
        <v>48806248</v>
      </c>
      <c r="H548" s="13">
        <v>27176976</v>
      </c>
      <c r="I548" s="13"/>
      <c r="J548" s="13">
        <v>11504080</v>
      </c>
      <c r="K548" s="13"/>
      <c r="L548" s="134">
        <v>2080278</v>
      </c>
      <c r="M548" s="22"/>
      <c r="N548" s="22"/>
    </row>
    <row r="549" spans="1:14">
      <c r="A549" s="6" t="s">
        <v>29</v>
      </c>
      <c r="B549" s="62" t="s">
        <v>193</v>
      </c>
      <c r="C549" s="2" t="s">
        <v>23</v>
      </c>
      <c r="D549" s="2" t="s">
        <v>127</v>
      </c>
      <c r="E549" s="12"/>
      <c r="F549" s="12"/>
      <c r="G549" s="13"/>
      <c r="H549" s="13"/>
      <c r="I549" s="13"/>
      <c r="J549" s="13"/>
      <c r="K549" s="13"/>
      <c r="M549" s="22"/>
      <c r="N549" s="22"/>
    </row>
    <row r="550" spans="1:14">
      <c r="A550" s="6" t="s">
        <v>29</v>
      </c>
      <c r="B550" s="62" t="s">
        <v>193</v>
      </c>
      <c r="C550" s="2" t="s">
        <v>23</v>
      </c>
      <c r="D550" s="2" t="s">
        <v>128</v>
      </c>
      <c r="E550" s="12"/>
      <c r="F550" s="12"/>
      <c r="G550" s="13"/>
      <c r="H550" s="13"/>
      <c r="I550" s="13"/>
      <c r="J550" s="13"/>
      <c r="K550" s="13"/>
      <c r="M550" s="22"/>
      <c r="N550" s="22"/>
    </row>
    <row r="551" spans="1:14">
      <c r="A551" s="6" t="s">
        <v>29</v>
      </c>
      <c r="B551" s="62" t="s">
        <v>193</v>
      </c>
      <c r="C551" s="2" t="s">
        <v>23</v>
      </c>
      <c r="D551" s="2" t="s">
        <v>129</v>
      </c>
      <c r="E551" s="12"/>
      <c r="F551" s="12"/>
      <c r="G551" s="13">
        <v>3557693</v>
      </c>
      <c r="H551" s="13">
        <v>49939</v>
      </c>
      <c r="I551" s="13"/>
      <c r="J551" s="13">
        <v>59575</v>
      </c>
      <c r="K551" s="13"/>
      <c r="L551" s="134">
        <v>-5325</v>
      </c>
      <c r="M551" s="22"/>
      <c r="N551" s="22"/>
    </row>
    <row r="552" spans="1:14">
      <c r="A552" s="6" t="s">
        <v>29</v>
      </c>
      <c r="B552" s="62" t="s">
        <v>193</v>
      </c>
      <c r="C552" s="2" t="s">
        <v>23</v>
      </c>
      <c r="D552" s="2" t="s">
        <v>130</v>
      </c>
      <c r="E552" s="12"/>
      <c r="F552" s="12"/>
      <c r="G552" s="13"/>
      <c r="H552" s="13"/>
      <c r="I552" s="13"/>
      <c r="J552" s="13"/>
      <c r="K552" s="13"/>
      <c r="M552" s="22"/>
      <c r="N552" s="22"/>
    </row>
    <row r="553" spans="1:14">
      <c r="A553" s="6" t="s">
        <v>29</v>
      </c>
      <c r="B553" s="62" t="s">
        <v>193</v>
      </c>
      <c r="C553" s="2" t="s">
        <v>23</v>
      </c>
      <c r="D553" s="2" t="s">
        <v>137</v>
      </c>
      <c r="E553" s="12"/>
      <c r="F553" s="12"/>
      <c r="G553" s="13"/>
      <c r="H553" s="13"/>
      <c r="I553" s="13"/>
      <c r="J553" s="13"/>
      <c r="K553" s="13"/>
      <c r="M553" s="22"/>
      <c r="N553" s="22"/>
    </row>
    <row r="554" spans="1:14" ht="27.6">
      <c r="A554" s="6" t="s">
        <v>29</v>
      </c>
      <c r="B554" s="62" t="s">
        <v>193</v>
      </c>
      <c r="C554" s="2" t="s">
        <v>23</v>
      </c>
      <c r="D554" s="2" t="s">
        <v>138</v>
      </c>
      <c r="E554" s="12"/>
      <c r="F554" s="12"/>
      <c r="G554" s="13"/>
      <c r="H554" s="13"/>
      <c r="I554" s="13"/>
      <c r="J554" s="13"/>
      <c r="K554" s="13"/>
      <c r="M554" s="22"/>
      <c r="N554" s="22"/>
    </row>
    <row r="555" spans="1:14">
      <c r="A555" s="6" t="s">
        <v>29</v>
      </c>
      <c r="B555" s="62" t="s">
        <v>193</v>
      </c>
      <c r="C555" s="2" t="s">
        <v>23</v>
      </c>
      <c r="D555" s="2" t="s">
        <v>134</v>
      </c>
      <c r="E555" s="12"/>
      <c r="F555" s="12"/>
      <c r="G555" s="13"/>
      <c r="H555" s="13"/>
      <c r="I555" s="13"/>
      <c r="J555" s="13"/>
      <c r="K555" s="13"/>
      <c r="M555" s="22"/>
      <c r="N555" s="22"/>
    </row>
    <row r="556" spans="1:14">
      <c r="A556" s="6" t="s">
        <v>29</v>
      </c>
      <c r="B556" s="62" t="s">
        <v>193</v>
      </c>
      <c r="C556" s="2" t="s">
        <v>24</v>
      </c>
      <c r="D556" s="2" t="s">
        <v>125</v>
      </c>
      <c r="E556" s="12"/>
      <c r="F556" s="12"/>
      <c r="G556" s="13">
        <v>57496128</v>
      </c>
      <c r="H556" s="13">
        <v>202650</v>
      </c>
      <c r="I556" s="13"/>
      <c r="J556" s="13">
        <v>46718668</v>
      </c>
      <c r="K556" s="13"/>
      <c r="L556" s="134">
        <v>10531635</v>
      </c>
      <c r="M556" s="22"/>
      <c r="N556" s="22"/>
    </row>
    <row r="557" spans="1:14">
      <c r="A557" s="6" t="s">
        <v>29</v>
      </c>
      <c r="B557" s="62" t="s">
        <v>193</v>
      </c>
      <c r="C557" s="2" t="s">
        <v>24</v>
      </c>
      <c r="D557" s="2" t="s">
        <v>126</v>
      </c>
      <c r="E557" s="12"/>
      <c r="F557" s="12"/>
      <c r="G557" s="13">
        <v>55133532</v>
      </c>
      <c r="H557" s="13">
        <v>2398558</v>
      </c>
      <c r="I557" s="13"/>
      <c r="J557" s="13">
        <v>12377169</v>
      </c>
      <c r="K557" s="13"/>
      <c r="L557" s="134">
        <v>26054421</v>
      </c>
      <c r="M557" s="22"/>
      <c r="N557" s="22"/>
    </row>
    <row r="558" spans="1:14">
      <c r="A558" s="6" t="s">
        <v>29</v>
      </c>
      <c r="B558" s="62" t="s">
        <v>193</v>
      </c>
      <c r="C558" s="2" t="s">
        <v>24</v>
      </c>
      <c r="D558" s="2" t="s">
        <v>127</v>
      </c>
      <c r="E558" s="12"/>
      <c r="F558" s="12"/>
      <c r="G558" s="13"/>
      <c r="H558" s="13"/>
      <c r="I558" s="13"/>
      <c r="J558" s="13"/>
      <c r="K558" s="13"/>
      <c r="M558" s="22"/>
      <c r="N558" s="22"/>
    </row>
    <row r="559" spans="1:14">
      <c r="A559" s="6" t="s">
        <v>29</v>
      </c>
      <c r="B559" s="62" t="s">
        <v>193</v>
      </c>
      <c r="C559" s="2" t="s">
        <v>24</v>
      </c>
      <c r="D559" s="2" t="s">
        <v>128</v>
      </c>
      <c r="E559" s="12"/>
      <c r="F559" s="12"/>
      <c r="G559" s="13"/>
      <c r="H559" s="13"/>
      <c r="I559" s="13"/>
      <c r="J559" s="13"/>
      <c r="K559" s="13"/>
      <c r="M559" s="22"/>
      <c r="N559" s="22"/>
    </row>
    <row r="560" spans="1:14">
      <c r="A560" s="6" t="s">
        <v>29</v>
      </c>
      <c r="B560" s="62" t="s">
        <v>193</v>
      </c>
      <c r="C560" s="2" t="s">
        <v>24</v>
      </c>
      <c r="D560" s="2" t="s">
        <v>129</v>
      </c>
      <c r="E560" s="12"/>
      <c r="F560" s="12"/>
      <c r="G560" s="13">
        <v>6155851</v>
      </c>
      <c r="H560" s="13"/>
      <c r="I560" s="13"/>
      <c r="J560" s="13">
        <v>494558</v>
      </c>
      <c r="K560" s="13"/>
      <c r="L560" s="134">
        <v>105595</v>
      </c>
      <c r="M560" s="22"/>
      <c r="N560" s="22"/>
    </row>
    <row r="561" spans="1:14">
      <c r="A561" s="6" t="s">
        <v>29</v>
      </c>
      <c r="B561" s="62" t="s">
        <v>193</v>
      </c>
      <c r="C561" s="2" t="s">
        <v>24</v>
      </c>
      <c r="D561" s="2" t="s">
        <v>130</v>
      </c>
      <c r="E561" s="12"/>
      <c r="F561" s="12"/>
      <c r="G561" s="13"/>
      <c r="H561" s="13"/>
      <c r="I561" s="13"/>
      <c r="J561" s="13"/>
      <c r="K561" s="13"/>
      <c r="M561" s="22"/>
      <c r="N561" s="22"/>
    </row>
    <row r="562" spans="1:14">
      <c r="A562" s="6" t="s">
        <v>29</v>
      </c>
      <c r="B562" s="62" t="s">
        <v>193</v>
      </c>
      <c r="C562" s="2" t="s">
        <v>24</v>
      </c>
      <c r="D562" s="2" t="s">
        <v>137</v>
      </c>
      <c r="E562" s="12"/>
      <c r="F562" s="12"/>
      <c r="G562" s="13"/>
      <c r="H562" s="13"/>
      <c r="I562" s="13"/>
      <c r="J562" s="13"/>
      <c r="K562" s="13"/>
      <c r="M562" s="22"/>
      <c r="N562" s="22"/>
    </row>
    <row r="563" spans="1:14">
      <c r="A563" s="6" t="s">
        <v>29</v>
      </c>
      <c r="B563" s="62" t="s">
        <v>193</v>
      </c>
      <c r="C563" s="2" t="s">
        <v>24</v>
      </c>
      <c r="D563" s="2" t="s">
        <v>139</v>
      </c>
      <c r="E563" s="12"/>
      <c r="F563" s="12"/>
      <c r="G563" s="13"/>
      <c r="H563" s="13"/>
      <c r="I563" s="13"/>
      <c r="J563" s="13"/>
      <c r="K563" s="13"/>
      <c r="M563" s="22"/>
      <c r="N563" s="22"/>
    </row>
    <row r="564" spans="1:14" ht="27.6">
      <c r="A564" s="6" t="s">
        <v>29</v>
      </c>
      <c r="B564" s="62" t="s">
        <v>193</v>
      </c>
      <c r="C564" s="2" t="s">
        <v>24</v>
      </c>
      <c r="D564" s="2" t="s">
        <v>140</v>
      </c>
      <c r="E564" s="12"/>
      <c r="F564" s="12"/>
      <c r="G564" s="13"/>
      <c r="H564" s="13"/>
      <c r="I564" s="13"/>
      <c r="J564" s="13"/>
      <c r="K564" s="13"/>
      <c r="M564" s="22"/>
      <c r="N564" s="22"/>
    </row>
    <row r="565" spans="1:14">
      <c r="A565" s="6" t="s">
        <v>29</v>
      </c>
      <c r="B565" s="62" t="s">
        <v>193</v>
      </c>
      <c r="C565" s="2" t="s">
        <v>24</v>
      </c>
      <c r="D565" s="2" t="s">
        <v>134</v>
      </c>
      <c r="E565" s="12"/>
      <c r="F565" s="12"/>
      <c r="G565" s="13"/>
      <c r="H565" s="13"/>
      <c r="I565" s="13"/>
      <c r="J565" s="13"/>
      <c r="K565" s="13"/>
      <c r="M565" s="22"/>
      <c r="N565" s="22"/>
    </row>
    <row r="566" spans="1:14">
      <c r="A566" s="6" t="s">
        <v>29</v>
      </c>
      <c r="B566" s="62" t="s">
        <v>193</v>
      </c>
      <c r="C566" s="2" t="s">
        <v>25</v>
      </c>
      <c r="D566" s="2" t="s">
        <v>134</v>
      </c>
      <c r="E566" s="12"/>
      <c r="F566" s="12"/>
      <c r="G566" s="13"/>
      <c r="H566" s="13"/>
      <c r="I566" s="13"/>
      <c r="J566" s="13"/>
      <c r="K566" s="13"/>
      <c r="M566" s="22"/>
      <c r="N566" s="22"/>
    </row>
    <row r="567" spans="1:14">
      <c r="A567" s="6" t="s">
        <v>29</v>
      </c>
      <c r="B567" s="62" t="s">
        <v>193</v>
      </c>
      <c r="C567" s="2" t="s">
        <v>25</v>
      </c>
      <c r="D567" s="2" t="s">
        <v>134</v>
      </c>
      <c r="E567" s="12"/>
      <c r="F567" s="12"/>
      <c r="G567" s="13"/>
      <c r="H567" s="13"/>
      <c r="I567" s="13"/>
      <c r="J567" s="13"/>
      <c r="K567" s="13"/>
      <c r="M567" s="22"/>
      <c r="N567" s="22"/>
    </row>
    <row r="568" spans="1:14">
      <c r="A568" s="6" t="s">
        <v>29</v>
      </c>
      <c r="B568" s="63" t="s">
        <v>193</v>
      </c>
      <c r="C568" s="2" t="s">
        <v>26</v>
      </c>
      <c r="D568" s="2" t="s">
        <v>134</v>
      </c>
      <c r="E568" s="12"/>
      <c r="F568" s="12"/>
      <c r="G568" s="13"/>
      <c r="H568" s="13"/>
      <c r="I568" s="13"/>
      <c r="J568" s="13"/>
      <c r="K568" s="13"/>
      <c r="M568" s="22"/>
      <c r="N568" s="22"/>
    </row>
    <row r="569" spans="1:14">
      <c r="A569" s="6" t="s">
        <v>29</v>
      </c>
      <c r="B569" s="62" t="s">
        <v>193</v>
      </c>
      <c r="C569" s="2" t="s">
        <v>26</v>
      </c>
      <c r="D569" s="2" t="s">
        <v>134</v>
      </c>
      <c r="E569" s="12"/>
      <c r="F569" s="12"/>
      <c r="G569" s="13"/>
      <c r="H569" s="13"/>
      <c r="I569" s="13"/>
      <c r="J569" s="13"/>
      <c r="K569" s="13"/>
      <c r="M569" s="22"/>
      <c r="N569" s="22"/>
    </row>
    <row r="570" spans="1:14">
      <c r="A570" s="6" t="s">
        <v>29</v>
      </c>
      <c r="B570" s="62" t="s">
        <v>193</v>
      </c>
      <c r="C570" s="2" t="s">
        <v>14</v>
      </c>
      <c r="D570" s="2" t="s">
        <v>134</v>
      </c>
      <c r="E570" s="12"/>
      <c r="F570" s="12"/>
      <c r="G570" s="13"/>
      <c r="H570" s="13"/>
      <c r="I570" s="13"/>
      <c r="J570" s="13"/>
      <c r="K570" s="13"/>
      <c r="M570" s="22"/>
      <c r="N570" s="22"/>
    </row>
    <row r="571" spans="1:14">
      <c r="A571" s="6" t="s">
        <v>29</v>
      </c>
      <c r="B571" s="62" t="s">
        <v>193</v>
      </c>
      <c r="C571" s="2" t="s">
        <v>14</v>
      </c>
      <c r="D571" s="2" t="s">
        <v>134</v>
      </c>
      <c r="E571" s="12"/>
      <c r="F571" s="12"/>
      <c r="G571" s="13"/>
      <c r="H571" s="13"/>
      <c r="I571" s="13"/>
      <c r="J571" s="13"/>
      <c r="K571" s="13"/>
      <c r="M571" s="22"/>
      <c r="N571" s="22"/>
    </row>
    <row r="572" spans="1:14" ht="27.6">
      <c r="A572" s="6" t="s">
        <v>29</v>
      </c>
      <c r="B572" s="62" t="s">
        <v>193</v>
      </c>
      <c r="C572" s="2" t="s">
        <v>27</v>
      </c>
      <c r="D572" s="2" t="s">
        <v>141</v>
      </c>
      <c r="E572" s="12"/>
      <c r="F572" s="12"/>
      <c r="G572" s="13"/>
      <c r="H572" s="13"/>
      <c r="I572" s="13"/>
      <c r="J572" s="13"/>
      <c r="K572" s="13"/>
      <c r="M572" s="22"/>
      <c r="N572" s="22"/>
    </row>
    <row r="573" spans="1:14" ht="41.4">
      <c r="A573" s="6" t="s">
        <v>29</v>
      </c>
      <c r="B573" s="62" t="s">
        <v>193</v>
      </c>
      <c r="C573" s="2" t="s">
        <v>27</v>
      </c>
      <c r="D573" s="2" t="s">
        <v>142</v>
      </c>
      <c r="E573" s="12"/>
      <c r="F573" s="12"/>
      <c r="G573" s="13"/>
      <c r="H573" s="13"/>
      <c r="I573" s="13"/>
      <c r="J573" s="13"/>
      <c r="K573" s="13"/>
      <c r="M573" s="22"/>
      <c r="N573" s="22"/>
    </row>
    <row r="574" spans="1:14">
      <c r="A574" s="6" t="s">
        <v>29</v>
      </c>
      <c r="B574" s="62" t="s">
        <v>196</v>
      </c>
      <c r="C574" s="2" t="s">
        <v>22</v>
      </c>
      <c r="D574" s="2" t="s">
        <v>125</v>
      </c>
      <c r="E574" s="12">
        <v>2449015</v>
      </c>
      <c r="F574" s="12">
        <v>2449015</v>
      </c>
      <c r="G574" s="13"/>
      <c r="H574" s="13"/>
      <c r="I574" s="13"/>
      <c r="J574" s="13"/>
      <c r="K574" s="13"/>
      <c r="M574" s="22"/>
      <c r="N574" s="22"/>
    </row>
    <row r="575" spans="1:14">
      <c r="A575" s="6" t="s">
        <v>29</v>
      </c>
      <c r="B575" s="62" t="s">
        <v>196</v>
      </c>
      <c r="C575" s="2" t="s">
        <v>22</v>
      </c>
      <c r="D575" s="2" t="s">
        <v>126</v>
      </c>
      <c r="E575" s="12">
        <v>2449015</v>
      </c>
      <c r="F575" s="12">
        <v>1911509</v>
      </c>
      <c r="G575" s="13"/>
      <c r="H575" s="13">
        <v>537506</v>
      </c>
      <c r="I575" s="13"/>
      <c r="J575" s="13"/>
      <c r="K575" s="13"/>
      <c r="M575" s="22"/>
      <c r="N575" s="22"/>
    </row>
    <row r="576" spans="1:14">
      <c r="A576" s="6" t="s">
        <v>29</v>
      </c>
      <c r="B576" s="62" t="s">
        <v>196</v>
      </c>
      <c r="C576" s="2" t="s">
        <v>22</v>
      </c>
      <c r="D576" s="2" t="s">
        <v>127</v>
      </c>
      <c r="E576" s="12"/>
      <c r="F576" s="12"/>
      <c r="G576" s="13"/>
      <c r="H576" s="13"/>
      <c r="I576" s="13"/>
      <c r="J576" s="13"/>
      <c r="K576" s="13"/>
      <c r="M576" s="22"/>
      <c r="N576" s="22"/>
    </row>
    <row r="577" spans="1:14">
      <c r="A577" s="6" t="s">
        <v>29</v>
      </c>
      <c r="B577" s="62" t="s">
        <v>196</v>
      </c>
      <c r="C577" s="2" t="s">
        <v>22</v>
      </c>
      <c r="D577" s="2" t="s">
        <v>128</v>
      </c>
      <c r="E577" s="12"/>
      <c r="F577" s="12"/>
      <c r="G577" s="13"/>
      <c r="H577" s="13"/>
      <c r="I577" s="13"/>
      <c r="J577" s="13"/>
      <c r="K577" s="13"/>
      <c r="M577" s="22"/>
      <c r="N577" s="22"/>
    </row>
    <row r="578" spans="1:14">
      <c r="A578" s="6" t="s">
        <v>29</v>
      </c>
      <c r="B578" s="62" t="s">
        <v>196</v>
      </c>
      <c r="C578" s="2" t="s">
        <v>22</v>
      </c>
      <c r="D578" s="2" t="s">
        <v>129</v>
      </c>
      <c r="E578" s="12">
        <v>309525</v>
      </c>
      <c r="F578" s="12">
        <v>17117</v>
      </c>
      <c r="G578" s="13">
        <v>2874</v>
      </c>
      <c r="H578" s="13">
        <v>295282</v>
      </c>
      <c r="I578" s="13"/>
      <c r="J578" s="13"/>
      <c r="K578" s="13"/>
      <c r="M578" s="22"/>
      <c r="N578" s="22"/>
    </row>
    <row r="579" spans="1:14">
      <c r="A579" s="6" t="s">
        <v>29</v>
      </c>
      <c r="B579" s="62" t="s">
        <v>196</v>
      </c>
      <c r="C579" s="2" t="s">
        <v>22</v>
      </c>
      <c r="D579" s="2" t="s">
        <v>130</v>
      </c>
      <c r="E579" s="12"/>
      <c r="F579" s="12"/>
      <c r="G579" s="13"/>
      <c r="H579" s="13"/>
      <c r="I579" s="13"/>
      <c r="J579" s="13"/>
      <c r="K579" s="13"/>
      <c r="M579" s="22"/>
      <c r="N579" s="22"/>
    </row>
    <row r="580" spans="1:14">
      <c r="A580" s="6" t="s">
        <v>29</v>
      </c>
      <c r="B580" s="62" t="s">
        <v>196</v>
      </c>
      <c r="C580" s="2" t="s">
        <v>22</v>
      </c>
      <c r="D580" s="2" t="s">
        <v>131</v>
      </c>
      <c r="E580" s="12"/>
      <c r="F580" s="12"/>
      <c r="G580" s="13"/>
      <c r="H580" s="13"/>
      <c r="I580" s="13"/>
      <c r="J580" s="13"/>
      <c r="K580" s="13"/>
      <c r="M580" s="22"/>
      <c r="N580" s="22"/>
    </row>
    <row r="581" spans="1:14" ht="27.6">
      <c r="A581" s="6" t="s">
        <v>29</v>
      </c>
      <c r="B581" s="62" t="s">
        <v>196</v>
      </c>
      <c r="C581" s="2" t="s">
        <v>22</v>
      </c>
      <c r="D581" s="2" t="s">
        <v>132</v>
      </c>
      <c r="E581" s="12"/>
      <c r="F581" s="12"/>
      <c r="G581" s="13"/>
      <c r="H581" s="13"/>
      <c r="I581" s="13"/>
      <c r="J581" s="13"/>
      <c r="K581" s="13"/>
      <c r="M581" s="22"/>
      <c r="N581" s="22"/>
    </row>
    <row r="582" spans="1:14">
      <c r="A582" s="6" t="s">
        <v>29</v>
      </c>
      <c r="B582" s="62" t="s">
        <v>196</v>
      </c>
      <c r="C582" s="2" t="s">
        <v>22</v>
      </c>
      <c r="D582" s="2" t="s">
        <v>133</v>
      </c>
      <c r="E582" s="12"/>
      <c r="F582" s="12"/>
      <c r="G582" s="13"/>
      <c r="H582" s="13"/>
      <c r="I582" s="13"/>
      <c r="J582" s="13"/>
      <c r="K582" s="13"/>
      <c r="M582" s="22"/>
      <c r="N582" s="22"/>
    </row>
    <row r="583" spans="1:14">
      <c r="A583" s="6" t="s">
        <v>29</v>
      </c>
      <c r="B583" s="62" t="s">
        <v>196</v>
      </c>
      <c r="C583" s="2" t="s">
        <v>22</v>
      </c>
      <c r="D583" s="2" t="s">
        <v>134</v>
      </c>
      <c r="E583" s="12"/>
      <c r="F583" s="12"/>
      <c r="G583" s="13"/>
      <c r="H583" s="13"/>
      <c r="I583" s="13"/>
      <c r="J583" s="13"/>
      <c r="K583" s="13"/>
      <c r="M583" s="22"/>
      <c r="N583" s="22"/>
    </row>
    <row r="584" spans="1:14">
      <c r="A584" s="6" t="s">
        <v>29</v>
      </c>
      <c r="B584" s="62" t="s">
        <v>196</v>
      </c>
      <c r="C584" s="2" t="s">
        <v>87</v>
      </c>
      <c r="D584" s="2" t="s">
        <v>135</v>
      </c>
      <c r="E584" s="12"/>
      <c r="F584" s="12"/>
      <c r="G584" s="13">
        <v>566025</v>
      </c>
      <c r="H584" s="13">
        <v>157181</v>
      </c>
      <c r="I584" s="13">
        <v>137809</v>
      </c>
      <c r="J584" s="13">
        <v>254056</v>
      </c>
      <c r="K584" s="13"/>
      <c r="L584" s="2">
        <v>14755</v>
      </c>
      <c r="M584" s="22"/>
      <c r="N584" s="22"/>
    </row>
    <row r="585" spans="1:14">
      <c r="A585" s="6" t="s">
        <v>29</v>
      </c>
      <c r="B585" s="62" t="s">
        <v>196</v>
      </c>
      <c r="C585" s="2" t="s">
        <v>23</v>
      </c>
      <c r="D585" s="2" t="s">
        <v>136</v>
      </c>
      <c r="E585" s="12"/>
      <c r="F585" s="12"/>
      <c r="G585" s="13">
        <v>2449015</v>
      </c>
      <c r="H585" s="13">
        <v>2449015</v>
      </c>
      <c r="I585" s="13"/>
      <c r="J585" s="13"/>
      <c r="K585" s="13"/>
      <c r="M585" s="22"/>
      <c r="N585" s="22"/>
    </row>
    <row r="586" spans="1:14">
      <c r="A586" s="6" t="s">
        <v>29</v>
      </c>
      <c r="B586" s="62" t="s">
        <v>196</v>
      </c>
      <c r="C586" s="2" t="s">
        <v>23</v>
      </c>
      <c r="D586" s="2" t="s">
        <v>126</v>
      </c>
      <c r="E586" s="12"/>
      <c r="F586" s="12"/>
      <c r="G586" s="13">
        <v>8466173</v>
      </c>
      <c r="H586" s="13">
        <v>4222016</v>
      </c>
      <c r="I586" s="13"/>
      <c r="J586" s="13">
        <v>4244157</v>
      </c>
      <c r="K586" s="13"/>
      <c r="M586" s="22"/>
      <c r="N586" s="22"/>
    </row>
    <row r="587" spans="1:14">
      <c r="A587" s="6" t="s">
        <v>29</v>
      </c>
      <c r="B587" s="62" t="s">
        <v>196</v>
      </c>
      <c r="C587" s="2" t="s">
        <v>23</v>
      </c>
      <c r="D587" s="2" t="s">
        <v>127</v>
      </c>
      <c r="E587" s="12"/>
      <c r="F587" s="12"/>
      <c r="G587" s="13"/>
      <c r="H587" s="13"/>
      <c r="I587" s="13"/>
      <c r="J587" s="13"/>
      <c r="K587" s="13"/>
      <c r="M587" s="22"/>
      <c r="N587" s="22"/>
    </row>
    <row r="588" spans="1:14">
      <c r="A588" s="6" t="s">
        <v>29</v>
      </c>
      <c r="B588" s="62" t="s">
        <v>196</v>
      </c>
      <c r="C588" s="2" t="s">
        <v>23</v>
      </c>
      <c r="D588" s="2" t="s">
        <v>128</v>
      </c>
      <c r="E588" s="12"/>
      <c r="F588" s="12"/>
      <c r="G588" s="13"/>
      <c r="H588" s="13"/>
      <c r="I588" s="13"/>
      <c r="J588" s="13"/>
      <c r="K588" s="13"/>
      <c r="M588" s="22"/>
      <c r="N588" s="22"/>
    </row>
    <row r="589" spans="1:14">
      <c r="A589" s="6" t="s">
        <v>29</v>
      </c>
      <c r="B589" s="62" t="s">
        <v>196</v>
      </c>
      <c r="C589" s="2" t="s">
        <v>23</v>
      </c>
      <c r="D589" s="2" t="s">
        <v>129</v>
      </c>
      <c r="E589" s="12"/>
      <c r="F589" s="12"/>
      <c r="G589" s="13">
        <v>596830</v>
      </c>
      <c r="H589" s="13">
        <v>25526</v>
      </c>
      <c r="I589" s="13"/>
      <c r="J589" s="13">
        <v>14685</v>
      </c>
      <c r="K589" s="13"/>
      <c r="M589" s="22">
        <v>556619</v>
      </c>
      <c r="N589" s="22"/>
    </row>
    <row r="590" spans="1:14">
      <c r="A590" s="6" t="s">
        <v>29</v>
      </c>
      <c r="B590" s="62" t="s">
        <v>196</v>
      </c>
      <c r="C590" s="2" t="s">
        <v>23</v>
      </c>
      <c r="D590" s="2" t="s">
        <v>130</v>
      </c>
      <c r="E590" s="12"/>
      <c r="F590" s="12"/>
      <c r="G590" s="13"/>
      <c r="H590" s="13"/>
      <c r="I590" s="13"/>
      <c r="J590" s="13"/>
      <c r="K590" s="13"/>
      <c r="M590" s="22"/>
      <c r="N590" s="22"/>
    </row>
    <row r="591" spans="1:14">
      <c r="A591" s="6" t="s">
        <v>29</v>
      </c>
      <c r="B591" s="62" t="s">
        <v>196</v>
      </c>
      <c r="C591" s="2" t="s">
        <v>23</v>
      </c>
      <c r="D591" s="2" t="s">
        <v>137</v>
      </c>
      <c r="E591" s="12"/>
      <c r="F591" s="12"/>
      <c r="G591" s="13"/>
      <c r="H591" s="13"/>
      <c r="I591" s="13"/>
      <c r="J591" s="13"/>
      <c r="K591" s="13"/>
      <c r="M591" s="22"/>
      <c r="N591" s="22"/>
    </row>
    <row r="592" spans="1:14" ht="27.6">
      <c r="A592" s="6" t="s">
        <v>29</v>
      </c>
      <c r="B592" s="62" t="s">
        <v>196</v>
      </c>
      <c r="C592" s="2" t="s">
        <v>23</v>
      </c>
      <c r="D592" s="2" t="s">
        <v>138</v>
      </c>
      <c r="E592" s="12"/>
      <c r="F592" s="12"/>
      <c r="G592" s="13"/>
      <c r="H592" s="13"/>
      <c r="I592" s="13"/>
      <c r="J592" s="13"/>
      <c r="K592" s="13"/>
      <c r="M592" s="22"/>
      <c r="N592" s="22"/>
    </row>
    <row r="593" spans="1:14">
      <c r="A593" s="6" t="s">
        <v>29</v>
      </c>
      <c r="B593" s="62" t="s">
        <v>196</v>
      </c>
      <c r="C593" s="2" t="s">
        <v>23</v>
      </c>
      <c r="D593" s="2" t="s">
        <v>134</v>
      </c>
      <c r="E593" s="12"/>
      <c r="F593" s="12"/>
      <c r="G593" s="13"/>
      <c r="H593" s="13"/>
      <c r="I593" s="13"/>
      <c r="J593" s="13"/>
      <c r="K593" s="13"/>
      <c r="M593" s="22"/>
      <c r="N593" s="22"/>
    </row>
    <row r="594" spans="1:14">
      <c r="A594" s="6" t="s">
        <v>29</v>
      </c>
      <c r="B594" s="62" t="s">
        <v>196</v>
      </c>
      <c r="C594" s="2" t="s">
        <v>24</v>
      </c>
      <c r="D594" s="2" t="s">
        <v>125</v>
      </c>
      <c r="E594" s="12"/>
      <c r="F594" s="12"/>
      <c r="G594" s="13">
        <v>9799354</v>
      </c>
      <c r="H594" s="13">
        <v>1473415</v>
      </c>
      <c r="I594" s="13"/>
      <c r="J594" s="13">
        <v>8325939</v>
      </c>
      <c r="K594" s="13"/>
      <c r="M594" s="22"/>
      <c r="N594" s="22"/>
    </row>
    <row r="595" spans="1:14">
      <c r="A595" s="6" t="s">
        <v>29</v>
      </c>
      <c r="B595" s="62" t="s">
        <v>196</v>
      </c>
      <c r="C595" s="2" t="s">
        <v>24</v>
      </c>
      <c r="D595" s="2" t="s">
        <v>126</v>
      </c>
      <c r="E595" s="12"/>
      <c r="F595" s="12"/>
      <c r="G595" s="13">
        <v>9166788</v>
      </c>
      <c r="H595" s="13"/>
      <c r="I595" s="13"/>
      <c r="J595" s="13">
        <v>6295232</v>
      </c>
      <c r="K595" s="13"/>
      <c r="L595" s="2">
        <v>2159042</v>
      </c>
      <c r="M595" s="22">
        <v>712514</v>
      </c>
      <c r="N595" s="22"/>
    </row>
    <row r="596" spans="1:14">
      <c r="A596" s="6" t="s">
        <v>29</v>
      </c>
      <c r="B596" s="62" t="s">
        <v>196</v>
      </c>
      <c r="C596" s="2" t="s">
        <v>24</v>
      </c>
      <c r="D596" s="2" t="s">
        <v>127</v>
      </c>
      <c r="E596" s="12"/>
      <c r="F596" s="12"/>
      <c r="G596" s="13"/>
      <c r="H596" s="13"/>
      <c r="I596" s="13"/>
      <c r="J596" s="13"/>
      <c r="K596" s="13"/>
      <c r="M596" s="22"/>
      <c r="N596" s="22"/>
    </row>
    <row r="597" spans="1:14">
      <c r="A597" s="6" t="s">
        <v>29</v>
      </c>
      <c r="B597" s="62" t="s">
        <v>196</v>
      </c>
      <c r="C597" s="2" t="s">
        <v>24</v>
      </c>
      <c r="D597" s="2" t="s">
        <v>128</v>
      </c>
      <c r="E597" s="12"/>
      <c r="F597" s="12"/>
      <c r="G597" s="13"/>
      <c r="H597" s="13"/>
      <c r="I597" s="13"/>
      <c r="J597" s="13"/>
      <c r="K597" s="13"/>
      <c r="M597" s="22"/>
      <c r="N597" s="22"/>
    </row>
    <row r="598" spans="1:14">
      <c r="A598" s="6" t="s">
        <v>29</v>
      </c>
      <c r="B598" s="62" t="s">
        <v>196</v>
      </c>
      <c r="C598" s="2" t="s">
        <v>24</v>
      </c>
      <c r="D598" s="2" t="s">
        <v>129</v>
      </c>
      <c r="E598" s="12"/>
      <c r="F598" s="12"/>
      <c r="G598" s="13">
        <v>1005850</v>
      </c>
      <c r="H598" s="13"/>
      <c r="I598" s="13"/>
      <c r="J598" s="13"/>
      <c r="K598" s="13"/>
      <c r="M598" s="22">
        <v>1005850</v>
      </c>
      <c r="N598" s="22"/>
    </row>
    <row r="599" spans="1:14">
      <c r="A599" s="6" t="s">
        <v>29</v>
      </c>
      <c r="B599" s="62" t="s">
        <v>196</v>
      </c>
      <c r="C599" s="2" t="s">
        <v>24</v>
      </c>
      <c r="D599" s="2" t="s">
        <v>130</v>
      </c>
      <c r="E599" s="12"/>
      <c r="F599" s="12"/>
      <c r="G599" s="13"/>
      <c r="H599" s="13"/>
      <c r="I599" s="13"/>
      <c r="J599" s="13"/>
      <c r="K599" s="13"/>
      <c r="M599" s="22"/>
      <c r="N599" s="22"/>
    </row>
    <row r="600" spans="1:14">
      <c r="A600" s="6" t="s">
        <v>29</v>
      </c>
      <c r="B600" s="62" t="s">
        <v>196</v>
      </c>
      <c r="C600" s="2" t="s">
        <v>24</v>
      </c>
      <c r="D600" s="2" t="s">
        <v>137</v>
      </c>
      <c r="E600" s="12"/>
      <c r="F600" s="12"/>
      <c r="G600" s="13"/>
      <c r="H600" s="13"/>
      <c r="I600" s="13"/>
      <c r="J600" s="13"/>
      <c r="K600" s="13"/>
      <c r="M600" s="22"/>
      <c r="N600" s="22"/>
    </row>
    <row r="601" spans="1:14">
      <c r="A601" s="6" t="s">
        <v>29</v>
      </c>
      <c r="B601" s="62" t="s">
        <v>196</v>
      </c>
      <c r="C601" s="2" t="s">
        <v>24</v>
      </c>
      <c r="D601" s="2" t="s">
        <v>139</v>
      </c>
      <c r="E601" s="12"/>
      <c r="F601" s="12"/>
      <c r="G601" s="13"/>
      <c r="H601" s="13"/>
      <c r="I601" s="13">
        <v>1925664</v>
      </c>
      <c r="J601" s="13"/>
      <c r="K601" s="13"/>
      <c r="L601" s="2">
        <v>967225</v>
      </c>
      <c r="M601" s="22">
        <v>958439</v>
      </c>
      <c r="N601" s="22"/>
    </row>
    <row r="602" spans="1:14" ht="27.6">
      <c r="A602" s="6" t="s">
        <v>29</v>
      </c>
      <c r="B602" s="62" t="s">
        <v>196</v>
      </c>
      <c r="C602" s="2" t="s">
        <v>24</v>
      </c>
      <c r="D602" s="2" t="s">
        <v>140</v>
      </c>
      <c r="E602" s="12"/>
      <c r="F602" s="12"/>
      <c r="G602" s="13"/>
      <c r="H602" s="13"/>
      <c r="I602" s="13"/>
      <c r="J602" s="13"/>
      <c r="K602" s="13"/>
      <c r="M602" s="22"/>
      <c r="N602" s="22"/>
    </row>
    <row r="603" spans="1:14">
      <c r="A603" s="6" t="s">
        <v>29</v>
      </c>
      <c r="B603" s="62" t="s">
        <v>196</v>
      </c>
      <c r="C603" s="2" t="s">
        <v>24</v>
      </c>
      <c r="D603" s="2" t="s">
        <v>134</v>
      </c>
      <c r="E603" s="12"/>
      <c r="F603" s="12"/>
      <c r="G603" s="13">
        <v>1006443</v>
      </c>
      <c r="H603" s="13"/>
      <c r="I603" s="13"/>
      <c r="J603" s="13">
        <v>378739</v>
      </c>
      <c r="K603" s="13"/>
      <c r="L603" s="2">
        <v>190035</v>
      </c>
      <c r="M603" s="22">
        <v>437669</v>
      </c>
      <c r="N603" s="22" t="s">
        <v>198</v>
      </c>
    </row>
    <row r="604" spans="1:14">
      <c r="A604" s="6" t="s">
        <v>29</v>
      </c>
      <c r="B604" s="62" t="s">
        <v>196</v>
      </c>
      <c r="C604" s="2" t="s">
        <v>25</v>
      </c>
      <c r="D604" s="2" t="s">
        <v>134</v>
      </c>
      <c r="E604" s="12"/>
      <c r="F604" s="12"/>
      <c r="G604" s="13"/>
      <c r="H604" s="13"/>
      <c r="I604" s="13"/>
      <c r="J604" s="13"/>
      <c r="K604" s="13"/>
      <c r="M604" s="22"/>
      <c r="N604" s="22"/>
    </row>
    <row r="605" spans="1:14">
      <c r="A605" s="6" t="s">
        <v>29</v>
      </c>
      <c r="B605" s="63" t="s">
        <v>196</v>
      </c>
      <c r="C605" s="2" t="s">
        <v>25</v>
      </c>
      <c r="D605" s="2" t="s">
        <v>134</v>
      </c>
      <c r="E605" s="12"/>
      <c r="F605" s="12"/>
      <c r="G605" s="13"/>
      <c r="H605" s="13"/>
      <c r="I605" s="13"/>
      <c r="J605" s="13"/>
      <c r="K605" s="13"/>
      <c r="M605" s="22"/>
      <c r="N605" s="22"/>
    </row>
    <row r="606" spans="1:14">
      <c r="A606" s="6" t="s">
        <v>29</v>
      </c>
      <c r="B606" s="62" t="s">
        <v>196</v>
      </c>
      <c r="C606" s="2" t="s">
        <v>26</v>
      </c>
      <c r="D606" s="2" t="s">
        <v>134</v>
      </c>
      <c r="E606" s="12"/>
      <c r="F606" s="12"/>
      <c r="G606" s="13"/>
      <c r="H606" s="13"/>
      <c r="I606" s="13"/>
      <c r="J606" s="13"/>
      <c r="K606" s="13"/>
      <c r="M606" s="22"/>
      <c r="N606" s="22"/>
    </row>
    <row r="607" spans="1:14">
      <c r="A607" s="6" t="s">
        <v>29</v>
      </c>
      <c r="B607" s="62" t="s">
        <v>196</v>
      </c>
      <c r="C607" s="2" t="s">
        <v>26</v>
      </c>
      <c r="D607" s="2" t="s">
        <v>134</v>
      </c>
      <c r="E607" s="12"/>
      <c r="F607" s="12"/>
      <c r="G607" s="13"/>
      <c r="H607" s="13"/>
      <c r="I607" s="13"/>
      <c r="J607" s="13"/>
      <c r="K607" s="13"/>
      <c r="M607" s="22"/>
      <c r="N607" s="22"/>
    </row>
    <row r="608" spans="1:14">
      <c r="A608" s="6" t="s">
        <v>29</v>
      </c>
      <c r="B608" s="62" t="s">
        <v>196</v>
      </c>
      <c r="C608" s="2" t="s">
        <v>14</v>
      </c>
      <c r="D608" s="2" t="s">
        <v>134</v>
      </c>
      <c r="E608" s="12"/>
      <c r="F608" s="12"/>
      <c r="G608" s="13"/>
      <c r="H608" s="13"/>
      <c r="I608" s="13"/>
      <c r="J608" s="13"/>
      <c r="K608" s="13"/>
      <c r="M608" s="22"/>
      <c r="N608" s="22"/>
    </row>
    <row r="609" spans="1:14">
      <c r="A609" s="6" t="s">
        <v>29</v>
      </c>
      <c r="B609" s="62" t="s">
        <v>196</v>
      </c>
      <c r="C609" s="2" t="s">
        <v>14</v>
      </c>
      <c r="D609" s="2" t="s">
        <v>134</v>
      </c>
      <c r="E609" s="12"/>
      <c r="F609" s="12"/>
      <c r="G609" s="13"/>
      <c r="H609" s="13"/>
      <c r="I609" s="13"/>
      <c r="J609" s="13"/>
      <c r="K609" s="13"/>
      <c r="M609" s="22"/>
      <c r="N609" s="22"/>
    </row>
    <row r="610" spans="1:14" ht="27.6">
      <c r="A610" s="6" t="s">
        <v>29</v>
      </c>
      <c r="B610" s="62" t="s">
        <v>196</v>
      </c>
      <c r="C610" s="2" t="s">
        <v>27</v>
      </c>
      <c r="D610" s="2" t="s">
        <v>141</v>
      </c>
      <c r="E610" s="12"/>
      <c r="F610" s="12"/>
      <c r="G610" s="13"/>
      <c r="H610" s="13"/>
      <c r="I610" s="13"/>
      <c r="J610" s="13"/>
      <c r="K610" s="13"/>
      <c r="M610" s="22"/>
      <c r="N610" s="22"/>
    </row>
    <row r="611" spans="1:14" ht="41.4">
      <c r="A611" s="6" t="s">
        <v>29</v>
      </c>
      <c r="B611" s="62" t="s">
        <v>196</v>
      </c>
      <c r="C611" s="2" t="s">
        <v>27</v>
      </c>
      <c r="D611" s="2" t="s">
        <v>142</v>
      </c>
      <c r="E611" s="12"/>
      <c r="F611" s="12"/>
      <c r="G611" s="13"/>
      <c r="H611" s="13"/>
      <c r="I611" s="13"/>
      <c r="J611" s="13"/>
      <c r="K611" s="13">
        <v>604900</v>
      </c>
      <c r="M611" s="22">
        <v>604900</v>
      </c>
      <c r="N611" s="22" t="s">
        <v>199</v>
      </c>
    </row>
    <row r="612" spans="1:14">
      <c r="A612" s="6" t="s">
        <v>29</v>
      </c>
      <c r="B612" s="62" t="s">
        <v>200</v>
      </c>
      <c r="C612" s="2" t="s">
        <v>22</v>
      </c>
      <c r="D612" s="2" t="s">
        <v>125</v>
      </c>
      <c r="E612" s="12">
        <v>2050823</v>
      </c>
      <c r="F612" s="12">
        <v>393132</v>
      </c>
      <c r="G612" s="13"/>
      <c r="H612" s="13">
        <v>1657691</v>
      </c>
      <c r="I612" s="13"/>
      <c r="J612" s="13"/>
      <c r="K612" s="13"/>
      <c r="M612" s="22"/>
      <c r="N612" s="22"/>
    </row>
    <row r="613" spans="1:14">
      <c r="A613" s="6" t="s">
        <v>29</v>
      </c>
      <c r="B613" s="62" t="s">
        <v>200</v>
      </c>
      <c r="C613" s="2" t="s">
        <v>22</v>
      </c>
      <c r="D613" s="2" t="s">
        <v>126</v>
      </c>
      <c r="E613" s="12">
        <v>2050822</v>
      </c>
      <c r="F613" s="12">
        <v>786489</v>
      </c>
      <c r="G613" s="13"/>
      <c r="H613" s="13">
        <v>1264333</v>
      </c>
      <c r="I613" s="13"/>
      <c r="J613" s="13"/>
      <c r="K613" s="13"/>
      <c r="M613" s="22"/>
      <c r="N613" s="22"/>
    </row>
    <row r="614" spans="1:14">
      <c r="A614" s="6" t="s">
        <v>29</v>
      </c>
      <c r="B614" s="62" t="s">
        <v>200</v>
      </c>
      <c r="C614" s="2" t="s">
        <v>22</v>
      </c>
      <c r="D614" s="2" t="s">
        <v>127</v>
      </c>
      <c r="E614" s="12"/>
      <c r="F614" s="12"/>
      <c r="G614" s="13"/>
      <c r="H614" s="13"/>
      <c r="I614" s="13"/>
      <c r="J614" s="13"/>
      <c r="K614" s="13"/>
      <c r="M614" s="22"/>
      <c r="N614" s="22"/>
    </row>
    <row r="615" spans="1:14">
      <c r="A615" s="6" t="s">
        <v>29</v>
      </c>
      <c r="B615" s="62" t="s">
        <v>200</v>
      </c>
      <c r="C615" s="2" t="s">
        <v>22</v>
      </c>
      <c r="D615" s="2" t="s">
        <v>128</v>
      </c>
      <c r="E615" s="12"/>
      <c r="F615" s="12"/>
      <c r="G615" s="13"/>
      <c r="H615" s="13"/>
      <c r="I615" s="13"/>
      <c r="J615" s="13"/>
      <c r="K615" s="13"/>
      <c r="M615" s="22"/>
      <c r="N615" s="22"/>
    </row>
    <row r="616" spans="1:14">
      <c r="A616" s="6" t="s">
        <v>29</v>
      </c>
      <c r="B616" s="62" t="s">
        <v>200</v>
      </c>
      <c r="C616" s="2" t="s">
        <v>22</v>
      </c>
      <c r="D616" s="2" t="s">
        <v>129</v>
      </c>
      <c r="E616" s="12"/>
      <c r="F616" s="12"/>
      <c r="G616" s="13"/>
      <c r="H616" s="13"/>
      <c r="I616" s="13"/>
      <c r="J616" s="13"/>
      <c r="K616" s="13"/>
      <c r="M616" s="22"/>
      <c r="N616" s="22"/>
    </row>
    <row r="617" spans="1:14">
      <c r="A617" s="6" t="s">
        <v>29</v>
      </c>
      <c r="B617" s="62" t="s">
        <v>200</v>
      </c>
      <c r="C617" s="2" t="s">
        <v>22</v>
      </c>
      <c r="D617" s="2" t="s">
        <v>130</v>
      </c>
      <c r="E617" s="12">
        <v>204259</v>
      </c>
      <c r="F617" s="12"/>
      <c r="G617" s="13"/>
      <c r="H617" s="13">
        <v>204259</v>
      </c>
      <c r="I617" s="13"/>
      <c r="J617" s="13"/>
      <c r="K617" s="13"/>
      <c r="M617" s="22"/>
      <c r="N617" s="22"/>
    </row>
    <row r="618" spans="1:14">
      <c r="A618" s="6" t="s">
        <v>29</v>
      </c>
      <c r="B618" s="62" t="s">
        <v>200</v>
      </c>
      <c r="C618" s="2" t="s">
        <v>22</v>
      </c>
      <c r="D618" s="2" t="s">
        <v>131</v>
      </c>
      <c r="E618" s="12"/>
      <c r="F618" s="12"/>
      <c r="G618" s="13"/>
      <c r="H618" s="13"/>
      <c r="I618" s="13"/>
      <c r="J618" s="13"/>
      <c r="K618" s="13"/>
      <c r="M618" s="22"/>
      <c r="N618" s="22"/>
    </row>
    <row r="619" spans="1:14" ht="27.6">
      <c r="A619" s="6" t="s">
        <v>29</v>
      </c>
      <c r="B619" s="62" t="s">
        <v>200</v>
      </c>
      <c r="C619" s="2" t="s">
        <v>22</v>
      </c>
      <c r="D619" s="2" t="s">
        <v>132</v>
      </c>
      <c r="E619" s="12"/>
      <c r="F619" s="12"/>
      <c r="G619" s="13"/>
      <c r="H619" s="13"/>
      <c r="I619" s="13"/>
      <c r="J619" s="13"/>
      <c r="K619" s="13"/>
      <c r="M619" s="22"/>
      <c r="N619" s="22"/>
    </row>
    <row r="620" spans="1:14">
      <c r="A620" s="6" t="s">
        <v>29</v>
      </c>
      <c r="B620" s="62" t="s">
        <v>200</v>
      </c>
      <c r="C620" s="2" t="s">
        <v>22</v>
      </c>
      <c r="D620" s="2" t="s">
        <v>133</v>
      </c>
      <c r="E620" s="12"/>
      <c r="F620" s="12"/>
      <c r="G620" s="13"/>
      <c r="H620" s="13"/>
      <c r="I620" s="13"/>
      <c r="J620" s="13"/>
      <c r="K620" s="13"/>
      <c r="M620" s="22"/>
      <c r="N620" s="22"/>
    </row>
    <row r="621" spans="1:14">
      <c r="A621" s="6" t="s">
        <v>29</v>
      </c>
      <c r="B621" s="62" t="s">
        <v>200</v>
      </c>
      <c r="C621" s="2" t="s">
        <v>22</v>
      </c>
      <c r="D621" s="2" t="s">
        <v>134</v>
      </c>
      <c r="E621" s="12"/>
      <c r="F621" s="12"/>
      <c r="G621" s="13"/>
      <c r="H621" s="13"/>
      <c r="I621" s="13"/>
      <c r="J621" s="13"/>
      <c r="K621" s="13"/>
      <c r="M621" s="22"/>
      <c r="N621" s="22"/>
    </row>
    <row r="622" spans="1:14">
      <c r="A622" s="6" t="s">
        <v>29</v>
      </c>
      <c r="B622" s="62" t="s">
        <v>200</v>
      </c>
      <c r="C622" s="2" t="s">
        <v>87</v>
      </c>
      <c r="D622" s="2" t="s">
        <v>135</v>
      </c>
      <c r="E622" s="12"/>
      <c r="F622" s="12"/>
      <c r="G622" s="13">
        <v>411344</v>
      </c>
      <c r="H622" s="13">
        <v>119911</v>
      </c>
      <c r="I622" s="13">
        <v>689800</v>
      </c>
      <c r="J622" s="13">
        <v>617326</v>
      </c>
      <c r="K622" s="13"/>
      <c r="L622" s="134">
        <v>117839</v>
      </c>
      <c r="M622" s="22"/>
      <c r="N622" s="22"/>
    </row>
    <row r="623" spans="1:14">
      <c r="A623" s="6" t="s">
        <v>29</v>
      </c>
      <c r="B623" s="62" t="s">
        <v>200</v>
      </c>
      <c r="C623" s="2" t="s">
        <v>23</v>
      </c>
      <c r="D623" s="2" t="s">
        <v>136</v>
      </c>
      <c r="E623" s="12"/>
      <c r="F623" s="12"/>
      <c r="G623" s="13">
        <v>2050823</v>
      </c>
      <c r="H623" s="13">
        <v>480896</v>
      </c>
      <c r="I623" s="13"/>
      <c r="J623" s="13">
        <v>1569926</v>
      </c>
      <c r="K623" s="13"/>
      <c r="M623" s="22"/>
      <c r="N623" s="22"/>
    </row>
    <row r="624" spans="1:14">
      <c r="A624" s="6" t="s">
        <v>29</v>
      </c>
      <c r="B624" s="62" t="s">
        <v>200</v>
      </c>
      <c r="C624" s="2" t="s">
        <v>23</v>
      </c>
      <c r="D624" s="2" t="s">
        <v>126</v>
      </c>
      <c r="E624" s="12"/>
      <c r="F624" s="12"/>
      <c r="G624" s="13">
        <v>6828862</v>
      </c>
      <c r="H624" s="13">
        <v>5825032</v>
      </c>
      <c r="I624" s="13"/>
      <c r="J624" s="13">
        <v>870827</v>
      </c>
      <c r="K624" s="13"/>
      <c r="L624" s="134">
        <v>120930</v>
      </c>
      <c r="M624" s="22">
        <v>12073</v>
      </c>
      <c r="N624" s="22"/>
    </row>
    <row r="625" spans="1:14">
      <c r="A625" s="6" t="s">
        <v>29</v>
      </c>
      <c r="B625" s="62" t="s">
        <v>200</v>
      </c>
      <c r="C625" s="2" t="s">
        <v>23</v>
      </c>
      <c r="D625" s="2" t="s">
        <v>127</v>
      </c>
      <c r="E625" s="12"/>
      <c r="F625" s="12"/>
      <c r="G625" s="13"/>
      <c r="H625" s="13"/>
      <c r="I625" s="13"/>
      <c r="J625" s="13"/>
      <c r="K625" s="13"/>
      <c r="M625" s="22"/>
      <c r="N625" s="22"/>
    </row>
    <row r="626" spans="1:14">
      <c r="A626" s="6" t="s">
        <v>29</v>
      </c>
      <c r="B626" s="62" t="s">
        <v>200</v>
      </c>
      <c r="C626" s="2" t="s">
        <v>23</v>
      </c>
      <c r="D626" s="2" t="s">
        <v>128</v>
      </c>
      <c r="E626" s="12"/>
      <c r="F626" s="12"/>
      <c r="G626" s="13"/>
      <c r="H626" s="13"/>
      <c r="I626" s="13"/>
      <c r="J626" s="13"/>
      <c r="K626" s="13"/>
      <c r="M626" s="22"/>
      <c r="N626" s="22"/>
    </row>
    <row r="627" spans="1:14">
      <c r="A627" s="6" t="s">
        <v>29</v>
      </c>
      <c r="B627" s="62" t="s">
        <v>200</v>
      </c>
      <c r="C627" s="2" t="s">
        <v>23</v>
      </c>
      <c r="D627" s="2" t="s">
        <v>129</v>
      </c>
      <c r="E627" s="12"/>
      <c r="F627" s="12"/>
      <c r="G627" s="13"/>
      <c r="H627" s="13"/>
      <c r="I627" s="13"/>
      <c r="J627" s="13"/>
      <c r="K627" s="13"/>
      <c r="M627" s="22"/>
      <c r="N627" s="22"/>
    </row>
    <row r="628" spans="1:14">
      <c r="A628" s="6" t="s">
        <v>29</v>
      </c>
      <c r="B628" s="62" t="s">
        <v>200</v>
      </c>
      <c r="C628" s="2" t="s">
        <v>23</v>
      </c>
      <c r="D628" s="2" t="s">
        <v>130</v>
      </c>
      <c r="E628" s="12"/>
      <c r="F628" s="12"/>
      <c r="G628" s="13">
        <v>369950</v>
      </c>
      <c r="H628" s="13"/>
      <c r="I628" s="13"/>
      <c r="J628" s="13">
        <v>369950</v>
      </c>
      <c r="K628" s="13"/>
      <c r="M628" s="22"/>
      <c r="N628" s="22"/>
    </row>
    <row r="629" spans="1:14">
      <c r="A629" s="6" t="s">
        <v>29</v>
      </c>
      <c r="B629" s="62" t="s">
        <v>200</v>
      </c>
      <c r="C629" s="2" t="s">
        <v>23</v>
      </c>
      <c r="D629" s="2" t="s">
        <v>137</v>
      </c>
      <c r="E629" s="12"/>
      <c r="F629" s="12"/>
      <c r="G629" s="13"/>
      <c r="H629" s="13"/>
      <c r="I629" s="13"/>
      <c r="J629" s="13"/>
      <c r="K629" s="13"/>
      <c r="M629" s="22"/>
      <c r="N629" s="22"/>
    </row>
    <row r="630" spans="1:14" ht="27.6">
      <c r="A630" s="6" t="s">
        <v>29</v>
      </c>
      <c r="B630" s="62" t="s">
        <v>200</v>
      </c>
      <c r="C630" s="2" t="s">
        <v>23</v>
      </c>
      <c r="D630" s="2" t="s">
        <v>138</v>
      </c>
      <c r="E630" s="12"/>
      <c r="F630" s="12"/>
      <c r="G630" s="13"/>
      <c r="H630" s="13"/>
      <c r="I630" s="13"/>
      <c r="J630" s="13"/>
      <c r="K630" s="13"/>
      <c r="M630" s="22"/>
      <c r="N630" s="22"/>
    </row>
    <row r="631" spans="1:14">
      <c r="A631" s="6" t="s">
        <v>29</v>
      </c>
      <c r="B631" s="62" t="s">
        <v>200</v>
      </c>
      <c r="C631" s="2" t="s">
        <v>23</v>
      </c>
      <c r="D631" s="2" t="s">
        <v>134</v>
      </c>
      <c r="E631" s="12"/>
      <c r="F631" s="12"/>
      <c r="G631" s="13"/>
      <c r="H631" s="13"/>
      <c r="I631" s="13"/>
      <c r="J631" s="13"/>
      <c r="K631" s="13"/>
      <c r="M631" s="22"/>
      <c r="N631" s="22"/>
    </row>
    <row r="632" spans="1:14">
      <c r="A632" s="6" t="s">
        <v>29</v>
      </c>
      <c r="B632" s="62" t="s">
        <v>200</v>
      </c>
      <c r="C632" s="2" t="s">
        <v>24</v>
      </c>
      <c r="D632" s="2" t="s">
        <v>125</v>
      </c>
      <c r="E632" s="12"/>
      <c r="F632" s="12"/>
      <c r="G632" s="13">
        <v>8023246</v>
      </c>
      <c r="H632" s="13">
        <v>4207</v>
      </c>
      <c r="I632" s="13"/>
      <c r="J632" s="13">
        <v>7988012</v>
      </c>
      <c r="K632" s="13"/>
      <c r="L632" s="134">
        <v>31027</v>
      </c>
      <c r="M632" s="22"/>
      <c r="N632" s="22"/>
    </row>
    <row r="633" spans="1:14">
      <c r="A633" s="6" t="s">
        <v>29</v>
      </c>
      <c r="B633" s="62" t="s">
        <v>200</v>
      </c>
      <c r="C633" s="2" t="s">
        <v>24</v>
      </c>
      <c r="D633" s="2" t="s">
        <v>126</v>
      </c>
      <c r="E633" s="12"/>
      <c r="F633" s="12"/>
      <c r="G633" s="13">
        <v>7508070</v>
      </c>
      <c r="H633" s="13">
        <v>671889</v>
      </c>
      <c r="I633" s="13"/>
      <c r="J633" s="13">
        <v>6739634</v>
      </c>
      <c r="K633" s="13"/>
      <c r="L633" s="134">
        <v>93373</v>
      </c>
      <c r="M633" s="22">
        <v>3174</v>
      </c>
      <c r="N633" s="22"/>
    </row>
    <row r="634" spans="1:14">
      <c r="A634" s="6" t="s">
        <v>29</v>
      </c>
      <c r="B634" s="62" t="s">
        <v>200</v>
      </c>
      <c r="C634" s="2" t="s">
        <v>24</v>
      </c>
      <c r="D634" s="2" t="s">
        <v>127</v>
      </c>
      <c r="E634" s="12"/>
      <c r="F634" s="12"/>
      <c r="G634" s="13"/>
      <c r="H634" s="13"/>
      <c r="I634" s="13"/>
      <c r="J634" s="13"/>
      <c r="K634" s="13"/>
      <c r="M634" s="22"/>
      <c r="N634" s="22"/>
    </row>
    <row r="635" spans="1:14">
      <c r="A635" s="6" t="s">
        <v>29</v>
      </c>
      <c r="B635" s="62" t="s">
        <v>200</v>
      </c>
      <c r="C635" s="2" t="s">
        <v>24</v>
      </c>
      <c r="D635" s="2" t="s">
        <v>128</v>
      </c>
      <c r="E635" s="12"/>
      <c r="F635" s="12"/>
      <c r="G635" s="13"/>
      <c r="H635" s="13"/>
      <c r="I635" s="13"/>
      <c r="J635" s="13"/>
      <c r="K635" s="13"/>
      <c r="M635" s="22"/>
      <c r="N635" s="22"/>
    </row>
    <row r="636" spans="1:14">
      <c r="A636" s="6" t="s">
        <v>29</v>
      </c>
      <c r="B636" s="62" t="s">
        <v>200</v>
      </c>
      <c r="C636" s="2" t="s">
        <v>24</v>
      </c>
      <c r="D636" s="2" t="s">
        <v>129</v>
      </c>
      <c r="E636" s="12"/>
      <c r="F636" s="12"/>
      <c r="G636" s="13"/>
      <c r="H636" s="13"/>
      <c r="I636" s="13"/>
      <c r="J636" s="13"/>
      <c r="K636" s="13"/>
      <c r="M636" s="22"/>
      <c r="N636" s="22"/>
    </row>
    <row r="637" spans="1:14">
      <c r="A637" s="6" t="s">
        <v>29</v>
      </c>
      <c r="B637" s="62" t="s">
        <v>200</v>
      </c>
      <c r="C637" s="2" t="s">
        <v>24</v>
      </c>
      <c r="D637" s="2" t="s">
        <v>130</v>
      </c>
      <c r="E637" s="12"/>
      <c r="F637" s="12"/>
      <c r="G637" s="13"/>
      <c r="H637" s="13"/>
      <c r="I637" s="13"/>
      <c r="J637" s="13"/>
      <c r="K637" s="13"/>
      <c r="M637" s="22"/>
      <c r="N637" s="22"/>
    </row>
    <row r="638" spans="1:14">
      <c r="A638" s="6" t="s">
        <v>29</v>
      </c>
      <c r="B638" s="62" t="s">
        <v>200</v>
      </c>
      <c r="C638" s="2" t="s">
        <v>24</v>
      </c>
      <c r="D638" s="2" t="s">
        <v>137</v>
      </c>
      <c r="E638" s="12"/>
      <c r="F638" s="12"/>
      <c r="G638" s="13"/>
      <c r="H638" s="13"/>
      <c r="I638" s="13"/>
      <c r="J638" s="13"/>
      <c r="K638" s="13"/>
      <c r="M638" s="22"/>
      <c r="N638" s="22"/>
    </row>
    <row r="639" spans="1:14">
      <c r="A639" s="6" t="s">
        <v>29</v>
      </c>
      <c r="B639" s="62" t="s">
        <v>200</v>
      </c>
      <c r="C639" s="2" t="s">
        <v>24</v>
      </c>
      <c r="D639" s="2" t="s">
        <v>139</v>
      </c>
      <c r="E639" s="12"/>
      <c r="F639" s="12"/>
      <c r="G639" s="13"/>
      <c r="H639" s="13"/>
      <c r="I639" s="13"/>
      <c r="J639" s="13"/>
      <c r="K639" s="13"/>
      <c r="M639" s="22"/>
      <c r="N639" s="22"/>
    </row>
    <row r="640" spans="1:14" ht="27.6">
      <c r="A640" s="6" t="s">
        <v>29</v>
      </c>
      <c r="B640" s="62" t="s">
        <v>200</v>
      </c>
      <c r="C640" s="2" t="s">
        <v>24</v>
      </c>
      <c r="D640" s="2" t="s">
        <v>140</v>
      </c>
      <c r="E640" s="12"/>
      <c r="F640" s="12"/>
      <c r="G640" s="13"/>
      <c r="H640" s="13"/>
      <c r="I640" s="13"/>
      <c r="J640" s="13"/>
      <c r="K640" s="13"/>
      <c r="M640" s="22"/>
      <c r="N640" s="22"/>
    </row>
    <row r="641" spans="1:14">
      <c r="A641" s="6" t="s">
        <v>29</v>
      </c>
      <c r="B641" s="62" t="s">
        <v>200</v>
      </c>
      <c r="C641" s="2" t="s">
        <v>24</v>
      </c>
      <c r="D641" s="2" t="s">
        <v>134</v>
      </c>
      <c r="E641" s="12"/>
      <c r="F641" s="12"/>
      <c r="G641" s="13"/>
      <c r="H641" s="13"/>
      <c r="I641" s="13"/>
      <c r="J641" s="13"/>
      <c r="K641" s="13"/>
      <c r="M641" s="22"/>
      <c r="N641" s="22"/>
    </row>
    <row r="642" spans="1:14">
      <c r="A642" s="6" t="s">
        <v>29</v>
      </c>
      <c r="B642" s="63" t="s">
        <v>200</v>
      </c>
      <c r="C642" s="2" t="s">
        <v>25</v>
      </c>
      <c r="D642" s="2" t="s">
        <v>134</v>
      </c>
      <c r="E642" s="12"/>
      <c r="F642" s="12"/>
      <c r="G642" s="13"/>
      <c r="H642" s="13"/>
      <c r="I642" s="13"/>
      <c r="J642" s="13"/>
      <c r="K642" s="13"/>
      <c r="M642" s="22"/>
      <c r="N642" s="22"/>
    </row>
    <row r="643" spans="1:14">
      <c r="A643" s="6" t="s">
        <v>29</v>
      </c>
      <c r="B643" s="62" t="s">
        <v>200</v>
      </c>
      <c r="C643" s="2" t="s">
        <v>25</v>
      </c>
      <c r="D643" s="2" t="s">
        <v>134</v>
      </c>
      <c r="E643" s="12"/>
      <c r="F643" s="12"/>
      <c r="G643" s="13"/>
      <c r="H643" s="13"/>
      <c r="I643" s="13"/>
      <c r="J643" s="13"/>
      <c r="K643" s="13"/>
      <c r="M643" s="22"/>
      <c r="N643" s="22"/>
    </row>
    <row r="644" spans="1:14">
      <c r="A644" s="6" t="s">
        <v>29</v>
      </c>
      <c r="B644" s="62" t="s">
        <v>200</v>
      </c>
      <c r="C644" s="2" t="s">
        <v>26</v>
      </c>
      <c r="D644" s="2" t="s">
        <v>134</v>
      </c>
      <c r="E644" s="12"/>
      <c r="F644" s="12"/>
      <c r="G644" s="13"/>
      <c r="H644" s="13"/>
      <c r="I644" s="13"/>
      <c r="J644" s="13"/>
      <c r="K644" s="13"/>
      <c r="M644" s="22"/>
      <c r="N644" s="22"/>
    </row>
    <row r="645" spans="1:14">
      <c r="A645" s="6" t="s">
        <v>29</v>
      </c>
      <c r="B645" s="62" t="s">
        <v>200</v>
      </c>
      <c r="C645" s="2" t="s">
        <v>26</v>
      </c>
      <c r="D645" s="2" t="s">
        <v>134</v>
      </c>
      <c r="E645" s="12"/>
      <c r="F645" s="12"/>
      <c r="G645" s="13"/>
      <c r="H645" s="13"/>
      <c r="I645" s="13"/>
      <c r="J645" s="13"/>
      <c r="K645" s="13"/>
      <c r="M645" s="22"/>
      <c r="N645" s="22"/>
    </row>
    <row r="646" spans="1:14">
      <c r="A646" s="6" t="s">
        <v>29</v>
      </c>
      <c r="B646" s="62" t="s">
        <v>200</v>
      </c>
      <c r="C646" s="2" t="s">
        <v>14</v>
      </c>
      <c r="D646" s="2" t="s">
        <v>134</v>
      </c>
      <c r="E646" s="12"/>
      <c r="F646" s="12"/>
      <c r="G646" s="13"/>
      <c r="H646" s="13"/>
      <c r="I646" s="13"/>
      <c r="J646" s="13"/>
      <c r="K646" s="13"/>
      <c r="M646" s="22"/>
      <c r="N646" s="22"/>
    </row>
    <row r="647" spans="1:14">
      <c r="A647" s="6" t="s">
        <v>29</v>
      </c>
      <c r="B647" s="62" t="s">
        <v>200</v>
      </c>
      <c r="C647" s="2" t="s">
        <v>14</v>
      </c>
      <c r="D647" s="2" t="s">
        <v>134</v>
      </c>
      <c r="E647" s="12"/>
      <c r="F647" s="12"/>
      <c r="G647" s="13"/>
      <c r="H647" s="13"/>
      <c r="I647" s="13"/>
      <c r="J647" s="13"/>
      <c r="K647" s="13"/>
      <c r="M647" s="22"/>
      <c r="N647" s="22"/>
    </row>
    <row r="648" spans="1:14" ht="27.6">
      <c r="A648" s="6" t="s">
        <v>29</v>
      </c>
      <c r="B648" s="62" t="s">
        <v>200</v>
      </c>
      <c r="C648" s="2" t="s">
        <v>27</v>
      </c>
      <c r="D648" s="2" t="s">
        <v>141</v>
      </c>
      <c r="E648" s="12"/>
      <c r="F648" s="12"/>
      <c r="G648" s="13"/>
      <c r="H648" s="13"/>
      <c r="I648" s="13"/>
      <c r="J648" s="13"/>
      <c r="K648" s="13"/>
      <c r="M648" s="22"/>
      <c r="N648" s="22"/>
    </row>
    <row r="649" spans="1:14" ht="41.4">
      <c r="A649" s="6" t="s">
        <v>29</v>
      </c>
      <c r="B649" s="62" t="s">
        <v>200</v>
      </c>
      <c r="C649" s="2" t="s">
        <v>27</v>
      </c>
      <c r="D649" s="2" t="s">
        <v>142</v>
      </c>
      <c r="E649" s="12"/>
      <c r="F649" s="12"/>
      <c r="G649" s="13"/>
      <c r="H649" s="13"/>
      <c r="I649" s="13"/>
      <c r="J649" s="13"/>
      <c r="K649" s="13"/>
      <c r="M649" s="22"/>
      <c r="N649" s="22"/>
    </row>
    <row r="650" spans="1:14">
      <c r="A650" s="6" t="s">
        <v>29</v>
      </c>
      <c r="B650" s="62" t="s">
        <v>205</v>
      </c>
      <c r="C650" s="2" t="s">
        <v>22</v>
      </c>
      <c r="D650" s="2" t="s">
        <v>125</v>
      </c>
      <c r="E650" s="12">
        <v>1931299</v>
      </c>
      <c r="F650" s="12">
        <v>1931299</v>
      </c>
      <c r="G650" s="13"/>
      <c r="H650" s="13"/>
      <c r="I650" s="13"/>
      <c r="J650" s="13"/>
      <c r="K650" s="13"/>
      <c r="M650" s="22"/>
      <c r="N650" s="22"/>
    </row>
    <row r="651" spans="1:14">
      <c r="A651" s="6" t="s">
        <v>29</v>
      </c>
      <c r="B651" s="62" t="s">
        <v>205</v>
      </c>
      <c r="C651" s="2" t="s">
        <v>22</v>
      </c>
      <c r="D651" s="2" t="s">
        <v>126</v>
      </c>
      <c r="E651" s="12">
        <v>1931299</v>
      </c>
      <c r="F651" s="12">
        <v>1535142</v>
      </c>
      <c r="G651" s="13"/>
      <c r="H651" s="13">
        <v>396157</v>
      </c>
      <c r="I651" s="13"/>
      <c r="J651" s="13"/>
      <c r="K651" s="13"/>
      <c r="M651" s="22"/>
      <c r="N651" s="22"/>
    </row>
    <row r="652" spans="1:14">
      <c r="A652" s="6" t="s">
        <v>29</v>
      </c>
      <c r="B652" s="62" t="s">
        <v>205</v>
      </c>
      <c r="C652" s="2" t="s">
        <v>22</v>
      </c>
      <c r="D652" s="2" t="s">
        <v>127</v>
      </c>
      <c r="E652" s="12"/>
      <c r="F652" s="12"/>
      <c r="G652" s="13"/>
      <c r="H652" s="13"/>
      <c r="I652" s="13"/>
      <c r="J652" s="13"/>
      <c r="K652" s="13"/>
      <c r="M652" s="22"/>
      <c r="N652" s="22"/>
    </row>
    <row r="653" spans="1:14">
      <c r="A653" s="6" t="s">
        <v>29</v>
      </c>
      <c r="B653" s="62" t="s">
        <v>205</v>
      </c>
      <c r="C653" s="2" t="s">
        <v>22</v>
      </c>
      <c r="D653" s="2" t="s">
        <v>128</v>
      </c>
      <c r="E653" s="12"/>
      <c r="F653" s="12"/>
      <c r="G653" s="13"/>
      <c r="H653" s="13"/>
      <c r="I653" s="13"/>
      <c r="J653" s="13"/>
      <c r="K653" s="13"/>
      <c r="M653" s="22"/>
      <c r="N653" s="22"/>
    </row>
    <row r="654" spans="1:14">
      <c r="A654" s="6" t="s">
        <v>29</v>
      </c>
      <c r="B654" s="62" t="s">
        <v>205</v>
      </c>
      <c r="C654" s="2" t="s">
        <v>22</v>
      </c>
      <c r="D654" s="2" t="s">
        <v>129</v>
      </c>
      <c r="E654" s="12"/>
      <c r="F654" s="12"/>
      <c r="G654" s="13"/>
      <c r="H654" s="13"/>
      <c r="I654" s="13"/>
      <c r="J654" s="13"/>
      <c r="K654" s="13"/>
      <c r="M654" s="22"/>
      <c r="N654" s="22"/>
    </row>
    <row r="655" spans="1:14">
      <c r="A655" s="6" t="s">
        <v>29</v>
      </c>
      <c r="B655" s="62" t="s">
        <v>205</v>
      </c>
      <c r="C655" s="2" t="s">
        <v>22</v>
      </c>
      <c r="D655" s="2" t="s">
        <v>130</v>
      </c>
      <c r="E655" s="12">
        <v>190685</v>
      </c>
      <c r="F655" s="12"/>
      <c r="G655" s="13">
        <v>2242</v>
      </c>
      <c r="H655" s="13">
        <v>192927</v>
      </c>
      <c r="I655" s="13"/>
      <c r="J655" s="13"/>
      <c r="K655" s="13"/>
      <c r="M655" s="22"/>
      <c r="N655" s="22"/>
    </row>
    <row r="656" spans="1:14">
      <c r="A656" s="6" t="s">
        <v>29</v>
      </c>
      <c r="B656" s="62" t="s">
        <v>205</v>
      </c>
      <c r="C656" s="2" t="s">
        <v>22</v>
      </c>
      <c r="D656" s="2" t="s">
        <v>131</v>
      </c>
      <c r="E656" s="12"/>
      <c r="F656" s="12"/>
      <c r="G656" s="13"/>
      <c r="H656" s="13"/>
      <c r="I656" s="13"/>
      <c r="J656" s="13"/>
      <c r="K656" s="13"/>
      <c r="M656" s="22"/>
      <c r="N656" s="22"/>
    </row>
    <row r="657" spans="1:14" ht="27.6">
      <c r="A657" s="6" t="s">
        <v>29</v>
      </c>
      <c r="B657" s="62" t="s">
        <v>205</v>
      </c>
      <c r="C657" s="2" t="s">
        <v>22</v>
      </c>
      <c r="D657" s="2" t="s">
        <v>132</v>
      </c>
      <c r="E657" s="12"/>
      <c r="F657" s="12"/>
      <c r="G657" s="13"/>
      <c r="H657" s="13"/>
      <c r="I657" s="13"/>
      <c r="J657" s="13"/>
      <c r="K657" s="13"/>
      <c r="M657" s="22"/>
      <c r="N657" s="22"/>
    </row>
    <row r="658" spans="1:14">
      <c r="A658" s="6" t="s">
        <v>29</v>
      </c>
      <c r="B658" s="62" t="s">
        <v>205</v>
      </c>
      <c r="C658" s="2" t="s">
        <v>22</v>
      </c>
      <c r="D658" s="2" t="s">
        <v>133</v>
      </c>
      <c r="E658" s="12"/>
      <c r="F658" s="12"/>
      <c r="G658" s="13"/>
      <c r="H658" s="13"/>
      <c r="I658" s="13"/>
      <c r="J658" s="13"/>
      <c r="K658" s="13"/>
      <c r="M658" s="22"/>
      <c r="N658" s="22"/>
    </row>
    <row r="659" spans="1:14">
      <c r="A659" s="6" t="s">
        <v>29</v>
      </c>
      <c r="B659" s="62" t="s">
        <v>205</v>
      </c>
      <c r="C659" s="2" t="s">
        <v>22</v>
      </c>
      <c r="D659" s="2" t="s">
        <v>134</v>
      </c>
      <c r="E659" s="12"/>
      <c r="F659" s="12"/>
      <c r="G659" s="13"/>
      <c r="H659" s="13"/>
      <c r="I659" s="13"/>
      <c r="J659" s="13"/>
      <c r="K659" s="13"/>
      <c r="M659" s="22"/>
      <c r="N659" s="22"/>
    </row>
    <row r="660" spans="1:14">
      <c r="A660" s="6" t="s">
        <v>29</v>
      </c>
      <c r="B660" s="62" t="s">
        <v>205</v>
      </c>
      <c r="C660" s="2" t="s">
        <v>87</v>
      </c>
      <c r="D660" s="2" t="s">
        <v>135</v>
      </c>
      <c r="E660" s="12"/>
      <c r="F660" s="12"/>
      <c r="G660" s="13">
        <v>118814</v>
      </c>
      <c r="H660" s="13">
        <v>118814</v>
      </c>
      <c r="I660" s="13"/>
      <c r="J660" s="13"/>
      <c r="K660" s="13"/>
      <c r="M660" s="22"/>
      <c r="N660" s="22"/>
    </row>
    <row r="661" spans="1:14">
      <c r="A661" s="6" t="s">
        <v>29</v>
      </c>
      <c r="B661" s="62" t="s">
        <v>205</v>
      </c>
      <c r="C661" s="2" t="s">
        <v>23</v>
      </c>
      <c r="D661" s="2" t="s">
        <v>136</v>
      </c>
      <c r="E661" s="12"/>
      <c r="F661" s="12"/>
      <c r="G661" s="13">
        <v>1931299</v>
      </c>
      <c r="H661" s="13">
        <v>1931299</v>
      </c>
      <c r="I661" s="13"/>
      <c r="J661" s="13"/>
      <c r="K661" s="13"/>
      <c r="M661" s="22"/>
      <c r="N661" s="22"/>
    </row>
    <row r="662" spans="1:14">
      <c r="A662" s="6" t="s">
        <v>29</v>
      </c>
      <c r="B662" s="62" t="s">
        <v>205</v>
      </c>
      <c r="C662" s="2" t="s">
        <v>23</v>
      </c>
      <c r="D662" s="2" t="s">
        <v>126</v>
      </c>
      <c r="E662" s="12"/>
      <c r="F662" s="12"/>
      <c r="G662" s="13">
        <v>6990017</v>
      </c>
      <c r="H662" s="13">
        <v>6990017</v>
      </c>
      <c r="I662" s="13"/>
      <c r="J662" s="13"/>
      <c r="K662" s="13"/>
      <c r="M662" s="22"/>
      <c r="N662" s="22"/>
    </row>
    <row r="663" spans="1:14">
      <c r="A663" s="6" t="s">
        <v>29</v>
      </c>
      <c r="B663" s="62" t="s">
        <v>205</v>
      </c>
      <c r="C663" s="2" t="s">
        <v>23</v>
      </c>
      <c r="D663" s="2" t="s">
        <v>127</v>
      </c>
      <c r="E663" s="12"/>
      <c r="F663" s="12"/>
      <c r="G663" s="13"/>
      <c r="H663" s="13"/>
      <c r="I663" s="13"/>
      <c r="J663" s="13"/>
      <c r="K663" s="13"/>
      <c r="M663" s="22"/>
      <c r="N663" s="22"/>
    </row>
    <row r="664" spans="1:14">
      <c r="A664" s="6" t="s">
        <v>29</v>
      </c>
      <c r="B664" s="62" t="s">
        <v>205</v>
      </c>
      <c r="C664" s="2" t="s">
        <v>23</v>
      </c>
      <c r="D664" s="2" t="s">
        <v>128</v>
      </c>
      <c r="E664" s="12"/>
      <c r="F664" s="12"/>
      <c r="G664" s="13"/>
      <c r="H664" s="13"/>
      <c r="I664" s="13"/>
      <c r="J664" s="13"/>
      <c r="K664" s="13"/>
      <c r="M664" s="22"/>
      <c r="N664" s="22"/>
    </row>
    <row r="665" spans="1:14">
      <c r="A665" s="6" t="s">
        <v>29</v>
      </c>
      <c r="B665" s="62" t="s">
        <v>205</v>
      </c>
      <c r="C665" s="2" t="s">
        <v>23</v>
      </c>
      <c r="D665" s="2" t="s">
        <v>129</v>
      </c>
      <c r="E665" s="12"/>
      <c r="F665" s="12"/>
      <c r="G665" s="13"/>
      <c r="H665" s="13"/>
      <c r="I665" s="13"/>
      <c r="J665" s="13"/>
      <c r="K665" s="13"/>
      <c r="M665" s="22"/>
      <c r="N665" s="22"/>
    </row>
    <row r="666" spans="1:14">
      <c r="A666" s="6" t="s">
        <v>29</v>
      </c>
      <c r="B666" s="62" t="s">
        <v>205</v>
      </c>
      <c r="C666" s="2" t="s">
        <v>23</v>
      </c>
      <c r="D666" s="2" t="s">
        <v>130</v>
      </c>
      <c r="E666" s="12"/>
      <c r="F666" s="12"/>
      <c r="G666" s="13">
        <v>373578</v>
      </c>
      <c r="H666" s="13">
        <v>373578</v>
      </c>
      <c r="I666" s="13"/>
      <c r="J666" s="13"/>
      <c r="K666" s="13"/>
      <c r="M666" s="22"/>
      <c r="N666" s="22"/>
    </row>
    <row r="667" spans="1:14">
      <c r="A667" s="6" t="s">
        <v>29</v>
      </c>
      <c r="B667" s="62" t="s">
        <v>205</v>
      </c>
      <c r="C667" s="2" t="s">
        <v>23</v>
      </c>
      <c r="D667" s="2" t="s">
        <v>137</v>
      </c>
      <c r="E667" s="12"/>
      <c r="F667" s="12"/>
      <c r="G667" s="13"/>
      <c r="H667" s="13"/>
      <c r="I667" s="13"/>
      <c r="J667" s="13"/>
      <c r="K667" s="13"/>
      <c r="M667" s="22"/>
      <c r="N667" s="22"/>
    </row>
    <row r="668" spans="1:14" ht="27.6">
      <c r="A668" s="6" t="s">
        <v>29</v>
      </c>
      <c r="B668" s="62" t="s">
        <v>205</v>
      </c>
      <c r="C668" s="2" t="s">
        <v>23</v>
      </c>
      <c r="D668" s="2" t="s">
        <v>138</v>
      </c>
      <c r="E668" s="12"/>
      <c r="F668" s="12"/>
      <c r="G668" s="13"/>
      <c r="H668" s="13"/>
      <c r="I668" s="13"/>
      <c r="J668" s="13"/>
      <c r="K668" s="13"/>
      <c r="M668" s="22"/>
      <c r="N668" s="22"/>
    </row>
    <row r="669" spans="1:14">
      <c r="A669" s="6" t="s">
        <v>29</v>
      </c>
      <c r="B669" s="62" t="s">
        <v>205</v>
      </c>
      <c r="C669" s="2" t="s">
        <v>23</v>
      </c>
      <c r="D669" s="2" t="s">
        <v>134</v>
      </c>
      <c r="E669" s="12"/>
      <c r="F669" s="12"/>
      <c r="G669" s="13"/>
      <c r="H669" s="13"/>
      <c r="I669" s="13"/>
      <c r="J669" s="13"/>
      <c r="K669" s="13"/>
      <c r="M669" s="22"/>
      <c r="N669" s="22"/>
    </row>
    <row r="670" spans="1:14">
      <c r="A670" s="6" t="s">
        <v>29</v>
      </c>
      <c r="B670" s="62" t="s">
        <v>205</v>
      </c>
      <c r="C670" s="2" t="s">
        <v>24</v>
      </c>
      <c r="D670" s="2" t="s">
        <v>125</v>
      </c>
      <c r="E670" s="12"/>
      <c r="F670" s="12"/>
      <c r="G670" s="13">
        <v>8164240</v>
      </c>
      <c r="H670" s="13">
        <v>172841</v>
      </c>
      <c r="I670" s="13"/>
      <c r="J670" s="13">
        <v>7991399</v>
      </c>
      <c r="K670" s="13"/>
      <c r="M670" s="22"/>
      <c r="N670" s="22"/>
    </row>
    <row r="671" spans="1:14">
      <c r="A671" s="6" t="s">
        <v>29</v>
      </c>
      <c r="B671" s="63" t="s">
        <v>205</v>
      </c>
      <c r="C671" s="2" t="s">
        <v>24</v>
      </c>
      <c r="D671" s="2" t="s">
        <v>126</v>
      </c>
      <c r="E671" s="12"/>
      <c r="F671" s="12"/>
      <c r="G671" s="13">
        <v>7675987</v>
      </c>
      <c r="H671" s="13">
        <v>1989562</v>
      </c>
      <c r="I671" s="13"/>
      <c r="J671" s="13">
        <v>5686425</v>
      </c>
      <c r="K671" s="13"/>
      <c r="M671" s="22"/>
      <c r="N671" s="22"/>
    </row>
    <row r="672" spans="1:14">
      <c r="A672" s="6" t="s">
        <v>29</v>
      </c>
      <c r="B672" s="62" t="s">
        <v>205</v>
      </c>
      <c r="C672" s="2" t="s">
        <v>24</v>
      </c>
      <c r="D672" s="2" t="s">
        <v>127</v>
      </c>
      <c r="E672" s="12"/>
      <c r="F672" s="12"/>
      <c r="G672" s="13"/>
      <c r="H672" s="13"/>
      <c r="I672" s="13"/>
      <c r="J672" s="13"/>
      <c r="K672" s="13"/>
      <c r="M672" s="22"/>
      <c r="N672" s="22"/>
    </row>
    <row r="673" spans="1:14">
      <c r="A673" s="6" t="s">
        <v>29</v>
      </c>
      <c r="B673" s="62" t="s">
        <v>205</v>
      </c>
      <c r="C673" s="2" t="s">
        <v>24</v>
      </c>
      <c r="D673" s="2" t="s">
        <v>128</v>
      </c>
      <c r="E673" s="12"/>
      <c r="F673" s="12"/>
      <c r="G673" s="13"/>
      <c r="H673" s="13"/>
      <c r="I673" s="13"/>
      <c r="J673" s="13"/>
      <c r="K673" s="13"/>
      <c r="M673" s="22"/>
      <c r="N673" s="22"/>
    </row>
    <row r="674" spans="1:14">
      <c r="A674" s="6" t="s">
        <v>29</v>
      </c>
      <c r="B674" s="62" t="s">
        <v>205</v>
      </c>
      <c r="C674" s="2" t="s">
        <v>24</v>
      </c>
      <c r="D674" s="2" t="s">
        <v>129</v>
      </c>
      <c r="E674" s="12"/>
      <c r="F674" s="12"/>
      <c r="G674" s="13"/>
      <c r="H674" s="13"/>
      <c r="I674" s="13"/>
      <c r="J674" s="13"/>
      <c r="K674" s="13"/>
      <c r="M674" s="22"/>
      <c r="N674" s="22"/>
    </row>
    <row r="675" spans="1:14">
      <c r="A675" s="6" t="s">
        <v>29</v>
      </c>
      <c r="B675" s="62" t="s">
        <v>205</v>
      </c>
      <c r="C675" s="2" t="s">
        <v>24</v>
      </c>
      <c r="D675" s="2" t="s">
        <v>130</v>
      </c>
      <c r="E675" s="12"/>
      <c r="F675" s="12"/>
      <c r="G675" s="13">
        <v>695604</v>
      </c>
      <c r="H675" s="13"/>
      <c r="I675" s="13"/>
      <c r="J675" s="13">
        <v>695604</v>
      </c>
      <c r="K675" s="13"/>
      <c r="M675" s="22"/>
      <c r="N675" s="22"/>
    </row>
    <row r="676" spans="1:14">
      <c r="A676" s="6" t="s">
        <v>29</v>
      </c>
      <c r="B676" s="62" t="s">
        <v>205</v>
      </c>
      <c r="C676" s="2" t="s">
        <v>24</v>
      </c>
      <c r="D676" s="2" t="s">
        <v>137</v>
      </c>
      <c r="E676" s="12"/>
      <c r="F676" s="12"/>
      <c r="G676" s="13"/>
      <c r="H676" s="13"/>
      <c r="I676" s="13"/>
      <c r="J676" s="13"/>
      <c r="K676" s="13"/>
      <c r="M676" s="22"/>
      <c r="N676" s="22"/>
    </row>
    <row r="677" spans="1:14">
      <c r="A677" s="6" t="s">
        <v>29</v>
      </c>
      <c r="B677" s="62" t="s">
        <v>205</v>
      </c>
      <c r="C677" s="2" t="s">
        <v>24</v>
      </c>
      <c r="D677" s="2" t="s">
        <v>139</v>
      </c>
      <c r="E677" s="12"/>
      <c r="F677" s="12"/>
      <c r="G677" s="13"/>
      <c r="H677" s="13"/>
      <c r="I677" s="13"/>
      <c r="J677" s="13"/>
      <c r="K677" s="13"/>
      <c r="M677" s="22"/>
      <c r="N677" s="22"/>
    </row>
    <row r="678" spans="1:14" ht="27.6">
      <c r="A678" s="6" t="s">
        <v>29</v>
      </c>
      <c r="B678" s="62" t="s">
        <v>205</v>
      </c>
      <c r="C678" s="2" t="s">
        <v>24</v>
      </c>
      <c r="D678" s="2" t="s">
        <v>140</v>
      </c>
      <c r="E678" s="12"/>
      <c r="F678" s="12"/>
      <c r="G678" s="13"/>
      <c r="H678" s="13"/>
      <c r="I678" s="13"/>
      <c r="J678" s="13"/>
      <c r="K678" s="13"/>
      <c r="M678" s="22"/>
      <c r="N678" s="22"/>
    </row>
    <row r="679" spans="1:14">
      <c r="A679" s="6" t="s">
        <v>29</v>
      </c>
      <c r="B679" s="62" t="s">
        <v>205</v>
      </c>
      <c r="C679" s="2" t="s">
        <v>24</v>
      </c>
      <c r="D679" s="2" t="s">
        <v>134</v>
      </c>
      <c r="E679" s="12"/>
      <c r="F679" s="12"/>
      <c r="G679" s="13"/>
      <c r="H679" s="13"/>
      <c r="I679" s="13"/>
      <c r="J679" s="13"/>
      <c r="K679" s="13"/>
      <c r="M679" s="22"/>
      <c r="N679" s="22"/>
    </row>
    <row r="680" spans="1:14">
      <c r="A680" s="6" t="s">
        <v>29</v>
      </c>
      <c r="B680" s="62" t="s">
        <v>205</v>
      </c>
      <c r="C680" s="2" t="s">
        <v>25</v>
      </c>
      <c r="D680" s="2" t="s">
        <v>134</v>
      </c>
      <c r="E680" s="12"/>
      <c r="F680" s="12"/>
      <c r="G680" s="13"/>
      <c r="H680" s="13"/>
      <c r="I680" s="13"/>
      <c r="J680" s="13"/>
      <c r="K680" s="13"/>
      <c r="M680" s="22"/>
      <c r="N680" s="22"/>
    </row>
    <row r="681" spans="1:14">
      <c r="A681" s="6" t="s">
        <v>29</v>
      </c>
      <c r="B681" s="62" t="s">
        <v>205</v>
      </c>
      <c r="C681" s="2" t="s">
        <v>25</v>
      </c>
      <c r="D681" s="2" t="s">
        <v>134</v>
      </c>
      <c r="E681" s="12"/>
      <c r="F681" s="12"/>
      <c r="G681" s="13"/>
      <c r="H681" s="13"/>
      <c r="I681" s="13"/>
      <c r="J681" s="13"/>
      <c r="K681" s="13"/>
      <c r="M681" s="22"/>
      <c r="N681" s="22"/>
    </row>
    <row r="682" spans="1:14">
      <c r="A682" s="6" t="s">
        <v>29</v>
      </c>
      <c r="B682" s="62" t="s">
        <v>205</v>
      </c>
      <c r="C682" s="2" t="s">
        <v>26</v>
      </c>
      <c r="D682" s="2" t="s">
        <v>134</v>
      </c>
      <c r="E682" s="12"/>
      <c r="F682" s="12"/>
      <c r="G682" s="13"/>
      <c r="H682" s="13"/>
      <c r="I682" s="13"/>
      <c r="J682" s="13"/>
      <c r="K682" s="13"/>
      <c r="M682" s="22"/>
      <c r="N682" s="22"/>
    </row>
    <row r="683" spans="1:14">
      <c r="A683" s="6" t="s">
        <v>29</v>
      </c>
      <c r="B683" s="62" t="s">
        <v>205</v>
      </c>
      <c r="C683" s="2" t="s">
        <v>26</v>
      </c>
      <c r="D683" s="2" t="s">
        <v>134</v>
      </c>
      <c r="E683" s="12"/>
      <c r="F683" s="12"/>
      <c r="G683" s="13"/>
      <c r="H683" s="13"/>
      <c r="I683" s="13"/>
      <c r="J683" s="13"/>
      <c r="K683" s="13"/>
      <c r="M683" s="22"/>
      <c r="N683" s="22"/>
    </row>
    <row r="684" spans="1:14">
      <c r="A684" s="6" t="s">
        <v>29</v>
      </c>
      <c r="B684" s="62" t="s">
        <v>205</v>
      </c>
      <c r="C684" s="2" t="s">
        <v>14</v>
      </c>
      <c r="D684" s="2" t="s">
        <v>134</v>
      </c>
      <c r="E684" s="12"/>
      <c r="F684" s="12"/>
      <c r="G684" s="13"/>
      <c r="H684" s="13"/>
      <c r="I684" s="13"/>
      <c r="J684" s="13"/>
      <c r="K684" s="13"/>
      <c r="M684" s="22"/>
      <c r="N684" s="22"/>
    </row>
    <row r="685" spans="1:14">
      <c r="A685" s="6" t="s">
        <v>29</v>
      </c>
      <c r="B685" s="62" t="s">
        <v>205</v>
      </c>
      <c r="C685" s="2" t="s">
        <v>14</v>
      </c>
      <c r="D685" s="2" t="s">
        <v>134</v>
      </c>
      <c r="E685" s="12"/>
      <c r="F685" s="12"/>
      <c r="G685" s="13"/>
      <c r="H685" s="13"/>
      <c r="I685" s="13"/>
      <c r="J685" s="13"/>
      <c r="K685" s="13"/>
      <c r="M685" s="22"/>
      <c r="N685" s="22"/>
    </row>
    <row r="686" spans="1:14" ht="27.6">
      <c r="A686" s="6" t="s">
        <v>29</v>
      </c>
      <c r="B686" s="62" t="s">
        <v>205</v>
      </c>
      <c r="C686" s="2" t="s">
        <v>27</v>
      </c>
      <c r="D686" s="2" t="s">
        <v>141</v>
      </c>
      <c r="E686" s="12"/>
      <c r="F686" s="12"/>
      <c r="G686" s="13"/>
      <c r="H686" s="13"/>
      <c r="I686" s="13"/>
      <c r="J686" s="13"/>
      <c r="K686" s="13"/>
      <c r="M686" s="22"/>
      <c r="N686" s="22"/>
    </row>
    <row r="687" spans="1:14" ht="41.4">
      <c r="A687" s="6" t="s">
        <v>29</v>
      </c>
      <c r="B687" s="62" t="s">
        <v>205</v>
      </c>
      <c r="C687" s="2" t="s">
        <v>27</v>
      </c>
      <c r="D687" s="2" t="s">
        <v>142</v>
      </c>
      <c r="E687" s="12"/>
      <c r="F687" s="12"/>
      <c r="G687" s="13"/>
      <c r="H687" s="13"/>
      <c r="I687" s="13"/>
      <c r="J687" s="13"/>
      <c r="K687" s="13"/>
      <c r="M687" s="22"/>
      <c r="N687" s="22"/>
    </row>
    <row r="688" spans="1:14">
      <c r="A688" s="6" t="s">
        <v>29</v>
      </c>
      <c r="B688" s="62" t="s">
        <v>209</v>
      </c>
      <c r="C688" s="2" t="s">
        <v>22</v>
      </c>
      <c r="D688" s="2" t="s">
        <v>125</v>
      </c>
      <c r="E688" s="12">
        <v>570137</v>
      </c>
      <c r="F688" s="12">
        <v>321784</v>
      </c>
      <c r="G688" s="13"/>
      <c r="H688" s="13">
        <v>248353</v>
      </c>
      <c r="I688" s="13"/>
      <c r="J688" s="13"/>
      <c r="K688" s="13">
        <v>0</v>
      </c>
      <c r="M688" s="22"/>
      <c r="N688" s="22"/>
    </row>
    <row r="689" spans="1:14">
      <c r="A689" s="6" t="s">
        <v>29</v>
      </c>
      <c r="B689" s="62" t="s">
        <v>209</v>
      </c>
      <c r="C689" s="2" t="s">
        <v>22</v>
      </c>
      <c r="D689" s="2" t="s">
        <v>126</v>
      </c>
      <c r="E689" s="12">
        <v>570136</v>
      </c>
      <c r="F689" s="12">
        <v>242380</v>
      </c>
      <c r="G689" s="13"/>
      <c r="H689" s="13">
        <v>327756</v>
      </c>
      <c r="I689" s="13"/>
      <c r="J689" s="13"/>
      <c r="K689" s="13">
        <v>0</v>
      </c>
      <c r="M689" s="22"/>
      <c r="N689" s="22"/>
    </row>
    <row r="690" spans="1:14">
      <c r="A690" s="6" t="s">
        <v>29</v>
      </c>
      <c r="B690" s="62" t="s">
        <v>209</v>
      </c>
      <c r="C690" s="2" t="s">
        <v>22</v>
      </c>
      <c r="D690" s="2" t="s">
        <v>127</v>
      </c>
      <c r="E690" s="12"/>
      <c r="F690" s="12"/>
      <c r="G690" s="13"/>
      <c r="H690" s="13"/>
      <c r="I690" s="13"/>
      <c r="J690" s="13"/>
      <c r="K690" s="13">
        <v>0</v>
      </c>
      <c r="M690" s="22"/>
      <c r="N690" s="22"/>
    </row>
    <row r="691" spans="1:14">
      <c r="A691" s="6" t="s">
        <v>29</v>
      </c>
      <c r="B691" s="62" t="s">
        <v>209</v>
      </c>
      <c r="C691" s="2" t="s">
        <v>22</v>
      </c>
      <c r="D691" s="2" t="s">
        <v>128</v>
      </c>
      <c r="E691" s="12"/>
      <c r="F691" s="12"/>
      <c r="G691" s="13"/>
      <c r="H691" s="13"/>
      <c r="I691" s="13"/>
      <c r="J691" s="13"/>
      <c r="K691" s="13">
        <v>0</v>
      </c>
      <c r="M691" s="22"/>
      <c r="N691" s="22"/>
    </row>
    <row r="692" spans="1:14">
      <c r="A692" s="6" t="s">
        <v>29</v>
      </c>
      <c r="B692" s="62" t="s">
        <v>209</v>
      </c>
      <c r="C692" s="2" t="s">
        <v>22</v>
      </c>
      <c r="D692" s="2" t="s">
        <v>129</v>
      </c>
      <c r="E692" s="12">
        <v>71670</v>
      </c>
      <c r="F692" s="12"/>
      <c r="G692" s="13">
        <v>661</v>
      </c>
      <c r="H692" s="13">
        <v>72331</v>
      </c>
      <c r="I692" s="13"/>
      <c r="J692" s="13"/>
      <c r="K692" s="13">
        <v>0</v>
      </c>
      <c r="M692" s="22"/>
      <c r="N692" s="22"/>
    </row>
    <row r="693" spans="1:14">
      <c r="A693" s="6" t="s">
        <v>29</v>
      </c>
      <c r="B693" s="62" t="s">
        <v>209</v>
      </c>
      <c r="C693" s="2" t="s">
        <v>22</v>
      </c>
      <c r="D693" s="2" t="s">
        <v>130</v>
      </c>
      <c r="E693" s="12"/>
      <c r="F693" s="12"/>
      <c r="G693" s="13"/>
      <c r="H693" s="13"/>
      <c r="I693" s="13"/>
      <c r="J693" s="13"/>
      <c r="K693" s="13">
        <v>0</v>
      </c>
      <c r="M693" s="22"/>
      <c r="N693" s="22"/>
    </row>
    <row r="694" spans="1:14">
      <c r="A694" s="6" t="s">
        <v>29</v>
      </c>
      <c r="B694" s="62" t="s">
        <v>209</v>
      </c>
      <c r="C694" s="2" t="s">
        <v>22</v>
      </c>
      <c r="D694" s="2" t="s">
        <v>131</v>
      </c>
      <c r="E694" s="12"/>
      <c r="F694" s="12"/>
      <c r="G694" s="13"/>
      <c r="H694" s="13"/>
      <c r="I694" s="13"/>
      <c r="J694" s="13"/>
      <c r="K694" s="13">
        <v>0</v>
      </c>
      <c r="M694" s="22"/>
      <c r="N694" s="22"/>
    </row>
    <row r="695" spans="1:14" ht="27.6">
      <c r="A695" s="6" t="s">
        <v>29</v>
      </c>
      <c r="B695" s="62" t="s">
        <v>209</v>
      </c>
      <c r="C695" s="2" t="s">
        <v>22</v>
      </c>
      <c r="D695" s="2" t="s">
        <v>132</v>
      </c>
      <c r="E695" s="12"/>
      <c r="F695" s="12"/>
      <c r="G695" s="13"/>
      <c r="H695" s="13"/>
      <c r="I695" s="13"/>
      <c r="J695" s="13"/>
      <c r="K695" s="13">
        <v>0</v>
      </c>
      <c r="M695" s="22"/>
      <c r="N695" s="22"/>
    </row>
    <row r="696" spans="1:14">
      <c r="A696" s="6" t="s">
        <v>29</v>
      </c>
      <c r="B696" s="62" t="s">
        <v>209</v>
      </c>
      <c r="C696" s="2" t="s">
        <v>22</v>
      </c>
      <c r="D696" s="2" t="s">
        <v>133</v>
      </c>
      <c r="E696" s="12"/>
      <c r="F696" s="12"/>
      <c r="G696" s="13"/>
      <c r="H696" s="13"/>
      <c r="I696" s="13"/>
      <c r="J696" s="13"/>
      <c r="K696" s="13">
        <v>0</v>
      </c>
      <c r="M696" s="22"/>
      <c r="N696" s="22"/>
    </row>
    <row r="697" spans="1:14">
      <c r="A697" s="6" t="s">
        <v>29</v>
      </c>
      <c r="B697" s="62" t="s">
        <v>209</v>
      </c>
      <c r="C697" s="2" t="s">
        <v>22</v>
      </c>
      <c r="D697" s="2" t="s">
        <v>134</v>
      </c>
      <c r="E697" s="12"/>
      <c r="F697" s="12"/>
      <c r="G697" s="13"/>
      <c r="H697" s="13"/>
      <c r="I697" s="13"/>
      <c r="J697" s="13"/>
      <c r="K697" s="13">
        <v>0</v>
      </c>
      <c r="M697" s="22"/>
      <c r="N697" s="22"/>
    </row>
    <row r="698" spans="1:14">
      <c r="A698" s="6" t="s">
        <v>29</v>
      </c>
      <c r="B698" s="62" t="s">
        <v>209</v>
      </c>
      <c r="C698" s="2" t="s">
        <v>87</v>
      </c>
      <c r="D698" s="2" t="s">
        <v>135</v>
      </c>
      <c r="E698" s="12"/>
      <c r="F698" s="12"/>
      <c r="G698" s="13">
        <v>29215</v>
      </c>
      <c r="H698" s="13">
        <v>29215</v>
      </c>
      <c r="I698" s="13">
        <v>277863</v>
      </c>
      <c r="J698" s="13">
        <v>133603</v>
      </c>
      <c r="K698" s="13">
        <v>197065</v>
      </c>
      <c r="L698" s="2">
        <v>75936.649999999994</v>
      </c>
      <c r="M698" s="22">
        <v>197065</v>
      </c>
      <c r="N698" s="22"/>
    </row>
    <row r="699" spans="1:14">
      <c r="A699" s="6" t="s">
        <v>29</v>
      </c>
      <c r="B699" s="62" t="s">
        <v>209</v>
      </c>
      <c r="C699" s="2" t="s">
        <v>23</v>
      </c>
      <c r="D699" s="2" t="s">
        <v>136</v>
      </c>
      <c r="E699" s="12"/>
      <c r="F699" s="12"/>
      <c r="G699" s="13">
        <v>570137</v>
      </c>
      <c r="H699" s="13">
        <v>535400</v>
      </c>
      <c r="I699" s="13"/>
      <c r="J699" s="13">
        <v>34737</v>
      </c>
      <c r="K699" s="13">
        <v>-34737</v>
      </c>
      <c r="M699" s="22"/>
      <c r="N699" s="22"/>
    </row>
    <row r="700" spans="1:14">
      <c r="A700" s="6" t="s">
        <v>29</v>
      </c>
      <c r="B700" s="62" t="s">
        <v>209</v>
      </c>
      <c r="C700" s="2" t="s">
        <v>23</v>
      </c>
      <c r="D700" s="2" t="s">
        <v>126</v>
      </c>
      <c r="E700" s="12"/>
      <c r="F700" s="12"/>
      <c r="G700" s="13">
        <v>2661360</v>
      </c>
      <c r="H700" s="13">
        <v>831400</v>
      </c>
      <c r="I700" s="13"/>
      <c r="J700" s="13">
        <v>1414792</v>
      </c>
      <c r="K700" s="13">
        <v>-1414792</v>
      </c>
      <c r="L700" s="2">
        <v>100516.86</v>
      </c>
      <c r="M700" s="22">
        <v>314651.14</v>
      </c>
      <c r="N700" s="22"/>
    </row>
    <row r="701" spans="1:14">
      <c r="A701" s="6" t="s">
        <v>29</v>
      </c>
      <c r="B701" s="62" t="s">
        <v>209</v>
      </c>
      <c r="C701" s="2" t="s">
        <v>23</v>
      </c>
      <c r="D701" s="2" t="s">
        <v>127</v>
      </c>
      <c r="E701" s="12"/>
      <c r="F701" s="12"/>
      <c r="G701" s="13"/>
      <c r="H701" s="13"/>
      <c r="I701" s="13"/>
      <c r="J701" s="13"/>
      <c r="K701" s="13">
        <v>0</v>
      </c>
      <c r="M701" s="22"/>
      <c r="N701" s="22"/>
    </row>
    <row r="702" spans="1:14">
      <c r="A702" s="6" t="s">
        <v>29</v>
      </c>
      <c r="B702" s="62" t="s">
        <v>209</v>
      </c>
      <c r="C702" s="2" t="s">
        <v>23</v>
      </c>
      <c r="D702" s="2" t="s">
        <v>128</v>
      </c>
      <c r="E702" s="12"/>
      <c r="F702" s="12"/>
      <c r="G702" s="13"/>
      <c r="H702" s="13"/>
      <c r="I702" s="13"/>
      <c r="J702" s="13"/>
      <c r="K702" s="13">
        <v>0</v>
      </c>
      <c r="M702" s="22"/>
      <c r="N702" s="22"/>
    </row>
    <row r="703" spans="1:14">
      <c r="A703" s="6" t="s">
        <v>29</v>
      </c>
      <c r="B703" s="62" t="s">
        <v>209</v>
      </c>
      <c r="C703" s="2" t="s">
        <v>23</v>
      </c>
      <c r="D703" s="2" t="s">
        <v>129</v>
      </c>
      <c r="E703" s="12"/>
      <c r="F703" s="12"/>
      <c r="G703" s="13">
        <v>175527</v>
      </c>
      <c r="H703" s="13">
        <v>175527</v>
      </c>
      <c r="I703" s="13"/>
      <c r="J703" s="13"/>
      <c r="K703" s="13">
        <v>0</v>
      </c>
      <c r="M703" s="22"/>
      <c r="N703" s="22"/>
    </row>
    <row r="704" spans="1:14">
      <c r="A704" s="6" t="s">
        <v>29</v>
      </c>
      <c r="B704" s="62" t="s">
        <v>209</v>
      </c>
      <c r="C704" s="2" t="s">
        <v>23</v>
      </c>
      <c r="D704" s="2" t="s">
        <v>130</v>
      </c>
      <c r="E704" s="12"/>
      <c r="F704" s="12"/>
      <c r="G704" s="13"/>
      <c r="H704" s="13"/>
      <c r="I704" s="13"/>
      <c r="J704" s="13"/>
      <c r="K704" s="13">
        <v>0</v>
      </c>
      <c r="M704" s="22"/>
      <c r="N704" s="22"/>
    </row>
    <row r="705" spans="1:14">
      <c r="A705" s="6" t="s">
        <v>29</v>
      </c>
      <c r="B705" s="62" t="s">
        <v>209</v>
      </c>
      <c r="C705" s="2" t="s">
        <v>23</v>
      </c>
      <c r="D705" s="2" t="s">
        <v>137</v>
      </c>
      <c r="E705" s="12"/>
      <c r="F705" s="12"/>
      <c r="G705" s="13"/>
      <c r="H705" s="13"/>
      <c r="I705" s="13"/>
      <c r="J705" s="13"/>
      <c r="K705" s="13">
        <v>0</v>
      </c>
      <c r="M705" s="22"/>
      <c r="N705" s="22"/>
    </row>
    <row r="706" spans="1:14" ht="27.6">
      <c r="A706" s="6" t="s">
        <v>29</v>
      </c>
      <c r="B706" s="62" t="s">
        <v>209</v>
      </c>
      <c r="C706" s="2" t="s">
        <v>23</v>
      </c>
      <c r="D706" s="2" t="s">
        <v>138</v>
      </c>
      <c r="E706" s="12"/>
      <c r="F706" s="12"/>
      <c r="G706" s="13"/>
      <c r="H706" s="13"/>
      <c r="I706" s="13"/>
      <c r="J706" s="13"/>
      <c r="K706" s="13">
        <v>0</v>
      </c>
      <c r="M706" s="22"/>
      <c r="N706" s="22"/>
    </row>
    <row r="707" spans="1:14">
      <c r="A707" s="6" t="s">
        <v>29</v>
      </c>
      <c r="B707" s="62" t="s">
        <v>209</v>
      </c>
      <c r="C707" s="2" t="s">
        <v>23</v>
      </c>
      <c r="D707" s="2" t="s">
        <v>134</v>
      </c>
      <c r="E707" s="12"/>
      <c r="F707" s="12"/>
      <c r="G707" s="13"/>
      <c r="H707" s="13"/>
      <c r="I707" s="13"/>
      <c r="J707" s="13"/>
      <c r="K707" s="13">
        <v>0</v>
      </c>
      <c r="M707" s="22"/>
      <c r="N707" s="22"/>
    </row>
    <row r="708" spans="1:14">
      <c r="A708" s="6" t="s">
        <v>29</v>
      </c>
      <c r="B708" s="63" t="s">
        <v>209</v>
      </c>
      <c r="C708" s="2" t="s">
        <v>24</v>
      </c>
      <c r="D708" s="2" t="s">
        <v>125</v>
      </c>
      <c r="E708" s="12"/>
      <c r="F708" s="12"/>
      <c r="G708" s="13">
        <v>2878188</v>
      </c>
      <c r="H708" s="13">
        <v>0</v>
      </c>
      <c r="I708" s="13"/>
      <c r="J708" s="13">
        <v>2838113</v>
      </c>
      <c r="K708" s="13">
        <v>-2838113</v>
      </c>
      <c r="M708" s="22">
        <v>40075</v>
      </c>
      <c r="N708" s="22"/>
    </row>
    <row r="709" spans="1:14">
      <c r="A709" s="6" t="s">
        <v>29</v>
      </c>
      <c r="B709" s="62" t="s">
        <v>209</v>
      </c>
      <c r="C709" s="2" t="s">
        <v>24</v>
      </c>
      <c r="D709" s="2" t="s">
        <v>126</v>
      </c>
      <c r="E709" s="12"/>
      <c r="F709" s="12"/>
      <c r="G709" s="13">
        <v>2618590</v>
      </c>
      <c r="H709" s="13">
        <v>86206</v>
      </c>
      <c r="I709" s="13"/>
      <c r="J709" s="13">
        <v>277688</v>
      </c>
      <c r="K709" s="13">
        <v>-277688</v>
      </c>
      <c r="L709" s="2">
        <v>340973</v>
      </c>
      <c r="M709" s="22">
        <v>1913723</v>
      </c>
      <c r="N709" s="22"/>
    </row>
    <row r="710" spans="1:14">
      <c r="A710" s="6" t="s">
        <v>29</v>
      </c>
      <c r="B710" s="62" t="s">
        <v>209</v>
      </c>
      <c r="C710" s="2" t="s">
        <v>24</v>
      </c>
      <c r="D710" s="2" t="s">
        <v>127</v>
      </c>
      <c r="E710" s="12"/>
      <c r="F710" s="12"/>
      <c r="G710" s="13"/>
      <c r="H710" s="13"/>
      <c r="I710" s="13"/>
      <c r="J710" s="13"/>
      <c r="K710" s="13">
        <v>0</v>
      </c>
      <c r="M710" s="22"/>
      <c r="N710" s="22"/>
    </row>
    <row r="711" spans="1:14">
      <c r="A711" s="6" t="s">
        <v>29</v>
      </c>
      <c r="B711" s="62" t="s">
        <v>209</v>
      </c>
      <c r="C711" s="2" t="s">
        <v>24</v>
      </c>
      <c r="D711" s="2" t="s">
        <v>128</v>
      </c>
      <c r="E711" s="12"/>
      <c r="F711" s="12"/>
      <c r="G711" s="13"/>
      <c r="H711" s="13"/>
      <c r="I711" s="13"/>
      <c r="J711" s="13"/>
      <c r="K711" s="13">
        <v>0</v>
      </c>
      <c r="M711" s="22"/>
      <c r="N711" s="22"/>
    </row>
    <row r="712" spans="1:14">
      <c r="A712" s="6" t="s">
        <v>29</v>
      </c>
      <c r="B712" s="62" t="s">
        <v>209</v>
      </c>
      <c r="C712" s="2" t="s">
        <v>24</v>
      </c>
      <c r="D712" s="2" t="s">
        <v>129</v>
      </c>
      <c r="E712" s="12"/>
      <c r="F712" s="12"/>
      <c r="G712" s="13">
        <v>290065</v>
      </c>
      <c r="H712" s="13">
        <v>0</v>
      </c>
      <c r="I712" s="13"/>
      <c r="J712" s="13"/>
      <c r="K712" s="13">
        <v>0</v>
      </c>
      <c r="M712" s="22">
        <v>290065</v>
      </c>
      <c r="N712" s="22"/>
    </row>
    <row r="713" spans="1:14">
      <c r="A713" s="6" t="s">
        <v>29</v>
      </c>
      <c r="B713" s="62" t="s">
        <v>209</v>
      </c>
      <c r="C713" s="2" t="s">
        <v>24</v>
      </c>
      <c r="D713" s="2" t="s">
        <v>130</v>
      </c>
      <c r="E713" s="12"/>
      <c r="F713" s="12"/>
      <c r="G713" s="13"/>
      <c r="H713" s="13"/>
      <c r="I713" s="13"/>
      <c r="J713" s="13"/>
      <c r="K713" s="13">
        <v>0</v>
      </c>
      <c r="M713" s="22"/>
      <c r="N713" s="22"/>
    </row>
    <row r="714" spans="1:14">
      <c r="A714" s="6" t="s">
        <v>29</v>
      </c>
      <c r="B714" s="62" t="s">
        <v>209</v>
      </c>
      <c r="C714" s="2" t="s">
        <v>24</v>
      </c>
      <c r="D714" s="2" t="s">
        <v>137</v>
      </c>
      <c r="E714" s="12"/>
      <c r="F714" s="12"/>
      <c r="G714" s="13"/>
      <c r="H714" s="13"/>
      <c r="I714" s="13"/>
      <c r="J714" s="13"/>
      <c r="K714" s="13">
        <v>0</v>
      </c>
      <c r="M714" s="22"/>
      <c r="N714" s="22"/>
    </row>
    <row r="715" spans="1:14">
      <c r="A715" s="6" t="s">
        <v>29</v>
      </c>
      <c r="B715" s="62" t="s">
        <v>209</v>
      </c>
      <c r="C715" s="2" t="s">
        <v>24</v>
      </c>
      <c r="D715" s="2" t="s">
        <v>139</v>
      </c>
      <c r="E715" s="12"/>
      <c r="F715" s="12"/>
      <c r="G715" s="13"/>
      <c r="H715" s="13"/>
      <c r="I715" s="13"/>
      <c r="J715" s="13"/>
      <c r="K715" s="13">
        <v>0</v>
      </c>
      <c r="M715" s="22"/>
      <c r="N715" s="22"/>
    </row>
    <row r="716" spans="1:14" ht="27.6">
      <c r="A716" s="6" t="s">
        <v>29</v>
      </c>
      <c r="B716" s="62" t="s">
        <v>209</v>
      </c>
      <c r="C716" s="2" t="s">
        <v>24</v>
      </c>
      <c r="D716" s="2" t="s">
        <v>140</v>
      </c>
      <c r="E716" s="12"/>
      <c r="F716" s="12"/>
      <c r="G716" s="13"/>
      <c r="H716" s="13"/>
      <c r="I716" s="13"/>
      <c r="J716" s="13"/>
      <c r="K716" s="13">
        <v>0</v>
      </c>
      <c r="M716" s="22"/>
      <c r="N716" s="22"/>
    </row>
    <row r="717" spans="1:14">
      <c r="A717" s="6" t="s">
        <v>29</v>
      </c>
      <c r="B717" s="62" t="s">
        <v>209</v>
      </c>
      <c r="C717" s="2" t="s">
        <v>24</v>
      </c>
      <c r="D717" s="2" t="s">
        <v>134</v>
      </c>
      <c r="E717" s="12"/>
      <c r="F717" s="12"/>
      <c r="G717" s="13"/>
      <c r="H717" s="13"/>
      <c r="I717" s="13"/>
      <c r="J717" s="13"/>
      <c r="K717" s="13">
        <v>0</v>
      </c>
      <c r="M717" s="22"/>
      <c r="N717" s="22"/>
    </row>
    <row r="718" spans="1:14">
      <c r="A718" s="6" t="s">
        <v>29</v>
      </c>
      <c r="B718" s="62" t="s">
        <v>209</v>
      </c>
      <c r="C718" s="2" t="s">
        <v>25</v>
      </c>
      <c r="D718" s="2" t="s">
        <v>134</v>
      </c>
      <c r="E718" s="12"/>
      <c r="F718" s="12"/>
      <c r="G718" s="13"/>
      <c r="H718" s="13"/>
      <c r="I718" s="13"/>
      <c r="J718" s="13"/>
      <c r="K718" s="13">
        <v>0</v>
      </c>
      <c r="M718" s="22"/>
      <c r="N718" s="22"/>
    </row>
    <row r="719" spans="1:14">
      <c r="A719" s="6" t="s">
        <v>29</v>
      </c>
      <c r="B719" s="62" t="s">
        <v>209</v>
      </c>
      <c r="C719" s="2" t="s">
        <v>25</v>
      </c>
      <c r="D719" s="2" t="s">
        <v>134</v>
      </c>
      <c r="E719" s="12"/>
      <c r="F719" s="12"/>
      <c r="G719" s="13"/>
      <c r="H719" s="13"/>
      <c r="I719" s="13"/>
      <c r="J719" s="13"/>
      <c r="K719" s="13">
        <v>0</v>
      </c>
      <c r="M719" s="22"/>
      <c r="N719" s="22"/>
    </row>
    <row r="720" spans="1:14">
      <c r="A720" s="6" t="s">
        <v>29</v>
      </c>
      <c r="B720" s="62" t="s">
        <v>209</v>
      </c>
      <c r="C720" s="2" t="s">
        <v>26</v>
      </c>
      <c r="D720" s="2" t="s">
        <v>134</v>
      </c>
      <c r="E720" s="12"/>
      <c r="F720" s="12"/>
      <c r="G720" s="13"/>
      <c r="H720" s="13"/>
      <c r="I720" s="13"/>
      <c r="J720" s="13"/>
      <c r="K720" s="13">
        <v>0</v>
      </c>
      <c r="M720" s="22"/>
      <c r="N720" s="22"/>
    </row>
    <row r="721" spans="1:14">
      <c r="A721" s="6" t="s">
        <v>29</v>
      </c>
      <c r="B721" s="62" t="s">
        <v>209</v>
      </c>
      <c r="C721" s="2" t="s">
        <v>26</v>
      </c>
      <c r="D721" s="2" t="s">
        <v>134</v>
      </c>
      <c r="E721" s="12"/>
      <c r="F721" s="12"/>
      <c r="G721" s="13"/>
      <c r="H721" s="13"/>
      <c r="I721" s="13"/>
      <c r="J721" s="13"/>
      <c r="K721" s="13">
        <v>0</v>
      </c>
      <c r="M721" s="22"/>
      <c r="N721" s="22"/>
    </row>
    <row r="722" spans="1:14">
      <c r="A722" s="6" t="s">
        <v>29</v>
      </c>
      <c r="B722" s="62" t="s">
        <v>209</v>
      </c>
      <c r="C722" s="2" t="s">
        <v>14</v>
      </c>
      <c r="D722" s="2" t="s">
        <v>134</v>
      </c>
      <c r="E722" s="12"/>
      <c r="F722" s="12"/>
      <c r="G722" s="13"/>
      <c r="H722" s="13"/>
      <c r="I722" s="13"/>
      <c r="J722" s="13"/>
      <c r="K722" s="13"/>
      <c r="M722" s="22"/>
      <c r="N722" s="22"/>
    </row>
    <row r="723" spans="1:14">
      <c r="A723" s="6" t="s">
        <v>29</v>
      </c>
      <c r="B723" s="62" t="s">
        <v>209</v>
      </c>
      <c r="C723" s="2" t="s">
        <v>14</v>
      </c>
      <c r="D723" s="2" t="s">
        <v>134</v>
      </c>
      <c r="E723" s="12"/>
      <c r="F723" s="12"/>
      <c r="G723" s="13">
        <v>59954</v>
      </c>
      <c r="H723" s="13">
        <v>50070</v>
      </c>
      <c r="I723" s="13"/>
      <c r="J723" s="13">
        <v>9884</v>
      </c>
      <c r="K723" s="13"/>
      <c r="M723" s="22"/>
      <c r="N723" s="22"/>
    </row>
    <row r="724" spans="1:14" ht="27.6">
      <c r="A724" s="6" t="s">
        <v>29</v>
      </c>
      <c r="B724" s="62" t="s">
        <v>209</v>
      </c>
      <c r="C724" s="2" t="s">
        <v>27</v>
      </c>
      <c r="D724" s="2" t="s">
        <v>141</v>
      </c>
      <c r="E724" s="12"/>
      <c r="F724" s="12"/>
      <c r="G724" s="13"/>
      <c r="H724" s="13"/>
      <c r="I724" s="13">
        <v>20000</v>
      </c>
      <c r="J724" s="13">
        <v>1970</v>
      </c>
      <c r="K724" s="13"/>
      <c r="M724" s="22"/>
      <c r="N724" s="22"/>
    </row>
    <row r="725" spans="1:14" ht="41.4">
      <c r="A725" s="6" t="s">
        <v>29</v>
      </c>
      <c r="B725" s="62" t="s">
        <v>209</v>
      </c>
      <c r="C725" s="2" t="s">
        <v>27</v>
      </c>
      <c r="D725" s="2" t="s">
        <v>142</v>
      </c>
      <c r="E725" s="12"/>
      <c r="F725" s="12"/>
      <c r="G725" s="13"/>
      <c r="H725" s="13"/>
      <c r="I725" s="13">
        <v>27319</v>
      </c>
      <c r="J725" s="13">
        <v>27319</v>
      </c>
      <c r="K725" s="13">
        <v>0</v>
      </c>
      <c r="M725" s="22"/>
      <c r="N725" s="22"/>
    </row>
    <row r="726" spans="1:14" ht="41.4">
      <c r="A726" s="6" t="s">
        <v>29</v>
      </c>
      <c r="B726" s="62" t="s">
        <v>209</v>
      </c>
      <c r="C726" s="2" t="s">
        <v>27</v>
      </c>
      <c r="D726" s="2" t="s">
        <v>142</v>
      </c>
      <c r="E726" s="12"/>
      <c r="F726" s="12"/>
      <c r="G726" s="13">
        <v>208372</v>
      </c>
      <c r="H726" s="13">
        <v>135214</v>
      </c>
      <c r="I726" s="13"/>
      <c r="J726" s="13">
        <v>71671</v>
      </c>
      <c r="K726" s="13"/>
      <c r="M726" s="22"/>
      <c r="N726" s="22" t="s">
        <v>210</v>
      </c>
    </row>
    <row r="727" spans="1:14">
      <c r="A727" s="6" t="s">
        <v>29</v>
      </c>
      <c r="B727" s="62" t="s">
        <v>211</v>
      </c>
      <c r="C727" s="2" t="s">
        <v>22</v>
      </c>
      <c r="D727" s="2" t="s">
        <v>125</v>
      </c>
      <c r="E727" s="12">
        <v>756333</v>
      </c>
      <c r="F727" s="12">
        <v>753666</v>
      </c>
      <c r="G727" s="13"/>
      <c r="H727" s="13"/>
      <c r="I727" s="13"/>
      <c r="J727" s="13"/>
      <c r="K727" s="13"/>
      <c r="M727" s="22"/>
      <c r="N727" s="22"/>
    </row>
    <row r="728" spans="1:14">
      <c r="A728" s="6" t="s">
        <v>29</v>
      </c>
      <c r="B728" s="62" t="s">
        <v>211</v>
      </c>
      <c r="C728" s="2" t="s">
        <v>22</v>
      </c>
      <c r="D728" s="2" t="s">
        <v>126</v>
      </c>
      <c r="E728" s="12">
        <v>756333</v>
      </c>
      <c r="F728" s="12">
        <v>410450</v>
      </c>
      <c r="G728" s="13"/>
      <c r="H728" s="13">
        <v>343216</v>
      </c>
      <c r="I728" s="13"/>
      <c r="J728" s="13"/>
      <c r="K728" s="13"/>
      <c r="M728" s="22"/>
      <c r="N728" s="22"/>
    </row>
    <row r="729" spans="1:14">
      <c r="A729" s="6" t="s">
        <v>29</v>
      </c>
      <c r="B729" s="62" t="s">
        <v>211</v>
      </c>
      <c r="C729" s="2" t="s">
        <v>22</v>
      </c>
      <c r="D729" s="2" t="s">
        <v>127</v>
      </c>
      <c r="E729" s="12"/>
      <c r="F729" s="12"/>
      <c r="G729" s="13"/>
      <c r="H729" s="13"/>
      <c r="I729" s="13"/>
      <c r="J729" s="13"/>
      <c r="K729" s="13"/>
      <c r="M729" s="22"/>
      <c r="N729" s="22"/>
    </row>
    <row r="730" spans="1:14">
      <c r="A730" s="6" t="s">
        <v>29</v>
      </c>
      <c r="B730" s="62" t="s">
        <v>211</v>
      </c>
      <c r="C730" s="2" t="s">
        <v>22</v>
      </c>
      <c r="D730" s="2" t="s">
        <v>128</v>
      </c>
      <c r="E730" s="12"/>
      <c r="F730" s="12"/>
      <c r="G730" s="13"/>
      <c r="H730" s="13"/>
      <c r="I730" s="13"/>
      <c r="J730" s="13"/>
      <c r="K730" s="13"/>
      <c r="M730" s="22"/>
      <c r="N730" s="22"/>
    </row>
    <row r="731" spans="1:14">
      <c r="A731" s="6" t="s">
        <v>29</v>
      </c>
      <c r="B731" s="62" t="s">
        <v>211</v>
      </c>
      <c r="C731" s="2" t="s">
        <v>22</v>
      </c>
      <c r="D731" s="2" t="s">
        <v>129</v>
      </c>
      <c r="E731" s="12"/>
      <c r="F731" s="12"/>
      <c r="G731" s="13"/>
      <c r="H731" s="13"/>
      <c r="I731" s="13"/>
      <c r="J731" s="13"/>
      <c r="K731" s="13"/>
      <c r="M731" s="22"/>
      <c r="N731" s="22"/>
    </row>
    <row r="732" spans="1:14">
      <c r="A732" s="6" t="s">
        <v>29</v>
      </c>
      <c r="B732" s="62" t="s">
        <v>211</v>
      </c>
      <c r="C732" s="2" t="s">
        <v>22</v>
      </c>
      <c r="D732" s="2" t="s">
        <v>130</v>
      </c>
      <c r="E732" s="12">
        <v>74376</v>
      </c>
      <c r="F732" s="12">
        <v>74376</v>
      </c>
      <c r="G732" s="13"/>
      <c r="H732" s="13"/>
      <c r="I732" s="13"/>
      <c r="J732" s="13"/>
      <c r="K732" s="13"/>
      <c r="M732" s="22"/>
      <c r="N732" s="22"/>
    </row>
    <row r="733" spans="1:14">
      <c r="A733" s="6" t="s">
        <v>29</v>
      </c>
      <c r="B733" s="62" t="s">
        <v>211</v>
      </c>
      <c r="C733" s="2" t="s">
        <v>22</v>
      </c>
      <c r="D733" s="2" t="s">
        <v>131</v>
      </c>
      <c r="E733" s="12"/>
      <c r="F733" s="12"/>
      <c r="G733" s="13"/>
      <c r="H733" s="13"/>
      <c r="I733" s="13"/>
      <c r="J733" s="13"/>
      <c r="K733" s="13"/>
      <c r="M733" s="22"/>
      <c r="N733" s="22"/>
    </row>
    <row r="734" spans="1:14" ht="27.6">
      <c r="A734" s="6" t="s">
        <v>29</v>
      </c>
      <c r="B734" s="62" t="s">
        <v>211</v>
      </c>
      <c r="C734" s="2" t="s">
        <v>22</v>
      </c>
      <c r="D734" s="2" t="s">
        <v>132</v>
      </c>
      <c r="E734" s="12"/>
      <c r="F734" s="12"/>
      <c r="G734" s="13"/>
      <c r="H734" s="13"/>
      <c r="I734" s="13"/>
      <c r="J734" s="13"/>
      <c r="K734" s="13"/>
      <c r="M734" s="22"/>
      <c r="N734" s="22"/>
    </row>
    <row r="735" spans="1:14">
      <c r="A735" s="6" t="s">
        <v>29</v>
      </c>
      <c r="B735" s="62" t="s">
        <v>211</v>
      </c>
      <c r="C735" s="2" t="s">
        <v>22</v>
      </c>
      <c r="D735" s="2" t="s">
        <v>133</v>
      </c>
      <c r="E735" s="12"/>
      <c r="F735" s="12"/>
      <c r="G735" s="13"/>
      <c r="H735" s="13"/>
      <c r="I735" s="13"/>
      <c r="J735" s="13"/>
      <c r="K735" s="13"/>
      <c r="M735" s="22"/>
      <c r="N735" s="22"/>
    </row>
    <row r="736" spans="1:14">
      <c r="A736" s="6" t="s">
        <v>29</v>
      </c>
      <c r="B736" s="62" t="s">
        <v>211</v>
      </c>
      <c r="C736" s="2" t="s">
        <v>22</v>
      </c>
      <c r="D736" s="2" t="s">
        <v>134</v>
      </c>
      <c r="E736" s="12"/>
      <c r="F736" s="12"/>
      <c r="G736" s="13"/>
      <c r="H736" s="13"/>
      <c r="I736" s="13"/>
      <c r="J736" s="13"/>
      <c r="K736" s="13"/>
      <c r="M736" s="22"/>
      <c r="N736" s="22"/>
    </row>
    <row r="737" spans="1:14">
      <c r="A737" s="6" t="s">
        <v>29</v>
      </c>
      <c r="B737" s="62" t="s">
        <v>211</v>
      </c>
      <c r="C737" s="2" t="s">
        <v>87</v>
      </c>
      <c r="D737" s="2" t="s">
        <v>135</v>
      </c>
      <c r="E737" s="12"/>
      <c r="F737" s="12"/>
      <c r="G737" s="13">
        <v>160842</v>
      </c>
      <c r="H737" s="13">
        <v>72985</v>
      </c>
      <c r="I737" s="13">
        <v>317740</v>
      </c>
      <c r="J737" s="13">
        <v>405597</v>
      </c>
      <c r="K737" s="13"/>
      <c r="M737" s="22"/>
      <c r="N737" s="22"/>
    </row>
    <row r="738" spans="1:14">
      <c r="A738" s="6" t="s">
        <v>29</v>
      </c>
      <c r="B738" s="62" t="s">
        <v>211</v>
      </c>
      <c r="C738" s="2" t="s">
        <v>23</v>
      </c>
      <c r="D738" s="2" t="s">
        <v>136</v>
      </c>
      <c r="E738" s="12"/>
      <c r="F738" s="12"/>
      <c r="G738" s="13">
        <v>753666</v>
      </c>
      <c r="H738" s="13">
        <v>753666</v>
      </c>
      <c r="I738" s="13"/>
      <c r="J738" s="13"/>
      <c r="K738" s="13"/>
      <c r="M738" s="22"/>
      <c r="N738" s="22"/>
    </row>
    <row r="739" spans="1:14">
      <c r="A739" s="6" t="s">
        <v>29</v>
      </c>
      <c r="B739" s="62" t="s">
        <v>211</v>
      </c>
      <c r="C739" s="2" t="s">
        <v>23</v>
      </c>
      <c r="D739" s="2" t="s">
        <v>126</v>
      </c>
      <c r="E739" s="12"/>
      <c r="F739" s="12"/>
      <c r="G739" s="13">
        <v>2329385</v>
      </c>
      <c r="H739" s="13">
        <v>1671960</v>
      </c>
      <c r="I739" s="13"/>
      <c r="J739" s="13">
        <v>657425</v>
      </c>
      <c r="K739" s="13"/>
      <c r="M739" s="22"/>
      <c r="N739" s="22"/>
    </row>
    <row r="740" spans="1:14">
      <c r="A740" s="6" t="s">
        <v>29</v>
      </c>
      <c r="B740" s="62" t="s">
        <v>211</v>
      </c>
      <c r="C740" s="2" t="s">
        <v>23</v>
      </c>
      <c r="D740" s="2" t="s">
        <v>127</v>
      </c>
      <c r="E740" s="12"/>
      <c r="F740" s="12"/>
      <c r="G740" s="13"/>
      <c r="H740" s="13"/>
      <c r="I740" s="13"/>
      <c r="J740" s="13"/>
      <c r="K740" s="13"/>
      <c r="M740" s="22"/>
      <c r="N740" s="22"/>
    </row>
    <row r="741" spans="1:14">
      <c r="A741" s="6" t="s">
        <v>29</v>
      </c>
      <c r="B741" s="62" t="s">
        <v>211</v>
      </c>
      <c r="C741" s="2" t="s">
        <v>23</v>
      </c>
      <c r="D741" s="2" t="s">
        <v>128</v>
      </c>
      <c r="E741" s="12"/>
      <c r="F741" s="12"/>
      <c r="G741" s="13"/>
      <c r="H741" s="13"/>
      <c r="I741" s="13"/>
      <c r="J741" s="13"/>
      <c r="K741" s="13"/>
      <c r="M741" s="22"/>
      <c r="N741" s="22"/>
    </row>
    <row r="742" spans="1:14">
      <c r="A742" s="6" t="s">
        <v>29</v>
      </c>
      <c r="B742" s="62" t="s">
        <v>211</v>
      </c>
      <c r="C742" s="2" t="s">
        <v>23</v>
      </c>
      <c r="D742" s="2" t="s">
        <v>129</v>
      </c>
      <c r="E742" s="12"/>
      <c r="F742" s="12"/>
      <c r="G742" s="13"/>
      <c r="H742" s="13"/>
      <c r="I742" s="13"/>
      <c r="J742" s="13"/>
      <c r="K742" s="13"/>
      <c r="M742" s="22"/>
      <c r="N742" s="22"/>
    </row>
    <row r="743" spans="1:14">
      <c r="A743" s="6" t="s">
        <v>29</v>
      </c>
      <c r="B743" s="62" t="s">
        <v>211</v>
      </c>
      <c r="C743" s="2" t="s">
        <v>23</v>
      </c>
      <c r="D743" s="2" t="s">
        <v>130</v>
      </c>
      <c r="E743" s="12"/>
      <c r="F743" s="12"/>
      <c r="G743" s="13">
        <v>126168</v>
      </c>
      <c r="H743" s="13">
        <v>126168</v>
      </c>
      <c r="I743" s="13"/>
      <c r="J743" s="13"/>
      <c r="K743" s="13"/>
      <c r="M743" s="22"/>
      <c r="N743" s="22"/>
    </row>
    <row r="744" spans="1:14">
      <c r="A744" s="6" t="s">
        <v>29</v>
      </c>
      <c r="B744" s="62" t="s">
        <v>211</v>
      </c>
      <c r="C744" s="2" t="s">
        <v>23</v>
      </c>
      <c r="D744" s="2" t="s">
        <v>137</v>
      </c>
      <c r="E744" s="12"/>
      <c r="F744" s="12"/>
      <c r="G744" s="13"/>
      <c r="H744" s="13"/>
      <c r="I744" s="13"/>
      <c r="J744" s="13"/>
      <c r="K744" s="13"/>
      <c r="M744" s="22"/>
      <c r="N744" s="22"/>
    </row>
    <row r="745" spans="1:14" ht="27.6">
      <c r="A745" s="6" t="s">
        <v>29</v>
      </c>
      <c r="B745" s="63" t="s">
        <v>211</v>
      </c>
      <c r="C745" s="2" t="s">
        <v>23</v>
      </c>
      <c r="D745" s="2" t="s">
        <v>138</v>
      </c>
      <c r="E745" s="12"/>
      <c r="F745" s="12"/>
      <c r="G745" s="13"/>
      <c r="H745" s="13"/>
      <c r="I745" s="13"/>
      <c r="J745" s="13"/>
      <c r="K745" s="13"/>
      <c r="M745" s="22"/>
      <c r="N745" s="22"/>
    </row>
    <row r="746" spans="1:14">
      <c r="A746" s="6" t="s">
        <v>29</v>
      </c>
      <c r="B746" s="62" t="s">
        <v>211</v>
      </c>
      <c r="C746" s="2" t="s">
        <v>23</v>
      </c>
      <c r="D746" s="2" t="s">
        <v>134</v>
      </c>
      <c r="E746" s="12"/>
      <c r="F746" s="12"/>
      <c r="G746" s="13"/>
      <c r="H746" s="13"/>
      <c r="I746" s="13"/>
      <c r="J746" s="13"/>
      <c r="K746" s="13"/>
      <c r="M746" s="22"/>
      <c r="N746" s="22"/>
    </row>
    <row r="747" spans="1:14">
      <c r="A747" s="6" t="s">
        <v>29</v>
      </c>
      <c r="B747" s="62" t="s">
        <v>211</v>
      </c>
      <c r="C747" s="2" t="s">
        <v>24</v>
      </c>
      <c r="D747" s="2" t="s">
        <v>125</v>
      </c>
      <c r="E747" s="12"/>
      <c r="F747" s="12"/>
      <c r="G747" s="13">
        <v>2803909</v>
      </c>
      <c r="H747" s="13">
        <v>1231000</v>
      </c>
      <c r="I747" s="13"/>
      <c r="J747" s="13">
        <v>1572909</v>
      </c>
      <c r="K747" s="13"/>
      <c r="M747" s="22"/>
      <c r="N747" s="22"/>
    </row>
    <row r="748" spans="1:14">
      <c r="A748" s="6" t="s">
        <v>29</v>
      </c>
      <c r="B748" s="62" t="s">
        <v>211</v>
      </c>
      <c r="C748" s="2" t="s">
        <v>24</v>
      </c>
      <c r="D748" s="2" t="s">
        <v>126</v>
      </c>
      <c r="E748" s="12"/>
      <c r="F748" s="12"/>
      <c r="G748" s="13">
        <v>2527218</v>
      </c>
      <c r="H748" s="13">
        <v>805859</v>
      </c>
      <c r="I748" s="13"/>
      <c r="J748" s="13">
        <v>1721359</v>
      </c>
      <c r="K748" s="13"/>
      <c r="M748" s="22"/>
      <c r="N748" s="22"/>
    </row>
    <row r="749" spans="1:14">
      <c r="A749" s="6" t="s">
        <v>29</v>
      </c>
      <c r="B749" s="62" t="s">
        <v>211</v>
      </c>
      <c r="C749" s="2" t="s">
        <v>24</v>
      </c>
      <c r="D749" s="2" t="s">
        <v>127</v>
      </c>
      <c r="E749" s="12"/>
      <c r="F749" s="12"/>
      <c r="G749" s="13"/>
      <c r="H749" s="13"/>
      <c r="I749" s="13"/>
      <c r="J749" s="13"/>
      <c r="K749" s="13"/>
      <c r="M749" s="22"/>
      <c r="N749" s="22"/>
    </row>
    <row r="750" spans="1:14">
      <c r="A750" s="6" t="s">
        <v>29</v>
      </c>
      <c r="B750" s="62" t="s">
        <v>211</v>
      </c>
      <c r="C750" s="2" t="s">
        <v>24</v>
      </c>
      <c r="D750" s="2" t="s">
        <v>128</v>
      </c>
      <c r="E750" s="12"/>
      <c r="F750" s="12"/>
      <c r="G750" s="13"/>
      <c r="H750" s="13"/>
      <c r="I750" s="13"/>
      <c r="J750" s="13"/>
      <c r="K750" s="13"/>
      <c r="M750" s="22"/>
      <c r="N750" s="22"/>
    </row>
    <row r="751" spans="1:14">
      <c r="A751" s="6" t="s">
        <v>29</v>
      </c>
      <c r="B751" s="62" t="s">
        <v>211</v>
      </c>
      <c r="C751" s="2" t="s">
        <v>24</v>
      </c>
      <c r="D751" s="2" t="s">
        <v>129</v>
      </c>
      <c r="E751" s="12"/>
      <c r="F751" s="12"/>
      <c r="G751" s="13"/>
      <c r="H751" s="13"/>
      <c r="I751" s="13"/>
      <c r="J751" s="13"/>
      <c r="K751" s="13"/>
      <c r="M751" s="22"/>
      <c r="N751" s="22"/>
    </row>
    <row r="752" spans="1:14">
      <c r="A752" s="6" t="s">
        <v>29</v>
      </c>
      <c r="B752" s="62" t="s">
        <v>211</v>
      </c>
      <c r="C752" s="2" t="s">
        <v>24</v>
      </c>
      <c r="D752" s="2" t="s">
        <v>130</v>
      </c>
      <c r="E752" s="12"/>
      <c r="F752" s="12"/>
      <c r="G752" s="13">
        <v>227542</v>
      </c>
      <c r="H752" s="13"/>
      <c r="I752" s="13"/>
      <c r="J752" s="13">
        <v>227542</v>
      </c>
      <c r="K752" s="13"/>
      <c r="M752" s="22"/>
      <c r="N752" s="22"/>
    </row>
    <row r="753" spans="1:14">
      <c r="A753" s="6" t="s">
        <v>29</v>
      </c>
      <c r="B753" s="62" t="s">
        <v>211</v>
      </c>
      <c r="C753" s="2" t="s">
        <v>24</v>
      </c>
      <c r="D753" s="2" t="s">
        <v>137</v>
      </c>
      <c r="E753" s="12"/>
      <c r="F753" s="12"/>
      <c r="G753" s="13"/>
      <c r="H753" s="13"/>
      <c r="I753" s="13"/>
      <c r="J753" s="13"/>
      <c r="K753" s="13"/>
      <c r="M753" s="22"/>
      <c r="N753" s="22"/>
    </row>
    <row r="754" spans="1:14">
      <c r="A754" s="6" t="s">
        <v>29</v>
      </c>
      <c r="B754" s="62" t="s">
        <v>211</v>
      </c>
      <c r="C754" s="2" t="s">
        <v>24</v>
      </c>
      <c r="D754" s="2" t="s">
        <v>139</v>
      </c>
      <c r="E754" s="12"/>
      <c r="F754" s="12"/>
      <c r="G754" s="13"/>
      <c r="H754" s="13"/>
      <c r="I754" s="13"/>
      <c r="J754" s="13"/>
      <c r="K754" s="13"/>
      <c r="M754" s="22"/>
      <c r="N754" s="22"/>
    </row>
    <row r="755" spans="1:14" ht="27.6">
      <c r="A755" s="6" t="s">
        <v>29</v>
      </c>
      <c r="B755" s="62" t="s">
        <v>211</v>
      </c>
      <c r="C755" s="2" t="s">
        <v>24</v>
      </c>
      <c r="D755" s="2" t="s">
        <v>140</v>
      </c>
      <c r="E755" s="12"/>
      <c r="F755" s="12"/>
      <c r="G755" s="13"/>
      <c r="H755" s="13"/>
      <c r="I755" s="13"/>
      <c r="J755" s="13"/>
      <c r="K755" s="13"/>
      <c r="M755" s="22"/>
      <c r="N755" s="22"/>
    </row>
    <row r="756" spans="1:14">
      <c r="A756" s="6" t="s">
        <v>29</v>
      </c>
      <c r="B756" s="62" t="s">
        <v>211</v>
      </c>
      <c r="C756" s="2" t="s">
        <v>24</v>
      </c>
      <c r="D756" s="2" t="s">
        <v>134</v>
      </c>
      <c r="E756" s="12"/>
      <c r="F756" s="12"/>
      <c r="G756" s="13"/>
      <c r="H756" s="13"/>
      <c r="I756" s="13"/>
      <c r="J756" s="13"/>
      <c r="K756" s="13"/>
      <c r="M756" s="22"/>
      <c r="N756" s="22"/>
    </row>
    <row r="757" spans="1:14">
      <c r="A757" s="6" t="s">
        <v>29</v>
      </c>
      <c r="B757" s="62" t="s">
        <v>211</v>
      </c>
      <c r="C757" s="2" t="s">
        <v>25</v>
      </c>
      <c r="D757" s="2" t="s">
        <v>134</v>
      </c>
      <c r="E757" s="12"/>
      <c r="F757" s="12"/>
      <c r="G757" s="13"/>
      <c r="H757" s="13"/>
      <c r="I757" s="13"/>
      <c r="J757" s="13"/>
      <c r="K757" s="13"/>
      <c r="M757" s="22"/>
      <c r="N757" s="22"/>
    </row>
    <row r="758" spans="1:14">
      <c r="A758" s="6" t="s">
        <v>29</v>
      </c>
      <c r="B758" s="62" t="s">
        <v>211</v>
      </c>
      <c r="C758" s="2" t="s">
        <v>25</v>
      </c>
      <c r="D758" s="2" t="s">
        <v>134</v>
      </c>
      <c r="E758" s="12"/>
      <c r="F758" s="12"/>
      <c r="G758" s="13"/>
      <c r="H758" s="13"/>
      <c r="I758" s="13"/>
      <c r="J758" s="13"/>
      <c r="K758" s="13"/>
      <c r="M758" s="22"/>
      <c r="N758" s="22"/>
    </row>
    <row r="759" spans="1:14">
      <c r="A759" s="6" t="s">
        <v>29</v>
      </c>
      <c r="B759" s="62" t="s">
        <v>211</v>
      </c>
      <c r="C759" s="2" t="s">
        <v>26</v>
      </c>
      <c r="D759" s="2" t="s">
        <v>134</v>
      </c>
      <c r="E759" s="12"/>
      <c r="F759" s="12"/>
      <c r="G759" s="13"/>
      <c r="H759" s="13"/>
      <c r="I759" s="13"/>
      <c r="J759" s="13"/>
      <c r="K759" s="13"/>
      <c r="M759" s="22"/>
      <c r="N759" s="22"/>
    </row>
    <row r="760" spans="1:14">
      <c r="A760" s="6" t="s">
        <v>29</v>
      </c>
      <c r="B760" s="62" t="s">
        <v>211</v>
      </c>
      <c r="C760" s="2" t="s">
        <v>26</v>
      </c>
      <c r="D760" s="2" t="s">
        <v>134</v>
      </c>
      <c r="E760" s="12"/>
      <c r="F760" s="12"/>
      <c r="G760" s="13"/>
      <c r="H760" s="13"/>
      <c r="I760" s="13"/>
      <c r="J760" s="13"/>
      <c r="K760" s="13"/>
      <c r="M760" s="22"/>
      <c r="N760" s="22"/>
    </row>
    <row r="761" spans="1:14">
      <c r="A761" s="6" t="s">
        <v>29</v>
      </c>
      <c r="B761" s="62" t="s">
        <v>211</v>
      </c>
      <c r="C761" s="2" t="s">
        <v>14</v>
      </c>
      <c r="D761" s="2" t="s">
        <v>134</v>
      </c>
      <c r="E761" s="12"/>
      <c r="F761" s="12"/>
      <c r="G761" s="13"/>
      <c r="H761" s="13"/>
      <c r="I761" s="13"/>
      <c r="J761" s="13"/>
      <c r="K761" s="13"/>
      <c r="M761" s="22"/>
      <c r="N761" s="22"/>
    </row>
    <row r="762" spans="1:14">
      <c r="A762" s="6" t="s">
        <v>29</v>
      </c>
      <c r="B762" s="62" t="s">
        <v>211</v>
      </c>
      <c r="C762" s="2" t="s">
        <v>14</v>
      </c>
      <c r="D762" s="2" t="s">
        <v>134</v>
      </c>
      <c r="E762" s="12"/>
      <c r="F762" s="12"/>
      <c r="G762" s="13"/>
      <c r="H762" s="13"/>
      <c r="I762" s="13"/>
      <c r="J762" s="13"/>
      <c r="K762" s="13"/>
      <c r="M762" s="22"/>
      <c r="N762" s="22"/>
    </row>
    <row r="763" spans="1:14" ht="27.6">
      <c r="A763" s="6" t="s">
        <v>29</v>
      </c>
      <c r="B763" s="62" t="s">
        <v>211</v>
      </c>
      <c r="C763" s="2" t="s">
        <v>27</v>
      </c>
      <c r="D763" s="2" t="s">
        <v>141</v>
      </c>
      <c r="E763" s="12"/>
      <c r="F763" s="12"/>
      <c r="G763" s="13"/>
      <c r="H763" s="13"/>
      <c r="I763" s="13"/>
      <c r="J763" s="13"/>
      <c r="K763" s="13"/>
      <c r="M763" s="22"/>
      <c r="N763" s="22"/>
    </row>
    <row r="764" spans="1:14" ht="41.4">
      <c r="A764" s="6" t="s">
        <v>29</v>
      </c>
      <c r="B764" s="62" t="s">
        <v>211</v>
      </c>
      <c r="C764" s="2" t="s">
        <v>27</v>
      </c>
      <c r="D764" s="2" t="s">
        <v>142</v>
      </c>
      <c r="E764" s="12"/>
      <c r="F764" s="12"/>
      <c r="G764" s="13"/>
      <c r="H764" s="13"/>
      <c r="I764" s="13"/>
      <c r="J764" s="13"/>
      <c r="K764" s="13"/>
      <c r="M764" s="22"/>
      <c r="N764" s="22"/>
    </row>
    <row r="765" spans="1:14">
      <c r="A765" s="6" t="s">
        <v>29</v>
      </c>
      <c r="B765" s="62" t="s">
        <v>212</v>
      </c>
      <c r="C765" s="2" t="s">
        <v>22</v>
      </c>
      <c r="D765" s="2" t="s">
        <v>125</v>
      </c>
      <c r="E765" s="12">
        <v>1143667</v>
      </c>
      <c r="F765" s="12">
        <v>463950</v>
      </c>
      <c r="G765" s="13">
        <v>0</v>
      </c>
      <c r="H765" s="13">
        <v>679717</v>
      </c>
      <c r="I765" s="13">
        <v>0</v>
      </c>
      <c r="J765" s="13">
        <v>0</v>
      </c>
      <c r="K765" s="13">
        <v>0</v>
      </c>
      <c r="L765" s="2">
        <v>0</v>
      </c>
      <c r="M765" s="22"/>
      <c r="N765" s="22"/>
    </row>
    <row r="766" spans="1:14">
      <c r="A766" s="6" t="s">
        <v>29</v>
      </c>
      <c r="B766" s="62" t="s">
        <v>212</v>
      </c>
      <c r="C766" s="2" t="s">
        <v>22</v>
      </c>
      <c r="D766" s="2" t="s">
        <v>126</v>
      </c>
      <c r="E766" s="12">
        <v>1143666</v>
      </c>
      <c r="F766" s="12">
        <v>495063</v>
      </c>
      <c r="G766" s="13">
        <v>0</v>
      </c>
      <c r="H766" s="13">
        <v>648603</v>
      </c>
      <c r="I766" s="13">
        <v>0</v>
      </c>
      <c r="J766" s="13">
        <v>0</v>
      </c>
      <c r="K766" s="13">
        <v>0</v>
      </c>
      <c r="L766" s="2">
        <v>0</v>
      </c>
      <c r="M766" s="22"/>
      <c r="N766" s="22"/>
    </row>
    <row r="767" spans="1:14">
      <c r="A767" s="6" t="s">
        <v>29</v>
      </c>
      <c r="B767" s="62" t="s">
        <v>212</v>
      </c>
      <c r="C767" s="2" t="s">
        <v>22</v>
      </c>
      <c r="D767" s="2" t="s">
        <v>127</v>
      </c>
      <c r="E767" s="12"/>
      <c r="F767" s="12"/>
      <c r="G767" s="13"/>
      <c r="H767" s="13"/>
      <c r="I767" s="13"/>
      <c r="J767" s="13"/>
      <c r="K767" s="13"/>
      <c r="M767" s="22"/>
      <c r="N767" s="22"/>
    </row>
    <row r="768" spans="1:14">
      <c r="A768" s="6" t="s">
        <v>29</v>
      </c>
      <c r="B768" s="62" t="s">
        <v>212</v>
      </c>
      <c r="C768" s="2" t="s">
        <v>22</v>
      </c>
      <c r="D768" s="2" t="s">
        <v>128</v>
      </c>
      <c r="E768" s="12"/>
      <c r="F768" s="12"/>
      <c r="G768" s="13"/>
      <c r="H768" s="13"/>
      <c r="I768" s="13"/>
      <c r="J768" s="13"/>
      <c r="K768" s="13"/>
      <c r="M768" s="22"/>
      <c r="N768" s="22"/>
    </row>
    <row r="769" spans="1:14">
      <c r="A769" s="6" t="s">
        <v>29</v>
      </c>
      <c r="B769" s="62" t="s">
        <v>212</v>
      </c>
      <c r="C769" s="2" t="s">
        <v>22</v>
      </c>
      <c r="D769" s="2" t="s">
        <v>129</v>
      </c>
      <c r="E769" s="12"/>
      <c r="F769" s="12"/>
      <c r="G769" s="13"/>
      <c r="H769" s="13"/>
      <c r="I769" s="13"/>
      <c r="J769" s="13"/>
      <c r="K769" s="13"/>
      <c r="M769" s="22"/>
      <c r="N769" s="22"/>
    </row>
    <row r="770" spans="1:14">
      <c r="A770" s="6" t="s">
        <v>29</v>
      </c>
      <c r="B770" s="62" t="s">
        <v>212</v>
      </c>
      <c r="C770" s="2" t="s">
        <v>22</v>
      </c>
      <c r="D770" s="2" t="s">
        <v>130</v>
      </c>
      <c r="E770" s="12">
        <v>113468</v>
      </c>
      <c r="F770" s="12">
        <v>0</v>
      </c>
      <c r="G770" s="13"/>
      <c r="H770" s="13">
        <v>47937</v>
      </c>
      <c r="I770" s="13">
        <v>0</v>
      </c>
      <c r="J770" s="13">
        <v>65531</v>
      </c>
      <c r="K770" s="13">
        <v>0</v>
      </c>
      <c r="L770" s="2">
        <v>0</v>
      </c>
      <c r="M770" s="22"/>
      <c r="N770" s="22"/>
    </row>
    <row r="771" spans="1:14">
      <c r="A771" s="6" t="s">
        <v>29</v>
      </c>
      <c r="B771" s="62" t="s">
        <v>212</v>
      </c>
      <c r="C771" s="2" t="s">
        <v>22</v>
      </c>
      <c r="D771" s="2" t="s">
        <v>131</v>
      </c>
      <c r="E771" s="12"/>
      <c r="F771" s="12"/>
      <c r="G771" s="13"/>
      <c r="H771" s="13"/>
      <c r="I771" s="13"/>
      <c r="J771" s="13"/>
      <c r="K771" s="13"/>
      <c r="M771" s="22"/>
      <c r="N771" s="22"/>
    </row>
    <row r="772" spans="1:14" ht="27.6">
      <c r="A772" s="6" t="s">
        <v>29</v>
      </c>
      <c r="B772" s="62" t="s">
        <v>212</v>
      </c>
      <c r="C772" s="2" t="s">
        <v>22</v>
      </c>
      <c r="D772" s="2" t="s">
        <v>132</v>
      </c>
      <c r="E772" s="12"/>
      <c r="F772" s="12"/>
      <c r="G772" s="13"/>
      <c r="H772" s="13"/>
      <c r="I772" s="13"/>
      <c r="J772" s="13"/>
      <c r="K772" s="13"/>
      <c r="M772" s="22"/>
      <c r="N772" s="22"/>
    </row>
    <row r="773" spans="1:14">
      <c r="A773" s="6" t="s">
        <v>29</v>
      </c>
      <c r="B773" s="62" t="s">
        <v>212</v>
      </c>
      <c r="C773" s="2" t="s">
        <v>22</v>
      </c>
      <c r="D773" s="2" t="s">
        <v>133</v>
      </c>
      <c r="E773" s="12"/>
      <c r="F773" s="12"/>
      <c r="G773" s="13"/>
      <c r="H773" s="13"/>
      <c r="I773" s="13"/>
      <c r="J773" s="13"/>
      <c r="K773" s="13"/>
      <c r="M773" s="22"/>
      <c r="N773" s="22"/>
    </row>
    <row r="774" spans="1:14">
      <c r="A774" s="6" t="s">
        <v>29</v>
      </c>
      <c r="B774" s="62" t="s">
        <v>212</v>
      </c>
      <c r="C774" s="2" t="s">
        <v>22</v>
      </c>
      <c r="D774" s="2" t="s">
        <v>134</v>
      </c>
      <c r="E774" s="12"/>
      <c r="F774" s="12"/>
      <c r="G774" s="13"/>
      <c r="H774" s="13"/>
      <c r="I774" s="13"/>
      <c r="J774" s="13"/>
      <c r="K774" s="13"/>
      <c r="M774" s="22"/>
      <c r="N774" s="22"/>
    </row>
    <row r="775" spans="1:14">
      <c r="A775" s="6" t="s">
        <v>29</v>
      </c>
      <c r="B775" s="62" t="s">
        <v>212</v>
      </c>
      <c r="C775" s="2" t="s">
        <v>87</v>
      </c>
      <c r="D775" s="2" t="s">
        <v>135</v>
      </c>
      <c r="E775" s="12"/>
      <c r="F775" s="12"/>
      <c r="G775" s="13">
        <v>49431</v>
      </c>
      <c r="H775" s="13">
        <v>49431</v>
      </c>
      <c r="I775" s="13">
        <v>0</v>
      </c>
      <c r="J775" s="13">
        <v>0</v>
      </c>
      <c r="K775" s="13">
        <v>0</v>
      </c>
      <c r="M775" s="22"/>
      <c r="N775" s="22"/>
    </row>
    <row r="776" spans="1:14">
      <c r="A776" s="6" t="s">
        <v>29</v>
      </c>
      <c r="B776" s="62" t="s">
        <v>212</v>
      </c>
      <c r="C776" s="2" t="s">
        <v>23</v>
      </c>
      <c r="D776" s="2" t="s">
        <v>136</v>
      </c>
      <c r="E776" s="12"/>
      <c r="F776" s="12"/>
      <c r="G776" s="13">
        <v>1143667</v>
      </c>
      <c r="H776" s="13">
        <v>630354</v>
      </c>
      <c r="I776" s="13">
        <v>0</v>
      </c>
      <c r="J776" s="13">
        <v>513313</v>
      </c>
      <c r="K776" s="13">
        <v>0</v>
      </c>
      <c r="L776" s="2">
        <v>0</v>
      </c>
      <c r="M776" s="22"/>
      <c r="N776" s="22"/>
    </row>
    <row r="777" spans="1:14">
      <c r="A777" s="6" t="s">
        <v>29</v>
      </c>
      <c r="B777" s="62" t="s">
        <v>212</v>
      </c>
      <c r="C777" s="2" t="s">
        <v>23</v>
      </c>
      <c r="D777" s="2" t="s">
        <v>126</v>
      </c>
      <c r="E777" s="12"/>
      <c r="F777" s="12"/>
      <c r="G777" s="13">
        <v>4033440</v>
      </c>
      <c r="H777" s="13">
        <v>3086156</v>
      </c>
      <c r="I777" s="13">
        <v>0</v>
      </c>
      <c r="J777" s="13">
        <v>947284</v>
      </c>
      <c r="K777" s="13">
        <v>0</v>
      </c>
      <c r="L777" s="2">
        <v>0</v>
      </c>
      <c r="M777" s="22"/>
      <c r="N777" s="22"/>
    </row>
    <row r="778" spans="1:14">
      <c r="A778" s="6" t="s">
        <v>29</v>
      </c>
      <c r="B778" s="62" t="s">
        <v>212</v>
      </c>
      <c r="C778" s="2" t="s">
        <v>23</v>
      </c>
      <c r="D778" s="2" t="s">
        <v>127</v>
      </c>
      <c r="E778" s="12"/>
      <c r="F778" s="12"/>
      <c r="G778" s="13"/>
      <c r="H778" s="13"/>
      <c r="I778" s="13"/>
      <c r="J778" s="13"/>
      <c r="K778" s="13"/>
      <c r="M778" s="22"/>
      <c r="N778" s="22"/>
    </row>
    <row r="779" spans="1:14">
      <c r="A779" s="6" t="s">
        <v>29</v>
      </c>
      <c r="B779" s="62" t="s">
        <v>212</v>
      </c>
      <c r="C779" s="2" t="s">
        <v>23</v>
      </c>
      <c r="D779" s="2" t="s">
        <v>128</v>
      </c>
      <c r="E779" s="12"/>
      <c r="F779" s="12"/>
      <c r="G779" s="13"/>
      <c r="H779" s="13"/>
      <c r="I779" s="13"/>
      <c r="J779" s="13"/>
      <c r="K779" s="13"/>
      <c r="M779" s="22"/>
      <c r="N779" s="22"/>
    </row>
    <row r="780" spans="1:14">
      <c r="A780" s="6" t="s">
        <v>29</v>
      </c>
      <c r="B780" s="62" t="s">
        <v>212</v>
      </c>
      <c r="C780" s="2" t="s">
        <v>23</v>
      </c>
      <c r="D780" s="2" t="s">
        <v>129</v>
      </c>
      <c r="E780" s="12"/>
      <c r="F780" s="12"/>
      <c r="G780" s="13"/>
      <c r="H780" s="13"/>
      <c r="I780" s="13"/>
      <c r="J780" s="13"/>
      <c r="K780" s="13"/>
      <c r="M780" s="22"/>
      <c r="N780" s="22"/>
    </row>
    <row r="781" spans="1:14">
      <c r="A781" s="6" t="s">
        <v>29</v>
      </c>
      <c r="B781" s="62" t="s">
        <v>212</v>
      </c>
      <c r="C781" s="2" t="s">
        <v>23</v>
      </c>
      <c r="D781" s="2" t="s">
        <v>130</v>
      </c>
      <c r="E781" s="12"/>
      <c r="F781" s="12"/>
      <c r="G781" s="13">
        <v>215667</v>
      </c>
      <c r="H781" s="13">
        <v>0</v>
      </c>
      <c r="I781" s="13">
        <v>0</v>
      </c>
      <c r="J781" s="13">
        <v>215667</v>
      </c>
      <c r="K781" s="13">
        <v>0</v>
      </c>
      <c r="L781" s="2">
        <v>0</v>
      </c>
      <c r="M781" s="22"/>
      <c r="N781" s="22"/>
    </row>
    <row r="782" spans="1:14">
      <c r="A782" s="6" t="s">
        <v>29</v>
      </c>
      <c r="B782" s="63" t="s">
        <v>212</v>
      </c>
      <c r="C782" s="2" t="s">
        <v>23</v>
      </c>
      <c r="D782" s="2" t="s">
        <v>137</v>
      </c>
      <c r="E782" s="12"/>
      <c r="F782" s="12"/>
      <c r="G782" s="13"/>
      <c r="H782" s="13"/>
      <c r="I782" s="13"/>
      <c r="J782" s="13"/>
      <c r="K782" s="13"/>
      <c r="M782" s="22"/>
      <c r="N782" s="22"/>
    </row>
    <row r="783" spans="1:14" ht="27.6">
      <c r="A783" s="6" t="s">
        <v>29</v>
      </c>
      <c r="B783" s="62" t="s">
        <v>212</v>
      </c>
      <c r="C783" s="2" t="s">
        <v>23</v>
      </c>
      <c r="D783" s="2" t="s">
        <v>138</v>
      </c>
      <c r="E783" s="12"/>
      <c r="F783" s="12"/>
      <c r="G783" s="13"/>
      <c r="H783" s="13"/>
      <c r="I783" s="13"/>
      <c r="J783" s="13"/>
      <c r="K783" s="13"/>
      <c r="M783" s="22"/>
      <c r="N783" s="22"/>
    </row>
    <row r="784" spans="1:14">
      <c r="A784" s="6" t="s">
        <v>29</v>
      </c>
      <c r="B784" s="62" t="s">
        <v>212</v>
      </c>
      <c r="C784" s="2" t="s">
        <v>23</v>
      </c>
      <c r="D784" s="2" t="s">
        <v>134</v>
      </c>
      <c r="E784" s="12"/>
      <c r="F784" s="12"/>
      <c r="G784" s="13"/>
      <c r="H784" s="13"/>
      <c r="I784" s="13"/>
      <c r="J784" s="13"/>
      <c r="K784" s="13"/>
      <c r="M784" s="22"/>
      <c r="N784" s="22"/>
    </row>
    <row r="785" spans="1:14">
      <c r="A785" s="6" t="s">
        <v>29</v>
      </c>
      <c r="B785" s="62" t="s">
        <v>212</v>
      </c>
      <c r="C785" s="2" t="s">
        <v>24</v>
      </c>
      <c r="D785" s="2" t="s">
        <v>125</v>
      </c>
      <c r="E785" s="12"/>
      <c r="F785" s="12"/>
      <c r="G785" s="13">
        <v>4661778</v>
      </c>
      <c r="H785" s="13">
        <v>0</v>
      </c>
      <c r="I785" s="13">
        <v>0</v>
      </c>
      <c r="J785" s="13">
        <v>2745032</v>
      </c>
      <c r="K785" s="13">
        <v>0</v>
      </c>
      <c r="L785" s="2">
        <v>1921328</v>
      </c>
      <c r="M785" s="22">
        <v>494418</v>
      </c>
      <c r="N785" s="22"/>
    </row>
    <row r="786" spans="1:14">
      <c r="A786" s="6" t="s">
        <v>29</v>
      </c>
      <c r="B786" s="62" t="s">
        <v>212</v>
      </c>
      <c r="C786" s="2" t="s">
        <v>24</v>
      </c>
      <c r="D786" s="2" t="s">
        <v>126</v>
      </c>
      <c r="E786" s="12"/>
      <c r="F786" s="12"/>
      <c r="G786" s="13">
        <v>4370248</v>
      </c>
      <c r="H786" s="13">
        <v>0</v>
      </c>
      <c r="I786" s="13">
        <v>0</v>
      </c>
      <c r="J786" s="13">
        <v>1976702</v>
      </c>
      <c r="K786" s="13">
        <v>0</v>
      </c>
      <c r="L786" s="2">
        <v>2188610</v>
      </c>
      <c r="M786" s="22">
        <v>204936</v>
      </c>
      <c r="N786" s="22"/>
    </row>
    <row r="787" spans="1:14">
      <c r="A787" s="6" t="s">
        <v>29</v>
      </c>
      <c r="B787" s="62" t="s">
        <v>212</v>
      </c>
      <c r="C787" s="2" t="s">
        <v>24</v>
      </c>
      <c r="D787" s="2" t="s">
        <v>127</v>
      </c>
      <c r="E787" s="12"/>
      <c r="F787" s="12"/>
      <c r="G787" s="13"/>
      <c r="H787" s="13"/>
      <c r="I787" s="13"/>
      <c r="J787" s="13"/>
      <c r="K787" s="13"/>
      <c r="M787" s="22"/>
      <c r="N787" s="22"/>
    </row>
    <row r="788" spans="1:14">
      <c r="A788" s="6" t="s">
        <v>29</v>
      </c>
      <c r="B788" s="62" t="s">
        <v>212</v>
      </c>
      <c r="C788" s="2" t="s">
        <v>24</v>
      </c>
      <c r="D788" s="2" t="s">
        <v>128</v>
      </c>
      <c r="E788" s="12"/>
      <c r="F788" s="12"/>
      <c r="G788" s="13"/>
      <c r="H788" s="13"/>
      <c r="I788" s="13"/>
      <c r="J788" s="13"/>
      <c r="K788" s="13"/>
      <c r="M788" s="22"/>
      <c r="N788" s="22"/>
    </row>
    <row r="789" spans="1:14">
      <c r="A789" s="6" t="s">
        <v>29</v>
      </c>
      <c r="B789" s="62" t="s">
        <v>212</v>
      </c>
      <c r="C789" s="2" t="s">
        <v>24</v>
      </c>
      <c r="D789" s="2" t="s">
        <v>129</v>
      </c>
      <c r="E789" s="12"/>
      <c r="F789" s="12"/>
      <c r="G789" s="13"/>
      <c r="H789" s="13"/>
      <c r="I789" s="13"/>
      <c r="J789" s="13"/>
      <c r="K789" s="13"/>
      <c r="M789" s="22"/>
      <c r="N789" s="22"/>
    </row>
    <row r="790" spans="1:14">
      <c r="A790" s="6" t="s">
        <v>29</v>
      </c>
      <c r="B790" s="62" t="s">
        <v>212</v>
      </c>
      <c r="C790" s="2" t="s">
        <v>24</v>
      </c>
      <c r="D790" s="2" t="s">
        <v>130</v>
      </c>
      <c r="E790" s="12"/>
      <c r="F790" s="12"/>
      <c r="G790" s="13">
        <v>393289</v>
      </c>
      <c r="H790" s="13">
        <v>0</v>
      </c>
      <c r="I790" s="13">
        <v>0</v>
      </c>
      <c r="J790" s="13">
        <v>286725</v>
      </c>
      <c r="K790" s="13">
        <v>0</v>
      </c>
      <c r="L790" s="2">
        <v>48720</v>
      </c>
      <c r="M790" s="22">
        <v>57844</v>
      </c>
      <c r="N790" s="22"/>
    </row>
    <row r="791" spans="1:14">
      <c r="A791" s="6" t="s">
        <v>29</v>
      </c>
      <c r="B791" s="62" t="s">
        <v>212</v>
      </c>
      <c r="C791" s="2" t="s">
        <v>24</v>
      </c>
      <c r="D791" s="2" t="s">
        <v>137</v>
      </c>
      <c r="E791" s="12"/>
      <c r="F791" s="12"/>
      <c r="G791" s="13"/>
      <c r="H791" s="13"/>
      <c r="I791" s="13"/>
      <c r="J791" s="13"/>
      <c r="K791" s="13"/>
      <c r="M791" s="22"/>
      <c r="N791" s="22"/>
    </row>
    <row r="792" spans="1:14">
      <c r="A792" s="6" t="s">
        <v>29</v>
      </c>
      <c r="B792" s="62" t="s">
        <v>212</v>
      </c>
      <c r="C792" s="2" t="s">
        <v>24</v>
      </c>
      <c r="D792" s="2" t="s">
        <v>139</v>
      </c>
      <c r="E792" s="12"/>
      <c r="F792" s="12"/>
      <c r="G792" s="13"/>
      <c r="H792" s="13"/>
      <c r="I792" s="13"/>
      <c r="J792" s="13"/>
      <c r="K792" s="13"/>
      <c r="M792" s="22"/>
      <c r="N792" s="22"/>
    </row>
    <row r="793" spans="1:14" ht="27.6">
      <c r="A793" s="6" t="s">
        <v>29</v>
      </c>
      <c r="B793" s="62" t="s">
        <v>212</v>
      </c>
      <c r="C793" s="2" t="s">
        <v>24</v>
      </c>
      <c r="D793" s="2" t="s">
        <v>140</v>
      </c>
      <c r="E793" s="12"/>
      <c r="F793" s="12"/>
      <c r="G793" s="13"/>
      <c r="H793" s="13"/>
      <c r="I793" s="13"/>
      <c r="J793" s="13"/>
      <c r="K793" s="13"/>
      <c r="M793" s="22"/>
      <c r="N793" s="22"/>
    </row>
    <row r="794" spans="1:14">
      <c r="A794" s="6" t="s">
        <v>29</v>
      </c>
      <c r="B794" s="62" t="s">
        <v>212</v>
      </c>
      <c r="C794" s="2" t="s">
        <v>24</v>
      </c>
      <c r="D794" s="2" t="s">
        <v>134</v>
      </c>
      <c r="E794" s="12"/>
      <c r="F794" s="12"/>
      <c r="G794" s="13"/>
      <c r="H794" s="13"/>
      <c r="I794" s="13"/>
      <c r="J794" s="13"/>
      <c r="K794" s="13"/>
      <c r="M794" s="22"/>
      <c r="N794" s="22"/>
    </row>
    <row r="795" spans="1:14">
      <c r="A795" s="6" t="s">
        <v>29</v>
      </c>
      <c r="B795" s="62" t="s">
        <v>212</v>
      </c>
      <c r="C795" s="2" t="s">
        <v>25</v>
      </c>
      <c r="D795" s="2" t="s">
        <v>134</v>
      </c>
      <c r="E795" s="12"/>
      <c r="F795" s="12"/>
      <c r="G795" s="13"/>
      <c r="H795" s="13"/>
      <c r="I795" s="13"/>
      <c r="J795" s="13"/>
      <c r="K795" s="13"/>
      <c r="M795" s="22"/>
      <c r="N795" s="22"/>
    </row>
    <row r="796" spans="1:14">
      <c r="A796" s="6" t="s">
        <v>29</v>
      </c>
      <c r="B796" s="62" t="s">
        <v>212</v>
      </c>
      <c r="C796" s="2" t="s">
        <v>25</v>
      </c>
      <c r="D796" s="2" t="s">
        <v>134</v>
      </c>
      <c r="E796" s="12"/>
      <c r="F796" s="12"/>
      <c r="G796" s="13"/>
      <c r="H796" s="13"/>
      <c r="I796" s="13"/>
      <c r="J796" s="13"/>
      <c r="K796" s="13"/>
      <c r="M796" s="22"/>
      <c r="N796" s="22"/>
    </row>
    <row r="797" spans="1:14">
      <c r="A797" s="6" t="s">
        <v>29</v>
      </c>
      <c r="B797" s="62" t="s">
        <v>212</v>
      </c>
      <c r="C797" s="2" t="s">
        <v>26</v>
      </c>
      <c r="D797" s="2" t="s">
        <v>134</v>
      </c>
      <c r="E797" s="12"/>
      <c r="F797" s="12"/>
      <c r="G797" s="13"/>
      <c r="H797" s="13"/>
      <c r="I797" s="13"/>
      <c r="J797" s="13"/>
      <c r="K797" s="13"/>
      <c r="M797" s="22"/>
      <c r="N797" s="22"/>
    </row>
    <row r="798" spans="1:14">
      <c r="A798" s="6" t="s">
        <v>29</v>
      </c>
      <c r="B798" s="62" t="s">
        <v>212</v>
      </c>
      <c r="C798" s="2" t="s">
        <v>26</v>
      </c>
      <c r="D798" s="2" t="s">
        <v>134</v>
      </c>
      <c r="E798" s="12"/>
      <c r="F798" s="12"/>
      <c r="G798" s="13"/>
      <c r="H798" s="13"/>
      <c r="I798" s="13"/>
      <c r="J798" s="13"/>
      <c r="K798" s="13"/>
      <c r="M798" s="22"/>
      <c r="N798" s="22"/>
    </row>
    <row r="799" spans="1:14">
      <c r="A799" s="6" t="s">
        <v>29</v>
      </c>
      <c r="B799" s="62" t="s">
        <v>212</v>
      </c>
      <c r="C799" s="2" t="s">
        <v>14</v>
      </c>
      <c r="D799" s="2" t="s">
        <v>134</v>
      </c>
      <c r="E799" s="12"/>
      <c r="F799" s="12"/>
      <c r="G799" s="13"/>
      <c r="H799" s="13"/>
      <c r="I799" s="13"/>
      <c r="J799" s="13"/>
      <c r="K799" s="13"/>
      <c r="M799" s="22"/>
      <c r="N799" s="22"/>
    </row>
    <row r="800" spans="1:14">
      <c r="A800" s="6" t="s">
        <v>29</v>
      </c>
      <c r="B800" s="62" t="s">
        <v>212</v>
      </c>
      <c r="C800" s="2" t="s">
        <v>14</v>
      </c>
      <c r="D800" s="2" t="s">
        <v>134</v>
      </c>
      <c r="E800" s="12"/>
      <c r="F800" s="12"/>
      <c r="G800" s="13"/>
      <c r="H800" s="13"/>
      <c r="I800" s="13"/>
      <c r="J800" s="13"/>
      <c r="K800" s="13"/>
      <c r="M800" s="22"/>
      <c r="N800" s="22"/>
    </row>
    <row r="801" spans="1:14" ht="27.6">
      <c r="A801" s="6" t="s">
        <v>29</v>
      </c>
      <c r="B801" s="62" t="s">
        <v>212</v>
      </c>
      <c r="C801" s="2" t="s">
        <v>27</v>
      </c>
      <c r="D801" s="2" t="s">
        <v>141</v>
      </c>
      <c r="E801" s="12"/>
      <c r="F801" s="12"/>
      <c r="G801" s="13"/>
      <c r="H801" s="13"/>
      <c r="I801" s="13"/>
      <c r="J801" s="13"/>
      <c r="K801" s="13"/>
      <c r="M801" s="22"/>
      <c r="N801" s="22"/>
    </row>
    <row r="802" spans="1:14" ht="41.4">
      <c r="A802" s="6" t="s">
        <v>29</v>
      </c>
      <c r="B802" s="62" t="s">
        <v>212</v>
      </c>
      <c r="C802" s="2" t="s">
        <v>27</v>
      </c>
      <c r="D802" s="2" t="s">
        <v>142</v>
      </c>
      <c r="E802" s="12"/>
      <c r="F802" s="12"/>
      <c r="G802" s="13"/>
      <c r="H802" s="13"/>
      <c r="I802" s="13"/>
      <c r="J802" s="13"/>
      <c r="K802" s="13"/>
      <c r="M802" s="22"/>
      <c r="N802" s="22"/>
    </row>
    <row r="803" spans="1:14">
      <c r="A803" s="6" t="s">
        <v>29</v>
      </c>
      <c r="B803" s="62" t="s">
        <v>215</v>
      </c>
      <c r="C803" s="2" t="s">
        <v>22</v>
      </c>
      <c r="D803" s="2" t="s">
        <v>125</v>
      </c>
      <c r="E803" s="12">
        <v>2591110</v>
      </c>
      <c r="F803" s="12">
        <v>1657803</v>
      </c>
      <c r="G803" s="13"/>
      <c r="H803" s="13">
        <v>933307</v>
      </c>
      <c r="I803" s="13"/>
      <c r="J803" s="13"/>
      <c r="K803" s="13"/>
      <c r="M803" s="22"/>
      <c r="N803" s="22"/>
    </row>
    <row r="804" spans="1:14">
      <c r="A804" s="6" t="s">
        <v>29</v>
      </c>
      <c r="B804" s="62" t="s">
        <v>215</v>
      </c>
      <c r="C804" s="2" t="s">
        <v>22</v>
      </c>
      <c r="D804" s="2" t="s">
        <v>126</v>
      </c>
      <c r="E804" s="12">
        <v>2591109</v>
      </c>
      <c r="F804" s="12">
        <v>2104631</v>
      </c>
      <c r="G804" s="13"/>
      <c r="H804" s="13">
        <v>486478</v>
      </c>
      <c r="I804" s="13"/>
      <c r="J804" s="13"/>
      <c r="K804" s="13"/>
      <c r="M804" s="22"/>
      <c r="N804" s="22"/>
    </row>
    <row r="805" spans="1:14">
      <c r="A805" s="6" t="s">
        <v>29</v>
      </c>
      <c r="B805" s="62" t="s">
        <v>215</v>
      </c>
      <c r="C805" s="2" t="s">
        <v>22</v>
      </c>
      <c r="D805" s="2" t="s">
        <v>127</v>
      </c>
      <c r="E805" s="12"/>
      <c r="F805" s="12"/>
      <c r="G805" s="13"/>
      <c r="H805" s="13"/>
      <c r="I805" s="13"/>
      <c r="J805" s="13"/>
      <c r="K805" s="13"/>
      <c r="M805" s="22"/>
      <c r="N805" s="22"/>
    </row>
    <row r="806" spans="1:14">
      <c r="A806" s="6" t="s">
        <v>29</v>
      </c>
      <c r="B806" s="62" t="s">
        <v>215</v>
      </c>
      <c r="C806" s="2" t="s">
        <v>22</v>
      </c>
      <c r="D806" s="2" t="s">
        <v>128</v>
      </c>
      <c r="E806" s="12"/>
      <c r="F806" s="12"/>
      <c r="G806" s="13"/>
      <c r="H806" s="13"/>
      <c r="I806" s="13"/>
      <c r="J806" s="13"/>
      <c r="K806" s="13"/>
      <c r="M806" s="22"/>
      <c r="N806" s="22"/>
    </row>
    <row r="807" spans="1:14">
      <c r="A807" s="6" t="s">
        <v>29</v>
      </c>
      <c r="B807" s="62" t="s">
        <v>215</v>
      </c>
      <c r="C807" s="2" t="s">
        <v>22</v>
      </c>
      <c r="D807" s="2" t="s">
        <v>129</v>
      </c>
      <c r="E807" s="12">
        <v>325745</v>
      </c>
      <c r="F807" s="12"/>
      <c r="G807" s="13"/>
      <c r="H807" s="13">
        <v>325745</v>
      </c>
      <c r="I807" s="13"/>
      <c r="J807" s="13"/>
      <c r="K807" s="13"/>
      <c r="M807" s="22"/>
      <c r="N807" s="22"/>
    </row>
    <row r="808" spans="1:14">
      <c r="A808" s="6" t="s">
        <v>29</v>
      </c>
      <c r="B808" s="62" t="s">
        <v>215</v>
      </c>
      <c r="C808" s="2" t="s">
        <v>22</v>
      </c>
      <c r="D808" s="2" t="s">
        <v>130</v>
      </c>
      <c r="E808" s="12"/>
      <c r="F808" s="12"/>
      <c r="G808" s="13"/>
      <c r="H808" s="13"/>
      <c r="I808" s="13"/>
      <c r="J808" s="13"/>
      <c r="K808" s="13"/>
      <c r="M808" s="22"/>
      <c r="N808" s="22"/>
    </row>
    <row r="809" spans="1:14">
      <c r="A809" s="6" t="s">
        <v>29</v>
      </c>
      <c r="B809" s="62" t="s">
        <v>215</v>
      </c>
      <c r="C809" s="2" t="s">
        <v>22</v>
      </c>
      <c r="D809" s="2" t="s">
        <v>131</v>
      </c>
      <c r="E809" s="12"/>
      <c r="F809" s="12"/>
      <c r="G809" s="13"/>
      <c r="H809" s="13"/>
      <c r="I809" s="13"/>
      <c r="J809" s="13"/>
      <c r="K809" s="13"/>
      <c r="M809" s="22"/>
      <c r="N809" s="22"/>
    </row>
    <row r="810" spans="1:14" ht="27.6">
      <c r="A810" s="6" t="s">
        <v>29</v>
      </c>
      <c r="B810" s="62" t="s">
        <v>215</v>
      </c>
      <c r="C810" s="2" t="s">
        <v>22</v>
      </c>
      <c r="D810" s="2" t="s">
        <v>132</v>
      </c>
      <c r="E810" s="12"/>
      <c r="F810" s="12"/>
      <c r="G810" s="13"/>
      <c r="H810" s="13"/>
      <c r="I810" s="13"/>
      <c r="J810" s="13"/>
      <c r="K810" s="13"/>
      <c r="M810" s="22"/>
      <c r="N810" s="22"/>
    </row>
    <row r="811" spans="1:14">
      <c r="A811" s="6" t="s">
        <v>29</v>
      </c>
      <c r="B811" s="62" t="s">
        <v>215</v>
      </c>
      <c r="C811" s="2" t="s">
        <v>22</v>
      </c>
      <c r="D811" s="2" t="s">
        <v>133</v>
      </c>
      <c r="E811" s="12"/>
      <c r="F811" s="12"/>
      <c r="G811" s="13"/>
      <c r="H811" s="13"/>
      <c r="I811" s="13"/>
      <c r="J811" s="13"/>
      <c r="K811" s="13"/>
      <c r="M811" s="22"/>
      <c r="N811" s="22"/>
    </row>
    <row r="812" spans="1:14">
      <c r="A812" s="6" t="s">
        <v>29</v>
      </c>
      <c r="B812" s="62" t="s">
        <v>215</v>
      </c>
      <c r="C812" s="2" t="s">
        <v>22</v>
      </c>
      <c r="D812" s="2" t="s">
        <v>134</v>
      </c>
      <c r="E812" s="12"/>
      <c r="F812" s="12"/>
      <c r="G812" s="13"/>
      <c r="H812" s="13"/>
      <c r="I812" s="13"/>
      <c r="J812" s="13"/>
      <c r="K812" s="13"/>
      <c r="M812" s="22"/>
      <c r="N812" s="22"/>
    </row>
    <row r="813" spans="1:14">
      <c r="A813" s="6" t="s">
        <v>29</v>
      </c>
      <c r="B813" s="62" t="s">
        <v>215</v>
      </c>
      <c r="C813" s="2" t="s">
        <v>87</v>
      </c>
      <c r="D813" s="2" t="s">
        <v>135</v>
      </c>
      <c r="E813" s="12"/>
      <c r="F813" s="12"/>
      <c r="G813" s="13">
        <v>160633</v>
      </c>
      <c r="H813" s="13">
        <v>160633</v>
      </c>
      <c r="I813" s="13"/>
      <c r="J813" s="13"/>
      <c r="K813" s="13"/>
      <c r="M813" s="22"/>
      <c r="N813" s="22"/>
    </row>
    <row r="814" spans="1:14">
      <c r="A814" s="6" t="s">
        <v>29</v>
      </c>
      <c r="B814" s="62" t="s">
        <v>215</v>
      </c>
      <c r="C814" s="2" t="s">
        <v>23</v>
      </c>
      <c r="D814" s="2" t="s">
        <v>136</v>
      </c>
      <c r="E814" s="12"/>
      <c r="F814" s="12"/>
      <c r="G814" s="13">
        <v>2591110</v>
      </c>
      <c r="H814" s="13">
        <v>2591110</v>
      </c>
      <c r="I814" s="13"/>
      <c r="J814" s="13"/>
      <c r="K814" s="13"/>
      <c r="M814" s="22"/>
      <c r="N814" s="22"/>
    </row>
    <row r="815" spans="1:14">
      <c r="A815" s="6" t="s">
        <v>29</v>
      </c>
      <c r="B815" s="62" t="s">
        <v>215</v>
      </c>
      <c r="C815" s="2" t="s">
        <v>23</v>
      </c>
      <c r="D815" s="2" t="s">
        <v>126</v>
      </c>
      <c r="E815" s="12"/>
      <c r="F815" s="12"/>
      <c r="G815" s="13">
        <v>7527689</v>
      </c>
      <c r="H815" s="13">
        <v>2206449</v>
      </c>
      <c r="I815" s="13"/>
      <c r="J815" s="13">
        <v>5321240</v>
      </c>
      <c r="K815" s="13"/>
      <c r="M815" s="22"/>
      <c r="N815" s="22"/>
    </row>
    <row r="816" spans="1:14">
      <c r="A816" s="6" t="s">
        <v>29</v>
      </c>
      <c r="B816" s="62" t="s">
        <v>215</v>
      </c>
      <c r="C816" s="2" t="s">
        <v>23</v>
      </c>
      <c r="D816" s="2" t="s">
        <v>127</v>
      </c>
      <c r="E816" s="12"/>
      <c r="F816" s="12"/>
      <c r="G816" s="13"/>
      <c r="H816" s="13"/>
      <c r="I816" s="13"/>
      <c r="J816" s="13"/>
      <c r="K816" s="13"/>
      <c r="M816" s="22"/>
      <c r="N816" s="22"/>
    </row>
    <row r="817" spans="1:14">
      <c r="A817" s="6" t="s">
        <v>29</v>
      </c>
      <c r="B817" s="62" t="s">
        <v>215</v>
      </c>
      <c r="C817" s="2" t="s">
        <v>23</v>
      </c>
      <c r="D817" s="2" t="s">
        <v>128</v>
      </c>
      <c r="E817" s="12"/>
      <c r="F817" s="12"/>
      <c r="G817" s="13"/>
      <c r="H817" s="13"/>
      <c r="I817" s="13"/>
      <c r="J817" s="13"/>
      <c r="K817" s="13"/>
      <c r="M817" s="22"/>
      <c r="N817" s="22"/>
    </row>
    <row r="818" spans="1:14">
      <c r="A818" s="6" t="s">
        <v>29</v>
      </c>
      <c r="B818" s="62" t="s">
        <v>215</v>
      </c>
      <c r="C818" s="2" t="s">
        <v>23</v>
      </c>
      <c r="D818" s="2" t="s">
        <v>129</v>
      </c>
      <c r="E818" s="12"/>
      <c r="F818" s="12"/>
      <c r="G818" s="13">
        <v>1482905</v>
      </c>
      <c r="H818" s="13">
        <v>101391</v>
      </c>
      <c r="I818" s="13"/>
      <c r="J818" s="13">
        <v>793837</v>
      </c>
      <c r="K818" s="13"/>
      <c r="L818" s="134">
        <v>79687</v>
      </c>
      <c r="M818" s="22"/>
      <c r="N818" s="22"/>
    </row>
    <row r="819" spans="1:14">
      <c r="A819" s="6" t="s">
        <v>29</v>
      </c>
      <c r="B819" s="63" t="s">
        <v>215</v>
      </c>
      <c r="C819" s="2" t="s">
        <v>23</v>
      </c>
      <c r="D819" s="2" t="s">
        <v>130</v>
      </c>
      <c r="E819" s="12"/>
      <c r="F819" s="12"/>
      <c r="G819" s="13"/>
      <c r="H819" s="13"/>
      <c r="I819" s="13"/>
      <c r="J819" s="13"/>
      <c r="K819" s="13"/>
      <c r="M819" s="22"/>
      <c r="N819" s="22"/>
    </row>
    <row r="820" spans="1:14">
      <c r="A820" s="6" t="s">
        <v>29</v>
      </c>
      <c r="B820" s="62" t="s">
        <v>215</v>
      </c>
      <c r="C820" s="2" t="s">
        <v>23</v>
      </c>
      <c r="D820" s="2" t="s">
        <v>137</v>
      </c>
      <c r="E820" s="12"/>
      <c r="F820" s="12"/>
      <c r="G820" s="13"/>
      <c r="H820" s="13"/>
      <c r="I820" s="13"/>
      <c r="J820" s="13"/>
      <c r="K820" s="13"/>
      <c r="M820" s="22"/>
      <c r="N820" s="22"/>
    </row>
    <row r="821" spans="1:14" ht="27.6">
      <c r="A821" s="6" t="s">
        <v>29</v>
      </c>
      <c r="B821" s="62" t="s">
        <v>215</v>
      </c>
      <c r="C821" s="2" t="s">
        <v>23</v>
      </c>
      <c r="D821" s="2" t="s">
        <v>138</v>
      </c>
      <c r="E821" s="12"/>
      <c r="F821" s="12"/>
      <c r="G821" s="13"/>
      <c r="H821" s="13"/>
      <c r="I821" s="13"/>
      <c r="J821" s="13"/>
      <c r="K821" s="13"/>
      <c r="M821" s="22"/>
      <c r="N821" s="22"/>
    </row>
    <row r="822" spans="1:14">
      <c r="A822" s="6" t="s">
        <v>29</v>
      </c>
      <c r="B822" s="62" t="s">
        <v>215</v>
      </c>
      <c r="C822" s="2" t="s">
        <v>23</v>
      </c>
      <c r="D822" s="2" t="s">
        <v>134</v>
      </c>
      <c r="E822" s="12"/>
      <c r="F822" s="12"/>
      <c r="G822" s="13"/>
      <c r="H822" s="13"/>
      <c r="I822" s="13"/>
      <c r="J822" s="13"/>
      <c r="K822" s="13"/>
      <c r="M822" s="22"/>
      <c r="N822" s="22"/>
    </row>
    <row r="823" spans="1:14">
      <c r="A823" s="6" t="s">
        <v>29</v>
      </c>
      <c r="B823" s="62" t="s">
        <v>215</v>
      </c>
      <c r="C823" s="2" t="s">
        <v>24</v>
      </c>
      <c r="D823" s="2" t="s">
        <v>125</v>
      </c>
      <c r="E823" s="12"/>
      <c r="F823" s="12"/>
      <c r="G823" s="13">
        <v>9175072</v>
      </c>
      <c r="H823" s="13">
        <v>3915388</v>
      </c>
      <c r="I823" s="13"/>
      <c r="J823" s="13">
        <v>5042782</v>
      </c>
      <c r="K823" s="13"/>
      <c r="L823" s="134">
        <v>216902</v>
      </c>
      <c r="M823" s="22"/>
      <c r="N823" s="22"/>
    </row>
    <row r="824" spans="1:14">
      <c r="A824" s="6" t="s">
        <v>29</v>
      </c>
      <c r="B824" s="62" t="s">
        <v>215</v>
      </c>
      <c r="C824" s="2" t="s">
        <v>24</v>
      </c>
      <c r="D824" s="2" t="s">
        <v>126</v>
      </c>
      <c r="E824" s="12"/>
      <c r="F824" s="12"/>
      <c r="G824" s="13">
        <v>8463812</v>
      </c>
      <c r="H824" s="13">
        <v>867163</v>
      </c>
      <c r="I824" s="13"/>
      <c r="J824" s="13">
        <v>5218215</v>
      </c>
      <c r="K824" s="13"/>
      <c r="L824" s="134">
        <v>2135135</v>
      </c>
      <c r="M824" s="22"/>
      <c r="N824" s="22"/>
    </row>
    <row r="825" spans="1:14">
      <c r="A825" s="6" t="s">
        <v>29</v>
      </c>
      <c r="B825" s="62" t="s">
        <v>215</v>
      </c>
      <c r="C825" s="2" t="s">
        <v>24</v>
      </c>
      <c r="D825" s="2" t="s">
        <v>127</v>
      </c>
      <c r="E825" s="12"/>
      <c r="F825" s="12"/>
      <c r="G825" s="13"/>
      <c r="H825" s="13"/>
      <c r="I825" s="13"/>
      <c r="J825" s="13"/>
      <c r="K825" s="13"/>
      <c r="M825" s="22"/>
      <c r="N825" s="22"/>
    </row>
    <row r="826" spans="1:14">
      <c r="A826" s="6" t="s">
        <v>29</v>
      </c>
      <c r="B826" s="62" t="s">
        <v>215</v>
      </c>
      <c r="C826" s="2" t="s">
        <v>24</v>
      </c>
      <c r="D826" s="2" t="s">
        <v>128</v>
      </c>
      <c r="E826" s="12"/>
      <c r="F826" s="12"/>
      <c r="G826" s="13"/>
      <c r="H826" s="13"/>
      <c r="I826" s="13"/>
      <c r="J826" s="13"/>
      <c r="K826" s="13"/>
      <c r="M826" s="22"/>
      <c r="N826" s="22"/>
    </row>
    <row r="827" spans="1:14">
      <c r="A827" s="6" t="s">
        <v>29</v>
      </c>
      <c r="B827" s="62" t="s">
        <v>215</v>
      </c>
      <c r="C827" s="2" t="s">
        <v>24</v>
      </c>
      <c r="D827" s="2" t="s">
        <v>129</v>
      </c>
      <c r="E827" s="12"/>
      <c r="F827" s="12"/>
      <c r="G827" s="13"/>
      <c r="H827" s="13"/>
      <c r="I827" s="13"/>
      <c r="J827" s="13"/>
      <c r="K827" s="13"/>
      <c r="M827" s="22"/>
      <c r="N827" s="22"/>
    </row>
    <row r="828" spans="1:14">
      <c r="A828" s="6" t="s">
        <v>29</v>
      </c>
      <c r="B828" s="62" t="s">
        <v>215</v>
      </c>
      <c r="C828" s="2" t="s">
        <v>24</v>
      </c>
      <c r="D828" s="2" t="s">
        <v>130</v>
      </c>
      <c r="E828" s="12"/>
      <c r="F828" s="12"/>
      <c r="G828" s="13"/>
      <c r="H828" s="13"/>
      <c r="I828" s="13"/>
      <c r="J828" s="13"/>
      <c r="K828" s="13"/>
      <c r="M828" s="22"/>
      <c r="N828" s="22"/>
    </row>
    <row r="829" spans="1:14">
      <c r="A829" s="6" t="s">
        <v>29</v>
      </c>
      <c r="B829" s="62" t="s">
        <v>215</v>
      </c>
      <c r="C829" s="2" t="s">
        <v>24</v>
      </c>
      <c r="D829" s="2" t="s">
        <v>137</v>
      </c>
      <c r="E829" s="12"/>
      <c r="F829" s="12"/>
      <c r="G829" s="13"/>
      <c r="H829" s="13"/>
      <c r="I829" s="13"/>
      <c r="J829" s="13"/>
      <c r="K829" s="13"/>
      <c r="M829" s="22"/>
      <c r="N829" s="22"/>
    </row>
    <row r="830" spans="1:14">
      <c r="A830" s="6" t="s">
        <v>29</v>
      </c>
      <c r="B830" s="62" t="s">
        <v>215</v>
      </c>
      <c r="C830" s="2" t="s">
        <v>24</v>
      </c>
      <c r="D830" s="2" t="s">
        <v>139</v>
      </c>
      <c r="E830" s="12"/>
      <c r="F830" s="12"/>
      <c r="G830" s="13"/>
      <c r="H830" s="13"/>
      <c r="I830" s="13"/>
      <c r="J830" s="13"/>
      <c r="K830" s="13"/>
      <c r="M830" s="22"/>
      <c r="N830" s="22"/>
    </row>
    <row r="831" spans="1:14" ht="27.6">
      <c r="A831" s="6" t="s">
        <v>29</v>
      </c>
      <c r="B831" s="62" t="s">
        <v>215</v>
      </c>
      <c r="C831" s="2" t="s">
        <v>24</v>
      </c>
      <c r="D831" s="2" t="s">
        <v>140</v>
      </c>
      <c r="E831" s="12"/>
      <c r="F831" s="12"/>
      <c r="G831" s="13"/>
      <c r="H831" s="13"/>
      <c r="I831" s="13"/>
      <c r="J831" s="13"/>
      <c r="K831" s="13"/>
      <c r="M831" s="22"/>
      <c r="N831" s="22"/>
    </row>
    <row r="832" spans="1:14">
      <c r="A832" s="6" t="s">
        <v>29</v>
      </c>
      <c r="B832" s="62" t="s">
        <v>215</v>
      </c>
      <c r="C832" s="2" t="s">
        <v>24</v>
      </c>
      <c r="D832" s="2" t="s">
        <v>134</v>
      </c>
      <c r="E832" s="12"/>
      <c r="F832" s="12"/>
      <c r="G832" s="13"/>
      <c r="H832" s="13"/>
      <c r="I832" s="13"/>
      <c r="J832" s="13"/>
      <c r="K832" s="13"/>
      <c r="M832" s="22"/>
      <c r="N832" s="22"/>
    </row>
    <row r="833" spans="1:14">
      <c r="A833" s="6" t="s">
        <v>29</v>
      </c>
      <c r="B833" s="62" t="s">
        <v>215</v>
      </c>
      <c r="C833" s="2" t="s">
        <v>25</v>
      </c>
      <c r="D833" s="2" t="s">
        <v>134</v>
      </c>
      <c r="E833" s="12"/>
      <c r="F833" s="12"/>
      <c r="G833" s="13"/>
      <c r="H833" s="13"/>
      <c r="I833" s="13"/>
      <c r="J833" s="13"/>
      <c r="K833" s="13"/>
      <c r="M833" s="22"/>
      <c r="N833" s="22"/>
    </row>
    <row r="834" spans="1:14">
      <c r="A834" s="6" t="s">
        <v>29</v>
      </c>
      <c r="B834" s="62" t="s">
        <v>215</v>
      </c>
      <c r="C834" s="2" t="s">
        <v>25</v>
      </c>
      <c r="D834" s="2" t="s">
        <v>134</v>
      </c>
      <c r="E834" s="12"/>
      <c r="F834" s="12"/>
      <c r="G834" s="13"/>
      <c r="H834" s="13"/>
      <c r="I834" s="13"/>
      <c r="J834" s="13"/>
      <c r="K834" s="13"/>
      <c r="M834" s="22"/>
      <c r="N834" s="22"/>
    </row>
    <row r="835" spans="1:14">
      <c r="A835" s="6" t="s">
        <v>29</v>
      </c>
      <c r="B835" s="62" t="s">
        <v>215</v>
      </c>
      <c r="C835" s="2" t="s">
        <v>26</v>
      </c>
      <c r="D835" s="2" t="s">
        <v>134</v>
      </c>
      <c r="E835" s="12"/>
      <c r="F835" s="12"/>
      <c r="G835" s="13"/>
      <c r="H835" s="13"/>
      <c r="I835" s="13"/>
      <c r="J835" s="13"/>
      <c r="K835" s="13"/>
      <c r="M835" s="22"/>
      <c r="N835" s="22"/>
    </row>
    <row r="836" spans="1:14">
      <c r="A836" s="6" t="s">
        <v>29</v>
      </c>
      <c r="B836" s="62" t="s">
        <v>215</v>
      </c>
      <c r="C836" s="2" t="s">
        <v>26</v>
      </c>
      <c r="D836" s="2" t="s">
        <v>134</v>
      </c>
      <c r="E836" s="12"/>
      <c r="F836" s="12"/>
      <c r="G836" s="13"/>
      <c r="H836" s="13"/>
      <c r="I836" s="13"/>
      <c r="J836" s="13"/>
      <c r="K836" s="13"/>
      <c r="M836" s="22"/>
      <c r="N836" s="22"/>
    </row>
    <row r="837" spans="1:14">
      <c r="A837" s="6" t="s">
        <v>29</v>
      </c>
      <c r="B837" s="62" t="s">
        <v>215</v>
      </c>
      <c r="C837" s="2" t="s">
        <v>14</v>
      </c>
      <c r="D837" s="2" t="s">
        <v>134</v>
      </c>
      <c r="E837" s="12"/>
      <c r="F837" s="12"/>
      <c r="G837" s="13"/>
      <c r="H837" s="13"/>
      <c r="I837" s="13"/>
      <c r="J837" s="13"/>
      <c r="K837" s="13"/>
      <c r="M837" s="22"/>
      <c r="N837" s="22"/>
    </row>
    <row r="838" spans="1:14">
      <c r="A838" s="6" t="s">
        <v>29</v>
      </c>
      <c r="B838" s="62" t="s">
        <v>215</v>
      </c>
      <c r="C838" s="2" t="s">
        <v>14</v>
      </c>
      <c r="D838" s="2" t="s">
        <v>134</v>
      </c>
      <c r="E838" s="12"/>
      <c r="F838" s="12"/>
      <c r="G838" s="13"/>
      <c r="H838" s="13"/>
      <c r="I838" s="13"/>
      <c r="J838" s="13"/>
      <c r="K838" s="13"/>
      <c r="M838" s="22"/>
      <c r="N838" s="22"/>
    </row>
    <row r="839" spans="1:14" ht="27.6">
      <c r="A839" s="6" t="s">
        <v>29</v>
      </c>
      <c r="B839" s="62" t="s">
        <v>215</v>
      </c>
      <c r="C839" s="2" t="s">
        <v>27</v>
      </c>
      <c r="D839" s="2" t="s">
        <v>141</v>
      </c>
      <c r="E839" s="12">
        <v>89136</v>
      </c>
      <c r="F839" s="12">
        <v>89136</v>
      </c>
      <c r="G839" s="13">
        <v>14685</v>
      </c>
      <c r="H839" s="13">
        <v>14685</v>
      </c>
      <c r="I839" s="13"/>
      <c r="J839" s="13"/>
      <c r="K839" s="13"/>
      <c r="M839" s="22"/>
      <c r="N839" s="22"/>
    </row>
    <row r="840" spans="1:14" ht="41.4">
      <c r="A840" s="6" t="s">
        <v>29</v>
      </c>
      <c r="B840" s="62" t="s">
        <v>215</v>
      </c>
      <c r="C840" s="2" t="s">
        <v>27</v>
      </c>
      <c r="D840" s="2" t="s">
        <v>142</v>
      </c>
      <c r="E840" s="12"/>
      <c r="F840" s="12"/>
      <c r="G840" s="13"/>
      <c r="H840" s="13"/>
      <c r="I840" s="13"/>
      <c r="J840" s="13"/>
      <c r="K840" s="13">
        <v>393204</v>
      </c>
      <c r="L840" s="134">
        <v>393204</v>
      </c>
      <c r="M840" s="22"/>
      <c r="N840" s="22" t="s">
        <v>223</v>
      </c>
    </row>
    <row r="841" spans="1:14">
      <c r="A841" s="6" t="s">
        <v>29</v>
      </c>
      <c r="B841" s="62" t="s">
        <v>224</v>
      </c>
      <c r="C841" s="2" t="s">
        <v>22</v>
      </c>
      <c r="D841" s="2" t="s">
        <v>125</v>
      </c>
      <c r="E841" s="12">
        <v>10011199</v>
      </c>
      <c r="F841" s="12">
        <v>4372800</v>
      </c>
      <c r="G841" s="13" t="s">
        <v>157</v>
      </c>
      <c r="H841" s="13">
        <v>5638399</v>
      </c>
      <c r="I841" s="13" t="s">
        <v>157</v>
      </c>
      <c r="J841" s="13"/>
      <c r="K841" s="13" t="s">
        <v>157</v>
      </c>
      <c r="M841" s="22"/>
      <c r="N841" s="22"/>
    </row>
    <row r="842" spans="1:14">
      <c r="A842" s="6" t="s">
        <v>29</v>
      </c>
      <c r="B842" s="62" t="s">
        <v>224</v>
      </c>
      <c r="C842" s="2" t="s">
        <v>22</v>
      </c>
      <c r="D842" s="2" t="s">
        <v>126</v>
      </c>
      <c r="E842" s="12">
        <v>10011199</v>
      </c>
      <c r="F842" s="12">
        <v>3154092</v>
      </c>
      <c r="G842" s="13" t="s">
        <v>157</v>
      </c>
      <c r="H842" s="13">
        <v>6857107</v>
      </c>
      <c r="I842" s="13" t="s">
        <v>157</v>
      </c>
      <c r="J842" s="13"/>
      <c r="K842" s="13" t="s">
        <v>157</v>
      </c>
      <c r="M842" s="22"/>
      <c r="N842" s="22"/>
    </row>
    <row r="843" spans="1:14" ht="27.6">
      <c r="A843" s="6" t="s">
        <v>29</v>
      </c>
      <c r="B843" s="62" t="s">
        <v>224</v>
      </c>
      <c r="C843" s="2" t="s">
        <v>22</v>
      </c>
      <c r="D843" s="2" t="s">
        <v>127</v>
      </c>
      <c r="E843" s="12" t="s">
        <v>157</v>
      </c>
      <c r="F843" s="12" t="s">
        <v>157</v>
      </c>
      <c r="G843" s="13" t="s">
        <v>157</v>
      </c>
      <c r="H843" s="13" t="s">
        <v>157</v>
      </c>
      <c r="I843" s="13" t="s">
        <v>157</v>
      </c>
      <c r="J843" s="13"/>
      <c r="K843" s="13" t="s">
        <v>157</v>
      </c>
      <c r="M843" s="22"/>
      <c r="N843" s="22"/>
    </row>
    <row r="844" spans="1:14" ht="27.6">
      <c r="A844" s="6" t="s">
        <v>29</v>
      </c>
      <c r="B844" s="62" t="s">
        <v>224</v>
      </c>
      <c r="C844" s="2" t="s">
        <v>22</v>
      </c>
      <c r="D844" s="2" t="s">
        <v>128</v>
      </c>
      <c r="E844" s="12" t="s">
        <v>157</v>
      </c>
      <c r="F844" s="12" t="s">
        <v>157</v>
      </c>
      <c r="G844" s="13" t="s">
        <v>157</v>
      </c>
      <c r="H844" s="13" t="s">
        <v>157</v>
      </c>
      <c r="I844" s="13" t="s">
        <v>157</v>
      </c>
      <c r="J844" s="13"/>
      <c r="K844" s="13" t="s">
        <v>157</v>
      </c>
      <c r="M844" s="22"/>
      <c r="N844" s="22"/>
    </row>
    <row r="845" spans="1:14" ht="27.6">
      <c r="A845" s="6" t="s">
        <v>29</v>
      </c>
      <c r="B845" s="62" t="s">
        <v>224</v>
      </c>
      <c r="C845" s="2" t="s">
        <v>22</v>
      </c>
      <c r="D845" s="2" t="s">
        <v>129</v>
      </c>
      <c r="E845" s="12">
        <v>1266639</v>
      </c>
      <c r="F845" s="12" t="s">
        <v>157</v>
      </c>
      <c r="G845" s="13" t="s">
        <v>157</v>
      </c>
      <c r="H845" s="13">
        <v>1266639</v>
      </c>
      <c r="I845" s="13" t="s">
        <v>157</v>
      </c>
      <c r="J845" s="13"/>
      <c r="K845" s="13" t="s">
        <v>157</v>
      </c>
      <c r="M845" s="22"/>
      <c r="N845" s="22"/>
    </row>
    <row r="846" spans="1:14" ht="27.6">
      <c r="A846" s="6" t="s">
        <v>29</v>
      </c>
      <c r="B846" s="62" t="s">
        <v>224</v>
      </c>
      <c r="C846" s="2" t="s">
        <v>22</v>
      </c>
      <c r="D846" s="2" t="s">
        <v>130</v>
      </c>
      <c r="E846" s="12" t="s">
        <v>157</v>
      </c>
      <c r="F846" s="12" t="s">
        <v>157</v>
      </c>
      <c r="G846" s="13" t="s">
        <v>157</v>
      </c>
      <c r="H846" s="13" t="s">
        <v>157</v>
      </c>
      <c r="I846" s="13" t="s">
        <v>157</v>
      </c>
      <c r="J846" s="13"/>
      <c r="K846" s="13" t="s">
        <v>157</v>
      </c>
      <c r="M846" s="22"/>
      <c r="N846" s="22"/>
    </row>
    <row r="847" spans="1:14" ht="27.6">
      <c r="A847" s="6" t="s">
        <v>29</v>
      </c>
      <c r="B847" s="62" t="s">
        <v>224</v>
      </c>
      <c r="C847" s="2" t="s">
        <v>22</v>
      </c>
      <c r="D847" s="2" t="s">
        <v>131</v>
      </c>
      <c r="E847" s="12" t="s">
        <v>157</v>
      </c>
      <c r="F847" s="12" t="s">
        <v>157</v>
      </c>
      <c r="G847" s="13" t="s">
        <v>157</v>
      </c>
      <c r="H847" s="13" t="s">
        <v>157</v>
      </c>
      <c r="I847" s="13" t="s">
        <v>157</v>
      </c>
      <c r="J847" s="13"/>
      <c r="K847" s="13" t="s">
        <v>157</v>
      </c>
      <c r="M847" s="22"/>
      <c r="N847" s="22"/>
    </row>
    <row r="848" spans="1:14" ht="27.6">
      <c r="A848" s="6" t="s">
        <v>29</v>
      </c>
      <c r="B848" s="62" t="s">
        <v>224</v>
      </c>
      <c r="C848" s="2" t="s">
        <v>22</v>
      </c>
      <c r="D848" s="2" t="s">
        <v>132</v>
      </c>
      <c r="E848" s="12" t="s">
        <v>157</v>
      </c>
      <c r="F848" s="12" t="s">
        <v>157</v>
      </c>
      <c r="G848" s="13" t="s">
        <v>157</v>
      </c>
      <c r="H848" s="13" t="s">
        <v>157</v>
      </c>
      <c r="I848" s="13" t="s">
        <v>157</v>
      </c>
      <c r="J848" s="13"/>
      <c r="K848" s="13" t="s">
        <v>157</v>
      </c>
      <c r="M848" s="22"/>
      <c r="N848" s="22"/>
    </row>
    <row r="849" spans="1:14" ht="27.6">
      <c r="A849" s="6" t="s">
        <v>29</v>
      </c>
      <c r="B849" s="62" t="s">
        <v>224</v>
      </c>
      <c r="C849" s="2" t="s">
        <v>22</v>
      </c>
      <c r="D849" s="2" t="s">
        <v>133</v>
      </c>
      <c r="E849" s="12" t="s">
        <v>157</v>
      </c>
      <c r="F849" s="12" t="s">
        <v>157</v>
      </c>
      <c r="G849" s="13" t="s">
        <v>157</v>
      </c>
      <c r="H849" s="13" t="s">
        <v>157</v>
      </c>
      <c r="I849" s="13" t="s">
        <v>157</v>
      </c>
      <c r="J849" s="13"/>
      <c r="K849" s="13" t="s">
        <v>157</v>
      </c>
      <c r="M849" s="22"/>
      <c r="N849" s="22"/>
    </row>
    <row r="850" spans="1:14">
      <c r="A850" s="6" t="s">
        <v>29</v>
      </c>
      <c r="B850" s="62" t="s">
        <v>224</v>
      </c>
      <c r="C850" s="2" t="s">
        <v>22</v>
      </c>
      <c r="D850" s="2" t="s">
        <v>134</v>
      </c>
      <c r="E850" s="12"/>
      <c r="F850" s="12"/>
      <c r="G850" s="13"/>
      <c r="H850" s="13"/>
      <c r="I850" s="13"/>
      <c r="J850" s="13"/>
      <c r="K850" s="13"/>
      <c r="M850" s="22"/>
      <c r="N850" s="22"/>
    </row>
    <row r="851" spans="1:14" ht="27.6">
      <c r="A851" s="6" t="s">
        <v>29</v>
      </c>
      <c r="B851" s="62" t="s">
        <v>224</v>
      </c>
      <c r="C851" s="2" t="s">
        <v>87</v>
      </c>
      <c r="D851" s="2" t="s">
        <v>135</v>
      </c>
      <c r="E851" s="12" t="s">
        <v>157</v>
      </c>
      <c r="F851" s="12" t="s">
        <v>157</v>
      </c>
      <c r="G851" s="13">
        <v>838229</v>
      </c>
      <c r="H851" s="13">
        <v>599967</v>
      </c>
      <c r="I851" s="13">
        <v>1475545</v>
      </c>
      <c r="J851" s="13">
        <v>1007327</v>
      </c>
      <c r="K851" s="13">
        <v>474985</v>
      </c>
      <c r="L851" s="134">
        <v>895147</v>
      </c>
      <c r="M851" s="22"/>
      <c r="N851" s="22"/>
    </row>
    <row r="852" spans="1:14" ht="27.6">
      <c r="A852" s="6" t="s">
        <v>29</v>
      </c>
      <c r="B852" s="62" t="s">
        <v>224</v>
      </c>
      <c r="C852" s="2" t="s">
        <v>23</v>
      </c>
      <c r="D852" s="2" t="s">
        <v>136</v>
      </c>
      <c r="E852" s="12" t="s">
        <v>157</v>
      </c>
      <c r="F852" s="12" t="s">
        <v>157</v>
      </c>
      <c r="G852" s="13">
        <v>10011199</v>
      </c>
      <c r="H852" s="13">
        <v>4021500</v>
      </c>
      <c r="I852" s="13" t="s">
        <v>157</v>
      </c>
      <c r="J852" s="13">
        <v>5989699</v>
      </c>
      <c r="K852" s="13"/>
      <c r="M852" s="22"/>
      <c r="N852" s="22"/>
    </row>
    <row r="853" spans="1:14" ht="27.6">
      <c r="A853" s="6" t="s">
        <v>29</v>
      </c>
      <c r="B853" s="62" t="s">
        <v>224</v>
      </c>
      <c r="C853" s="2" t="s">
        <v>23</v>
      </c>
      <c r="D853" s="2" t="s">
        <v>126</v>
      </c>
      <c r="E853" s="12" t="s">
        <v>157</v>
      </c>
      <c r="F853" s="12" t="s">
        <v>157</v>
      </c>
      <c r="G853" s="13">
        <v>32178403</v>
      </c>
      <c r="H853" s="13">
        <v>11433343</v>
      </c>
      <c r="I853" s="13" t="s">
        <v>157</v>
      </c>
      <c r="J853" s="13">
        <v>20540311</v>
      </c>
      <c r="K853" s="13"/>
      <c r="L853" s="134">
        <v>204749</v>
      </c>
      <c r="M853" s="22"/>
      <c r="N853" s="22"/>
    </row>
    <row r="854" spans="1:14" ht="27.6">
      <c r="A854" s="6" t="s">
        <v>29</v>
      </c>
      <c r="B854" s="62" t="s">
        <v>224</v>
      </c>
      <c r="C854" s="2" t="s">
        <v>23</v>
      </c>
      <c r="D854" s="2" t="s">
        <v>127</v>
      </c>
      <c r="E854" s="12" t="s">
        <v>157</v>
      </c>
      <c r="F854" s="12" t="s">
        <v>157</v>
      </c>
      <c r="G854" s="13" t="s">
        <v>157</v>
      </c>
      <c r="H854" s="13" t="s">
        <v>157</v>
      </c>
      <c r="I854" s="13" t="s">
        <v>157</v>
      </c>
      <c r="J854" s="13" t="s">
        <v>194</v>
      </c>
      <c r="K854" s="13"/>
      <c r="M854" s="22"/>
      <c r="N854" s="22"/>
    </row>
    <row r="855" spans="1:14" ht="27.6">
      <c r="A855" s="6" t="s">
        <v>29</v>
      </c>
      <c r="B855" s="62" t="s">
        <v>224</v>
      </c>
      <c r="C855" s="2" t="s">
        <v>23</v>
      </c>
      <c r="D855" s="2" t="s">
        <v>128</v>
      </c>
      <c r="E855" s="12" t="s">
        <v>157</v>
      </c>
      <c r="F855" s="12" t="s">
        <v>157</v>
      </c>
      <c r="G855" s="13" t="s">
        <v>157</v>
      </c>
      <c r="H855" s="13" t="s">
        <v>157</v>
      </c>
      <c r="I855" s="13" t="s">
        <v>157</v>
      </c>
      <c r="J855" s="13" t="s">
        <v>194</v>
      </c>
      <c r="K855" s="13"/>
      <c r="M855" s="22"/>
      <c r="N855" s="22"/>
    </row>
    <row r="856" spans="1:14" ht="27.6">
      <c r="A856" s="6" t="s">
        <v>29</v>
      </c>
      <c r="B856" s="62" t="s">
        <v>224</v>
      </c>
      <c r="C856" s="2" t="s">
        <v>23</v>
      </c>
      <c r="D856" s="2" t="s">
        <v>129</v>
      </c>
      <c r="E856" s="12" t="s">
        <v>157</v>
      </c>
      <c r="F856" s="12" t="s">
        <v>157</v>
      </c>
      <c r="G856" s="13">
        <v>2283123</v>
      </c>
      <c r="H856" s="13">
        <v>1104600</v>
      </c>
      <c r="I856" s="13" t="s">
        <v>157</v>
      </c>
      <c r="J856" s="13">
        <v>1178523</v>
      </c>
      <c r="K856" s="13"/>
      <c r="M856" s="22"/>
      <c r="N856" s="22"/>
    </row>
    <row r="857" spans="1:14" ht="27.6">
      <c r="A857" s="6" t="s">
        <v>29</v>
      </c>
      <c r="B857" s="62" t="s">
        <v>224</v>
      </c>
      <c r="C857" s="2" t="s">
        <v>23</v>
      </c>
      <c r="D857" s="2" t="s">
        <v>130</v>
      </c>
      <c r="E857" s="12" t="s">
        <v>157</v>
      </c>
      <c r="F857" s="12" t="s">
        <v>157</v>
      </c>
      <c r="G857" s="13" t="s">
        <v>157</v>
      </c>
      <c r="H857" s="13" t="s">
        <v>157</v>
      </c>
      <c r="I857" s="13" t="s">
        <v>157</v>
      </c>
      <c r="J857" s="13" t="s">
        <v>194</v>
      </c>
      <c r="K857" s="13"/>
      <c r="M857" s="22"/>
      <c r="N857" s="22"/>
    </row>
    <row r="858" spans="1:14" ht="27.6">
      <c r="A858" s="6" t="s">
        <v>29</v>
      </c>
      <c r="B858" s="62" t="s">
        <v>224</v>
      </c>
      <c r="C858" s="2" t="s">
        <v>23</v>
      </c>
      <c r="D858" s="2" t="s">
        <v>137</v>
      </c>
      <c r="E858" s="12" t="s">
        <v>157</v>
      </c>
      <c r="F858" s="12" t="s">
        <v>157</v>
      </c>
      <c r="G858" s="13" t="s">
        <v>157</v>
      </c>
      <c r="H858" s="13" t="s">
        <v>157</v>
      </c>
      <c r="I858" s="13" t="s">
        <v>157</v>
      </c>
      <c r="J858" s="13"/>
      <c r="K858" s="13"/>
      <c r="M858" s="22"/>
      <c r="N858" s="22"/>
    </row>
    <row r="859" spans="1:14" ht="27.6">
      <c r="A859" s="6" t="s">
        <v>29</v>
      </c>
      <c r="B859" s="62" t="s">
        <v>224</v>
      </c>
      <c r="C859" s="2" t="s">
        <v>23</v>
      </c>
      <c r="D859" s="2" t="s">
        <v>138</v>
      </c>
      <c r="E859" s="12" t="s">
        <v>157</v>
      </c>
      <c r="F859" s="12" t="s">
        <v>157</v>
      </c>
      <c r="G859" s="13">
        <v>10136521</v>
      </c>
      <c r="H859" s="13" t="s">
        <v>157</v>
      </c>
      <c r="I859" s="13" t="s">
        <v>157</v>
      </c>
      <c r="J859" s="13">
        <v>10136521</v>
      </c>
      <c r="K859" s="13"/>
      <c r="M859" s="22"/>
      <c r="N859" s="22"/>
    </row>
    <row r="860" spans="1:14">
      <c r="A860" s="6" t="s">
        <v>29</v>
      </c>
      <c r="B860" s="62" t="s">
        <v>224</v>
      </c>
      <c r="C860" s="2" t="s">
        <v>23</v>
      </c>
      <c r="D860" s="2" t="s">
        <v>134</v>
      </c>
      <c r="E860" s="12"/>
      <c r="F860" s="12"/>
      <c r="G860" s="13"/>
      <c r="H860" s="13"/>
      <c r="I860" s="13"/>
      <c r="J860" s="13"/>
      <c r="K860" s="13"/>
      <c r="M860" s="22"/>
      <c r="N860" s="22"/>
    </row>
    <row r="861" spans="1:14" ht="27.6">
      <c r="A861" s="6" t="s">
        <v>29</v>
      </c>
      <c r="B861" s="62" t="s">
        <v>224</v>
      </c>
      <c r="C861" s="2" t="s">
        <v>24</v>
      </c>
      <c r="D861" s="2" t="s">
        <v>125</v>
      </c>
      <c r="E861" s="12" t="s">
        <v>157</v>
      </c>
      <c r="F861" s="12" t="s">
        <v>157</v>
      </c>
      <c r="G861" s="13">
        <v>37592196</v>
      </c>
      <c r="H861" s="13" t="s">
        <v>157</v>
      </c>
      <c r="I861" s="13" t="s">
        <v>157</v>
      </c>
      <c r="J861" s="13">
        <v>37590496</v>
      </c>
      <c r="K861" s="13"/>
      <c r="L861" s="134">
        <v>1700</v>
      </c>
      <c r="M861" s="22"/>
      <c r="N861" s="22"/>
    </row>
    <row r="862" spans="1:14" ht="27.6">
      <c r="A862" s="6" t="s">
        <v>29</v>
      </c>
      <c r="B862" s="62" t="s">
        <v>224</v>
      </c>
      <c r="C862" s="2" t="s">
        <v>24</v>
      </c>
      <c r="D862" s="2" t="s">
        <v>126</v>
      </c>
      <c r="E862" s="12" t="s">
        <v>157</v>
      </c>
      <c r="F862" s="12" t="s">
        <v>157</v>
      </c>
      <c r="G862" s="13">
        <v>36274751</v>
      </c>
      <c r="H862" s="13">
        <v>99100</v>
      </c>
      <c r="I862" s="13" t="s">
        <v>157</v>
      </c>
      <c r="J862" s="13">
        <v>12628371</v>
      </c>
      <c r="K862" s="13"/>
      <c r="L862" s="134">
        <v>20096079</v>
      </c>
      <c r="M862" s="22">
        <v>3451201</v>
      </c>
      <c r="N862" s="22"/>
    </row>
    <row r="863" spans="1:14" ht="27.6">
      <c r="A863" s="6" t="s">
        <v>29</v>
      </c>
      <c r="B863" s="62" t="s">
        <v>224</v>
      </c>
      <c r="C863" s="2" t="s">
        <v>24</v>
      </c>
      <c r="D863" s="2" t="s">
        <v>127</v>
      </c>
      <c r="E863" s="12" t="s">
        <v>157</v>
      </c>
      <c r="F863" s="12" t="s">
        <v>157</v>
      </c>
      <c r="G863" s="13" t="s">
        <v>157</v>
      </c>
      <c r="H863" s="13" t="s">
        <v>157</v>
      </c>
      <c r="I863" s="13" t="s">
        <v>157</v>
      </c>
      <c r="J863" s="13" t="s">
        <v>194</v>
      </c>
      <c r="K863" s="13"/>
      <c r="M863" s="22"/>
      <c r="N863" s="22"/>
    </row>
    <row r="864" spans="1:14" ht="27.6">
      <c r="A864" s="6" t="s">
        <v>29</v>
      </c>
      <c r="B864" s="62" t="s">
        <v>224</v>
      </c>
      <c r="C864" s="2" t="s">
        <v>24</v>
      </c>
      <c r="D864" s="2" t="s">
        <v>128</v>
      </c>
      <c r="E864" s="12" t="s">
        <v>157</v>
      </c>
      <c r="F864" s="12" t="s">
        <v>157</v>
      </c>
      <c r="G864" s="13" t="s">
        <v>157</v>
      </c>
      <c r="H864" s="13" t="s">
        <v>157</v>
      </c>
      <c r="I864" s="13" t="s">
        <v>157</v>
      </c>
      <c r="J864" s="13" t="s">
        <v>194</v>
      </c>
      <c r="K864" s="13"/>
      <c r="M864" s="22"/>
      <c r="N864" s="22"/>
    </row>
    <row r="865" spans="1:14" ht="27.6">
      <c r="A865" s="6" t="s">
        <v>29</v>
      </c>
      <c r="B865" s="62" t="s">
        <v>224</v>
      </c>
      <c r="C865" s="2" t="s">
        <v>24</v>
      </c>
      <c r="D865" s="2" t="s">
        <v>129</v>
      </c>
      <c r="E865" s="12" t="s">
        <v>157</v>
      </c>
      <c r="F865" s="12" t="s">
        <v>157</v>
      </c>
      <c r="G865" s="13">
        <v>3873690</v>
      </c>
      <c r="H865" s="13" t="s">
        <v>157</v>
      </c>
      <c r="I865" s="13" t="s">
        <v>157</v>
      </c>
      <c r="J865" s="13">
        <v>2533606</v>
      </c>
      <c r="K865" s="13"/>
      <c r="L865" s="134">
        <v>1247039</v>
      </c>
      <c r="M865" s="22"/>
      <c r="N865" s="22"/>
    </row>
    <row r="866" spans="1:14" ht="27.6">
      <c r="A866" s="6" t="s">
        <v>29</v>
      </c>
      <c r="B866" s="62" t="s">
        <v>224</v>
      </c>
      <c r="C866" s="2" t="s">
        <v>24</v>
      </c>
      <c r="D866" s="2" t="s">
        <v>130</v>
      </c>
      <c r="E866" s="12" t="s">
        <v>157</v>
      </c>
      <c r="F866" s="12" t="s">
        <v>157</v>
      </c>
      <c r="G866" s="13" t="s">
        <v>157</v>
      </c>
      <c r="H866" s="13" t="s">
        <v>157</v>
      </c>
      <c r="I866" s="13" t="s">
        <v>157</v>
      </c>
      <c r="J866" s="13" t="s">
        <v>194</v>
      </c>
      <c r="K866" s="13"/>
      <c r="M866" s="22"/>
      <c r="N866" s="22"/>
    </row>
    <row r="867" spans="1:14" ht="27.6">
      <c r="A867" s="6" t="s">
        <v>29</v>
      </c>
      <c r="B867" s="62" t="s">
        <v>224</v>
      </c>
      <c r="C867" s="2" t="s">
        <v>24</v>
      </c>
      <c r="D867" s="2" t="s">
        <v>137</v>
      </c>
      <c r="E867" s="12" t="s">
        <v>157</v>
      </c>
      <c r="F867" s="12" t="s">
        <v>157</v>
      </c>
      <c r="G867" s="13" t="s">
        <v>157</v>
      </c>
      <c r="H867" s="13" t="s">
        <v>157</v>
      </c>
      <c r="I867" s="13" t="s">
        <v>157</v>
      </c>
      <c r="J867" s="13"/>
      <c r="K867" s="13"/>
      <c r="M867" s="22"/>
      <c r="N867" s="22"/>
    </row>
    <row r="868" spans="1:14" ht="27.6">
      <c r="A868" s="6" t="s">
        <v>29</v>
      </c>
      <c r="B868" s="62" t="s">
        <v>224</v>
      </c>
      <c r="C868" s="2" t="s">
        <v>24</v>
      </c>
      <c r="D868" s="2" t="s">
        <v>139</v>
      </c>
      <c r="E868" s="12" t="s">
        <v>157</v>
      </c>
      <c r="F868" s="12" t="s">
        <v>157</v>
      </c>
      <c r="G868" s="13" t="s">
        <v>157</v>
      </c>
      <c r="H868" s="13" t="s">
        <v>157</v>
      </c>
      <c r="I868" s="13">
        <v>6803772</v>
      </c>
      <c r="J868" s="13" t="s">
        <v>194</v>
      </c>
      <c r="K868" s="13"/>
      <c r="L868" s="134">
        <v>5396007</v>
      </c>
      <c r="M868" s="22"/>
      <c r="N868" s="22"/>
    </row>
    <row r="869" spans="1:14" ht="27.6">
      <c r="A869" s="6" t="s">
        <v>29</v>
      </c>
      <c r="B869" s="62" t="s">
        <v>224</v>
      </c>
      <c r="C869" s="2" t="s">
        <v>24</v>
      </c>
      <c r="D869" s="2" t="s">
        <v>140</v>
      </c>
      <c r="E869" s="12" t="s">
        <v>157</v>
      </c>
      <c r="F869" s="12" t="s">
        <v>157</v>
      </c>
      <c r="G869" s="13" t="s">
        <v>157</v>
      </c>
      <c r="H869" s="13" t="s">
        <v>157</v>
      </c>
      <c r="I869" s="13" t="s">
        <v>157</v>
      </c>
      <c r="J869" s="13" t="s">
        <v>194</v>
      </c>
      <c r="K869" s="13"/>
      <c r="M869" s="22"/>
      <c r="N869" s="22"/>
    </row>
    <row r="870" spans="1:14">
      <c r="A870" s="6" t="s">
        <v>29</v>
      </c>
      <c r="B870" s="62" t="s">
        <v>224</v>
      </c>
      <c r="C870" s="2" t="s">
        <v>24</v>
      </c>
      <c r="D870" s="2" t="s">
        <v>134</v>
      </c>
      <c r="E870" s="12"/>
      <c r="F870" s="12"/>
      <c r="G870" s="13"/>
      <c r="H870" s="13"/>
      <c r="I870" s="13"/>
      <c r="J870" s="13"/>
      <c r="K870" s="13"/>
      <c r="M870" s="22"/>
      <c r="N870" s="22"/>
    </row>
    <row r="871" spans="1:14">
      <c r="A871" s="6" t="s">
        <v>29</v>
      </c>
      <c r="B871" s="62" t="s">
        <v>224</v>
      </c>
      <c r="C871" s="2" t="s">
        <v>25</v>
      </c>
      <c r="D871" s="2" t="s">
        <v>134</v>
      </c>
      <c r="E871" s="12"/>
      <c r="F871" s="12"/>
      <c r="G871" s="13"/>
      <c r="H871" s="13"/>
      <c r="I871" s="13"/>
      <c r="J871" s="13"/>
      <c r="K871" s="13"/>
      <c r="M871" s="22"/>
      <c r="N871" s="22"/>
    </row>
    <row r="872" spans="1:14">
      <c r="A872" s="6" t="s">
        <v>29</v>
      </c>
      <c r="B872" s="62" t="s">
        <v>224</v>
      </c>
      <c r="C872" s="2" t="s">
        <v>25</v>
      </c>
      <c r="D872" s="2" t="s">
        <v>134</v>
      </c>
      <c r="E872" s="12"/>
      <c r="F872" s="12"/>
      <c r="G872" s="13"/>
      <c r="H872" s="13"/>
      <c r="I872" s="13"/>
      <c r="J872" s="13"/>
      <c r="K872" s="13"/>
      <c r="M872" s="22"/>
      <c r="N872" s="22"/>
    </row>
    <row r="873" spans="1:14">
      <c r="A873" s="6" t="s">
        <v>29</v>
      </c>
      <c r="B873" s="62" t="s">
        <v>224</v>
      </c>
      <c r="C873" s="2" t="s">
        <v>26</v>
      </c>
      <c r="D873" s="2" t="s">
        <v>134</v>
      </c>
      <c r="E873" s="12"/>
      <c r="F873" s="12"/>
      <c r="G873" s="13"/>
      <c r="H873" s="13"/>
      <c r="I873" s="13"/>
      <c r="J873" s="13"/>
      <c r="K873" s="13"/>
      <c r="M873" s="22"/>
      <c r="N873" s="22"/>
    </row>
    <row r="874" spans="1:14">
      <c r="A874" s="6" t="s">
        <v>29</v>
      </c>
      <c r="B874" s="62" t="s">
        <v>224</v>
      </c>
      <c r="C874" s="2" t="s">
        <v>26</v>
      </c>
      <c r="D874" s="2" t="s">
        <v>134</v>
      </c>
      <c r="E874" s="12"/>
      <c r="F874" s="12"/>
      <c r="G874" s="13"/>
      <c r="H874" s="13"/>
      <c r="I874" s="13"/>
      <c r="J874" s="13"/>
      <c r="K874" s="13"/>
      <c r="M874" s="22"/>
      <c r="N874" s="22"/>
    </row>
    <row r="875" spans="1:14">
      <c r="A875" s="6" t="s">
        <v>29</v>
      </c>
      <c r="B875" s="62" t="s">
        <v>224</v>
      </c>
      <c r="C875" s="2" t="s">
        <v>14</v>
      </c>
      <c r="D875" s="2" t="s">
        <v>134</v>
      </c>
      <c r="E875" s="12"/>
      <c r="F875" s="12"/>
      <c r="G875" s="13"/>
      <c r="H875" s="13"/>
      <c r="I875" s="13"/>
      <c r="J875" s="13"/>
      <c r="K875" s="13"/>
      <c r="M875" s="22"/>
      <c r="N875" s="22"/>
    </row>
    <row r="876" spans="1:14" ht="27.6">
      <c r="A876" s="6" t="s">
        <v>29</v>
      </c>
      <c r="B876" s="62" t="s">
        <v>224</v>
      </c>
      <c r="C876" s="2" t="s">
        <v>14</v>
      </c>
      <c r="D876" s="2" t="s">
        <v>134</v>
      </c>
      <c r="E876" s="12" t="s">
        <v>157</v>
      </c>
      <c r="F876" s="12" t="s">
        <v>157</v>
      </c>
      <c r="G876" s="13">
        <v>70242</v>
      </c>
      <c r="H876" s="13">
        <v>70242</v>
      </c>
      <c r="I876" s="13" t="s">
        <v>157</v>
      </c>
      <c r="J876" s="13" t="s">
        <v>194</v>
      </c>
      <c r="K876" s="13"/>
      <c r="M876" s="22"/>
      <c r="N876" s="22"/>
    </row>
    <row r="877" spans="1:14" ht="27.6">
      <c r="A877" s="6" t="s">
        <v>29</v>
      </c>
      <c r="B877" s="62" t="s">
        <v>224</v>
      </c>
      <c r="C877" s="2" t="s">
        <v>27</v>
      </c>
      <c r="D877" s="2" t="s">
        <v>141</v>
      </c>
      <c r="E877" s="12"/>
      <c r="F877" s="12"/>
      <c r="G877" s="13"/>
      <c r="H877" s="13"/>
      <c r="I877" s="13"/>
      <c r="J877" s="13"/>
      <c r="K877" s="13"/>
      <c r="M877" s="22"/>
      <c r="N877" s="22"/>
    </row>
    <row r="878" spans="1:14" ht="41.4">
      <c r="A878" s="6" t="s">
        <v>29</v>
      </c>
      <c r="B878" s="62" t="s">
        <v>224</v>
      </c>
      <c r="C878" s="2" t="s">
        <v>27</v>
      </c>
      <c r="D878" s="2" t="s">
        <v>142</v>
      </c>
      <c r="E878" s="12"/>
      <c r="F878" s="12"/>
      <c r="G878" s="13"/>
      <c r="H878" s="13"/>
      <c r="I878" s="13"/>
      <c r="J878" s="13"/>
      <c r="K878" s="13"/>
      <c r="M878" s="22"/>
      <c r="N878" s="22"/>
    </row>
    <row r="879" spans="1:14">
      <c r="A879" s="6" t="s">
        <v>29</v>
      </c>
      <c r="B879" s="62" t="s">
        <v>237</v>
      </c>
      <c r="C879" s="2" t="s">
        <v>22</v>
      </c>
      <c r="D879" s="2" t="s">
        <v>125</v>
      </c>
      <c r="E879" s="12">
        <v>10992243</v>
      </c>
      <c r="F879" s="12">
        <v>10962850</v>
      </c>
      <c r="G879" s="13"/>
      <c r="H879" s="13">
        <v>29393</v>
      </c>
      <c r="I879" s="13"/>
      <c r="J879" s="13"/>
      <c r="K879" s="13"/>
      <c r="M879" s="22"/>
      <c r="N879" s="22"/>
    </row>
    <row r="880" spans="1:14">
      <c r="A880" s="6" t="s">
        <v>29</v>
      </c>
      <c r="B880" s="62" t="s">
        <v>237</v>
      </c>
      <c r="C880" s="2" t="s">
        <v>22</v>
      </c>
      <c r="D880" s="2" t="s">
        <v>126</v>
      </c>
      <c r="E880" s="12">
        <v>10992243</v>
      </c>
      <c r="F880" s="12">
        <v>3806475</v>
      </c>
      <c r="G880" s="13"/>
      <c r="H880" s="13">
        <v>7185768</v>
      </c>
      <c r="I880" s="13"/>
      <c r="J880" s="13"/>
      <c r="K880" s="13"/>
      <c r="M880" s="22"/>
      <c r="N880" s="22"/>
    </row>
    <row r="881" spans="1:14">
      <c r="A881" s="6" t="s">
        <v>29</v>
      </c>
      <c r="B881" s="62" t="s">
        <v>237</v>
      </c>
      <c r="C881" s="2" t="s">
        <v>22</v>
      </c>
      <c r="D881" s="2" t="s">
        <v>127</v>
      </c>
      <c r="E881" s="12"/>
      <c r="F881" s="12"/>
      <c r="G881" s="13"/>
      <c r="H881" s="13"/>
      <c r="I881" s="13"/>
      <c r="J881" s="13"/>
      <c r="K881" s="13"/>
      <c r="M881" s="22"/>
      <c r="N881" s="22"/>
    </row>
    <row r="882" spans="1:14">
      <c r="A882" s="6" t="s">
        <v>29</v>
      </c>
      <c r="B882" s="62" t="s">
        <v>237</v>
      </c>
      <c r="C882" s="2" t="s">
        <v>22</v>
      </c>
      <c r="D882" s="2" t="s">
        <v>128</v>
      </c>
      <c r="E882" s="12"/>
      <c r="F882" s="12"/>
      <c r="G882" s="13"/>
      <c r="H882" s="13"/>
      <c r="I882" s="13"/>
      <c r="J882" s="13"/>
      <c r="K882" s="13"/>
      <c r="M882" s="22"/>
      <c r="N882" s="22"/>
    </row>
    <row r="883" spans="1:14">
      <c r="A883" s="6" t="s">
        <v>29</v>
      </c>
      <c r="B883" s="62" t="s">
        <v>237</v>
      </c>
      <c r="C883" s="2" t="s">
        <v>22</v>
      </c>
      <c r="D883" s="2" t="s">
        <v>129</v>
      </c>
      <c r="E883" s="12">
        <v>1438498</v>
      </c>
      <c r="F883" s="12">
        <v>1424901</v>
      </c>
      <c r="G883" s="13"/>
      <c r="H883" s="13">
        <v>13597</v>
      </c>
      <c r="I883" s="13"/>
      <c r="J883" s="13"/>
      <c r="K883" s="13"/>
      <c r="M883" s="22"/>
      <c r="N883" s="22"/>
    </row>
    <row r="884" spans="1:14">
      <c r="A884" s="6" t="s">
        <v>29</v>
      </c>
      <c r="B884" s="62" t="s">
        <v>237</v>
      </c>
      <c r="C884" s="2" t="s">
        <v>22</v>
      </c>
      <c r="D884" s="2" t="s">
        <v>130</v>
      </c>
      <c r="E884" s="12"/>
      <c r="F884" s="12"/>
      <c r="G884" s="13"/>
      <c r="H884" s="13"/>
      <c r="I884" s="13"/>
      <c r="J884" s="13"/>
      <c r="K884" s="13"/>
      <c r="M884" s="22"/>
      <c r="N884" s="22"/>
    </row>
    <row r="885" spans="1:14">
      <c r="A885" s="6" t="s">
        <v>29</v>
      </c>
      <c r="B885" s="62" t="s">
        <v>237</v>
      </c>
      <c r="C885" s="2" t="s">
        <v>22</v>
      </c>
      <c r="D885" s="2" t="s">
        <v>131</v>
      </c>
      <c r="E885" s="12"/>
      <c r="F885" s="12"/>
      <c r="G885" s="13"/>
      <c r="H885" s="13"/>
      <c r="I885" s="13"/>
      <c r="J885" s="13"/>
      <c r="K885" s="13"/>
      <c r="M885" s="22"/>
      <c r="N885" s="22"/>
    </row>
    <row r="886" spans="1:14" ht="27.6">
      <c r="A886" s="6" t="s">
        <v>29</v>
      </c>
      <c r="B886" s="62" t="s">
        <v>237</v>
      </c>
      <c r="C886" s="2" t="s">
        <v>22</v>
      </c>
      <c r="D886" s="2" t="s">
        <v>132</v>
      </c>
      <c r="E886" s="12"/>
      <c r="F886" s="12"/>
      <c r="G886" s="13"/>
      <c r="H886" s="13"/>
      <c r="I886" s="13"/>
      <c r="J886" s="13"/>
      <c r="K886" s="13"/>
      <c r="M886" s="22"/>
      <c r="N886" s="22"/>
    </row>
    <row r="887" spans="1:14">
      <c r="A887" s="6" t="s">
        <v>29</v>
      </c>
      <c r="B887" s="62" t="s">
        <v>237</v>
      </c>
      <c r="C887" s="2" t="s">
        <v>22</v>
      </c>
      <c r="D887" s="2" t="s">
        <v>133</v>
      </c>
      <c r="E887" s="12"/>
      <c r="F887" s="12"/>
      <c r="G887" s="13"/>
      <c r="H887" s="13"/>
      <c r="I887" s="13"/>
      <c r="J887" s="13"/>
      <c r="K887" s="13"/>
      <c r="M887" s="22"/>
      <c r="N887" s="22"/>
    </row>
    <row r="888" spans="1:14">
      <c r="A888" s="6" t="s">
        <v>29</v>
      </c>
      <c r="B888" s="62" t="s">
        <v>237</v>
      </c>
      <c r="C888" s="2" t="s">
        <v>22</v>
      </c>
      <c r="D888" s="2" t="s">
        <v>134</v>
      </c>
      <c r="E888" s="12"/>
      <c r="F888" s="12"/>
      <c r="G888" s="13"/>
      <c r="H888" s="13"/>
      <c r="I888" s="13"/>
      <c r="J888" s="13"/>
      <c r="K888" s="13"/>
      <c r="M888" s="22"/>
      <c r="N888" s="22"/>
    </row>
    <row r="889" spans="1:14">
      <c r="A889" s="6" t="s">
        <v>29</v>
      </c>
      <c r="B889" s="62" t="s">
        <v>237</v>
      </c>
      <c r="C889" s="2" t="s">
        <v>87</v>
      </c>
      <c r="D889" s="2" t="s">
        <v>135</v>
      </c>
      <c r="E889" s="12"/>
      <c r="F889" s="12"/>
      <c r="G889" s="13">
        <v>742485</v>
      </c>
      <c r="H889" s="13">
        <v>632595</v>
      </c>
      <c r="I889" s="13">
        <v>51800</v>
      </c>
      <c r="J889" s="13">
        <v>127770</v>
      </c>
      <c r="K889" s="13">
        <v>80794</v>
      </c>
      <c r="L889" s="2">
        <v>80794</v>
      </c>
      <c r="M889" s="22"/>
      <c r="N889" s="22"/>
    </row>
    <row r="890" spans="1:14">
      <c r="A890" s="6" t="s">
        <v>29</v>
      </c>
      <c r="B890" s="62" t="s">
        <v>237</v>
      </c>
      <c r="C890" s="2" t="s">
        <v>23</v>
      </c>
      <c r="D890" s="2" t="s">
        <v>136</v>
      </c>
      <c r="E890" s="12"/>
      <c r="F890" s="12"/>
      <c r="G890" s="13">
        <v>10992243</v>
      </c>
      <c r="H890" s="13">
        <v>10992243</v>
      </c>
      <c r="I890" s="13"/>
      <c r="J890" s="13"/>
      <c r="K890" s="13"/>
      <c r="M890" s="22"/>
      <c r="N890" s="22"/>
    </row>
    <row r="891" spans="1:14">
      <c r="A891" s="6" t="s">
        <v>29</v>
      </c>
      <c r="B891" s="62" t="s">
        <v>237</v>
      </c>
      <c r="C891" s="2" t="s">
        <v>23</v>
      </c>
      <c r="D891" s="2" t="s">
        <v>126</v>
      </c>
      <c r="E891" s="12"/>
      <c r="F891" s="12"/>
      <c r="G891" s="13">
        <v>38709672</v>
      </c>
      <c r="H891" s="13">
        <v>33969734</v>
      </c>
      <c r="I891" s="13"/>
      <c r="J891" s="13">
        <v>4739938</v>
      </c>
      <c r="K891" s="13"/>
      <c r="M891" s="22"/>
      <c r="N891" s="22"/>
    </row>
    <row r="892" spans="1:14">
      <c r="A892" s="6" t="s">
        <v>29</v>
      </c>
      <c r="B892" s="62" t="s">
        <v>237</v>
      </c>
      <c r="C892" s="2" t="s">
        <v>23</v>
      </c>
      <c r="D892" s="2" t="s">
        <v>127</v>
      </c>
      <c r="E892" s="12"/>
      <c r="F892" s="12"/>
      <c r="G892" s="13"/>
      <c r="H892" s="13"/>
      <c r="I892" s="13"/>
      <c r="J892" s="13"/>
      <c r="K892" s="13"/>
      <c r="M892" s="22"/>
      <c r="N892" s="22"/>
    </row>
    <row r="893" spans="1:14">
      <c r="A893" s="6" t="s">
        <v>29</v>
      </c>
      <c r="B893" s="63" t="s">
        <v>237</v>
      </c>
      <c r="C893" s="2" t="s">
        <v>23</v>
      </c>
      <c r="D893" s="2" t="s">
        <v>128</v>
      </c>
      <c r="E893" s="12"/>
      <c r="F893" s="12"/>
      <c r="G893" s="13"/>
      <c r="H893" s="13"/>
      <c r="I893" s="13"/>
      <c r="J893" s="13"/>
      <c r="K893" s="13"/>
      <c r="M893" s="22"/>
      <c r="N893" s="22"/>
    </row>
    <row r="894" spans="1:14">
      <c r="A894" s="6" t="s">
        <v>29</v>
      </c>
      <c r="B894" s="62" t="s">
        <v>237</v>
      </c>
      <c r="C894" s="2" t="s">
        <v>23</v>
      </c>
      <c r="D894" s="2" t="s">
        <v>129</v>
      </c>
      <c r="E894" s="12"/>
      <c r="F894" s="12"/>
      <c r="G894" s="13">
        <v>2753588</v>
      </c>
      <c r="H894" s="13">
        <v>2155325</v>
      </c>
      <c r="I894" s="13"/>
      <c r="J894" s="13">
        <v>598263</v>
      </c>
      <c r="K894" s="13"/>
      <c r="M894" s="22"/>
      <c r="N894" s="22"/>
    </row>
    <row r="895" spans="1:14">
      <c r="A895" s="6" t="s">
        <v>29</v>
      </c>
      <c r="B895" s="62" t="s">
        <v>237</v>
      </c>
      <c r="C895" s="2" t="s">
        <v>23</v>
      </c>
      <c r="D895" s="2" t="s">
        <v>130</v>
      </c>
      <c r="E895" s="12"/>
      <c r="F895" s="12"/>
      <c r="G895" s="13"/>
      <c r="H895" s="13"/>
      <c r="I895" s="13"/>
      <c r="J895" s="13"/>
      <c r="K895" s="13"/>
      <c r="M895" s="22"/>
      <c r="N895" s="22"/>
    </row>
    <row r="896" spans="1:14">
      <c r="A896" s="6" t="s">
        <v>29</v>
      </c>
      <c r="B896" s="62" t="s">
        <v>237</v>
      </c>
      <c r="C896" s="2" t="s">
        <v>23</v>
      </c>
      <c r="D896" s="2" t="s">
        <v>137</v>
      </c>
      <c r="E896" s="12"/>
      <c r="F896" s="12"/>
      <c r="G896" s="13"/>
      <c r="H896" s="13"/>
      <c r="I896" s="13"/>
      <c r="J896" s="13"/>
      <c r="K896" s="13"/>
      <c r="M896" s="22"/>
      <c r="N896" s="22"/>
    </row>
    <row r="897" spans="1:14" ht="27.6">
      <c r="A897" s="6" t="s">
        <v>29</v>
      </c>
      <c r="B897" s="62" t="s">
        <v>237</v>
      </c>
      <c r="C897" s="2" t="s">
        <v>23</v>
      </c>
      <c r="D897" s="2" t="s">
        <v>138</v>
      </c>
      <c r="E897" s="12"/>
      <c r="F897" s="12"/>
      <c r="G897" s="13"/>
      <c r="H897" s="13"/>
      <c r="I897" s="13"/>
      <c r="J897" s="13"/>
      <c r="K897" s="13"/>
      <c r="M897" s="22"/>
      <c r="N897" s="22"/>
    </row>
    <row r="898" spans="1:14">
      <c r="A898" s="6" t="s">
        <v>29</v>
      </c>
      <c r="B898" s="62" t="s">
        <v>237</v>
      </c>
      <c r="C898" s="2" t="s">
        <v>23</v>
      </c>
      <c r="D898" s="2" t="s">
        <v>134</v>
      </c>
      <c r="E898" s="12"/>
      <c r="F898" s="12"/>
      <c r="G898" s="13"/>
      <c r="H898" s="13"/>
      <c r="I898" s="13"/>
      <c r="J898" s="13"/>
      <c r="K898" s="13"/>
      <c r="M898" s="22"/>
      <c r="N898" s="22"/>
    </row>
    <row r="899" spans="1:14">
      <c r="A899" s="6" t="s">
        <v>29</v>
      </c>
      <c r="B899" s="62" t="s">
        <v>237</v>
      </c>
      <c r="C899" s="2" t="s">
        <v>24</v>
      </c>
      <c r="D899" s="2" t="s">
        <v>125</v>
      </c>
      <c r="E899" s="12"/>
      <c r="F899" s="12"/>
      <c r="G899" s="13">
        <v>44563074</v>
      </c>
      <c r="H899" s="13">
        <v>12403257</v>
      </c>
      <c r="I899" s="13"/>
      <c r="J899" s="13">
        <v>32159817</v>
      </c>
      <c r="K899" s="13"/>
      <c r="M899" s="22"/>
      <c r="N899" s="22"/>
    </row>
    <row r="900" spans="1:14">
      <c r="A900" s="6" t="s">
        <v>29</v>
      </c>
      <c r="B900" s="62" t="s">
        <v>237</v>
      </c>
      <c r="C900" s="2" t="s">
        <v>24</v>
      </c>
      <c r="D900" s="2" t="s">
        <v>126</v>
      </c>
      <c r="E900" s="12"/>
      <c r="F900" s="12"/>
      <c r="G900" s="13">
        <v>43118354</v>
      </c>
      <c r="H900" s="13"/>
      <c r="I900" s="13"/>
      <c r="J900" s="13">
        <v>41266850</v>
      </c>
      <c r="K900" s="13"/>
      <c r="L900" s="2">
        <v>1851504</v>
      </c>
      <c r="M900" s="22"/>
      <c r="N900" s="22"/>
    </row>
    <row r="901" spans="1:14">
      <c r="A901" s="6" t="s">
        <v>29</v>
      </c>
      <c r="B901" s="62" t="s">
        <v>237</v>
      </c>
      <c r="C901" s="2" t="s">
        <v>24</v>
      </c>
      <c r="D901" s="2" t="s">
        <v>127</v>
      </c>
      <c r="E901" s="12"/>
      <c r="F901" s="12"/>
      <c r="G901" s="13"/>
      <c r="H901" s="13"/>
      <c r="I901" s="13"/>
      <c r="J901" s="13"/>
      <c r="K901" s="13"/>
      <c r="M901" s="22"/>
      <c r="N901" s="22"/>
    </row>
    <row r="902" spans="1:14">
      <c r="A902" s="6" t="s">
        <v>29</v>
      </c>
      <c r="B902" s="62" t="s">
        <v>237</v>
      </c>
      <c r="C902" s="2" t="s">
        <v>24</v>
      </c>
      <c r="D902" s="2" t="s">
        <v>128</v>
      </c>
      <c r="E902" s="12"/>
      <c r="F902" s="12"/>
      <c r="G902" s="13"/>
      <c r="H902" s="13"/>
      <c r="I902" s="13"/>
      <c r="J902" s="13"/>
      <c r="K902" s="13"/>
      <c r="M902" s="22"/>
      <c r="N902" s="22"/>
    </row>
    <row r="903" spans="1:14">
      <c r="A903" s="6" t="s">
        <v>29</v>
      </c>
      <c r="B903" s="62" t="s">
        <v>237</v>
      </c>
      <c r="C903" s="2" t="s">
        <v>24</v>
      </c>
      <c r="D903" s="2" t="s">
        <v>129</v>
      </c>
      <c r="E903" s="12"/>
      <c r="F903" s="12"/>
      <c r="G903" s="13">
        <v>4718139</v>
      </c>
      <c r="H903" s="13"/>
      <c r="I903" s="13"/>
      <c r="J903" s="13">
        <v>4718139</v>
      </c>
      <c r="K903" s="13"/>
      <c r="M903" s="22"/>
      <c r="N903" s="22"/>
    </row>
    <row r="904" spans="1:14">
      <c r="A904" s="6" t="s">
        <v>29</v>
      </c>
      <c r="B904" s="62" t="s">
        <v>237</v>
      </c>
      <c r="C904" s="2" t="s">
        <v>24</v>
      </c>
      <c r="D904" s="2" t="s">
        <v>130</v>
      </c>
      <c r="E904" s="12"/>
      <c r="F904" s="12"/>
      <c r="G904" s="13"/>
      <c r="H904" s="13"/>
      <c r="I904" s="13"/>
      <c r="J904" s="13"/>
      <c r="K904" s="13"/>
      <c r="M904" s="22"/>
      <c r="N904" s="22"/>
    </row>
    <row r="905" spans="1:14">
      <c r="A905" s="6" t="s">
        <v>29</v>
      </c>
      <c r="B905" s="62" t="s">
        <v>237</v>
      </c>
      <c r="C905" s="2" t="s">
        <v>24</v>
      </c>
      <c r="D905" s="2" t="s">
        <v>137</v>
      </c>
      <c r="E905" s="12"/>
      <c r="F905" s="12"/>
      <c r="G905" s="13"/>
      <c r="H905" s="13"/>
      <c r="I905" s="13"/>
      <c r="J905" s="13"/>
      <c r="K905" s="13"/>
      <c r="M905" s="22"/>
      <c r="N905" s="22"/>
    </row>
    <row r="906" spans="1:14">
      <c r="A906" s="6" t="s">
        <v>29</v>
      </c>
      <c r="B906" s="62" t="s">
        <v>237</v>
      </c>
      <c r="C906" s="2" t="s">
        <v>24</v>
      </c>
      <c r="D906" s="2" t="s">
        <v>139</v>
      </c>
      <c r="E906" s="12"/>
      <c r="F906" s="12"/>
      <c r="G906" s="13"/>
      <c r="H906" s="13"/>
      <c r="I906" s="13"/>
      <c r="J906" s="13"/>
      <c r="K906" s="13"/>
      <c r="M906" s="22"/>
      <c r="N906" s="22"/>
    </row>
    <row r="907" spans="1:14" ht="27.6">
      <c r="A907" s="6" t="s">
        <v>29</v>
      </c>
      <c r="B907" s="62" t="s">
        <v>237</v>
      </c>
      <c r="C907" s="2" t="s">
        <v>24</v>
      </c>
      <c r="D907" s="2" t="s">
        <v>140</v>
      </c>
      <c r="E907" s="12"/>
      <c r="F907" s="12"/>
      <c r="G907" s="13"/>
      <c r="H907" s="13"/>
      <c r="I907" s="13"/>
      <c r="J907" s="13"/>
      <c r="K907" s="13"/>
      <c r="M907" s="22"/>
      <c r="N907" s="22"/>
    </row>
    <row r="908" spans="1:14">
      <c r="A908" s="6" t="s">
        <v>29</v>
      </c>
      <c r="B908" s="62" t="s">
        <v>237</v>
      </c>
      <c r="C908" s="2" t="s">
        <v>24</v>
      </c>
      <c r="D908" s="2" t="s">
        <v>134</v>
      </c>
      <c r="E908" s="12"/>
      <c r="F908" s="12"/>
      <c r="G908" s="13"/>
      <c r="H908" s="13"/>
      <c r="I908" s="13"/>
      <c r="J908" s="13"/>
      <c r="K908" s="13"/>
      <c r="M908" s="22"/>
      <c r="N908" s="22"/>
    </row>
    <row r="909" spans="1:14">
      <c r="A909" s="6" t="s">
        <v>29</v>
      </c>
      <c r="B909" s="62" t="s">
        <v>237</v>
      </c>
      <c r="C909" s="2" t="s">
        <v>25</v>
      </c>
      <c r="D909" s="2" t="s">
        <v>134</v>
      </c>
      <c r="E909" s="12"/>
      <c r="F909" s="12"/>
      <c r="G909" s="13"/>
      <c r="H909" s="13"/>
      <c r="I909" s="13"/>
      <c r="J909" s="13"/>
      <c r="K909" s="13"/>
      <c r="M909" s="22"/>
      <c r="N909" s="22"/>
    </row>
    <row r="910" spans="1:14">
      <c r="A910" s="6" t="s">
        <v>29</v>
      </c>
      <c r="B910" s="62" t="s">
        <v>237</v>
      </c>
      <c r="C910" s="2" t="s">
        <v>25</v>
      </c>
      <c r="D910" s="2" t="s">
        <v>134</v>
      </c>
      <c r="E910" s="12"/>
      <c r="F910" s="12"/>
      <c r="G910" s="13"/>
      <c r="H910" s="13"/>
      <c r="I910" s="13"/>
      <c r="J910" s="13"/>
      <c r="K910" s="13"/>
      <c r="M910" s="22"/>
      <c r="N910" s="22"/>
    </row>
    <row r="911" spans="1:14">
      <c r="A911" s="6" t="s">
        <v>29</v>
      </c>
      <c r="B911" s="62" t="s">
        <v>237</v>
      </c>
      <c r="C911" s="2" t="s">
        <v>26</v>
      </c>
      <c r="D911" s="2" t="s">
        <v>134</v>
      </c>
      <c r="E911" s="12"/>
      <c r="F911" s="12"/>
      <c r="G911" s="13"/>
      <c r="H911" s="13"/>
      <c r="I911" s="13"/>
      <c r="J911" s="13"/>
      <c r="K911" s="13"/>
      <c r="M911" s="22"/>
      <c r="N911" s="22"/>
    </row>
    <row r="912" spans="1:14">
      <c r="A912" s="6" t="s">
        <v>29</v>
      </c>
      <c r="B912" s="62" t="s">
        <v>237</v>
      </c>
      <c r="C912" s="2" t="s">
        <v>26</v>
      </c>
      <c r="D912" s="2" t="s">
        <v>134</v>
      </c>
      <c r="E912" s="12"/>
      <c r="F912" s="12"/>
      <c r="G912" s="13"/>
      <c r="H912" s="13"/>
      <c r="I912" s="13"/>
      <c r="J912" s="13"/>
      <c r="K912" s="13"/>
      <c r="M912" s="22"/>
      <c r="N912" s="22"/>
    </row>
    <row r="913" spans="1:14">
      <c r="A913" s="6" t="s">
        <v>29</v>
      </c>
      <c r="B913" s="62" t="s">
        <v>237</v>
      </c>
      <c r="C913" s="2" t="s">
        <v>14</v>
      </c>
      <c r="D913" s="2" t="s">
        <v>134</v>
      </c>
      <c r="E913" s="12"/>
      <c r="F913" s="12"/>
      <c r="G913" s="13"/>
      <c r="H913" s="13"/>
      <c r="I913" s="13"/>
      <c r="J913" s="13"/>
      <c r="K913" s="13"/>
      <c r="M913" s="22"/>
      <c r="N913" s="22"/>
    </row>
    <row r="914" spans="1:14">
      <c r="A914" s="6" t="s">
        <v>29</v>
      </c>
      <c r="B914" s="62" t="s">
        <v>237</v>
      </c>
      <c r="C914" s="2" t="s">
        <v>14</v>
      </c>
      <c r="D914" s="2" t="s">
        <v>134</v>
      </c>
      <c r="E914" s="12"/>
      <c r="F914" s="12"/>
      <c r="G914" s="13"/>
      <c r="H914" s="13"/>
      <c r="I914" s="13"/>
      <c r="J914" s="13"/>
      <c r="K914" s="13"/>
      <c r="M914" s="22"/>
      <c r="N914" s="22"/>
    </row>
    <row r="915" spans="1:14" ht="27.6">
      <c r="A915" s="6" t="s">
        <v>29</v>
      </c>
      <c r="B915" s="62" t="s">
        <v>237</v>
      </c>
      <c r="C915" s="2" t="s">
        <v>27</v>
      </c>
      <c r="D915" s="2" t="s">
        <v>141</v>
      </c>
      <c r="E915" s="12"/>
      <c r="F915" s="12"/>
      <c r="G915" s="13"/>
      <c r="H915" s="13"/>
      <c r="I915" s="13"/>
      <c r="J915" s="13"/>
      <c r="K915" s="13"/>
      <c r="M915" s="22"/>
      <c r="N915" s="22"/>
    </row>
    <row r="916" spans="1:14" ht="41.4">
      <c r="A916" s="6" t="s">
        <v>29</v>
      </c>
      <c r="B916" s="62" t="s">
        <v>237</v>
      </c>
      <c r="C916" s="2" t="s">
        <v>27</v>
      </c>
      <c r="D916" s="2" t="s">
        <v>142</v>
      </c>
      <c r="E916" s="12">
        <v>924697</v>
      </c>
      <c r="F916" s="12">
        <v>167079</v>
      </c>
      <c r="G916" s="13"/>
      <c r="H916" s="13">
        <v>602968</v>
      </c>
      <c r="I916" s="13"/>
      <c r="J916" s="13">
        <v>154650</v>
      </c>
      <c r="K916" s="13"/>
      <c r="M916" s="22"/>
      <c r="N916" s="22"/>
    </row>
    <row r="917" spans="1:14">
      <c r="A917" s="6" t="s">
        <v>29</v>
      </c>
      <c r="B917" s="62" t="s">
        <v>241</v>
      </c>
      <c r="C917" s="2" t="s">
        <v>22</v>
      </c>
      <c r="D917" s="2" t="s">
        <v>125</v>
      </c>
      <c r="E917" s="12">
        <v>1468521</v>
      </c>
      <c r="F917" s="12">
        <v>887860</v>
      </c>
      <c r="G917" s="13"/>
      <c r="H917" s="13">
        <v>580661</v>
      </c>
      <c r="I917" s="13"/>
      <c r="J917" s="13"/>
      <c r="K917" s="13"/>
      <c r="L917" s="2" t="s">
        <v>31</v>
      </c>
      <c r="M917" s="22"/>
      <c r="N917" s="22"/>
    </row>
    <row r="918" spans="1:14">
      <c r="A918" s="6" t="s">
        <v>29</v>
      </c>
      <c r="B918" s="62" t="s">
        <v>241</v>
      </c>
      <c r="C918" s="2" t="s">
        <v>22</v>
      </c>
      <c r="D918" s="2" t="s">
        <v>126</v>
      </c>
      <c r="E918" s="12">
        <v>1468250</v>
      </c>
      <c r="F918" s="12">
        <v>1402129</v>
      </c>
      <c r="G918" s="13"/>
      <c r="H918" s="13">
        <v>66391</v>
      </c>
      <c r="I918" s="13"/>
      <c r="J918" s="13"/>
      <c r="K918" s="13"/>
      <c r="M918" s="22"/>
      <c r="N918" s="22"/>
    </row>
    <row r="919" spans="1:14">
      <c r="A919" s="6" t="s">
        <v>29</v>
      </c>
      <c r="B919" s="62" t="s">
        <v>241</v>
      </c>
      <c r="C919" s="2" t="s">
        <v>22</v>
      </c>
      <c r="D919" s="2" t="s">
        <v>127</v>
      </c>
      <c r="E919" s="12"/>
      <c r="F919" s="12"/>
      <c r="G919" s="13"/>
      <c r="H919" s="13"/>
      <c r="I919" s="13"/>
      <c r="J919" s="13"/>
      <c r="K919" s="13"/>
      <c r="M919" s="22"/>
      <c r="N919" s="22"/>
    </row>
    <row r="920" spans="1:14">
      <c r="A920" s="6" t="s">
        <v>29</v>
      </c>
      <c r="B920" s="62" t="s">
        <v>241</v>
      </c>
      <c r="C920" s="2" t="s">
        <v>22</v>
      </c>
      <c r="D920" s="2" t="s">
        <v>128</v>
      </c>
      <c r="E920" s="12"/>
      <c r="F920" s="12"/>
      <c r="G920" s="13"/>
      <c r="H920" s="13"/>
      <c r="I920" s="13"/>
      <c r="J920" s="13"/>
      <c r="K920" s="13"/>
      <c r="M920" s="22"/>
      <c r="N920" s="22"/>
    </row>
    <row r="921" spans="1:14">
      <c r="A921" s="6" t="s">
        <v>29</v>
      </c>
      <c r="B921" s="62" t="s">
        <v>241</v>
      </c>
      <c r="C921" s="2" t="s">
        <v>22</v>
      </c>
      <c r="D921" s="2" t="s">
        <v>129</v>
      </c>
      <c r="E921" s="12">
        <v>185514</v>
      </c>
      <c r="F921" s="12"/>
      <c r="G921" s="13"/>
      <c r="H921" s="13">
        <v>185514</v>
      </c>
      <c r="I921" s="13"/>
      <c r="J921" s="13"/>
      <c r="K921" s="13"/>
      <c r="M921" s="22"/>
      <c r="N921" s="22"/>
    </row>
    <row r="922" spans="1:14">
      <c r="A922" s="6" t="s">
        <v>29</v>
      </c>
      <c r="B922" s="62" t="s">
        <v>241</v>
      </c>
      <c r="C922" s="2" t="s">
        <v>22</v>
      </c>
      <c r="D922" s="2" t="s">
        <v>130</v>
      </c>
      <c r="E922" s="12"/>
      <c r="F922" s="12"/>
      <c r="G922" s="13"/>
      <c r="H922" s="13"/>
      <c r="I922" s="13"/>
      <c r="J922" s="13"/>
      <c r="K922" s="13"/>
      <c r="M922" s="22"/>
      <c r="N922" s="22"/>
    </row>
    <row r="923" spans="1:14">
      <c r="A923" s="6" t="s">
        <v>29</v>
      </c>
      <c r="B923" s="62" t="s">
        <v>241</v>
      </c>
      <c r="C923" s="2" t="s">
        <v>22</v>
      </c>
      <c r="D923" s="2" t="s">
        <v>131</v>
      </c>
      <c r="E923" s="12"/>
      <c r="F923" s="12"/>
      <c r="G923" s="13"/>
      <c r="H923" s="13"/>
      <c r="I923" s="13"/>
      <c r="J923" s="13"/>
      <c r="K923" s="13"/>
      <c r="M923" s="22"/>
      <c r="N923" s="22"/>
    </row>
    <row r="924" spans="1:14" ht="27.6">
      <c r="A924" s="6" t="s">
        <v>29</v>
      </c>
      <c r="B924" s="62" t="s">
        <v>241</v>
      </c>
      <c r="C924" s="2" t="s">
        <v>22</v>
      </c>
      <c r="D924" s="2" t="s">
        <v>132</v>
      </c>
      <c r="E924" s="12"/>
      <c r="F924" s="12"/>
      <c r="G924" s="13"/>
      <c r="H924" s="13"/>
      <c r="I924" s="13"/>
      <c r="J924" s="13"/>
      <c r="K924" s="13"/>
      <c r="M924" s="22"/>
      <c r="N924" s="22"/>
    </row>
    <row r="925" spans="1:14">
      <c r="A925" s="6" t="s">
        <v>29</v>
      </c>
      <c r="B925" s="62" t="s">
        <v>241</v>
      </c>
      <c r="C925" s="2" t="s">
        <v>22</v>
      </c>
      <c r="D925" s="2" t="s">
        <v>133</v>
      </c>
      <c r="E925" s="12"/>
      <c r="F925" s="12"/>
      <c r="G925" s="13"/>
      <c r="H925" s="13"/>
      <c r="I925" s="13"/>
      <c r="J925" s="13"/>
      <c r="K925" s="13"/>
      <c r="M925" s="22"/>
      <c r="N925" s="22"/>
    </row>
    <row r="926" spans="1:14">
      <c r="A926" s="6" t="s">
        <v>29</v>
      </c>
      <c r="B926" s="62" t="s">
        <v>241</v>
      </c>
      <c r="C926" s="2" t="s">
        <v>22</v>
      </c>
      <c r="D926" s="2" t="s">
        <v>134</v>
      </c>
      <c r="E926" s="12"/>
      <c r="F926" s="12"/>
      <c r="G926" s="13"/>
      <c r="H926" s="13"/>
      <c r="I926" s="13"/>
      <c r="J926" s="13"/>
      <c r="K926" s="13"/>
      <c r="M926" s="22"/>
      <c r="N926" s="22"/>
    </row>
    <row r="927" spans="1:14">
      <c r="A927" s="6" t="s">
        <v>29</v>
      </c>
      <c r="B927" s="62" t="s">
        <v>241</v>
      </c>
      <c r="C927" s="2" t="s">
        <v>87</v>
      </c>
      <c r="D927" s="2" t="s">
        <v>135</v>
      </c>
      <c r="E927" s="12"/>
      <c r="F927" s="12"/>
      <c r="G927" s="13">
        <v>1096745</v>
      </c>
      <c r="H927" s="13">
        <v>357166</v>
      </c>
      <c r="I927" s="13"/>
      <c r="J927" s="13">
        <v>552356</v>
      </c>
      <c r="K927" s="13"/>
      <c r="L927" s="2">
        <v>152994</v>
      </c>
      <c r="M927" s="22"/>
      <c r="N927" s="22"/>
    </row>
    <row r="928" spans="1:14">
      <c r="A928" s="6" t="s">
        <v>29</v>
      </c>
      <c r="B928" s="62" t="s">
        <v>241</v>
      </c>
      <c r="C928" s="2" t="s">
        <v>23</v>
      </c>
      <c r="D928" s="2" t="s">
        <v>136</v>
      </c>
      <c r="E928" s="12"/>
      <c r="F928" s="12"/>
      <c r="G928" s="13">
        <v>1468521</v>
      </c>
      <c r="H928" s="13">
        <v>456797</v>
      </c>
      <c r="I928" s="13"/>
      <c r="J928" s="13">
        <v>1011724</v>
      </c>
      <c r="K928" s="13"/>
      <c r="M928" s="22"/>
      <c r="N928" s="22"/>
    </row>
    <row r="929" spans="1:14">
      <c r="A929" s="6" t="s">
        <v>29</v>
      </c>
      <c r="B929" s="62" t="s">
        <v>241</v>
      </c>
      <c r="C929" s="2" t="s">
        <v>23</v>
      </c>
      <c r="D929" s="2" t="s">
        <v>126</v>
      </c>
      <c r="E929" s="12"/>
      <c r="F929" s="12"/>
      <c r="G929" s="13">
        <v>4879517</v>
      </c>
      <c r="H929" s="13">
        <v>1703249</v>
      </c>
      <c r="I929" s="13"/>
      <c r="J929" s="13">
        <v>3176268</v>
      </c>
      <c r="K929" s="13"/>
      <c r="M929" s="22"/>
      <c r="N929" s="22"/>
    </row>
    <row r="930" spans="1:14">
      <c r="A930" s="6" t="s">
        <v>29</v>
      </c>
      <c r="B930" s="63" t="s">
        <v>241</v>
      </c>
      <c r="C930" s="2" t="s">
        <v>23</v>
      </c>
      <c r="D930" s="2" t="s">
        <v>127</v>
      </c>
      <c r="E930" s="12"/>
      <c r="F930" s="12"/>
      <c r="G930" s="13"/>
      <c r="H930" s="13"/>
      <c r="I930" s="13"/>
      <c r="J930" s="13"/>
      <c r="K930" s="13"/>
      <c r="M930" s="22"/>
      <c r="N930" s="22"/>
    </row>
    <row r="931" spans="1:14">
      <c r="A931" s="6" t="s">
        <v>29</v>
      </c>
      <c r="B931" s="62" t="s">
        <v>241</v>
      </c>
      <c r="C931" s="2" t="s">
        <v>23</v>
      </c>
      <c r="D931" s="2" t="s">
        <v>128</v>
      </c>
      <c r="E931" s="12"/>
      <c r="F931" s="12"/>
      <c r="G931" s="13"/>
      <c r="H931" s="13"/>
      <c r="I931" s="13"/>
      <c r="J931" s="13"/>
      <c r="K931" s="13"/>
      <c r="M931" s="22"/>
      <c r="N931" s="22"/>
    </row>
    <row r="932" spans="1:14">
      <c r="A932" s="6" t="s">
        <v>29</v>
      </c>
      <c r="B932" s="62" t="s">
        <v>241</v>
      </c>
      <c r="C932" s="2" t="s">
        <v>23</v>
      </c>
      <c r="D932" s="2" t="s">
        <v>129</v>
      </c>
      <c r="E932" s="12"/>
      <c r="F932" s="12"/>
      <c r="G932" s="13">
        <v>343899</v>
      </c>
      <c r="H932" s="13">
        <v>343899</v>
      </c>
      <c r="I932" s="13"/>
      <c r="J932" s="13"/>
      <c r="K932" s="13"/>
      <c r="M932" s="22"/>
      <c r="N932" s="22"/>
    </row>
    <row r="933" spans="1:14">
      <c r="A933" s="6" t="s">
        <v>29</v>
      </c>
      <c r="B933" s="62" t="s">
        <v>241</v>
      </c>
      <c r="C933" s="2" t="s">
        <v>23</v>
      </c>
      <c r="D933" s="2" t="s">
        <v>130</v>
      </c>
      <c r="E933" s="12"/>
      <c r="F933" s="12"/>
      <c r="G933" s="13"/>
      <c r="H933" s="13"/>
      <c r="I933" s="13"/>
      <c r="J933" s="13"/>
      <c r="K933" s="13"/>
      <c r="M933" s="22"/>
      <c r="N933" s="22"/>
    </row>
    <row r="934" spans="1:14">
      <c r="A934" s="6" t="s">
        <v>29</v>
      </c>
      <c r="B934" s="62" t="s">
        <v>241</v>
      </c>
      <c r="C934" s="2" t="s">
        <v>23</v>
      </c>
      <c r="D934" s="2" t="s">
        <v>137</v>
      </c>
      <c r="E934" s="12"/>
      <c r="F934" s="12"/>
      <c r="G934" s="13"/>
      <c r="H934" s="13"/>
      <c r="I934" s="13"/>
      <c r="J934" s="13"/>
      <c r="K934" s="13"/>
      <c r="M934" s="22"/>
      <c r="N934" s="22"/>
    </row>
    <row r="935" spans="1:14" ht="27.6">
      <c r="A935" s="6" t="s">
        <v>29</v>
      </c>
      <c r="B935" s="62" t="s">
        <v>241</v>
      </c>
      <c r="C935" s="2" t="s">
        <v>23</v>
      </c>
      <c r="D935" s="2" t="s">
        <v>138</v>
      </c>
      <c r="E935" s="12"/>
      <c r="F935" s="12"/>
      <c r="G935" s="13"/>
      <c r="H935" s="13"/>
      <c r="I935" s="13"/>
      <c r="J935" s="13"/>
      <c r="K935" s="13"/>
      <c r="M935" s="22"/>
      <c r="N935" s="22"/>
    </row>
    <row r="936" spans="1:14">
      <c r="A936" s="6" t="s">
        <v>29</v>
      </c>
      <c r="B936" s="62" t="s">
        <v>241</v>
      </c>
      <c r="C936" s="2" t="s">
        <v>23</v>
      </c>
      <c r="D936" s="2" t="s">
        <v>134</v>
      </c>
      <c r="E936" s="12"/>
      <c r="F936" s="12"/>
      <c r="G936" s="13"/>
      <c r="H936" s="13"/>
      <c r="I936" s="13"/>
      <c r="J936" s="13"/>
      <c r="K936" s="13"/>
      <c r="M936" s="22"/>
      <c r="N936" s="22"/>
    </row>
    <row r="937" spans="1:14">
      <c r="A937" s="6" t="s">
        <v>29</v>
      </c>
      <c r="B937" s="62" t="s">
        <v>241</v>
      </c>
      <c r="C937" s="2" t="s">
        <v>24</v>
      </c>
      <c r="D937" s="2" t="s">
        <v>125</v>
      </c>
      <c r="E937" s="12"/>
      <c r="F937" s="12"/>
      <c r="G937" s="13">
        <v>5583213</v>
      </c>
      <c r="H937" s="13"/>
      <c r="I937" s="13"/>
      <c r="J937" s="13">
        <v>4621212</v>
      </c>
      <c r="K937" s="13"/>
      <c r="L937" s="2">
        <v>961980</v>
      </c>
      <c r="M937" s="22"/>
      <c r="N937" s="22"/>
    </row>
    <row r="938" spans="1:14">
      <c r="A938" s="6" t="s">
        <v>29</v>
      </c>
      <c r="B938" s="62" t="s">
        <v>241</v>
      </c>
      <c r="C938" s="2" t="s">
        <v>24</v>
      </c>
      <c r="D938" s="2" t="s">
        <v>126</v>
      </c>
      <c r="E938" s="12"/>
      <c r="F938" s="12"/>
      <c r="G938" s="13">
        <v>5202372</v>
      </c>
      <c r="H938" s="13"/>
      <c r="I938" s="13"/>
      <c r="J938" s="13">
        <v>2203402</v>
      </c>
      <c r="K938" s="13"/>
      <c r="L938" s="2">
        <v>3368832</v>
      </c>
      <c r="M938" s="22"/>
      <c r="N938" s="22"/>
    </row>
    <row r="939" spans="1:14">
      <c r="A939" s="6" t="s">
        <v>29</v>
      </c>
      <c r="B939" s="62" t="s">
        <v>241</v>
      </c>
      <c r="C939" s="2" t="s">
        <v>24</v>
      </c>
      <c r="D939" s="2" t="s">
        <v>127</v>
      </c>
      <c r="E939" s="12"/>
      <c r="F939" s="12"/>
      <c r="G939" s="13"/>
      <c r="H939" s="13"/>
      <c r="I939" s="13"/>
      <c r="J939" s="13"/>
      <c r="K939" s="13"/>
      <c r="M939" s="22"/>
      <c r="N939" s="22"/>
    </row>
    <row r="940" spans="1:14">
      <c r="A940" s="6" t="s">
        <v>29</v>
      </c>
      <c r="B940" s="62" t="s">
        <v>241</v>
      </c>
      <c r="C940" s="2" t="s">
        <v>24</v>
      </c>
      <c r="D940" s="2" t="s">
        <v>128</v>
      </c>
      <c r="E940" s="12"/>
      <c r="F940" s="12"/>
      <c r="G940" s="13"/>
      <c r="H940" s="13"/>
      <c r="I940" s="13"/>
      <c r="J940" s="13"/>
      <c r="K940" s="13"/>
      <c r="M940" s="22"/>
      <c r="N940" s="22"/>
    </row>
    <row r="941" spans="1:14">
      <c r="A941" s="6" t="s">
        <v>29</v>
      </c>
      <c r="B941" s="62" t="s">
        <v>241</v>
      </c>
      <c r="C941" s="2" t="s">
        <v>24</v>
      </c>
      <c r="D941" s="2" t="s">
        <v>129</v>
      </c>
      <c r="E941" s="12"/>
      <c r="F941" s="12"/>
      <c r="G941" s="13">
        <v>567390</v>
      </c>
      <c r="H941" s="13"/>
      <c r="I941" s="13"/>
      <c r="J941" s="13">
        <v>80180</v>
      </c>
      <c r="K941" s="13"/>
      <c r="L941" s="2">
        <v>0</v>
      </c>
      <c r="M941" s="22"/>
      <c r="N941" s="22"/>
    </row>
    <row r="942" spans="1:14">
      <c r="A942" s="6" t="s">
        <v>29</v>
      </c>
      <c r="B942" s="62" t="s">
        <v>241</v>
      </c>
      <c r="C942" s="2" t="s">
        <v>24</v>
      </c>
      <c r="D942" s="2" t="s">
        <v>130</v>
      </c>
      <c r="E942" s="12"/>
      <c r="F942" s="12"/>
      <c r="G942" s="13"/>
      <c r="H942" s="13"/>
      <c r="I942" s="13"/>
      <c r="J942" s="13"/>
      <c r="K942" s="13"/>
      <c r="M942" s="22"/>
      <c r="N942" s="22"/>
    </row>
    <row r="943" spans="1:14">
      <c r="A943" s="6" t="s">
        <v>29</v>
      </c>
      <c r="B943" s="62" t="s">
        <v>241</v>
      </c>
      <c r="C943" s="2" t="s">
        <v>24</v>
      </c>
      <c r="D943" s="2" t="s">
        <v>137</v>
      </c>
      <c r="E943" s="12"/>
      <c r="F943" s="12"/>
      <c r="G943" s="13"/>
      <c r="H943" s="13"/>
      <c r="I943" s="13"/>
      <c r="J943" s="13"/>
      <c r="K943" s="13"/>
      <c r="M943" s="22"/>
      <c r="N943" s="22"/>
    </row>
    <row r="944" spans="1:14">
      <c r="A944" s="6" t="s">
        <v>29</v>
      </c>
      <c r="B944" s="62" t="s">
        <v>241</v>
      </c>
      <c r="C944" s="2" t="s">
        <v>24</v>
      </c>
      <c r="D944" s="2" t="s">
        <v>139</v>
      </c>
      <c r="E944" s="12"/>
      <c r="F944" s="12"/>
      <c r="G944" s="13"/>
      <c r="H944" s="13"/>
      <c r="I944" s="13"/>
      <c r="J944" s="13"/>
      <c r="K944" s="13"/>
      <c r="M944" s="22"/>
      <c r="N944" s="22"/>
    </row>
    <row r="945" spans="1:14" ht="27.6">
      <c r="A945" s="6" t="s">
        <v>29</v>
      </c>
      <c r="B945" s="62" t="s">
        <v>241</v>
      </c>
      <c r="C945" s="2" t="s">
        <v>24</v>
      </c>
      <c r="D945" s="2" t="s">
        <v>140</v>
      </c>
      <c r="E945" s="12"/>
      <c r="F945" s="12"/>
      <c r="G945" s="13"/>
      <c r="H945" s="13"/>
      <c r="I945" s="13"/>
      <c r="J945" s="13"/>
      <c r="K945" s="13"/>
      <c r="M945" s="22"/>
      <c r="N945" s="22"/>
    </row>
    <row r="946" spans="1:14">
      <c r="A946" s="6" t="s">
        <v>29</v>
      </c>
      <c r="B946" s="62" t="s">
        <v>241</v>
      </c>
      <c r="C946" s="2" t="s">
        <v>24</v>
      </c>
      <c r="D946" s="2" t="s">
        <v>134</v>
      </c>
      <c r="E946" s="12"/>
      <c r="F946" s="12"/>
      <c r="G946" s="13"/>
      <c r="H946" s="13"/>
      <c r="I946" s="13"/>
      <c r="J946" s="13"/>
      <c r="K946" s="13"/>
      <c r="M946" s="22"/>
      <c r="N946" s="22"/>
    </row>
    <row r="947" spans="1:14">
      <c r="A947" s="6" t="s">
        <v>29</v>
      </c>
      <c r="B947" s="62" t="s">
        <v>241</v>
      </c>
      <c r="C947" s="2" t="s">
        <v>25</v>
      </c>
      <c r="D947" s="2" t="s">
        <v>134</v>
      </c>
      <c r="E947" s="12"/>
      <c r="F947" s="12"/>
      <c r="G947" s="13"/>
      <c r="H947" s="13"/>
      <c r="I947" s="13"/>
      <c r="J947" s="13"/>
      <c r="K947" s="13"/>
      <c r="M947" s="22"/>
      <c r="N947" s="22"/>
    </row>
    <row r="948" spans="1:14">
      <c r="A948" s="6" t="s">
        <v>29</v>
      </c>
      <c r="B948" s="62" t="s">
        <v>241</v>
      </c>
      <c r="C948" s="2" t="s">
        <v>25</v>
      </c>
      <c r="D948" s="2" t="s">
        <v>134</v>
      </c>
      <c r="E948" s="12"/>
      <c r="F948" s="12"/>
      <c r="G948" s="13"/>
      <c r="H948" s="13"/>
      <c r="I948" s="13"/>
      <c r="J948" s="13"/>
      <c r="K948" s="13"/>
      <c r="M948" s="22"/>
      <c r="N948" s="22"/>
    </row>
    <row r="949" spans="1:14">
      <c r="A949" s="6" t="s">
        <v>29</v>
      </c>
      <c r="B949" s="62" t="s">
        <v>241</v>
      </c>
      <c r="C949" s="2" t="s">
        <v>26</v>
      </c>
      <c r="D949" s="2" t="s">
        <v>134</v>
      </c>
      <c r="E949" s="12"/>
      <c r="F949" s="12"/>
      <c r="G949" s="13"/>
      <c r="H949" s="13"/>
      <c r="I949" s="13"/>
      <c r="J949" s="13"/>
      <c r="K949" s="13"/>
      <c r="M949" s="22"/>
      <c r="N949" s="22"/>
    </row>
    <row r="950" spans="1:14">
      <c r="A950" s="6" t="s">
        <v>29</v>
      </c>
      <c r="B950" s="62" t="s">
        <v>241</v>
      </c>
      <c r="C950" s="2" t="s">
        <v>26</v>
      </c>
      <c r="D950" s="2" t="s">
        <v>134</v>
      </c>
      <c r="E950" s="12"/>
      <c r="F950" s="12"/>
      <c r="G950" s="13"/>
      <c r="H950" s="13"/>
      <c r="I950" s="13"/>
      <c r="J950" s="13"/>
      <c r="K950" s="13"/>
      <c r="M950" s="22"/>
      <c r="N950" s="22"/>
    </row>
    <row r="951" spans="1:14">
      <c r="A951" s="6" t="s">
        <v>29</v>
      </c>
      <c r="B951" s="62" t="s">
        <v>241</v>
      </c>
      <c r="C951" s="2" t="s">
        <v>14</v>
      </c>
      <c r="D951" s="2" t="s">
        <v>134</v>
      </c>
      <c r="E951" s="12"/>
      <c r="F951" s="12"/>
      <c r="G951" s="13"/>
      <c r="H951" s="13"/>
      <c r="I951" s="13"/>
      <c r="J951" s="13"/>
      <c r="K951" s="13"/>
      <c r="M951" s="22"/>
      <c r="N951" s="22"/>
    </row>
    <row r="952" spans="1:14">
      <c r="A952" s="6" t="s">
        <v>29</v>
      </c>
      <c r="B952" s="62" t="s">
        <v>241</v>
      </c>
      <c r="C952" s="2" t="s">
        <v>14</v>
      </c>
      <c r="D952" s="2" t="s">
        <v>134</v>
      </c>
      <c r="E952" s="12"/>
      <c r="F952" s="12"/>
      <c r="G952" s="13"/>
      <c r="H952" s="13"/>
      <c r="I952" s="13"/>
      <c r="J952" s="13"/>
      <c r="K952" s="13"/>
      <c r="M952" s="22"/>
      <c r="N952" s="22"/>
    </row>
    <row r="953" spans="1:14" ht="27.6">
      <c r="A953" s="6" t="s">
        <v>29</v>
      </c>
      <c r="B953" s="62" t="s">
        <v>241</v>
      </c>
      <c r="C953" s="2" t="s">
        <v>27</v>
      </c>
      <c r="D953" s="2" t="s">
        <v>141</v>
      </c>
      <c r="E953" s="12"/>
      <c r="F953" s="12"/>
      <c r="G953" s="13"/>
      <c r="H953" s="13"/>
      <c r="I953" s="13"/>
      <c r="J953" s="13"/>
      <c r="K953" s="13"/>
      <c r="M953" s="22"/>
      <c r="N953" s="22"/>
    </row>
    <row r="954" spans="1:14" ht="41.4">
      <c r="A954" s="6" t="s">
        <v>29</v>
      </c>
      <c r="B954" s="62" t="s">
        <v>241</v>
      </c>
      <c r="C954" s="2" t="s">
        <v>27</v>
      </c>
      <c r="D954" s="2" t="s">
        <v>142</v>
      </c>
      <c r="E954" s="12"/>
      <c r="F954" s="12"/>
      <c r="G954" s="13"/>
      <c r="H954" s="13"/>
      <c r="I954" s="13"/>
      <c r="J954" s="13"/>
      <c r="K954" s="13"/>
      <c r="M954" s="22"/>
      <c r="N954" s="22"/>
    </row>
    <row r="955" spans="1:14">
      <c r="A955" s="6" t="s">
        <v>29</v>
      </c>
      <c r="B955" s="62" t="s">
        <v>242</v>
      </c>
      <c r="C955" s="2" t="s">
        <v>22</v>
      </c>
      <c r="D955" s="2" t="s">
        <v>125</v>
      </c>
      <c r="E955" s="12">
        <v>1284169</v>
      </c>
      <c r="F955" s="12">
        <v>652800</v>
      </c>
      <c r="G955" s="13"/>
      <c r="H955" s="13">
        <v>631369</v>
      </c>
      <c r="I955" s="13"/>
      <c r="J955" s="13"/>
      <c r="K955" s="13"/>
      <c r="M955" s="22"/>
      <c r="N955" s="22"/>
    </row>
    <row r="956" spans="1:14">
      <c r="A956" s="6" t="s">
        <v>29</v>
      </c>
      <c r="B956" s="62" t="s">
        <v>242</v>
      </c>
      <c r="C956" s="2" t="s">
        <v>22</v>
      </c>
      <c r="D956" s="2" t="s">
        <v>126</v>
      </c>
      <c r="E956" s="12">
        <v>1284168</v>
      </c>
      <c r="F956" s="12">
        <v>381908</v>
      </c>
      <c r="G956" s="13"/>
      <c r="H956" s="13">
        <v>902260</v>
      </c>
      <c r="I956" s="13"/>
      <c r="J956" s="13"/>
      <c r="K956" s="13"/>
      <c r="M956" s="22"/>
      <c r="N956" s="22"/>
    </row>
    <row r="957" spans="1:14">
      <c r="A957" s="6" t="s">
        <v>29</v>
      </c>
      <c r="B957" s="62" t="s">
        <v>242</v>
      </c>
      <c r="C957" s="2" t="s">
        <v>22</v>
      </c>
      <c r="D957" s="2" t="s">
        <v>127</v>
      </c>
      <c r="E957" s="12"/>
      <c r="F957" s="12"/>
      <c r="G957" s="13"/>
      <c r="H957" s="13"/>
      <c r="I957" s="13"/>
      <c r="J957" s="13"/>
      <c r="K957" s="13"/>
      <c r="M957" s="22"/>
      <c r="N957" s="22"/>
    </row>
    <row r="958" spans="1:14">
      <c r="A958" s="6" t="s">
        <v>29</v>
      </c>
      <c r="B958" s="62" t="s">
        <v>242</v>
      </c>
      <c r="C958" s="2" t="s">
        <v>22</v>
      </c>
      <c r="D958" s="2" t="s">
        <v>128</v>
      </c>
      <c r="E958" s="12"/>
      <c r="F958" s="12"/>
      <c r="G958" s="13"/>
      <c r="H958" s="13"/>
      <c r="I958" s="13"/>
      <c r="J958" s="13"/>
      <c r="K958" s="13"/>
      <c r="M958" s="22"/>
      <c r="N958" s="22"/>
    </row>
    <row r="959" spans="1:14">
      <c r="A959" s="6" t="s">
        <v>29</v>
      </c>
      <c r="B959" s="62" t="s">
        <v>242</v>
      </c>
      <c r="C959" s="2" t="s">
        <v>22</v>
      </c>
      <c r="D959" s="2" t="s">
        <v>129</v>
      </c>
      <c r="E959" s="12"/>
      <c r="F959" s="12"/>
      <c r="G959" s="13"/>
      <c r="H959" s="13"/>
      <c r="I959" s="13"/>
      <c r="J959" s="13"/>
      <c r="K959" s="13"/>
      <c r="M959" s="22"/>
      <c r="N959" s="22"/>
    </row>
    <row r="960" spans="1:14">
      <c r="A960" s="6" t="s">
        <v>29</v>
      </c>
      <c r="B960" s="62" t="s">
        <v>242</v>
      </c>
      <c r="C960" s="2" t="s">
        <v>22</v>
      </c>
      <c r="D960" s="2" t="s">
        <v>130</v>
      </c>
      <c r="E960" s="12">
        <v>125121</v>
      </c>
      <c r="F960" s="12"/>
      <c r="G960" s="13">
        <v>1459</v>
      </c>
      <c r="H960" s="13">
        <v>126580</v>
      </c>
      <c r="I960" s="13"/>
      <c r="J960" s="13"/>
      <c r="K960" s="13"/>
      <c r="M960" s="22"/>
      <c r="N960" s="22"/>
    </row>
    <row r="961" spans="1:14">
      <c r="A961" s="6" t="s">
        <v>29</v>
      </c>
      <c r="B961" s="62" t="s">
        <v>242</v>
      </c>
      <c r="C961" s="2" t="s">
        <v>22</v>
      </c>
      <c r="D961" s="2" t="s">
        <v>131</v>
      </c>
      <c r="E961" s="12"/>
      <c r="F961" s="12"/>
      <c r="G961" s="13"/>
      <c r="H961" s="13"/>
      <c r="I961" s="13"/>
      <c r="J961" s="13"/>
      <c r="K961" s="13"/>
      <c r="M961" s="22"/>
      <c r="N961" s="22"/>
    </row>
    <row r="962" spans="1:14" ht="27.6">
      <c r="A962" s="6" t="s">
        <v>29</v>
      </c>
      <c r="B962" s="62" t="s">
        <v>242</v>
      </c>
      <c r="C962" s="2" t="s">
        <v>22</v>
      </c>
      <c r="D962" s="2" t="s">
        <v>132</v>
      </c>
      <c r="E962" s="12"/>
      <c r="F962" s="12"/>
      <c r="G962" s="13"/>
      <c r="H962" s="13"/>
      <c r="I962" s="13"/>
      <c r="J962" s="13"/>
      <c r="K962" s="13"/>
      <c r="M962" s="22"/>
      <c r="N962" s="22"/>
    </row>
    <row r="963" spans="1:14">
      <c r="A963" s="6" t="s">
        <v>29</v>
      </c>
      <c r="B963" s="62" t="s">
        <v>242</v>
      </c>
      <c r="C963" s="2" t="s">
        <v>22</v>
      </c>
      <c r="D963" s="2" t="s">
        <v>133</v>
      </c>
      <c r="E963" s="12"/>
      <c r="F963" s="12"/>
      <c r="G963" s="13"/>
      <c r="H963" s="13"/>
      <c r="I963" s="13"/>
      <c r="J963" s="13"/>
      <c r="K963" s="13"/>
      <c r="M963" s="22"/>
      <c r="N963" s="22"/>
    </row>
    <row r="964" spans="1:14">
      <c r="A964" s="6" t="s">
        <v>29</v>
      </c>
      <c r="B964" s="62" t="s">
        <v>242</v>
      </c>
      <c r="C964" s="2" t="s">
        <v>22</v>
      </c>
      <c r="D964" s="2" t="s">
        <v>134</v>
      </c>
      <c r="E964" s="12"/>
      <c r="F964" s="12"/>
      <c r="G964" s="13"/>
      <c r="H964" s="13"/>
      <c r="I964" s="13"/>
      <c r="J964" s="13"/>
      <c r="K964" s="13"/>
      <c r="M964" s="22"/>
      <c r="N964" s="22"/>
    </row>
    <row r="965" spans="1:14">
      <c r="A965" s="6" t="s">
        <v>29</v>
      </c>
      <c r="B965" s="62" t="s">
        <v>242</v>
      </c>
      <c r="C965" s="2" t="s">
        <v>87</v>
      </c>
      <c r="D965" s="2" t="s">
        <v>135</v>
      </c>
      <c r="E965" s="12"/>
      <c r="F965" s="12"/>
      <c r="G965" s="13"/>
      <c r="H965" s="13"/>
      <c r="I965" s="13"/>
      <c r="J965" s="13"/>
      <c r="K965" s="13"/>
      <c r="M965" s="22"/>
      <c r="N965" s="22"/>
    </row>
    <row r="966" spans="1:14">
      <c r="A966" s="6" t="s">
        <v>29</v>
      </c>
      <c r="B966" s="62" t="s">
        <v>242</v>
      </c>
      <c r="C966" s="2" t="s">
        <v>23</v>
      </c>
      <c r="D966" s="2" t="s">
        <v>136</v>
      </c>
      <c r="E966" s="12"/>
      <c r="F966" s="12"/>
      <c r="G966" s="13">
        <v>1284169</v>
      </c>
      <c r="H966" s="13">
        <v>1235631</v>
      </c>
      <c r="I966" s="13"/>
      <c r="J966" s="13">
        <v>48538</v>
      </c>
      <c r="K966" s="13"/>
      <c r="M966" s="22"/>
      <c r="N966" s="22"/>
    </row>
    <row r="967" spans="1:14">
      <c r="A967" s="6" t="s">
        <v>29</v>
      </c>
      <c r="B967" s="63" t="s">
        <v>242</v>
      </c>
      <c r="C967" s="2" t="s">
        <v>23</v>
      </c>
      <c r="D967" s="2" t="s">
        <v>126</v>
      </c>
      <c r="E967" s="12"/>
      <c r="F967" s="12"/>
      <c r="G967" s="13">
        <v>4410563</v>
      </c>
      <c r="H967" s="13">
        <v>2232097</v>
      </c>
      <c r="I967" s="13"/>
      <c r="J967" s="13">
        <v>2178466</v>
      </c>
      <c r="K967" s="13"/>
      <c r="M967" s="22"/>
      <c r="N967" s="22"/>
    </row>
    <row r="968" spans="1:14">
      <c r="A968" s="6" t="s">
        <v>29</v>
      </c>
      <c r="B968" s="62" t="s">
        <v>242</v>
      </c>
      <c r="C968" s="2" t="s">
        <v>23</v>
      </c>
      <c r="D968" s="2" t="s">
        <v>127</v>
      </c>
      <c r="E968" s="12"/>
      <c r="F968" s="12"/>
      <c r="G968" s="13"/>
      <c r="H968" s="13"/>
      <c r="I968" s="13"/>
      <c r="J968" s="13"/>
      <c r="K968" s="13"/>
      <c r="M968" s="22"/>
      <c r="N968" s="22"/>
    </row>
    <row r="969" spans="1:14">
      <c r="A969" s="6" t="s">
        <v>29</v>
      </c>
      <c r="B969" s="62" t="s">
        <v>242</v>
      </c>
      <c r="C969" s="2" t="s">
        <v>23</v>
      </c>
      <c r="D969" s="2" t="s">
        <v>128</v>
      </c>
      <c r="E969" s="12"/>
      <c r="F969" s="12"/>
      <c r="G969" s="13"/>
      <c r="H969" s="13"/>
      <c r="I969" s="13"/>
      <c r="J969" s="13"/>
      <c r="K969" s="13"/>
      <c r="M969" s="22"/>
      <c r="N969" s="22"/>
    </row>
    <row r="970" spans="1:14">
      <c r="A970" s="6" t="s">
        <v>29</v>
      </c>
      <c r="B970" s="62" t="s">
        <v>242</v>
      </c>
      <c r="C970" s="2" t="s">
        <v>23</v>
      </c>
      <c r="D970" s="2" t="s">
        <v>129</v>
      </c>
      <c r="E970" s="12"/>
      <c r="F970" s="12"/>
      <c r="G970" s="13"/>
      <c r="H970" s="13"/>
      <c r="I970" s="13"/>
      <c r="J970" s="13"/>
      <c r="K970" s="13"/>
      <c r="M970" s="22"/>
      <c r="N970" s="22"/>
    </row>
    <row r="971" spans="1:14">
      <c r="A971" s="6" t="s">
        <v>29</v>
      </c>
      <c r="B971" s="62" t="s">
        <v>242</v>
      </c>
      <c r="C971" s="2" t="s">
        <v>23</v>
      </c>
      <c r="D971" s="2" t="s">
        <v>130</v>
      </c>
      <c r="E971" s="12"/>
      <c r="F971" s="12"/>
      <c r="G971" s="13">
        <v>235757</v>
      </c>
      <c r="H971" s="13">
        <v>235757</v>
      </c>
      <c r="I971" s="13"/>
      <c r="J971" s="13"/>
      <c r="K971" s="13"/>
      <c r="M971" s="22"/>
      <c r="N971" s="22"/>
    </row>
    <row r="972" spans="1:14">
      <c r="A972" s="6" t="s">
        <v>29</v>
      </c>
      <c r="B972" s="62" t="s">
        <v>242</v>
      </c>
      <c r="C972" s="2" t="s">
        <v>23</v>
      </c>
      <c r="D972" s="2" t="s">
        <v>137</v>
      </c>
      <c r="E972" s="12"/>
      <c r="F972" s="12"/>
      <c r="G972" s="13"/>
      <c r="H972" s="13"/>
      <c r="I972" s="13"/>
      <c r="J972" s="13"/>
      <c r="K972" s="13"/>
      <c r="M972" s="22"/>
      <c r="N972" s="22"/>
    </row>
    <row r="973" spans="1:14" ht="27.6">
      <c r="A973" s="6" t="s">
        <v>29</v>
      </c>
      <c r="B973" s="62" t="s">
        <v>242</v>
      </c>
      <c r="C973" s="2" t="s">
        <v>23</v>
      </c>
      <c r="D973" s="2" t="s">
        <v>138</v>
      </c>
      <c r="E973" s="12"/>
      <c r="F973" s="12"/>
      <c r="G973" s="13"/>
      <c r="H973" s="13"/>
      <c r="I973" s="13"/>
      <c r="J973" s="13"/>
      <c r="K973" s="13"/>
      <c r="M973" s="22"/>
      <c r="N973" s="22"/>
    </row>
    <row r="974" spans="1:14">
      <c r="A974" s="6" t="s">
        <v>29</v>
      </c>
      <c r="B974" s="62" t="s">
        <v>242</v>
      </c>
      <c r="C974" s="2" t="s">
        <v>23</v>
      </c>
      <c r="D974" s="2" t="s">
        <v>134</v>
      </c>
      <c r="E974" s="12"/>
      <c r="F974" s="12"/>
      <c r="G974" s="13"/>
      <c r="H974" s="13"/>
      <c r="I974" s="13"/>
      <c r="J974" s="13"/>
      <c r="K974" s="13"/>
      <c r="M974" s="22"/>
      <c r="N974" s="22"/>
    </row>
    <row r="975" spans="1:14">
      <c r="A975" s="6" t="s">
        <v>29</v>
      </c>
      <c r="B975" s="62" t="s">
        <v>242</v>
      </c>
      <c r="C975" s="2" t="s">
        <v>24</v>
      </c>
      <c r="D975" s="2" t="s">
        <v>125</v>
      </c>
      <c r="E975" s="12"/>
      <c r="F975" s="12"/>
      <c r="G975" s="13">
        <v>5052328</v>
      </c>
      <c r="H975" s="13">
        <v>30000</v>
      </c>
      <c r="I975" s="13"/>
      <c r="J975" s="13">
        <v>5022328</v>
      </c>
      <c r="K975" s="13"/>
      <c r="M975" s="22"/>
      <c r="N975" s="22"/>
    </row>
    <row r="976" spans="1:14">
      <c r="A976" s="6" t="s">
        <v>29</v>
      </c>
      <c r="B976" s="62" t="s">
        <v>242</v>
      </c>
      <c r="C976" s="2" t="s">
        <v>24</v>
      </c>
      <c r="D976" s="2" t="s">
        <v>126</v>
      </c>
      <c r="E976" s="12"/>
      <c r="F976" s="12"/>
      <c r="G976" s="13">
        <v>4864037</v>
      </c>
      <c r="H976" s="13">
        <v>139466</v>
      </c>
      <c r="I976" s="13"/>
      <c r="J976" s="13">
        <v>2896350</v>
      </c>
      <c r="K976" s="13"/>
      <c r="L976" s="135">
        <v>711822</v>
      </c>
      <c r="M976" s="22">
        <v>1116399</v>
      </c>
      <c r="N976" s="22"/>
    </row>
    <row r="977" spans="1:14">
      <c r="A977" s="6" t="s">
        <v>29</v>
      </c>
      <c r="B977" s="62" t="s">
        <v>242</v>
      </c>
      <c r="C977" s="2" t="s">
        <v>24</v>
      </c>
      <c r="D977" s="2" t="s">
        <v>127</v>
      </c>
      <c r="E977" s="12"/>
      <c r="F977" s="12"/>
      <c r="G977" s="13"/>
      <c r="H977" s="13"/>
      <c r="I977" s="13"/>
      <c r="J977" s="13"/>
      <c r="K977" s="13"/>
      <c r="M977" s="22"/>
      <c r="N977" s="22"/>
    </row>
    <row r="978" spans="1:14">
      <c r="A978" s="6" t="s">
        <v>29</v>
      </c>
      <c r="B978" s="62" t="s">
        <v>242</v>
      </c>
      <c r="C978" s="2" t="s">
        <v>24</v>
      </c>
      <c r="D978" s="2" t="s">
        <v>128</v>
      </c>
      <c r="E978" s="12"/>
      <c r="F978" s="12"/>
      <c r="G978" s="13"/>
      <c r="H978" s="13"/>
      <c r="I978" s="13"/>
      <c r="J978" s="13"/>
      <c r="K978" s="13"/>
      <c r="M978" s="22"/>
      <c r="N978" s="22"/>
    </row>
    <row r="979" spans="1:14">
      <c r="A979" s="6" t="s">
        <v>29</v>
      </c>
      <c r="B979" s="62" t="s">
        <v>242</v>
      </c>
      <c r="C979" s="2" t="s">
        <v>24</v>
      </c>
      <c r="D979" s="2" t="s">
        <v>129</v>
      </c>
      <c r="E979" s="12"/>
      <c r="F979" s="12"/>
      <c r="G979" s="13"/>
      <c r="H979" s="13"/>
      <c r="I979" s="13"/>
      <c r="J979" s="13"/>
      <c r="K979" s="13"/>
      <c r="M979" s="22"/>
      <c r="N979" s="22"/>
    </row>
    <row r="980" spans="1:14">
      <c r="A980" s="6" t="s">
        <v>29</v>
      </c>
      <c r="B980" s="62" t="s">
        <v>242</v>
      </c>
      <c r="C980" s="2" t="s">
        <v>24</v>
      </c>
      <c r="D980" s="2" t="s">
        <v>130</v>
      </c>
      <c r="E980" s="12"/>
      <c r="F980" s="12"/>
      <c r="G980" s="13">
        <v>427502</v>
      </c>
      <c r="H980" s="13">
        <v>427502</v>
      </c>
      <c r="I980" s="13"/>
      <c r="J980" s="13"/>
      <c r="K980" s="13"/>
      <c r="M980" s="22"/>
      <c r="N980" s="22"/>
    </row>
    <row r="981" spans="1:14">
      <c r="A981" s="6" t="s">
        <v>29</v>
      </c>
      <c r="B981" s="62" t="s">
        <v>242</v>
      </c>
      <c r="C981" s="2" t="s">
        <v>24</v>
      </c>
      <c r="D981" s="2" t="s">
        <v>137</v>
      </c>
      <c r="E981" s="12"/>
      <c r="F981" s="12"/>
      <c r="G981" s="13"/>
      <c r="H981" s="13"/>
      <c r="I981" s="13"/>
      <c r="J981" s="13"/>
      <c r="K981" s="13"/>
      <c r="M981" s="22"/>
      <c r="N981" s="22"/>
    </row>
    <row r="982" spans="1:14">
      <c r="A982" s="6" t="s">
        <v>29</v>
      </c>
      <c r="B982" s="62" t="s">
        <v>242</v>
      </c>
      <c r="C982" s="2" t="s">
        <v>24</v>
      </c>
      <c r="D982" s="2" t="s">
        <v>139</v>
      </c>
      <c r="E982" s="12"/>
      <c r="F982" s="12"/>
      <c r="G982" s="13"/>
      <c r="H982" s="13"/>
      <c r="I982" s="13">
        <v>901153</v>
      </c>
      <c r="J982" s="13"/>
      <c r="K982" s="13"/>
      <c r="L982" s="135">
        <v>450577</v>
      </c>
      <c r="M982" s="22">
        <v>450576</v>
      </c>
      <c r="N982" s="22"/>
    </row>
    <row r="983" spans="1:14" ht="27.6">
      <c r="A983" s="6" t="s">
        <v>29</v>
      </c>
      <c r="B983" s="62" t="s">
        <v>242</v>
      </c>
      <c r="C983" s="2" t="s">
        <v>24</v>
      </c>
      <c r="D983" s="2" t="s">
        <v>140</v>
      </c>
      <c r="E983" s="12"/>
      <c r="F983" s="12"/>
      <c r="G983" s="13"/>
      <c r="H983" s="13"/>
      <c r="I983" s="13"/>
      <c r="J983" s="13"/>
      <c r="K983" s="13"/>
      <c r="M983" s="22"/>
      <c r="N983" s="22"/>
    </row>
    <row r="984" spans="1:14">
      <c r="A984" s="6" t="s">
        <v>29</v>
      </c>
      <c r="B984" s="62" t="s">
        <v>242</v>
      </c>
      <c r="C984" s="2" t="s">
        <v>24</v>
      </c>
      <c r="D984" s="2" t="s">
        <v>134</v>
      </c>
      <c r="E984" s="12"/>
      <c r="F984" s="12"/>
      <c r="G984" s="13"/>
      <c r="H984" s="13"/>
      <c r="I984" s="13"/>
      <c r="J984" s="13"/>
      <c r="K984" s="13"/>
      <c r="M984" s="22"/>
      <c r="N984" s="22"/>
    </row>
    <row r="985" spans="1:14">
      <c r="A985" s="6" t="s">
        <v>29</v>
      </c>
      <c r="B985" s="62" t="s">
        <v>242</v>
      </c>
      <c r="C985" s="2" t="s">
        <v>25</v>
      </c>
      <c r="D985" s="2" t="s">
        <v>134</v>
      </c>
      <c r="E985" s="12"/>
      <c r="F985" s="12"/>
      <c r="G985" s="13"/>
      <c r="H985" s="13"/>
      <c r="I985" s="13"/>
      <c r="J985" s="13"/>
      <c r="K985" s="13"/>
      <c r="M985" s="22"/>
      <c r="N985" s="22"/>
    </row>
    <row r="986" spans="1:14">
      <c r="A986" s="6" t="s">
        <v>29</v>
      </c>
      <c r="B986" s="62" t="s">
        <v>242</v>
      </c>
      <c r="C986" s="2" t="s">
        <v>25</v>
      </c>
      <c r="D986" s="2" t="s">
        <v>134</v>
      </c>
      <c r="E986" s="12"/>
      <c r="F986" s="12"/>
      <c r="G986" s="13"/>
      <c r="H986" s="13"/>
      <c r="I986" s="13"/>
      <c r="J986" s="13"/>
      <c r="K986" s="13"/>
      <c r="M986" s="22"/>
      <c r="N986" s="22"/>
    </row>
    <row r="987" spans="1:14">
      <c r="A987" s="6" t="s">
        <v>29</v>
      </c>
      <c r="B987" s="62" t="s">
        <v>242</v>
      </c>
      <c r="C987" s="2" t="s">
        <v>26</v>
      </c>
      <c r="D987" s="2" t="s">
        <v>134</v>
      </c>
      <c r="E987" s="12"/>
      <c r="F987" s="12"/>
      <c r="G987" s="13"/>
      <c r="H987" s="13"/>
      <c r="I987" s="13"/>
      <c r="J987" s="13"/>
      <c r="K987" s="13"/>
      <c r="M987" s="22"/>
      <c r="N987" s="22"/>
    </row>
    <row r="988" spans="1:14">
      <c r="A988" s="6" t="s">
        <v>29</v>
      </c>
      <c r="B988" s="62" t="s">
        <v>242</v>
      </c>
      <c r="C988" s="2" t="s">
        <v>26</v>
      </c>
      <c r="D988" s="2" t="s">
        <v>134</v>
      </c>
      <c r="E988" s="12"/>
      <c r="F988" s="12"/>
      <c r="G988" s="13"/>
      <c r="H988" s="13"/>
      <c r="I988" s="13"/>
      <c r="J988" s="13"/>
      <c r="K988" s="13"/>
      <c r="M988" s="22"/>
      <c r="N988" s="22"/>
    </row>
    <row r="989" spans="1:14">
      <c r="A989" s="6" t="s">
        <v>29</v>
      </c>
      <c r="B989" s="62" t="s">
        <v>242</v>
      </c>
      <c r="C989" s="2" t="s">
        <v>14</v>
      </c>
      <c r="D989" s="2" t="s">
        <v>134</v>
      </c>
      <c r="E989" s="12"/>
      <c r="F989" s="12"/>
      <c r="G989" s="13"/>
      <c r="H989" s="13"/>
      <c r="I989" s="13"/>
      <c r="J989" s="13"/>
      <c r="K989" s="13"/>
      <c r="M989" s="22"/>
      <c r="N989" s="22"/>
    </row>
    <row r="990" spans="1:14">
      <c r="A990" s="6" t="s">
        <v>29</v>
      </c>
      <c r="B990" s="62" t="s">
        <v>242</v>
      </c>
      <c r="C990" s="2" t="s">
        <v>14</v>
      </c>
      <c r="D990" s="2" t="s">
        <v>134</v>
      </c>
      <c r="E990" s="12"/>
      <c r="F990" s="12"/>
      <c r="G990" s="13"/>
      <c r="H990" s="13"/>
      <c r="I990" s="13"/>
      <c r="J990" s="13"/>
      <c r="K990" s="13"/>
      <c r="M990" s="22"/>
      <c r="N990" s="22"/>
    </row>
    <row r="991" spans="1:14" ht="27.6">
      <c r="A991" s="6" t="s">
        <v>29</v>
      </c>
      <c r="B991" s="62" t="s">
        <v>242</v>
      </c>
      <c r="C991" s="2" t="s">
        <v>27</v>
      </c>
      <c r="D991" s="2" t="s">
        <v>141</v>
      </c>
      <c r="E991" s="12"/>
      <c r="F991" s="12"/>
      <c r="G991" s="13"/>
      <c r="H991" s="13"/>
      <c r="I991" s="13"/>
      <c r="J991" s="13"/>
      <c r="K991" s="13"/>
      <c r="M991" s="22"/>
      <c r="N991" s="22"/>
    </row>
    <row r="992" spans="1:14" ht="41.4">
      <c r="A992" s="6" t="s">
        <v>29</v>
      </c>
      <c r="B992" s="62" t="s">
        <v>242</v>
      </c>
      <c r="C992" s="2" t="s">
        <v>27</v>
      </c>
      <c r="D992" s="2" t="s">
        <v>142</v>
      </c>
      <c r="E992" s="12"/>
      <c r="F992" s="12"/>
      <c r="G992" s="13"/>
      <c r="H992" s="13"/>
      <c r="I992" s="13"/>
      <c r="J992" s="13"/>
      <c r="K992" s="13"/>
      <c r="M992" s="22"/>
      <c r="N992" s="22"/>
    </row>
    <row r="993" spans="1:14">
      <c r="A993" s="6" t="s">
        <v>29</v>
      </c>
      <c r="B993" s="62" t="s">
        <v>243</v>
      </c>
      <c r="C993" s="2" t="s">
        <v>22</v>
      </c>
      <c r="D993" s="2" t="s">
        <v>125</v>
      </c>
      <c r="E993" s="12">
        <v>932620</v>
      </c>
      <c r="F993" s="12">
        <v>932620</v>
      </c>
      <c r="G993" s="13"/>
      <c r="H993" s="13"/>
      <c r="I993" s="13"/>
      <c r="J993" s="13"/>
      <c r="K993" s="13"/>
      <c r="M993" s="22"/>
      <c r="N993" s="22"/>
    </row>
    <row r="994" spans="1:14">
      <c r="A994" s="6" t="s">
        <v>29</v>
      </c>
      <c r="B994" s="62" t="s">
        <v>243</v>
      </c>
      <c r="C994" s="2" t="s">
        <v>22</v>
      </c>
      <c r="D994" s="2" t="s">
        <v>126</v>
      </c>
      <c r="E994" s="12">
        <v>932620</v>
      </c>
      <c r="F994" s="12">
        <v>458559</v>
      </c>
      <c r="G994" s="13"/>
      <c r="H994" s="13">
        <v>474061</v>
      </c>
      <c r="I994" s="13"/>
      <c r="J994" s="13"/>
      <c r="K994" s="13"/>
      <c r="M994" s="22"/>
      <c r="N994" s="22"/>
    </row>
    <row r="995" spans="1:14">
      <c r="A995" s="6" t="s">
        <v>29</v>
      </c>
      <c r="B995" s="62" t="s">
        <v>243</v>
      </c>
      <c r="C995" s="2" t="s">
        <v>22</v>
      </c>
      <c r="D995" s="2" t="s">
        <v>127</v>
      </c>
      <c r="E995" s="12"/>
      <c r="F995" s="12"/>
      <c r="G995" s="13"/>
      <c r="H995" s="13"/>
      <c r="I995" s="13"/>
      <c r="J995" s="13"/>
      <c r="K995" s="13"/>
      <c r="M995" s="22"/>
      <c r="N995" s="22"/>
    </row>
    <row r="996" spans="1:14">
      <c r="A996" s="6" t="s">
        <v>29</v>
      </c>
      <c r="B996" s="62" t="s">
        <v>243</v>
      </c>
      <c r="C996" s="2" t="s">
        <v>22</v>
      </c>
      <c r="D996" s="2" t="s">
        <v>128</v>
      </c>
      <c r="E996" s="12"/>
      <c r="F996" s="12"/>
      <c r="G996" s="13"/>
      <c r="H996" s="13"/>
      <c r="I996" s="13"/>
      <c r="J996" s="13"/>
      <c r="K996" s="13"/>
      <c r="M996" s="22"/>
      <c r="N996" s="22"/>
    </row>
    <row r="997" spans="1:14">
      <c r="A997" s="6" t="s">
        <v>29</v>
      </c>
      <c r="B997" s="62" t="s">
        <v>243</v>
      </c>
      <c r="C997" s="2" t="s">
        <v>22</v>
      </c>
      <c r="D997" s="2" t="s">
        <v>129</v>
      </c>
      <c r="E997" s="12"/>
      <c r="F997" s="12"/>
      <c r="G997" s="13"/>
      <c r="H997" s="13"/>
      <c r="I997" s="13"/>
      <c r="J997" s="13"/>
      <c r="K997" s="13"/>
      <c r="M997" s="22"/>
      <c r="N997" s="22"/>
    </row>
    <row r="998" spans="1:14">
      <c r="A998" s="6" t="s">
        <v>29</v>
      </c>
      <c r="B998" s="62" t="s">
        <v>243</v>
      </c>
      <c r="C998" s="2" t="s">
        <v>22</v>
      </c>
      <c r="D998" s="2" t="s">
        <v>130</v>
      </c>
      <c r="E998" s="12">
        <v>91928</v>
      </c>
      <c r="F998" s="12"/>
      <c r="G998" s="13">
        <v>1080</v>
      </c>
      <c r="H998" s="13">
        <v>93008</v>
      </c>
      <c r="I998" s="13"/>
      <c r="J998" s="13"/>
      <c r="K998" s="13"/>
      <c r="M998" s="22"/>
      <c r="N998" s="22"/>
    </row>
    <row r="999" spans="1:14">
      <c r="A999" s="6" t="s">
        <v>29</v>
      </c>
      <c r="B999" s="62" t="s">
        <v>243</v>
      </c>
      <c r="C999" s="2" t="s">
        <v>22</v>
      </c>
      <c r="D999" s="2" t="s">
        <v>131</v>
      </c>
      <c r="E999" s="12"/>
      <c r="F999" s="12"/>
      <c r="G999" s="13"/>
      <c r="H999" s="13"/>
      <c r="I999" s="13"/>
      <c r="J999" s="13"/>
      <c r="K999" s="13"/>
      <c r="M999" s="22"/>
      <c r="N999" s="22"/>
    </row>
    <row r="1000" spans="1:14" ht="27.6">
      <c r="A1000" s="6" t="s">
        <v>29</v>
      </c>
      <c r="B1000" s="62" t="s">
        <v>243</v>
      </c>
      <c r="C1000" s="2" t="s">
        <v>22</v>
      </c>
      <c r="D1000" s="2" t="s">
        <v>132</v>
      </c>
      <c r="E1000" s="12"/>
      <c r="F1000" s="12"/>
      <c r="G1000" s="13"/>
      <c r="H1000" s="13"/>
      <c r="I1000" s="13"/>
      <c r="J1000" s="13"/>
      <c r="K1000" s="13"/>
      <c r="M1000" s="22"/>
      <c r="N1000" s="22"/>
    </row>
    <row r="1001" spans="1:14">
      <c r="A1001" s="6" t="s">
        <v>29</v>
      </c>
      <c r="B1001" s="62" t="s">
        <v>243</v>
      </c>
      <c r="C1001" s="2" t="s">
        <v>22</v>
      </c>
      <c r="D1001" s="2" t="s">
        <v>133</v>
      </c>
      <c r="E1001" s="12"/>
      <c r="F1001" s="12"/>
      <c r="G1001" s="13"/>
      <c r="H1001" s="13"/>
      <c r="I1001" s="13"/>
      <c r="J1001" s="13"/>
      <c r="K1001" s="13"/>
      <c r="M1001" s="22"/>
      <c r="N1001" s="22"/>
    </row>
    <row r="1002" spans="1:14">
      <c r="A1002" s="6" t="s">
        <v>29</v>
      </c>
      <c r="B1002" s="62" t="s">
        <v>243</v>
      </c>
      <c r="C1002" s="2" t="s">
        <v>22</v>
      </c>
      <c r="D1002" s="2" t="s">
        <v>134</v>
      </c>
      <c r="E1002" s="12"/>
      <c r="F1002" s="12"/>
      <c r="G1002" s="13"/>
      <c r="H1002" s="13"/>
      <c r="I1002" s="13"/>
      <c r="J1002" s="13"/>
      <c r="K1002" s="13"/>
      <c r="M1002" s="22"/>
      <c r="N1002" s="22"/>
    </row>
    <row r="1003" spans="1:14">
      <c r="A1003" s="6" t="s">
        <v>29</v>
      </c>
      <c r="B1003" s="62" t="s">
        <v>243</v>
      </c>
      <c r="C1003" s="2" t="s">
        <v>87</v>
      </c>
      <c r="D1003" s="2" t="s">
        <v>135</v>
      </c>
      <c r="E1003" s="12"/>
      <c r="F1003" s="12"/>
      <c r="G1003" s="13">
        <v>685634</v>
      </c>
      <c r="H1003" s="13">
        <v>85634</v>
      </c>
      <c r="I1003" s="13">
        <v>564958</v>
      </c>
      <c r="J1003" s="13">
        <v>671486</v>
      </c>
      <c r="K1003" s="13"/>
      <c r="M1003" s="22"/>
      <c r="N1003" s="22"/>
    </row>
    <row r="1004" spans="1:14">
      <c r="A1004" s="6" t="s">
        <v>29</v>
      </c>
      <c r="B1004" s="62" t="s">
        <v>243</v>
      </c>
      <c r="C1004" s="2" t="s">
        <v>23</v>
      </c>
      <c r="D1004" s="2" t="s">
        <v>136</v>
      </c>
      <c r="E1004" s="12"/>
      <c r="F1004" s="12"/>
      <c r="G1004" s="13">
        <v>932620</v>
      </c>
      <c r="H1004" s="13">
        <v>932620</v>
      </c>
      <c r="I1004" s="13">
        <v>932620</v>
      </c>
      <c r="J1004" s="13"/>
      <c r="K1004" s="13"/>
      <c r="M1004" s="22"/>
      <c r="N1004" s="22"/>
    </row>
    <row r="1005" spans="1:14">
      <c r="A1005" s="6" t="s">
        <v>29</v>
      </c>
      <c r="B1005" s="62" t="s">
        <v>243</v>
      </c>
      <c r="C1005" s="2" t="s">
        <v>23</v>
      </c>
      <c r="D1005" s="2" t="s">
        <v>126</v>
      </c>
      <c r="E1005" s="12"/>
      <c r="F1005" s="12"/>
      <c r="G1005" s="13">
        <v>3875872</v>
      </c>
      <c r="H1005" s="13">
        <v>3154790</v>
      </c>
      <c r="I1005" s="13"/>
      <c r="J1005" s="13">
        <v>721082</v>
      </c>
      <c r="K1005" s="13"/>
      <c r="M1005" s="22"/>
      <c r="N1005" s="22"/>
    </row>
    <row r="1006" spans="1:14">
      <c r="A1006" s="6" t="s">
        <v>29</v>
      </c>
      <c r="B1006" s="62" t="s">
        <v>243</v>
      </c>
      <c r="C1006" s="2" t="s">
        <v>23</v>
      </c>
      <c r="D1006" s="2" t="s">
        <v>127</v>
      </c>
      <c r="E1006" s="12"/>
      <c r="F1006" s="12"/>
      <c r="G1006" s="13"/>
      <c r="H1006" s="13"/>
      <c r="I1006" s="13"/>
      <c r="J1006" s="13"/>
      <c r="K1006" s="13"/>
      <c r="M1006" s="22"/>
      <c r="N1006" s="22"/>
    </row>
    <row r="1007" spans="1:14">
      <c r="A1007" s="6" t="s">
        <v>29</v>
      </c>
      <c r="B1007" s="62" t="s">
        <v>243</v>
      </c>
      <c r="C1007" s="2" t="s">
        <v>23</v>
      </c>
      <c r="D1007" s="2" t="s">
        <v>128</v>
      </c>
      <c r="E1007" s="12"/>
      <c r="F1007" s="12"/>
      <c r="G1007" s="13"/>
      <c r="H1007" s="13"/>
      <c r="I1007" s="13"/>
      <c r="J1007" s="13"/>
      <c r="K1007" s="13"/>
      <c r="M1007" s="22"/>
      <c r="N1007" s="22"/>
    </row>
    <row r="1008" spans="1:14">
      <c r="A1008" s="6" t="s">
        <v>29</v>
      </c>
      <c r="B1008" s="62" t="s">
        <v>243</v>
      </c>
      <c r="C1008" s="2" t="s">
        <v>23</v>
      </c>
      <c r="D1008" s="2" t="s">
        <v>129</v>
      </c>
      <c r="E1008" s="12"/>
      <c r="F1008" s="12"/>
      <c r="G1008" s="13"/>
      <c r="H1008" s="13"/>
      <c r="I1008" s="13"/>
      <c r="J1008" s="13"/>
      <c r="K1008" s="13"/>
      <c r="M1008" s="22"/>
      <c r="N1008" s="22"/>
    </row>
    <row r="1009" spans="1:14">
      <c r="A1009" s="6" t="s">
        <v>29</v>
      </c>
      <c r="B1009" s="62" t="s">
        <v>243</v>
      </c>
      <c r="C1009" s="2" t="s">
        <v>23</v>
      </c>
      <c r="D1009" s="2" t="s">
        <v>130</v>
      </c>
      <c r="E1009" s="12"/>
      <c r="F1009" s="12"/>
      <c r="G1009" s="13">
        <v>195677</v>
      </c>
      <c r="H1009" s="13">
        <v>195677</v>
      </c>
      <c r="I1009" s="13"/>
      <c r="J1009" s="13"/>
      <c r="K1009" s="13"/>
      <c r="M1009" s="22"/>
      <c r="N1009" s="22"/>
    </row>
    <row r="1010" spans="1:14">
      <c r="A1010" s="6" t="s">
        <v>29</v>
      </c>
      <c r="B1010" s="62" t="s">
        <v>243</v>
      </c>
      <c r="C1010" s="2" t="s">
        <v>23</v>
      </c>
      <c r="D1010" s="2" t="s">
        <v>137</v>
      </c>
      <c r="E1010" s="12"/>
      <c r="F1010" s="12"/>
      <c r="G1010" s="13"/>
      <c r="H1010" s="13"/>
      <c r="I1010" s="13"/>
      <c r="J1010" s="13"/>
      <c r="K1010" s="13"/>
      <c r="M1010" s="22"/>
      <c r="N1010" s="22"/>
    </row>
    <row r="1011" spans="1:14" ht="27.6">
      <c r="A1011" s="6" t="s">
        <v>29</v>
      </c>
      <c r="B1011" s="62" t="s">
        <v>243</v>
      </c>
      <c r="C1011" s="2" t="s">
        <v>23</v>
      </c>
      <c r="D1011" s="2" t="s">
        <v>138</v>
      </c>
      <c r="E1011" s="12"/>
      <c r="F1011" s="12"/>
      <c r="G1011" s="13"/>
      <c r="H1011" s="13"/>
      <c r="I1011" s="13"/>
      <c r="J1011" s="13"/>
      <c r="K1011" s="13"/>
      <c r="M1011" s="22"/>
      <c r="N1011" s="22"/>
    </row>
    <row r="1012" spans="1:14">
      <c r="A1012" s="6" t="s">
        <v>29</v>
      </c>
      <c r="B1012" s="62" t="s">
        <v>243</v>
      </c>
      <c r="C1012" s="2" t="s">
        <v>23</v>
      </c>
      <c r="D1012" s="2" t="s">
        <v>134</v>
      </c>
      <c r="E1012" s="12"/>
      <c r="F1012" s="12"/>
      <c r="G1012" s="13"/>
      <c r="H1012" s="13"/>
      <c r="I1012" s="13"/>
      <c r="J1012" s="13"/>
      <c r="K1012" s="13"/>
      <c r="M1012" s="22"/>
      <c r="N1012" s="22"/>
    </row>
    <row r="1013" spans="1:14">
      <c r="A1013" s="6" t="s">
        <v>29</v>
      </c>
      <c r="B1013" s="62" t="s">
        <v>243</v>
      </c>
      <c r="C1013" s="2" t="s">
        <v>24</v>
      </c>
      <c r="D1013" s="2" t="s">
        <v>125</v>
      </c>
      <c r="E1013" s="12"/>
      <c r="F1013" s="12"/>
      <c r="G1013" s="13">
        <v>5236676</v>
      </c>
      <c r="H1013" s="13">
        <v>208367</v>
      </c>
      <c r="I1013" s="13"/>
      <c r="J1013" s="13">
        <v>5002396</v>
      </c>
      <c r="K1013" s="13"/>
      <c r="M1013" s="22"/>
      <c r="N1013" s="22"/>
    </row>
    <row r="1014" spans="1:14">
      <c r="A1014" s="6" t="s">
        <v>29</v>
      </c>
      <c r="B1014" s="62" t="s">
        <v>243</v>
      </c>
      <c r="C1014" s="2" t="s">
        <v>24</v>
      </c>
      <c r="D1014" s="2" t="s">
        <v>126</v>
      </c>
      <c r="E1014" s="12"/>
      <c r="F1014" s="12"/>
      <c r="G1014" s="13">
        <v>4825803</v>
      </c>
      <c r="H1014" s="13">
        <v>0</v>
      </c>
      <c r="I1014" s="13"/>
      <c r="J1014" s="13">
        <v>140642</v>
      </c>
      <c r="K1014" s="13"/>
      <c r="L1014" s="2">
        <v>3535246</v>
      </c>
      <c r="M1014" s="22"/>
      <c r="N1014" s="22"/>
    </row>
    <row r="1015" spans="1:14">
      <c r="A1015" s="6" t="s">
        <v>29</v>
      </c>
      <c r="B1015" s="62" t="s">
        <v>243</v>
      </c>
      <c r="C1015" s="2" t="s">
        <v>24</v>
      </c>
      <c r="D1015" s="2" t="s">
        <v>127</v>
      </c>
      <c r="E1015" s="12"/>
      <c r="F1015" s="12"/>
      <c r="G1015" s="13"/>
      <c r="H1015" s="13"/>
      <c r="I1015" s="13"/>
      <c r="J1015" s="13"/>
      <c r="K1015" s="13"/>
      <c r="M1015" s="22"/>
      <c r="N1015" s="22"/>
    </row>
    <row r="1016" spans="1:14">
      <c r="A1016" s="6" t="s">
        <v>29</v>
      </c>
      <c r="B1016" s="62" t="s">
        <v>243</v>
      </c>
      <c r="C1016" s="2" t="s">
        <v>24</v>
      </c>
      <c r="D1016" s="2" t="s">
        <v>128</v>
      </c>
      <c r="E1016" s="12"/>
      <c r="F1016" s="12"/>
      <c r="G1016" s="13"/>
      <c r="H1016" s="13"/>
      <c r="I1016" s="13"/>
      <c r="J1016" s="13"/>
      <c r="K1016" s="13"/>
      <c r="M1016" s="22"/>
      <c r="N1016" s="22"/>
    </row>
    <row r="1017" spans="1:14">
      <c r="A1017" s="6" t="s">
        <v>29</v>
      </c>
      <c r="B1017" s="62" t="s">
        <v>243</v>
      </c>
      <c r="C1017" s="2" t="s">
        <v>24</v>
      </c>
      <c r="D1017" s="2" t="s">
        <v>129</v>
      </c>
      <c r="E1017" s="12"/>
      <c r="F1017" s="12"/>
      <c r="G1017" s="13"/>
      <c r="H1017" s="13"/>
      <c r="I1017" s="13"/>
      <c r="J1017" s="13"/>
      <c r="K1017" s="13"/>
      <c r="M1017" s="22"/>
      <c r="N1017" s="22"/>
    </row>
    <row r="1018" spans="1:14">
      <c r="A1018" s="6" t="s">
        <v>29</v>
      </c>
      <c r="B1018" s="62" t="s">
        <v>243</v>
      </c>
      <c r="C1018" s="2" t="s">
        <v>24</v>
      </c>
      <c r="D1018" s="2" t="s">
        <v>130</v>
      </c>
      <c r="E1018" s="12"/>
      <c r="F1018" s="12"/>
      <c r="G1018" s="13"/>
      <c r="H1018" s="13"/>
      <c r="I1018" s="13"/>
      <c r="J1018" s="13"/>
      <c r="K1018" s="13"/>
      <c r="M1018" s="22"/>
      <c r="N1018" s="22"/>
    </row>
    <row r="1019" spans="1:14">
      <c r="A1019" s="6" t="s">
        <v>29</v>
      </c>
      <c r="B1019" s="62" t="s">
        <v>243</v>
      </c>
      <c r="C1019" s="2" t="s">
        <v>24</v>
      </c>
      <c r="D1019" s="2" t="s">
        <v>137</v>
      </c>
      <c r="E1019" s="12"/>
      <c r="F1019" s="12"/>
      <c r="G1019" s="13"/>
      <c r="H1019" s="13"/>
      <c r="I1019" s="13"/>
      <c r="J1019" s="13"/>
      <c r="K1019" s="13"/>
      <c r="M1019" s="22"/>
      <c r="N1019" s="22"/>
    </row>
    <row r="1020" spans="1:14">
      <c r="A1020" s="6" t="s">
        <v>29</v>
      </c>
      <c r="B1020" s="62" t="s">
        <v>243</v>
      </c>
      <c r="C1020" s="2" t="s">
        <v>24</v>
      </c>
      <c r="D1020" s="2" t="s">
        <v>139</v>
      </c>
      <c r="E1020" s="12"/>
      <c r="F1020" s="12"/>
      <c r="G1020" s="13"/>
      <c r="H1020" s="13"/>
      <c r="I1020" s="13"/>
      <c r="J1020" s="13"/>
      <c r="K1020" s="13"/>
      <c r="M1020" s="22"/>
      <c r="N1020" s="22"/>
    </row>
    <row r="1021" spans="1:14" ht="27.6">
      <c r="A1021" s="6" t="s">
        <v>29</v>
      </c>
      <c r="B1021" s="62" t="s">
        <v>243</v>
      </c>
      <c r="C1021" s="2" t="s">
        <v>24</v>
      </c>
      <c r="D1021" s="2" t="s">
        <v>140</v>
      </c>
      <c r="E1021" s="12"/>
      <c r="F1021" s="12"/>
      <c r="G1021" s="13"/>
      <c r="H1021" s="13"/>
      <c r="I1021" s="13"/>
      <c r="J1021" s="13"/>
      <c r="K1021" s="13"/>
      <c r="M1021" s="22"/>
      <c r="N1021" s="22"/>
    </row>
    <row r="1022" spans="1:14">
      <c r="A1022" s="6" t="s">
        <v>29</v>
      </c>
      <c r="B1022" s="62" t="s">
        <v>243</v>
      </c>
      <c r="C1022" s="2" t="s">
        <v>24</v>
      </c>
      <c r="D1022" s="2" t="s">
        <v>134</v>
      </c>
      <c r="E1022" s="12"/>
      <c r="F1022" s="12"/>
      <c r="G1022" s="13"/>
      <c r="H1022" s="13"/>
      <c r="I1022" s="13"/>
      <c r="J1022" s="13"/>
      <c r="K1022" s="13"/>
      <c r="M1022" s="22"/>
      <c r="N1022" s="22"/>
    </row>
    <row r="1023" spans="1:14">
      <c r="A1023" s="6" t="s">
        <v>29</v>
      </c>
      <c r="B1023" s="62" t="s">
        <v>243</v>
      </c>
      <c r="C1023" s="2" t="s">
        <v>25</v>
      </c>
      <c r="D1023" s="2" t="s">
        <v>134</v>
      </c>
      <c r="E1023" s="12"/>
      <c r="F1023" s="12"/>
      <c r="G1023" s="13"/>
      <c r="H1023" s="13"/>
      <c r="I1023" s="13"/>
      <c r="J1023" s="13"/>
      <c r="K1023" s="13"/>
      <c r="M1023" s="22"/>
      <c r="N1023" s="22"/>
    </row>
    <row r="1024" spans="1:14">
      <c r="A1024" s="6" t="s">
        <v>29</v>
      </c>
      <c r="B1024" s="62" t="s">
        <v>243</v>
      </c>
      <c r="C1024" s="2" t="s">
        <v>25</v>
      </c>
      <c r="D1024" s="2" t="s">
        <v>134</v>
      </c>
      <c r="E1024" s="12"/>
      <c r="F1024" s="12"/>
      <c r="G1024" s="13"/>
      <c r="H1024" s="13"/>
      <c r="I1024" s="13"/>
      <c r="J1024" s="13"/>
      <c r="K1024" s="13"/>
      <c r="M1024" s="22"/>
      <c r="N1024" s="22"/>
    </row>
    <row r="1025" spans="1:14">
      <c r="A1025" s="6" t="s">
        <v>29</v>
      </c>
      <c r="B1025" s="62" t="s">
        <v>243</v>
      </c>
      <c r="C1025" s="2" t="s">
        <v>26</v>
      </c>
      <c r="D1025" s="2" t="s">
        <v>134</v>
      </c>
      <c r="E1025" s="12"/>
      <c r="F1025" s="12"/>
      <c r="G1025" s="13"/>
      <c r="H1025" s="13"/>
      <c r="I1025" s="13"/>
      <c r="J1025" s="13"/>
      <c r="K1025" s="13"/>
      <c r="M1025" s="22"/>
      <c r="N1025" s="22"/>
    </row>
    <row r="1026" spans="1:14">
      <c r="A1026" s="6" t="s">
        <v>29</v>
      </c>
      <c r="B1026" s="62" t="s">
        <v>243</v>
      </c>
      <c r="C1026" s="2" t="s">
        <v>26</v>
      </c>
      <c r="D1026" s="2" t="s">
        <v>134</v>
      </c>
      <c r="E1026" s="12"/>
      <c r="F1026" s="12"/>
      <c r="G1026" s="13"/>
      <c r="H1026" s="13"/>
      <c r="I1026" s="13"/>
      <c r="J1026" s="13"/>
      <c r="K1026" s="13"/>
      <c r="M1026" s="22"/>
      <c r="N1026" s="22"/>
    </row>
    <row r="1027" spans="1:14">
      <c r="A1027" s="6" t="s">
        <v>29</v>
      </c>
      <c r="B1027" s="62" t="s">
        <v>243</v>
      </c>
      <c r="C1027" s="2" t="s">
        <v>14</v>
      </c>
      <c r="D1027" s="2" t="s">
        <v>134</v>
      </c>
      <c r="E1027" s="12"/>
      <c r="F1027" s="12"/>
      <c r="G1027" s="13"/>
      <c r="H1027" s="13"/>
      <c r="I1027" s="13"/>
      <c r="J1027" s="13"/>
      <c r="K1027" s="13"/>
      <c r="M1027" s="22"/>
      <c r="N1027" s="22"/>
    </row>
    <row r="1028" spans="1:14">
      <c r="A1028" s="6" t="s">
        <v>29</v>
      </c>
      <c r="B1028" s="62" t="s">
        <v>243</v>
      </c>
      <c r="C1028" s="2" t="s">
        <v>14</v>
      </c>
      <c r="D1028" s="2" t="s">
        <v>134</v>
      </c>
      <c r="E1028" s="12"/>
      <c r="F1028" s="12"/>
      <c r="G1028" s="13"/>
      <c r="H1028" s="13"/>
      <c r="I1028" s="13"/>
      <c r="J1028" s="13"/>
      <c r="K1028" s="13"/>
      <c r="M1028" s="22"/>
      <c r="N1028" s="22"/>
    </row>
    <row r="1029" spans="1:14" ht="27.6">
      <c r="A1029" s="6" t="s">
        <v>29</v>
      </c>
      <c r="B1029" s="62" t="s">
        <v>243</v>
      </c>
      <c r="C1029" s="2" t="s">
        <v>27</v>
      </c>
      <c r="D1029" s="2" t="s">
        <v>141</v>
      </c>
      <c r="E1029" s="12"/>
      <c r="F1029" s="12"/>
      <c r="G1029" s="13"/>
      <c r="H1029" s="13"/>
      <c r="I1029" s="13"/>
      <c r="J1029" s="13"/>
      <c r="K1029" s="13"/>
      <c r="M1029" s="22"/>
      <c r="N1029" s="22"/>
    </row>
    <row r="1030" spans="1:14" ht="41.4">
      <c r="A1030" s="6" t="s">
        <v>29</v>
      </c>
      <c r="B1030" s="62" t="s">
        <v>243</v>
      </c>
      <c r="C1030" s="2" t="s">
        <v>27</v>
      </c>
      <c r="D1030" s="2" t="s">
        <v>142</v>
      </c>
      <c r="E1030" s="12"/>
      <c r="F1030" s="12"/>
      <c r="G1030" s="13"/>
      <c r="H1030" s="13"/>
      <c r="I1030" s="13"/>
      <c r="J1030" s="13"/>
      <c r="K1030" s="13"/>
      <c r="M1030" s="22"/>
      <c r="N1030" s="22"/>
    </row>
    <row r="1031" spans="1:14">
      <c r="A1031" s="6" t="s">
        <v>29</v>
      </c>
      <c r="B1031" s="62" t="s">
        <v>244</v>
      </c>
      <c r="C1031" s="2" t="s">
        <v>22</v>
      </c>
      <c r="D1031" s="2" t="s">
        <v>125</v>
      </c>
      <c r="E1031" s="12">
        <v>3697824</v>
      </c>
      <c r="F1031" s="12">
        <v>2545000</v>
      </c>
      <c r="G1031" s="13"/>
      <c r="H1031" s="13">
        <v>1152824</v>
      </c>
      <c r="I1031" s="13"/>
      <c r="J1031" s="13"/>
      <c r="K1031" s="13"/>
      <c r="M1031" s="22"/>
      <c r="N1031" s="22"/>
    </row>
    <row r="1032" spans="1:14">
      <c r="A1032" s="6" t="s">
        <v>29</v>
      </c>
      <c r="B1032" s="62" t="s">
        <v>244</v>
      </c>
      <c r="C1032" s="2" t="s">
        <v>22</v>
      </c>
      <c r="D1032" s="2" t="s">
        <v>126</v>
      </c>
      <c r="E1032" s="12">
        <v>3697823</v>
      </c>
      <c r="F1032" s="12">
        <v>1475375</v>
      </c>
      <c r="G1032" s="13"/>
      <c r="H1032" s="13">
        <v>641926</v>
      </c>
      <c r="I1032" s="13"/>
      <c r="J1032" s="13">
        <v>1580522</v>
      </c>
      <c r="K1032" s="13"/>
      <c r="M1032" s="22"/>
      <c r="N1032" s="22"/>
    </row>
    <row r="1033" spans="1:14">
      <c r="A1033" s="6" t="s">
        <v>29</v>
      </c>
      <c r="B1033" s="62" t="s">
        <v>244</v>
      </c>
      <c r="C1033" s="2" t="s">
        <v>22</v>
      </c>
      <c r="D1033" s="2" t="s">
        <v>127</v>
      </c>
      <c r="E1033" s="12"/>
      <c r="F1033" s="12"/>
      <c r="G1033" s="13"/>
      <c r="H1033" s="13"/>
      <c r="I1033" s="13"/>
      <c r="J1033" s="13"/>
      <c r="K1033" s="13"/>
      <c r="M1033" s="22"/>
      <c r="N1033" s="22"/>
    </row>
    <row r="1034" spans="1:14">
      <c r="A1034" s="6" t="s">
        <v>29</v>
      </c>
      <c r="B1034" s="62" t="s">
        <v>244</v>
      </c>
      <c r="C1034" s="2" t="s">
        <v>22</v>
      </c>
      <c r="D1034" s="2" t="s">
        <v>128</v>
      </c>
      <c r="E1034" s="12"/>
      <c r="F1034" s="12"/>
      <c r="G1034" s="13"/>
      <c r="H1034" s="13"/>
      <c r="I1034" s="13"/>
      <c r="J1034" s="13"/>
      <c r="K1034" s="13"/>
      <c r="M1034" s="22"/>
      <c r="N1034" s="22"/>
    </row>
    <row r="1035" spans="1:14">
      <c r="A1035" s="6" t="s">
        <v>29</v>
      </c>
      <c r="B1035" s="62" t="s">
        <v>244</v>
      </c>
      <c r="C1035" s="2" t="s">
        <v>22</v>
      </c>
      <c r="D1035" s="2" t="s">
        <v>129</v>
      </c>
      <c r="E1035" s="12">
        <v>470745</v>
      </c>
      <c r="F1035" s="12"/>
      <c r="G1035" s="13"/>
      <c r="H1035" s="13">
        <v>470745</v>
      </c>
      <c r="I1035" s="13"/>
      <c r="J1035" s="13"/>
      <c r="K1035" s="13"/>
      <c r="M1035" s="22"/>
      <c r="N1035" s="22"/>
    </row>
    <row r="1036" spans="1:14">
      <c r="A1036" s="6" t="s">
        <v>29</v>
      </c>
      <c r="B1036" s="62" t="s">
        <v>244</v>
      </c>
      <c r="C1036" s="2" t="s">
        <v>22</v>
      </c>
      <c r="D1036" s="2" t="s">
        <v>130</v>
      </c>
      <c r="E1036" s="12"/>
      <c r="F1036" s="12"/>
      <c r="G1036" s="13"/>
      <c r="H1036" s="13"/>
      <c r="I1036" s="13"/>
      <c r="J1036" s="13"/>
      <c r="K1036" s="13"/>
      <c r="M1036" s="22"/>
      <c r="N1036" s="22"/>
    </row>
    <row r="1037" spans="1:14">
      <c r="A1037" s="6" t="s">
        <v>29</v>
      </c>
      <c r="B1037" s="62" t="s">
        <v>244</v>
      </c>
      <c r="C1037" s="2" t="s">
        <v>22</v>
      </c>
      <c r="D1037" s="2" t="s">
        <v>131</v>
      </c>
      <c r="E1037" s="12"/>
      <c r="F1037" s="12"/>
      <c r="G1037" s="13"/>
      <c r="H1037" s="13"/>
      <c r="I1037" s="13"/>
      <c r="J1037" s="13"/>
      <c r="K1037" s="13"/>
      <c r="M1037" s="22"/>
      <c r="N1037" s="22"/>
    </row>
    <row r="1038" spans="1:14" ht="27.6">
      <c r="A1038" s="6" t="s">
        <v>29</v>
      </c>
      <c r="B1038" s="62" t="s">
        <v>244</v>
      </c>
      <c r="C1038" s="2" t="s">
        <v>22</v>
      </c>
      <c r="D1038" s="2" t="s">
        <v>132</v>
      </c>
      <c r="E1038" s="12"/>
      <c r="F1038" s="12"/>
      <c r="G1038" s="13"/>
      <c r="H1038" s="13"/>
      <c r="I1038" s="13"/>
      <c r="J1038" s="13"/>
      <c r="K1038" s="13"/>
      <c r="M1038" s="22"/>
      <c r="N1038" s="22"/>
    </row>
    <row r="1039" spans="1:14">
      <c r="A1039" s="6" t="s">
        <v>29</v>
      </c>
      <c r="B1039" s="62" t="s">
        <v>244</v>
      </c>
      <c r="C1039" s="2" t="s">
        <v>22</v>
      </c>
      <c r="D1039" s="2" t="s">
        <v>133</v>
      </c>
      <c r="E1039" s="12"/>
      <c r="F1039" s="12"/>
      <c r="G1039" s="13"/>
      <c r="H1039" s="13"/>
      <c r="I1039" s="13"/>
      <c r="J1039" s="13"/>
      <c r="K1039" s="13"/>
      <c r="M1039" s="22"/>
      <c r="N1039" s="22"/>
    </row>
    <row r="1040" spans="1:14">
      <c r="A1040" s="6" t="s">
        <v>29</v>
      </c>
      <c r="B1040" s="62" t="s">
        <v>244</v>
      </c>
      <c r="C1040" s="2" t="s">
        <v>22</v>
      </c>
      <c r="D1040" s="2" t="s">
        <v>134</v>
      </c>
      <c r="E1040" s="12"/>
      <c r="F1040" s="12"/>
      <c r="G1040" s="13"/>
      <c r="H1040" s="13"/>
      <c r="I1040" s="13"/>
      <c r="J1040" s="13"/>
      <c r="K1040" s="13"/>
      <c r="M1040" s="22"/>
      <c r="N1040" s="22"/>
    </row>
    <row r="1041" spans="1:14">
      <c r="A1041" s="6" t="s">
        <v>29</v>
      </c>
      <c r="B1041" s="63" t="s">
        <v>244</v>
      </c>
      <c r="C1041" s="2" t="s">
        <v>87</v>
      </c>
      <c r="D1041" s="2" t="s">
        <v>135</v>
      </c>
      <c r="E1041" s="12"/>
      <c r="F1041" s="12"/>
      <c r="G1041" s="13">
        <v>205278</v>
      </c>
      <c r="H1041" s="13">
        <v>205278</v>
      </c>
      <c r="I1041" s="13"/>
      <c r="J1041" s="13"/>
      <c r="K1041" s="13"/>
      <c r="M1041" s="22"/>
      <c r="N1041" s="22"/>
    </row>
    <row r="1042" spans="1:14">
      <c r="A1042" s="6" t="s">
        <v>29</v>
      </c>
      <c r="B1042" s="62" t="s">
        <v>244</v>
      </c>
      <c r="C1042" s="2" t="s">
        <v>23</v>
      </c>
      <c r="D1042" s="2" t="s">
        <v>136</v>
      </c>
      <c r="E1042" s="12"/>
      <c r="F1042" s="12"/>
      <c r="G1042" s="13">
        <v>3697824</v>
      </c>
      <c r="H1042" s="13">
        <v>3697824</v>
      </c>
      <c r="I1042" s="13"/>
      <c r="J1042" s="13"/>
      <c r="K1042" s="13"/>
      <c r="M1042" s="22"/>
      <c r="N1042" s="22"/>
    </row>
    <row r="1043" spans="1:14">
      <c r="A1043" s="6" t="s">
        <v>29</v>
      </c>
      <c r="B1043" s="62" t="s">
        <v>244</v>
      </c>
      <c r="C1043" s="2" t="s">
        <v>23</v>
      </c>
      <c r="D1043" s="2" t="s">
        <v>126</v>
      </c>
      <c r="E1043" s="12"/>
      <c r="F1043" s="12"/>
      <c r="G1043" s="13">
        <v>11345605</v>
      </c>
      <c r="H1043" s="13">
        <v>10136019</v>
      </c>
      <c r="I1043" s="13"/>
      <c r="J1043" s="13">
        <v>1003488</v>
      </c>
      <c r="K1043" s="13"/>
      <c r="L1043" s="2">
        <v>198521</v>
      </c>
      <c r="M1043" s="22">
        <v>7578</v>
      </c>
      <c r="N1043" s="22"/>
    </row>
    <row r="1044" spans="1:14">
      <c r="A1044" s="6" t="s">
        <v>29</v>
      </c>
      <c r="B1044" s="62" t="s">
        <v>244</v>
      </c>
      <c r="C1044" s="2" t="s">
        <v>23</v>
      </c>
      <c r="D1044" s="2" t="s">
        <v>127</v>
      </c>
      <c r="E1044" s="12"/>
      <c r="F1044" s="12"/>
      <c r="G1044" s="13"/>
      <c r="H1044" s="13"/>
      <c r="I1044" s="13"/>
      <c r="J1044" s="13"/>
      <c r="K1044" s="13"/>
      <c r="M1044" s="22"/>
      <c r="N1044" s="22"/>
    </row>
    <row r="1045" spans="1:14">
      <c r="A1045" s="6" t="s">
        <v>29</v>
      </c>
      <c r="B1045" s="62" t="s">
        <v>244</v>
      </c>
      <c r="C1045" s="2" t="s">
        <v>23</v>
      </c>
      <c r="D1045" s="2" t="s">
        <v>128</v>
      </c>
      <c r="E1045" s="12"/>
      <c r="F1045" s="12"/>
      <c r="G1045" s="13"/>
      <c r="H1045" s="13"/>
      <c r="I1045" s="13"/>
      <c r="J1045" s="13"/>
      <c r="K1045" s="13"/>
      <c r="M1045" s="22"/>
      <c r="N1045" s="22"/>
    </row>
    <row r="1046" spans="1:14">
      <c r="A1046" s="6" t="s">
        <v>29</v>
      </c>
      <c r="B1046" s="62" t="s">
        <v>244</v>
      </c>
      <c r="C1046" s="2" t="s">
        <v>23</v>
      </c>
      <c r="D1046" s="2" t="s">
        <v>129</v>
      </c>
      <c r="E1046" s="12"/>
      <c r="F1046" s="12"/>
      <c r="G1046" s="13">
        <v>822122</v>
      </c>
      <c r="H1046" s="13">
        <v>589280</v>
      </c>
      <c r="I1046" s="13"/>
      <c r="J1046" s="13">
        <v>232842</v>
      </c>
      <c r="K1046" s="13"/>
      <c r="M1046" s="22"/>
      <c r="N1046" s="22"/>
    </row>
    <row r="1047" spans="1:14">
      <c r="A1047" s="6" t="s">
        <v>29</v>
      </c>
      <c r="B1047" s="62" t="s">
        <v>244</v>
      </c>
      <c r="C1047" s="2" t="s">
        <v>23</v>
      </c>
      <c r="D1047" s="2" t="s">
        <v>130</v>
      </c>
      <c r="E1047" s="12"/>
      <c r="F1047" s="12"/>
      <c r="G1047" s="13"/>
      <c r="H1047" s="13"/>
      <c r="I1047" s="13"/>
      <c r="J1047" s="13"/>
      <c r="K1047" s="13"/>
      <c r="M1047" s="22"/>
      <c r="N1047" s="22"/>
    </row>
    <row r="1048" spans="1:14">
      <c r="A1048" s="6" t="s">
        <v>29</v>
      </c>
      <c r="B1048" s="62" t="s">
        <v>244</v>
      </c>
      <c r="C1048" s="2" t="s">
        <v>23</v>
      </c>
      <c r="D1048" s="2" t="s">
        <v>137</v>
      </c>
      <c r="E1048" s="12"/>
      <c r="F1048" s="12"/>
      <c r="G1048" s="13"/>
      <c r="H1048" s="13"/>
      <c r="I1048" s="13"/>
      <c r="J1048" s="13"/>
      <c r="K1048" s="13"/>
      <c r="M1048" s="22"/>
      <c r="N1048" s="22"/>
    </row>
    <row r="1049" spans="1:14" ht="27.6">
      <c r="A1049" s="6" t="s">
        <v>29</v>
      </c>
      <c r="B1049" s="62" t="s">
        <v>244</v>
      </c>
      <c r="C1049" s="2" t="s">
        <v>23</v>
      </c>
      <c r="D1049" s="2" t="s">
        <v>138</v>
      </c>
      <c r="E1049" s="12"/>
      <c r="F1049" s="12"/>
      <c r="G1049" s="13"/>
      <c r="H1049" s="13"/>
      <c r="I1049" s="13"/>
      <c r="J1049" s="13"/>
      <c r="K1049" s="13"/>
      <c r="M1049" s="22"/>
      <c r="N1049" s="22"/>
    </row>
    <row r="1050" spans="1:14">
      <c r="A1050" s="6" t="s">
        <v>29</v>
      </c>
      <c r="B1050" s="62" t="s">
        <v>244</v>
      </c>
      <c r="C1050" s="2" t="s">
        <v>23</v>
      </c>
      <c r="D1050" s="2" t="s">
        <v>134</v>
      </c>
      <c r="E1050" s="12"/>
      <c r="F1050" s="12"/>
      <c r="G1050" s="13"/>
      <c r="H1050" s="13"/>
      <c r="I1050" s="13"/>
      <c r="J1050" s="13"/>
      <c r="K1050" s="13"/>
      <c r="M1050" s="22"/>
      <c r="N1050" s="22"/>
    </row>
    <row r="1051" spans="1:14">
      <c r="A1051" s="6" t="s">
        <v>29</v>
      </c>
      <c r="B1051" s="62" t="s">
        <v>244</v>
      </c>
      <c r="C1051" s="2" t="s">
        <v>24</v>
      </c>
      <c r="D1051" s="2" t="s">
        <v>125</v>
      </c>
      <c r="E1051" s="12"/>
      <c r="F1051" s="12"/>
      <c r="G1051" s="13">
        <v>13859503</v>
      </c>
      <c r="H1051" s="13">
        <v>1343000</v>
      </c>
      <c r="I1051" s="13"/>
      <c r="J1051" s="13">
        <v>12516503</v>
      </c>
      <c r="K1051" s="13"/>
      <c r="M1051" s="22"/>
      <c r="N1051" s="22"/>
    </row>
    <row r="1052" spans="1:14">
      <c r="A1052" s="6" t="s">
        <v>29</v>
      </c>
      <c r="B1052" s="62" t="s">
        <v>244</v>
      </c>
      <c r="C1052" s="2" t="s">
        <v>24</v>
      </c>
      <c r="D1052" s="2" t="s">
        <v>126</v>
      </c>
      <c r="E1052" s="12"/>
      <c r="F1052" s="12"/>
      <c r="G1052" s="13">
        <v>13437691</v>
      </c>
      <c r="H1052" s="13">
        <v>1302111</v>
      </c>
      <c r="I1052" s="13"/>
      <c r="J1052" s="13">
        <v>9873226</v>
      </c>
      <c r="K1052" s="13"/>
      <c r="L1052" s="2">
        <v>1829395</v>
      </c>
      <c r="M1052" s="22">
        <v>432959</v>
      </c>
      <c r="N1052" s="22"/>
    </row>
    <row r="1053" spans="1:14">
      <c r="A1053" s="6" t="s">
        <v>29</v>
      </c>
      <c r="B1053" s="62" t="s">
        <v>244</v>
      </c>
      <c r="C1053" s="2" t="s">
        <v>24</v>
      </c>
      <c r="D1053" s="2" t="s">
        <v>127</v>
      </c>
      <c r="E1053" s="12"/>
      <c r="F1053" s="12"/>
      <c r="G1053" s="13"/>
      <c r="H1053" s="13"/>
      <c r="I1053" s="13"/>
      <c r="J1053" s="13"/>
      <c r="K1053" s="13"/>
      <c r="M1053" s="22"/>
      <c r="N1053" s="22"/>
    </row>
    <row r="1054" spans="1:14">
      <c r="A1054" s="6" t="s">
        <v>29</v>
      </c>
      <c r="B1054" s="62" t="s">
        <v>244</v>
      </c>
      <c r="C1054" s="2" t="s">
        <v>24</v>
      </c>
      <c r="D1054" s="2" t="s">
        <v>128</v>
      </c>
      <c r="E1054" s="12"/>
      <c r="F1054" s="12"/>
      <c r="G1054" s="13"/>
      <c r="H1054" s="13"/>
      <c r="I1054" s="13"/>
      <c r="J1054" s="13"/>
      <c r="K1054" s="13"/>
      <c r="M1054" s="22"/>
      <c r="N1054" s="22"/>
    </row>
    <row r="1055" spans="1:14">
      <c r="A1055" s="6" t="s">
        <v>29</v>
      </c>
      <c r="B1055" s="62" t="s">
        <v>244</v>
      </c>
      <c r="C1055" s="2" t="s">
        <v>24</v>
      </c>
      <c r="D1055" s="2" t="s">
        <v>129</v>
      </c>
      <c r="E1055" s="12"/>
      <c r="F1055" s="12"/>
      <c r="G1055" s="13"/>
      <c r="H1055" s="13"/>
      <c r="I1055" s="13"/>
      <c r="J1055" s="13"/>
      <c r="K1055" s="13"/>
      <c r="M1055" s="22"/>
      <c r="N1055" s="22"/>
    </row>
    <row r="1056" spans="1:14">
      <c r="A1056" s="6" t="s">
        <v>29</v>
      </c>
      <c r="B1056" s="62" t="s">
        <v>244</v>
      </c>
      <c r="C1056" s="2" t="s">
        <v>24</v>
      </c>
      <c r="D1056" s="2" t="s">
        <v>130</v>
      </c>
      <c r="E1056" s="12"/>
      <c r="F1056" s="12"/>
      <c r="G1056" s="13"/>
      <c r="H1056" s="13"/>
      <c r="I1056" s="13"/>
      <c r="J1056" s="13"/>
      <c r="K1056" s="13"/>
      <c r="M1056" s="22"/>
      <c r="N1056" s="22"/>
    </row>
    <row r="1057" spans="1:14">
      <c r="A1057" s="6" t="s">
        <v>29</v>
      </c>
      <c r="B1057" s="62" t="s">
        <v>244</v>
      </c>
      <c r="C1057" s="2" t="s">
        <v>24</v>
      </c>
      <c r="D1057" s="2" t="s">
        <v>137</v>
      </c>
      <c r="E1057" s="12"/>
      <c r="F1057" s="12"/>
      <c r="G1057" s="13"/>
      <c r="H1057" s="13"/>
      <c r="I1057" s="13"/>
      <c r="J1057" s="13"/>
      <c r="K1057" s="13"/>
      <c r="M1057" s="22"/>
      <c r="N1057" s="22"/>
    </row>
    <row r="1058" spans="1:14">
      <c r="A1058" s="6" t="s">
        <v>29</v>
      </c>
      <c r="B1058" s="62" t="s">
        <v>244</v>
      </c>
      <c r="C1058" s="2" t="s">
        <v>24</v>
      </c>
      <c r="D1058" s="2" t="s">
        <v>139</v>
      </c>
      <c r="E1058" s="12"/>
      <c r="F1058" s="12"/>
      <c r="G1058" s="13"/>
      <c r="H1058" s="13"/>
      <c r="I1058" s="13"/>
      <c r="J1058" s="13"/>
      <c r="K1058" s="13"/>
      <c r="M1058" s="22"/>
      <c r="N1058" s="22"/>
    </row>
    <row r="1059" spans="1:14" ht="27.6">
      <c r="A1059" s="6" t="s">
        <v>29</v>
      </c>
      <c r="B1059" s="62" t="s">
        <v>244</v>
      </c>
      <c r="C1059" s="2" t="s">
        <v>24</v>
      </c>
      <c r="D1059" s="2" t="s">
        <v>140</v>
      </c>
      <c r="E1059" s="12"/>
      <c r="F1059" s="12"/>
      <c r="G1059" s="13"/>
      <c r="H1059" s="13"/>
      <c r="I1059" s="13"/>
      <c r="J1059" s="13"/>
      <c r="K1059" s="13"/>
      <c r="M1059" s="22"/>
      <c r="N1059" s="22"/>
    </row>
    <row r="1060" spans="1:14">
      <c r="A1060" s="6" t="s">
        <v>29</v>
      </c>
      <c r="B1060" s="62" t="s">
        <v>244</v>
      </c>
      <c r="C1060" s="2" t="s">
        <v>24</v>
      </c>
      <c r="D1060" s="2" t="s">
        <v>134</v>
      </c>
      <c r="E1060" s="12"/>
      <c r="F1060" s="12"/>
      <c r="G1060" s="13"/>
      <c r="H1060" s="13"/>
      <c r="I1060" s="13"/>
      <c r="J1060" s="13"/>
      <c r="K1060" s="13"/>
      <c r="M1060" s="22"/>
      <c r="N1060" s="22"/>
    </row>
    <row r="1061" spans="1:14">
      <c r="A1061" s="6" t="s">
        <v>29</v>
      </c>
      <c r="B1061" s="62" t="s">
        <v>244</v>
      </c>
      <c r="C1061" s="2" t="s">
        <v>25</v>
      </c>
      <c r="D1061" s="2" t="s">
        <v>134</v>
      </c>
      <c r="E1061" s="12"/>
      <c r="F1061" s="12"/>
      <c r="G1061" s="13"/>
      <c r="H1061" s="13"/>
      <c r="I1061" s="13"/>
      <c r="J1061" s="13"/>
      <c r="K1061" s="13"/>
      <c r="M1061" s="22"/>
      <c r="N1061" s="22"/>
    </row>
    <row r="1062" spans="1:14">
      <c r="A1062" s="6" t="s">
        <v>29</v>
      </c>
      <c r="B1062" s="62" t="s">
        <v>244</v>
      </c>
      <c r="C1062" s="2" t="s">
        <v>25</v>
      </c>
      <c r="D1062" s="2" t="s">
        <v>134</v>
      </c>
      <c r="E1062" s="12"/>
      <c r="F1062" s="12"/>
      <c r="G1062" s="13"/>
      <c r="H1062" s="13"/>
      <c r="I1062" s="13"/>
      <c r="J1062" s="13"/>
      <c r="K1062" s="13"/>
      <c r="M1062" s="22"/>
      <c r="N1062" s="22"/>
    </row>
    <row r="1063" spans="1:14">
      <c r="A1063" s="6" t="s">
        <v>29</v>
      </c>
      <c r="B1063" s="62" t="s">
        <v>244</v>
      </c>
      <c r="C1063" s="2" t="s">
        <v>26</v>
      </c>
      <c r="D1063" s="2" t="s">
        <v>134</v>
      </c>
      <c r="E1063" s="12"/>
      <c r="F1063" s="12"/>
      <c r="G1063" s="13"/>
      <c r="H1063" s="13"/>
      <c r="I1063" s="13"/>
      <c r="J1063" s="13"/>
      <c r="K1063" s="13"/>
      <c r="M1063" s="22"/>
      <c r="N1063" s="22"/>
    </row>
    <row r="1064" spans="1:14">
      <c r="A1064" s="6" t="s">
        <v>29</v>
      </c>
      <c r="B1064" s="62" t="s">
        <v>244</v>
      </c>
      <c r="C1064" s="2" t="s">
        <v>26</v>
      </c>
      <c r="D1064" s="2" t="s">
        <v>134</v>
      </c>
      <c r="E1064" s="12"/>
      <c r="F1064" s="12"/>
      <c r="G1064" s="13"/>
      <c r="H1064" s="13"/>
      <c r="I1064" s="13"/>
      <c r="J1064" s="13"/>
      <c r="K1064" s="13"/>
      <c r="M1064" s="22"/>
      <c r="N1064" s="22"/>
    </row>
    <row r="1065" spans="1:14">
      <c r="A1065" s="6" t="s">
        <v>29</v>
      </c>
      <c r="B1065" s="62" t="s">
        <v>244</v>
      </c>
      <c r="C1065" s="2" t="s">
        <v>14</v>
      </c>
      <c r="D1065" s="2" t="s">
        <v>134</v>
      </c>
      <c r="E1065" s="12"/>
      <c r="F1065" s="12"/>
      <c r="G1065" s="13"/>
      <c r="H1065" s="13"/>
      <c r="I1065" s="13"/>
      <c r="J1065" s="13"/>
      <c r="K1065" s="13"/>
      <c r="M1065" s="22"/>
      <c r="N1065" s="22"/>
    </row>
    <row r="1066" spans="1:14">
      <c r="A1066" s="6" t="s">
        <v>29</v>
      </c>
      <c r="B1066" s="62" t="s">
        <v>244</v>
      </c>
      <c r="C1066" s="2" t="s">
        <v>14</v>
      </c>
      <c r="D1066" s="2" t="s">
        <v>134</v>
      </c>
      <c r="E1066" s="12"/>
      <c r="F1066" s="12"/>
      <c r="G1066" s="13"/>
      <c r="H1066" s="13"/>
      <c r="I1066" s="13"/>
      <c r="J1066" s="13"/>
      <c r="K1066" s="13"/>
      <c r="M1066" s="22"/>
      <c r="N1066" s="22"/>
    </row>
    <row r="1067" spans="1:14" ht="27.6">
      <c r="A1067" s="6" t="s">
        <v>29</v>
      </c>
      <c r="B1067" s="62" t="s">
        <v>244</v>
      </c>
      <c r="C1067" s="2" t="s">
        <v>27</v>
      </c>
      <c r="D1067" s="2" t="s">
        <v>141</v>
      </c>
      <c r="E1067" s="12"/>
      <c r="F1067" s="12"/>
      <c r="G1067" s="13"/>
      <c r="H1067" s="13"/>
      <c r="I1067" s="13"/>
      <c r="J1067" s="13"/>
      <c r="K1067" s="13"/>
      <c r="M1067" s="22"/>
      <c r="N1067" s="22"/>
    </row>
    <row r="1068" spans="1:14" ht="41.4">
      <c r="A1068" s="6" t="s">
        <v>29</v>
      </c>
      <c r="B1068" s="62" t="s">
        <v>244</v>
      </c>
      <c r="C1068" s="2" t="s">
        <v>27</v>
      </c>
      <c r="D1068" s="2" t="s">
        <v>142</v>
      </c>
      <c r="E1068" s="12">
        <v>412000</v>
      </c>
      <c r="F1068" s="12">
        <v>6742</v>
      </c>
      <c r="G1068" s="13">
        <v>287500</v>
      </c>
      <c r="H1068" s="13">
        <v>516135</v>
      </c>
      <c r="I1068" s="13">
        <v>7887</v>
      </c>
      <c r="J1068" s="13">
        <v>120314</v>
      </c>
      <c r="K1068" s="13"/>
      <c r="M1068" s="22"/>
      <c r="N1068" s="22"/>
    </row>
    <row r="1069" spans="1:14">
      <c r="A1069" s="6" t="s">
        <v>29</v>
      </c>
      <c r="B1069" s="62" t="s">
        <v>256</v>
      </c>
      <c r="C1069" s="2" t="s">
        <v>22</v>
      </c>
      <c r="D1069" s="2" t="s">
        <v>125</v>
      </c>
      <c r="E1069" s="12">
        <v>690553</v>
      </c>
      <c r="F1069" s="12">
        <v>690553</v>
      </c>
      <c r="G1069" s="13"/>
      <c r="H1069" s="13"/>
      <c r="I1069" s="13"/>
      <c r="J1069" s="13"/>
      <c r="K1069" s="13"/>
      <c r="M1069" s="22"/>
      <c r="N1069" s="22"/>
    </row>
    <row r="1070" spans="1:14">
      <c r="A1070" s="6" t="s">
        <v>29</v>
      </c>
      <c r="B1070" s="62" t="s">
        <v>256</v>
      </c>
      <c r="C1070" s="2" t="s">
        <v>22</v>
      </c>
      <c r="D1070" s="2" t="s">
        <v>126</v>
      </c>
      <c r="E1070" s="12">
        <v>690553</v>
      </c>
      <c r="F1070" s="12">
        <v>358197</v>
      </c>
      <c r="G1070" s="13"/>
      <c r="H1070" s="13"/>
      <c r="I1070" s="13"/>
      <c r="J1070" s="13"/>
      <c r="K1070" s="13"/>
      <c r="M1070" s="22"/>
      <c r="N1070" s="22"/>
    </row>
    <row r="1071" spans="1:14">
      <c r="A1071" s="6" t="s">
        <v>29</v>
      </c>
      <c r="B1071" s="62" t="s">
        <v>256</v>
      </c>
      <c r="C1071" s="2" t="s">
        <v>22</v>
      </c>
      <c r="D1071" s="2" t="s">
        <v>127</v>
      </c>
      <c r="E1071" s="12"/>
      <c r="F1071" s="12"/>
      <c r="G1071" s="13"/>
      <c r="H1071" s="13"/>
      <c r="I1071" s="13"/>
      <c r="J1071" s="13"/>
      <c r="K1071" s="13"/>
      <c r="M1071" s="22"/>
      <c r="N1071" s="22"/>
    </row>
    <row r="1072" spans="1:14">
      <c r="A1072" s="6" t="s">
        <v>29</v>
      </c>
      <c r="B1072" s="62" t="s">
        <v>256</v>
      </c>
      <c r="C1072" s="2" t="s">
        <v>22</v>
      </c>
      <c r="D1072" s="2" t="s">
        <v>128</v>
      </c>
      <c r="E1072" s="12"/>
      <c r="F1072" s="12"/>
      <c r="G1072" s="13"/>
      <c r="H1072" s="13"/>
      <c r="I1072" s="13"/>
      <c r="J1072" s="13"/>
      <c r="K1072" s="13"/>
      <c r="M1072" s="22"/>
      <c r="N1072" s="22"/>
    </row>
    <row r="1073" spans="1:14">
      <c r="A1073" s="6" t="s">
        <v>29</v>
      </c>
      <c r="B1073" s="62" t="s">
        <v>256</v>
      </c>
      <c r="C1073" s="2" t="s">
        <v>22</v>
      </c>
      <c r="D1073" s="2" t="s">
        <v>129</v>
      </c>
      <c r="E1073" s="12">
        <v>90303</v>
      </c>
      <c r="F1073" s="12">
        <v>90303</v>
      </c>
      <c r="G1073" s="13">
        <v>870</v>
      </c>
      <c r="H1073" s="13">
        <v>870</v>
      </c>
      <c r="I1073" s="13"/>
      <c r="J1073" s="13"/>
      <c r="K1073" s="13"/>
      <c r="M1073" s="22"/>
      <c r="N1073" s="22"/>
    </row>
    <row r="1074" spans="1:14">
      <c r="A1074" s="6" t="s">
        <v>29</v>
      </c>
      <c r="B1074" s="62" t="s">
        <v>256</v>
      </c>
      <c r="C1074" s="2" t="s">
        <v>22</v>
      </c>
      <c r="D1074" s="2" t="s">
        <v>130</v>
      </c>
      <c r="E1074" s="12"/>
      <c r="F1074" s="12"/>
      <c r="G1074" s="13"/>
      <c r="H1074" s="13"/>
      <c r="I1074" s="13"/>
      <c r="J1074" s="13"/>
      <c r="K1074" s="13"/>
      <c r="M1074" s="22"/>
      <c r="N1074" s="22"/>
    </row>
    <row r="1075" spans="1:14">
      <c r="A1075" s="6" t="s">
        <v>29</v>
      </c>
      <c r="B1075" s="62" t="s">
        <v>256</v>
      </c>
      <c r="C1075" s="2" t="s">
        <v>22</v>
      </c>
      <c r="D1075" s="2" t="s">
        <v>131</v>
      </c>
      <c r="E1075" s="12"/>
      <c r="F1075" s="12"/>
      <c r="G1075" s="13"/>
      <c r="H1075" s="13"/>
      <c r="I1075" s="13"/>
      <c r="J1075" s="13"/>
      <c r="K1075" s="13"/>
      <c r="M1075" s="22"/>
      <c r="N1075" s="22"/>
    </row>
    <row r="1076" spans="1:14" ht="27.6">
      <c r="A1076" s="6" t="s">
        <v>29</v>
      </c>
      <c r="B1076" s="62" t="s">
        <v>256</v>
      </c>
      <c r="C1076" s="2" t="s">
        <v>22</v>
      </c>
      <c r="D1076" s="2" t="s">
        <v>132</v>
      </c>
      <c r="E1076" s="12"/>
      <c r="F1076" s="12"/>
      <c r="G1076" s="13"/>
      <c r="H1076" s="13"/>
      <c r="I1076" s="13"/>
      <c r="J1076" s="13"/>
      <c r="K1076" s="13"/>
      <c r="M1076" s="22"/>
      <c r="N1076" s="22"/>
    </row>
    <row r="1077" spans="1:14">
      <c r="A1077" s="6" t="s">
        <v>29</v>
      </c>
      <c r="B1077" s="62" t="s">
        <v>256</v>
      </c>
      <c r="C1077" s="2" t="s">
        <v>22</v>
      </c>
      <c r="D1077" s="2" t="s">
        <v>133</v>
      </c>
      <c r="E1077" s="12"/>
      <c r="F1077" s="12"/>
      <c r="G1077" s="13"/>
      <c r="H1077" s="13"/>
      <c r="I1077" s="13"/>
      <c r="J1077" s="13"/>
      <c r="K1077" s="13"/>
      <c r="M1077" s="22"/>
      <c r="N1077" s="22"/>
    </row>
    <row r="1078" spans="1:14">
      <c r="A1078" s="6" t="s">
        <v>29</v>
      </c>
      <c r="B1078" s="63" t="s">
        <v>256</v>
      </c>
      <c r="C1078" s="2" t="s">
        <v>22</v>
      </c>
      <c r="D1078" s="2" t="s">
        <v>134</v>
      </c>
      <c r="E1078" s="12"/>
      <c r="F1078" s="12"/>
      <c r="G1078" s="13"/>
      <c r="H1078" s="13"/>
      <c r="I1078" s="13"/>
      <c r="J1078" s="13"/>
      <c r="K1078" s="13"/>
      <c r="M1078" s="22"/>
      <c r="N1078" s="22"/>
    </row>
    <row r="1079" spans="1:14">
      <c r="A1079" s="6" t="s">
        <v>29</v>
      </c>
      <c r="B1079" s="62" t="s">
        <v>256</v>
      </c>
      <c r="C1079" s="2" t="s">
        <v>87</v>
      </c>
      <c r="D1079" s="2" t="s">
        <v>135</v>
      </c>
      <c r="E1079" s="12"/>
      <c r="F1079" s="12"/>
      <c r="G1079" s="13">
        <v>163066</v>
      </c>
      <c r="H1079" s="13">
        <v>50566</v>
      </c>
      <c r="I1079" s="13"/>
      <c r="J1079" s="13"/>
      <c r="K1079" s="13"/>
      <c r="M1079" s="22"/>
      <c r="N1079" s="22"/>
    </row>
    <row r="1080" spans="1:14">
      <c r="A1080" s="6" t="s">
        <v>29</v>
      </c>
      <c r="B1080" s="62" t="s">
        <v>256</v>
      </c>
      <c r="C1080" s="2" t="s">
        <v>23</v>
      </c>
      <c r="D1080" s="2" t="s">
        <v>136</v>
      </c>
      <c r="E1080" s="12"/>
      <c r="F1080" s="12"/>
      <c r="G1080" s="13">
        <v>690553</v>
      </c>
      <c r="H1080" s="13">
        <v>712500</v>
      </c>
      <c r="I1080" s="13"/>
      <c r="J1080" s="13"/>
      <c r="K1080" s="13"/>
      <c r="M1080" s="22"/>
      <c r="N1080" s="22"/>
    </row>
    <row r="1081" spans="1:14">
      <c r="A1081" s="6" t="s">
        <v>29</v>
      </c>
      <c r="B1081" s="62" t="s">
        <v>256</v>
      </c>
      <c r="C1081" s="2" t="s">
        <v>23</v>
      </c>
      <c r="D1081" s="2" t="s">
        <v>126</v>
      </c>
      <c r="E1081" s="12"/>
      <c r="F1081" s="12"/>
      <c r="G1081" s="13">
        <v>3021641</v>
      </c>
      <c r="H1081" s="13">
        <v>2999694</v>
      </c>
      <c r="I1081" s="13"/>
      <c r="J1081" s="13"/>
      <c r="K1081" s="13"/>
      <c r="M1081" s="22"/>
      <c r="N1081" s="22"/>
    </row>
    <row r="1082" spans="1:14">
      <c r="A1082" s="6" t="s">
        <v>29</v>
      </c>
      <c r="B1082" s="62" t="s">
        <v>256</v>
      </c>
      <c r="C1082" s="2" t="s">
        <v>23</v>
      </c>
      <c r="D1082" s="2" t="s">
        <v>127</v>
      </c>
      <c r="E1082" s="12"/>
      <c r="F1082" s="12"/>
      <c r="G1082" s="13"/>
      <c r="H1082" s="13"/>
      <c r="I1082" s="13"/>
      <c r="J1082" s="13"/>
      <c r="K1082" s="13"/>
      <c r="M1082" s="22"/>
      <c r="N1082" s="22"/>
    </row>
    <row r="1083" spans="1:14">
      <c r="A1083" s="6" t="s">
        <v>29</v>
      </c>
      <c r="B1083" s="62" t="s">
        <v>256</v>
      </c>
      <c r="C1083" s="2" t="s">
        <v>23</v>
      </c>
      <c r="D1083" s="2" t="s">
        <v>128</v>
      </c>
      <c r="E1083" s="12"/>
      <c r="F1083" s="12"/>
      <c r="G1083" s="13"/>
      <c r="H1083" s="13"/>
      <c r="I1083" s="13"/>
      <c r="J1083" s="13"/>
      <c r="K1083" s="13"/>
      <c r="M1083" s="22"/>
      <c r="N1083" s="22"/>
    </row>
    <row r="1084" spans="1:14">
      <c r="A1084" s="6" t="s">
        <v>29</v>
      </c>
      <c r="B1084" s="62" t="s">
        <v>256</v>
      </c>
      <c r="C1084" s="2" t="s">
        <v>23</v>
      </c>
      <c r="D1084" s="2" t="s">
        <v>129</v>
      </c>
      <c r="E1084" s="12"/>
      <c r="F1084" s="12"/>
      <c r="G1084" s="13">
        <v>200827</v>
      </c>
      <c r="H1084" s="13">
        <v>200827</v>
      </c>
      <c r="I1084" s="13"/>
      <c r="J1084" s="13"/>
      <c r="K1084" s="13"/>
      <c r="M1084" s="22"/>
      <c r="N1084" s="22"/>
    </row>
    <row r="1085" spans="1:14">
      <c r="A1085" s="6" t="s">
        <v>29</v>
      </c>
      <c r="B1085" s="62" t="s">
        <v>256</v>
      </c>
      <c r="C1085" s="2" t="s">
        <v>23</v>
      </c>
      <c r="D1085" s="2" t="s">
        <v>130</v>
      </c>
      <c r="E1085" s="12"/>
      <c r="F1085" s="12"/>
      <c r="G1085" s="13"/>
      <c r="H1085" s="13"/>
      <c r="I1085" s="13"/>
      <c r="J1085" s="13"/>
      <c r="K1085" s="13"/>
      <c r="M1085" s="22"/>
      <c r="N1085" s="22"/>
    </row>
    <row r="1086" spans="1:14">
      <c r="A1086" s="6" t="s">
        <v>29</v>
      </c>
      <c r="B1086" s="62" t="s">
        <v>256</v>
      </c>
      <c r="C1086" s="2" t="s">
        <v>23</v>
      </c>
      <c r="D1086" s="2" t="s">
        <v>137</v>
      </c>
      <c r="E1086" s="12"/>
      <c r="F1086" s="12"/>
      <c r="G1086" s="13"/>
      <c r="H1086" s="13"/>
      <c r="I1086" s="13"/>
      <c r="J1086" s="13"/>
      <c r="K1086" s="13"/>
      <c r="M1086" s="22"/>
      <c r="N1086" s="22"/>
    </row>
    <row r="1087" spans="1:14" ht="27.6">
      <c r="A1087" s="6" t="s">
        <v>29</v>
      </c>
      <c r="B1087" s="62" t="s">
        <v>256</v>
      </c>
      <c r="C1087" s="2" t="s">
        <v>23</v>
      </c>
      <c r="D1087" s="2" t="s">
        <v>138</v>
      </c>
      <c r="E1087" s="12"/>
      <c r="F1087" s="12"/>
      <c r="G1087" s="13"/>
      <c r="H1087" s="13"/>
      <c r="I1087" s="13"/>
      <c r="J1087" s="13"/>
      <c r="K1087" s="13"/>
      <c r="M1087" s="22"/>
      <c r="N1087" s="22"/>
    </row>
    <row r="1088" spans="1:14">
      <c r="A1088" s="6" t="s">
        <v>29</v>
      </c>
      <c r="B1088" s="62" t="s">
        <v>256</v>
      </c>
      <c r="C1088" s="2" t="s">
        <v>23</v>
      </c>
      <c r="D1088" s="2" t="s">
        <v>134</v>
      </c>
      <c r="E1088" s="12"/>
      <c r="F1088" s="12"/>
      <c r="G1088" s="13"/>
      <c r="H1088" s="13"/>
      <c r="I1088" s="13"/>
      <c r="J1088" s="13"/>
      <c r="K1088" s="13"/>
      <c r="M1088" s="22"/>
      <c r="N1088" s="22"/>
    </row>
    <row r="1089" spans="1:14">
      <c r="A1089" s="6" t="s">
        <v>29</v>
      </c>
      <c r="B1089" s="62" t="s">
        <v>256</v>
      </c>
      <c r="C1089" s="2" t="s">
        <v>24</v>
      </c>
      <c r="D1089" s="2" t="s">
        <v>125</v>
      </c>
      <c r="E1089" s="12"/>
      <c r="F1089" s="12"/>
      <c r="G1089" s="13">
        <v>3124783</v>
      </c>
      <c r="H1089" s="13">
        <v>304800</v>
      </c>
      <c r="I1089" s="13"/>
      <c r="J1089" s="13">
        <v>2989911</v>
      </c>
      <c r="K1089" s="13"/>
      <c r="L1089" s="2">
        <v>0</v>
      </c>
      <c r="M1089" s="22"/>
      <c r="N1089" s="22"/>
    </row>
    <row r="1090" spans="1:14">
      <c r="A1090" s="6" t="s">
        <v>29</v>
      </c>
      <c r="B1090" s="62" t="s">
        <v>256</v>
      </c>
      <c r="C1090" s="2" t="s">
        <v>24</v>
      </c>
      <c r="D1090" s="2" t="s">
        <v>126</v>
      </c>
      <c r="E1090" s="12"/>
      <c r="F1090" s="12"/>
      <c r="G1090" s="13"/>
      <c r="H1090" s="13"/>
      <c r="I1090" s="13"/>
      <c r="J1090" s="13">
        <v>2337473</v>
      </c>
      <c r="K1090" s="13"/>
      <c r="L1090" s="2">
        <v>537745</v>
      </c>
      <c r="M1090" s="22"/>
      <c r="N1090" s="22"/>
    </row>
    <row r="1091" spans="1:14">
      <c r="A1091" s="6" t="s">
        <v>29</v>
      </c>
      <c r="B1091" s="62" t="s">
        <v>256</v>
      </c>
      <c r="C1091" s="2" t="s">
        <v>24</v>
      </c>
      <c r="D1091" s="2" t="s">
        <v>127</v>
      </c>
      <c r="E1091" s="12"/>
      <c r="F1091" s="12"/>
      <c r="G1091" s="13"/>
      <c r="H1091" s="13"/>
      <c r="I1091" s="13"/>
      <c r="J1091" s="13"/>
      <c r="K1091" s="13"/>
      <c r="M1091" s="22"/>
      <c r="N1091" s="22"/>
    </row>
    <row r="1092" spans="1:14">
      <c r="A1092" s="6" t="s">
        <v>29</v>
      </c>
      <c r="B1092" s="62" t="s">
        <v>256</v>
      </c>
      <c r="C1092" s="2" t="s">
        <v>24</v>
      </c>
      <c r="D1092" s="2" t="s">
        <v>128</v>
      </c>
      <c r="E1092" s="12"/>
      <c r="F1092" s="12"/>
      <c r="G1092" s="13"/>
      <c r="H1092" s="13"/>
      <c r="I1092" s="13"/>
      <c r="J1092" s="13"/>
      <c r="K1092" s="13"/>
      <c r="M1092" s="22"/>
      <c r="N1092" s="22"/>
    </row>
    <row r="1093" spans="1:14">
      <c r="A1093" s="6" t="s">
        <v>29</v>
      </c>
      <c r="B1093" s="62" t="s">
        <v>256</v>
      </c>
      <c r="C1093" s="2" t="s">
        <v>24</v>
      </c>
      <c r="D1093" s="2" t="s">
        <v>129</v>
      </c>
      <c r="E1093" s="12"/>
      <c r="F1093" s="12"/>
      <c r="G1093" s="13"/>
      <c r="H1093" s="13"/>
      <c r="I1093" s="13"/>
      <c r="J1093" s="13"/>
      <c r="K1093" s="13"/>
      <c r="M1093" s="22"/>
      <c r="N1093" s="22"/>
    </row>
    <row r="1094" spans="1:14">
      <c r="A1094" s="6" t="s">
        <v>29</v>
      </c>
      <c r="B1094" s="62" t="s">
        <v>256</v>
      </c>
      <c r="C1094" s="2" t="s">
        <v>24</v>
      </c>
      <c r="D1094" s="2" t="s">
        <v>130</v>
      </c>
      <c r="E1094" s="12"/>
      <c r="F1094" s="12"/>
      <c r="G1094" s="13"/>
      <c r="H1094" s="13"/>
      <c r="I1094" s="13"/>
      <c r="J1094" s="13"/>
      <c r="K1094" s="13"/>
      <c r="M1094" s="22"/>
      <c r="N1094" s="22"/>
    </row>
    <row r="1095" spans="1:14">
      <c r="A1095" s="6" t="s">
        <v>29</v>
      </c>
      <c r="B1095" s="62" t="s">
        <v>256</v>
      </c>
      <c r="C1095" s="2" t="s">
        <v>24</v>
      </c>
      <c r="D1095" s="2" t="s">
        <v>137</v>
      </c>
      <c r="E1095" s="12"/>
      <c r="F1095" s="12"/>
      <c r="G1095" s="13"/>
      <c r="H1095" s="13"/>
      <c r="I1095" s="13"/>
      <c r="J1095" s="13"/>
      <c r="K1095" s="13"/>
      <c r="M1095" s="22"/>
      <c r="N1095" s="22"/>
    </row>
    <row r="1096" spans="1:14">
      <c r="A1096" s="6" t="s">
        <v>29</v>
      </c>
      <c r="B1096" s="62" t="s">
        <v>256</v>
      </c>
      <c r="C1096" s="2" t="s">
        <v>24</v>
      </c>
      <c r="D1096" s="2" t="s">
        <v>139</v>
      </c>
      <c r="E1096" s="12"/>
      <c r="F1096" s="12"/>
      <c r="G1096" s="13"/>
      <c r="H1096" s="13"/>
      <c r="I1096" s="13"/>
      <c r="J1096" s="13"/>
      <c r="K1096" s="13"/>
      <c r="M1096" s="22"/>
      <c r="N1096" s="22"/>
    </row>
    <row r="1097" spans="1:14" ht="27.6">
      <c r="A1097" s="6" t="s">
        <v>29</v>
      </c>
      <c r="B1097" s="62" t="s">
        <v>256</v>
      </c>
      <c r="C1097" s="2" t="s">
        <v>24</v>
      </c>
      <c r="D1097" s="2" t="s">
        <v>140</v>
      </c>
      <c r="E1097" s="12"/>
      <c r="F1097" s="12"/>
      <c r="G1097" s="13"/>
      <c r="H1097" s="13"/>
      <c r="I1097" s="13"/>
      <c r="J1097" s="13"/>
      <c r="K1097" s="13"/>
      <c r="M1097" s="22"/>
      <c r="N1097" s="22"/>
    </row>
    <row r="1098" spans="1:14">
      <c r="A1098" s="6" t="s">
        <v>29</v>
      </c>
      <c r="B1098" s="62" t="s">
        <v>256</v>
      </c>
      <c r="C1098" s="2" t="s">
        <v>24</v>
      </c>
      <c r="D1098" s="2" t="s">
        <v>134</v>
      </c>
      <c r="E1098" s="12"/>
      <c r="F1098" s="12"/>
      <c r="G1098" s="13"/>
      <c r="H1098" s="13"/>
      <c r="I1098" s="13"/>
      <c r="J1098" s="13"/>
      <c r="K1098" s="13"/>
      <c r="M1098" s="22"/>
      <c r="N1098" s="22"/>
    </row>
    <row r="1099" spans="1:14">
      <c r="A1099" s="6" t="s">
        <v>29</v>
      </c>
      <c r="B1099" s="62" t="s">
        <v>256</v>
      </c>
      <c r="C1099" s="2" t="s">
        <v>25</v>
      </c>
      <c r="D1099" s="2" t="s">
        <v>134</v>
      </c>
      <c r="E1099" s="12"/>
      <c r="F1099" s="12"/>
      <c r="G1099" s="13"/>
      <c r="H1099" s="13"/>
      <c r="I1099" s="13"/>
      <c r="J1099" s="13"/>
      <c r="K1099" s="13"/>
      <c r="M1099" s="22"/>
      <c r="N1099" s="22"/>
    </row>
    <row r="1100" spans="1:14">
      <c r="A1100" s="6" t="s">
        <v>29</v>
      </c>
      <c r="B1100" s="62" t="s">
        <v>256</v>
      </c>
      <c r="C1100" s="2" t="s">
        <v>25</v>
      </c>
      <c r="D1100" s="2" t="s">
        <v>134</v>
      </c>
      <c r="E1100" s="12"/>
      <c r="F1100" s="12"/>
      <c r="G1100" s="13"/>
      <c r="H1100" s="13"/>
      <c r="I1100" s="13"/>
      <c r="J1100" s="13"/>
      <c r="K1100" s="13"/>
      <c r="M1100" s="22"/>
      <c r="N1100" s="22"/>
    </row>
    <row r="1101" spans="1:14">
      <c r="A1101" s="6" t="s">
        <v>29</v>
      </c>
      <c r="B1101" s="62" t="s">
        <v>256</v>
      </c>
      <c r="C1101" s="2" t="s">
        <v>26</v>
      </c>
      <c r="D1101" s="2" t="s">
        <v>134</v>
      </c>
      <c r="E1101" s="12"/>
      <c r="F1101" s="12"/>
      <c r="G1101" s="13"/>
      <c r="H1101" s="13"/>
      <c r="I1101" s="13"/>
      <c r="J1101" s="13"/>
      <c r="K1101" s="13"/>
      <c r="M1101" s="22"/>
      <c r="N1101" s="22"/>
    </row>
    <row r="1102" spans="1:14">
      <c r="A1102" s="6" t="s">
        <v>29</v>
      </c>
      <c r="B1102" s="62" t="s">
        <v>256</v>
      </c>
      <c r="C1102" s="2" t="s">
        <v>26</v>
      </c>
      <c r="D1102" s="2" t="s">
        <v>134</v>
      </c>
      <c r="E1102" s="12"/>
      <c r="F1102" s="12"/>
      <c r="G1102" s="13"/>
      <c r="H1102" s="13"/>
      <c r="I1102" s="13"/>
      <c r="J1102" s="13"/>
      <c r="K1102" s="13"/>
      <c r="M1102" s="22"/>
      <c r="N1102" s="22"/>
    </row>
    <row r="1103" spans="1:14">
      <c r="A1103" s="6" t="s">
        <v>29</v>
      </c>
      <c r="B1103" s="62" t="s">
        <v>256</v>
      </c>
      <c r="C1103" s="2" t="s">
        <v>14</v>
      </c>
      <c r="D1103" s="2" t="s">
        <v>134</v>
      </c>
      <c r="E1103" s="12"/>
      <c r="F1103" s="12"/>
      <c r="G1103" s="13"/>
      <c r="H1103" s="13"/>
      <c r="I1103" s="13"/>
      <c r="J1103" s="13"/>
      <c r="K1103" s="13"/>
      <c r="M1103" s="22"/>
      <c r="N1103" s="22"/>
    </row>
    <row r="1104" spans="1:14">
      <c r="A1104" s="6" t="s">
        <v>29</v>
      </c>
      <c r="B1104" s="62" t="s">
        <v>256</v>
      </c>
      <c r="C1104" s="2" t="s">
        <v>14</v>
      </c>
      <c r="D1104" s="2" t="s">
        <v>134</v>
      </c>
      <c r="E1104" s="12"/>
      <c r="F1104" s="12"/>
      <c r="G1104" s="13"/>
      <c r="H1104" s="13"/>
      <c r="I1104" s="13"/>
      <c r="J1104" s="13"/>
      <c r="K1104" s="13"/>
      <c r="M1104" s="22"/>
      <c r="N1104" s="22"/>
    </row>
    <row r="1105" spans="1:14" ht="27.6">
      <c r="A1105" s="6" t="s">
        <v>29</v>
      </c>
      <c r="B1105" s="62" t="s">
        <v>256</v>
      </c>
      <c r="C1105" s="2" t="s">
        <v>27</v>
      </c>
      <c r="D1105" s="2" t="s">
        <v>141</v>
      </c>
      <c r="E1105" s="12"/>
      <c r="F1105" s="12"/>
      <c r="G1105" s="13"/>
      <c r="H1105" s="13"/>
      <c r="I1105" s="13"/>
      <c r="J1105" s="13"/>
      <c r="K1105" s="13"/>
      <c r="M1105" s="22"/>
      <c r="N1105" s="22"/>
    </row>
    <row r="1106" spans="1:14" ht="41.4">
      <c r="A1106" s="6" t="s">
        <v>29</v>
      </c>
      <c r="B1106" s="62" t="s">
        <v>256</v>
      </c>
      <c r="C1106" s="2" t="s">
        <v>27</v>
      </c>
      <c r="D1106" s="2" t="s">
        <v>142</v>
      </c>
      <c r="E1106" s="12"/>
      <c r="F1106" s="12"/>
      <c r="G1106" s="13"/>
      <c r="H1106" s="13"/>
      <c r="I1106" s="13">
        <v>112500</v>
      </c>
      <c r="J1106" s="13">
        <v>676</v>
      </c>
      <c r="K1106" s="13"/>
      <c r="M1106" s="22"/>
      <c r="N1106" s="22"/>
    </row>
    <row r="1107" spans="1:14">
      <c r="A1107" s="6" t="s">
        <v>29</v>
      </c>
      <c r="B1107" s="62" t="s">
        <v>258</v>
      </c>
      <c r="C1107" s="2" t="s">
        <v>22</v>
      </c>
      <c r="D1107" s="2" t="s">
        <v>125</v>
      </c>
      <c r="E1107" s="12">
        <v>840453</v>
      </c>
      <c r="F1107" s="12">
        <v>840453</v>
      </c>
      <c r="G1107" s="13"/>
      <c r="H1107" s="13"/>
      <c r="I1107" s="13"/>
      <c r="J1107" s="13"/>
      <c r="K1107" s="13"/>
      <c r="M1107" s="22"/>
      <c r="N1107" s="22" t="s">
        <v>272</v>
      </c>
    </row>
    <row r="1108" spans="1:14">
      <c r="A1108" s="6" t="s">
        <v>29</v>
      </c>
      <c r="B1108" s="62" t="s">
        <v>258</v>
      </c>
      <c r="C1108" s="2" t="s">
        <v>22</v>
      </c>
      <c r="D1108" s="2" t="s">
        <v>126</v>
      </c>
      <c r="E1108" s="12">
        <v>840452</v>
      </c>
      <c r="F1108" s="12">
        <v>487842</v>
      </c>
      <c r="G1108" s="13"/>
      <c r="H1108" s="13">
        <v>352610</v>
      </c>
      <c r="I1108" s="13"/>
      <c r="J1108" s="13"/>
      <c r="K1108" s="13"/>
      <c r="M1108" s="22"/>
      <c r="N1108" s="22" t="s">
        <v>272</v>
      </c>
    </row>
    <row r="1109" spans="1:14">
      <c r="A1109" s="6" t="s">
        <v>29</v>
      </c>
      <c r="B1109" s="62" t="s">
        <v>258</v>
      </c>
      <c r="C1109" s="2" t="s">
        <v>22</v>
      </c>
      <c r="D1109" s="2" t="s">
        <v>127</v>
      </c>
      <c r="E1109" s="12"/>
      <c r="F1109" s="12"/>
      <c r="G1109" s="13"/>
      <c r="H1109" s="13"/>
      <c r="I1109" s="13"/>
      <c r="J1109" s="13"/>
      <c r="K1109" s="13"/>
      <c r="M1109" s="22"/>
      <c r="N1109" s="22"/>
    </row>
    <row r="1110" spans="1:14">
      <c r="A1110" s="6" t="s">
        <v>29</v>
      </c>
      <c r="B1110" s="62" t="s">
        <v>258</v>
      </c>
      <c r="C1110" s="2" t="s">
        <v>22</v>
      </c>
      <c r="D1110" s="2" t="s">
        <v>128</v>
      </c>
      <c r="E1110" s="12"/>
      <c r="F1110" s="12"/>
      <c r="G1110" s="13"/>
      <c r="H1110" s="13"/>
      <c r="I1110" s="13"/>
      <c r="J1110" s="13"/>
      <c r="K1110" s="13"/>
      <c r="M1110" s="22"/>
      <c r="N1110" s="22"/>
    </row>
    <row r="1111" spans="1:14">
      <c r="A1111" s="6" t="s">
        <v>29</v>
      </c>
      <c r="B1111" s="62" t="s">
        <v>258</v>
      </c>
      <c r="C1111" s="2" t="s">
        <v>22</v>
      </c>
      <c r="D1111" s="2" t="s">
        <v>129</v>
      </c>
      <c r="E1111" s="12">
        <v>106706</v>
      </c>
      <c r="F1111" s="12">
        <v>51441</v>
      </c>
      <c r="G1111" s="13">
        <v>996</v>
      </c>
      <c r="H1111" s="13">
        <v>56261</v>
      </c>
      <c r="I1111" s="13"/>
      <c r="J1111" s="13"/>
      <c r="K1111" s="13"/>
      <c r="M1111" s="22"/>
      <c r="N1111" s="22" t="s">
        <v>272</v>
      </c>
    </row>
    <row r="1112" spans="1:14">
      <c r="A1112" s="6" t="s">
        <v>29</v>
      </c>
      <c r="B1112" s="62" t="s">
        <v>258</v>
      </c>
      <c r="C1112" s="2" t="s">
        <v>22</v>
      </c>
      <c r="D1112" s="2" t="s">
        <v>130</v>
      </c>
      <c r="E1112" s="12"/>
      <c r="F1112" s="12"/>
      <c r="G1112" s="13"/>
      <c r="H1112" s="13"/>
      <c r="I1112" s="13"/>
      <c r="J1112" s="13"/>
      <c r="K1112" s="13"/>
      <c r="M1112" s="22"/>
      <c r="N1112" s="22"/>
    </row>
    <row r="1113" spans="1:14">
      <c r="A1113" s="6" t="s">
        <v>29</v>
      </c>
      <c r="B1113" s="62" t="s">
        <v>258</v>
      </c>
      <c r="C1113" s="2" t="s">
        <v>22</v>
      </c>
      <c r="D1113" s="2" t="s">
        <v>131</v>
      </c>
      <c r="E1113" s="12"/>
      <c r="F1113" s="12"/>
      <c r="G1113" s="13"/>
      <c r="H1113" s="13"/>
      <c r="I1113" s="13"/>
      <c r="J1113" s="13"/>
      <c r="K1113" s="13"/>
      <c r="M1113" s="22"/>
      <c r="N1113" s="22"/>
    </row>
    <row r="1114" spans="1:14" ht="27.6">
      <c r="A1114" s="6" t="s">
        <v>29</v>
      </c>
      <c r="B1114" s="62" t="s">
        <v>258</v>
      </c>
      <c r="C1114" s="2" t="s">
        <v>22</v>
      </c>
      <c r="D1114" s="2" t="s">
        <v>132</v>
      </c>
      <c r="E1114" s="12"/>
      <c r="F1114" s="12"/>
      <c r="G1114" s="13"/>
      <c r="H1114" s="13"/>
      <c r="I1114" s="13"/>
      <c r="J1114" s="13"/>
      <c r="K1114" s="13"/>
      <c r="M1114" s="22"/>
      <c r="N1114" s="22"/>
    </row>
    <row r="1115" spans="1:14">
      <c r="A1115" s="6" t="s">
        <v>29</v>
      </c>
      <c r="B1115" s="63" t="s">
        <v>258</v>
      </c>
      <c r="C1115" s="2" t="s">
        <v>22</v>
      </c>
      <c r="D1115" s="2" t="s">
        <v>133</v>
      </c>
      <c r="E1115" s="12"/>
      <c r="F1115" s="12"/>
      <c r="G1115" s="13"/>
      <c r="H1115" s="13"/>
      <c r="I1115" s="13"/>
      <c r="J1115" s="13"/>
      <c r="K1115" s="13"/>
      <c r="M1115" s="22"/>
      <c r="N1115" s="22"/>
    </row>
    <row r="1116" spans="1:14">
      <c r="A1116" s="6" t="s">
        <v>29</v>
      </c>
      <c r="B1116" s="62" t="s">
        <v>258</v>
      </c>
      <c r="C1116" s="2" t="s">
        <v>22</v>
      </c>
      <c r="D1116" s="2" t="s">
        <v>273</v>
      </c>
      <c r="E1116" s="12">
        <v>34683</v>
      </c>
      <c r="F1116" s="12">
        <v>10763</v>
      </c>
      <c r="G1116" s="13"/>
      <c r="H1116" s="13">
        <v>23894</v>
      </c>
      <c r="I1116" s="13"/>
      <c r="J1116" s="13"/>
      <c r="K1116" s="13"/>
      <c r="M1116" s="22"/>
      <c r="N1116" s="22" t="s">
        <v>272</v>
      </c>
    </row>
    <row r="1117" spans="1:14">
      <c r="A1117" s="6" t="s">
        <v>29</v>
      </c>
      <c r="B1117" s="62" t="s">
        <v>258</v>
      </c>
      <c r="C1117" s="2" t="s">
        <v>22</v>
      </c>
      <c r="D1117" s="2" t="s">
        <v>274</v>
      </c>
      <c r="E1117" s="12"/>
      <c r="F1117" s="12"/>
      <c r="G1117" s="13">
        <v>1300000</v>
      </c>
      <c r="H1117" s="13"/>
      <c r="I1117" s="13"/>
      <c r="J1117" s="13">
        <v>83844</v>
      </c>
      <c r="K1117" s="13"/>
      <c r="M1117" s="22"/>
      <c r="N1117" s="22" t="s">
        <v>275</v>
      </c>
    </row>
    <row r="1118" spans="1:14">
      <c r="A1118" s="6" t="s">
        <v>29</v>
      </c>
      <c r="B1118" s="62" t="s">
        <v>258</v>
      </c>
      <c r="C1118" s="2" t="s">
        <v>22</v>
      </c>
      <c r="D1118" s="2" t="s">
        <v>134</v>
      </c>
      <c r="E1118" s="12"/>
      <c r="F1118" s="12"/>
      <c r="G1118" s="13"/>
      <c r="H1118" s="13"/>
      <c r="I1118" s="13"/>
      <c r="J1118" s="13"/>
      <c r="K1118" s="13"/>
      <c r="M1118" s="22"/>
      <c r="N1118" s="22"/>
    </row>
    <row r="1119" spans="1:14">
      <c r="A1119" s="6" t="s">
        <v>29</v>
      </c>
      <c r="B1119" s="62" t="s">
        <v>258</v>
      </c>
      <c r="C1119" s="2" t="s">
        <v>87</v>
      </c>
      <c r="D1119" s="2" t="s">
        <v>135</v>
      </c>
      <c r="E1119" s="12"/>
      <c r="F1119" s="12"/>
      <c r="G1119" s="13">
        <v>279914</v>
      </c>
      <c r="H1119" s="13">
        <v>55257</v>
      </c>
      <c r="I1119" s="13">
        <v>660000</v>
      </c>
      <c r="J1119" s="13">
        <v>173093</v>
      </c>
      <c r="K1119" s="13">
        <v>179030</v>
      </c>
      <c r="L1119" s="134">
        <v>37333</v>
      </c>
      <c r="M1119" s="22"/>
      <c r="N1119" s="22" t="s">
        <v>275</v>
      </c>
    </row>
    <row r="1120" spans="1:14">
      <c r="A1120" s="6" t="s">
        <v>29</v>
      </c>
      <c r="B1120" s="62" t="s">
        <v>258</v>
      </c>
      <c r="C1120" s="2" t="s">
        <v>23</v>
      </c>
      <c r="D1120" s="2" t="s">
        <v>136</v>
      </c>
      <c r="E1120" s="12"/>
      <c r="F1120" s="12"/>
      <c r="G1120" s="13">
        <v>840453</v>
      </c>
      <c r="H1120" s="13">
        <v>840453</v>
      </c>
      <c r="I1120" s="13"/>
      <c r="J1120" s="13"/>
      <c r="K1120" s="13"/>
      <c r="M1120" s="22"/>
      <c r="N1120" s="22" t="s">
        <v>272</v>
      </c>
    </row>
    <row r="1121" spans="1:14">
      <c r="A1121" s="6" t="s">
        <v>29</v>
      </c>
      <c r="B1121" s="62" t="s">
        <v>258</v>
      </c>
      <c r="C1121" s="2" t="s">
        <v>23</v>
      </c>
      <c r="D1121" s="2" t="s">
        <v>126</v>
      </c>
      <c r="E1121" s="12"/>
      <c r="F1121" s="12"/>
      <c r="G1121" s="13">
        <v>2809880</v>
      </c>
      <c r="H1121" s="13">
        <v>2580080</v>
      </c>
      <c r="I1121" s="13"/>
      <c r="J1121" s="13">
        <v>191217</v>
      </c>
      <c r="K1121" s="13"/>
      <c r="L1121" s="134">
        <v>21432</v>
      </c>
      <c r="M1121" s="22"/>
      <c r="N1121" s="22" t="s">
        <v>275</v>
      </c>
    </row>
    <row r="1122" spans="1:14">
      <c r="A1122" s="6" t="s">
        <v>29</v>
      </c>
      <c r="B1122" s="62" t="s">
        <v>258</v>
      </c>
      <c r="C1122" s="2" t="s">
        <v>23</v>
      </c>
      <c r="D1122" s="2" t="s">
        <v>127</v>
      </c>
      <c r="E1122" s="12"/>
      <c r="F1122" s="12"/>
      <c r="G1122" s="13"/>
      <c r="H1122" s="13"/>
      <c r="I1122" s="13"/>
      <c r="J1122" s="13"/>
      <c r="K1122" s="13"/>
      <c r="M1122" s="22"/>
      <c r="N1122" s="22"/>
    </row>
    <row r="1123" spans="1:14">
      <c r="A1123" s="6" t="s">
        <v>29</v>
      </c>
      <c r="B1123" s="62" t="s">
        <v>258</v>
      </c>
      <c r="C1123" s="2" t="s">
        <v>23</v>
      </c>
      <c r="D1123" s="2" t="s">
        <v>128</v>
      </c>
      <c r="E1123" s="12"/>
      <c r="F1123" s="12"/>
      <c r="G1123" s="13"/>
      <c r="H1123" s="13"/>
      <c r="I1123" s="13"/>
      <c r="J1123" s="13"/>
      <c r="K1123" s="13"/>
      <c r="M1123" s="22"/>
      <c r="N1123" s="22"/>
    </row>
    <row r="1124" spans="1:14">
      <c r="A1124" s="6" t="s">
        <v>29</v>
      </c>
      <c r="B1124" s="62" t="s">
        <v>258</v>
      </c>
      <c r="C1124" s="2" t="s">
        <v>23</v>
      </c>
      <c r="D1124" s="2" t="s">
        <v>129</v>
      </c>
      <c r="E1124" s="12"/>
      <c r="F1124" s="12"/>
      <c r="G1124" s="13">
        <v>200627</v>
      </c>
      <c r="H1124" s="13">
        <v>200627</v>
      </c>
      <c r="I1124" s="13"/>
      <c r="J1124" s="13"/>
      <c r="K1124" s="13"/>
      <c r="M1124" s="22"/>
      <c r="N1124" s="22" t="s">
        <v>272</v>
      </c>
    </row>
    <row r="1125" spans="1:14">
      <c r="A1125" s="6" t="s">
        <v>29</v>
      </c>
      <c r="B1125" s="62" t="s">
        <v>258</v>
      </c>
      <c r="C1125" s="2" t="s">
        <v>23</v>
      </c>
      <c r="D1125" s="2" t="s">
        <v>130</v>
      </c>
      <c r="E1125" s="12"/>
      <c r="F1125" s="12"/>
      <c r="G1125" s="13"/>
      <c r="H1125" s="13"/>
      <c r="I1125" s="13"/>
      <c r="J1125" s="13"/>
      <c r="K1125" s="13"/>
      <c r="M1125" s="22"/>
      <c r="N1125" s="22"/>
    </row>
    <row r="1126" spans="1:14">
      <c r="A1126" s="6" t="s">
        <v>29</v>
      </c>
      <c r="B1126" s="62" t="s">
        <v>258</v>
      </c>
      <c r="C1126" s="2" t="s">
        <v>23</v>
      </c>
      <c r="D1126" s="2" t="s">
        <v>137</v>
      </c>
      <c r="E1126" s="12"/>
      <c r="F1126" s="12"/>
      <c r="G1126" s="13"/>
      <c r="H1126" s="13"/>
      <c r="I1126" s="13"/>
      <c r="J1126" s="13"/>
      <c r="K1126" s="13"/>
      <c r="M1126" s="22"/>
      <c r="N1126" s="22"/>
    </row>
    <row r="1127" spans="1:14" ht="27.6">
      <c r="A1127" s="6" t="s">
        <v>29</v>
      </c>
      <c r="B1127" s="62" t="s">
        <v>258</v>
      </c>
      <c r="C1127" s="2" t="s">
        <v>23</v>
      </c>
      <c r="D1127" s="2" t="s">
        <v>138</v>
      </c>
      <c r="E1127" s="12"/>
      <c r="F1127" s="12"/>
      <c r="G1127" s="13"/>
      <c r="H1127" s="13"/>
      <c r="I1127" s="13"/>
      <c r="J1127" s="13"/>
      <c r="K1127" s="13"/>
      <c r="M1127" s="22"/>
      <c r="N1127" s="22"/>
    </row>
    <row r="1128" spans="1:14">
      <c r="A1128" s="6" t="s">
        <v>29</v>
      </c>
      <c r="B1128" s="62" t="s">
        <v>258</v>
      </c>
      <c r="C1128" s="2" t="s">
        <v>23</v>
      </c>
      <c r="D1128" s="2" t="s">
        <v>134</v>
      </c>
      <c r="E1128" s="12"/>
      <c r="F1128" s="12"/>
      <c r="G1128" s="13"/>
      <c r="H1128" s="13"/>
      <c r="I1128" s="13"/>
      <c r="J1128" s="13"/>
      <c r="K1128" s="13"/>
      <c r="M1128" s="22"/>
      <c r="N1128" s="22"/>
    </row>
    <row r="1129" spans="1:14">
      <c r="A1129" s="6" t="s">
        <v>29</v>
      </c>
      <c r="B1129" s="62" t="s">
        <v>258</v>
      </c>
      <c r="C1129" s="2" t="s">
        <v>24</v>
      </c>
      <c r="D1129" s="2" t="s">
        <v>125</v>
      </c>
      <c r="E1129" s="12"/>
      <c r="F1129" s="12"/>
      <c r="G1129" s="13">
        <v>3332397</v>
      </c>
      <c r="H1129" s="13">
        <v>1968500</v>
      </c>
      <c r="I1129" s="13"/>
      <c r="J1129" s="13">
        <v>1363897</v>
      </c>
      <c r="K1129" s="13"/>
      <c r="M1129" s="22"/>
      <c r="N1129" s="22" t="s">
        <v>272</v>
      </c>
    </row>
    <row r="1130" spans="1:14">
      <c r="A1130" s="6" t="s">
        <v>29</v>
      </c>
      <c r="B1130" s="62" t="s">
        <v>258</v>
      </c>
      <c r="C1130" s="2" t="s">
        <v>24</v>
      </c>
      <c r="D1130" s="2" t="s">
        <v>126</v>
      </c>
      <c r="E1130" s="12"/>
      <c r="F1130" s="12"/>
      <c r="G1130" s="13">
        <v>3088916</v>
      </c>
      <c r="H1130" s="13">
        <v>107984</v>
      </c>
      <c r="I1130" s="13"/>
      <c r="J1130" s="13">
        <v>2951312</v>
      </c>
      <c r="K1130" s="13"/>
      <c r="M1130" s="22"/>
      <c r="N1130" s="22" t="s">
        <v>275</v>
      </c>
    </row>
    <row r="1131" spans="1:14">
      <c r="A1131" s="6" t="s">
        <v>29</v>
      </c>
      <c r="B1131" s="62" t="s">
        <v>258</v>
      </c>
      <c r="C1131" s="2" t="s">
        <v>24</v>
      </c>
      <c r="D1131" s="2" t="s">
        <v>127</v>
      </c>
      <c r="E1131" s="12"/>
      <c r="F1131" s="12"/>
      <c r="G1131" s="13"/>
      <c r="H1131" s="13"/>
      <c r="I1131" s="13"/>
      <c r="J1131" s="13"/>
      <c r="K1131" s="13"/>
      <c r="M1131" s="22"/>
      <c r="N1131" s="22"/>
    </row>
    <row r="1132" spans="1:14">
      <c r="A1132" s="6" t="s">
        <v>29</v>
      </c>
      <c r="B1132" s="62" t="s">
        <v>258</v>
      </c>
      <c r="C1132" s="2" t="s">
        <v>24</v>
      </c>
      <c r="D1132" s="2" t="s">
        <v>128</v>
      </c>
      <c r="E1132" s="12"/>
      <c r="F1132" s="12"/>
      <c r="G1132" s="13"/>
      <c r="H1132" s="13"/>
      <c r="I1132" s="13"/>
      <c r="J1132" s="13"/>
      <c r="K1132" s="13"/>
      <c r="M1132" s="22"/>
      <c r="N1132" s="22"/>
    </row>
    <row r="1133" spans="1:14">
      <c r="A1133" s="6" t="s">
        <v>29</v>
      </c>
      <c r="B1133" s="62" t="s">
        <v>258</v>
      </c>
      <c r="C1133" s="2" t="s">
        <v>24</v>
      </c>
      <c r="D1133" s="2" t="s">
        <v>129</v>
      </c>
      <c r="E1133" s="12"/>
      <c r="F1133" s="12"/>
      <c r="G1133" s="13">
        <v>341903</v>
      </c>
      <c r="H1133" s="13">
        <v>680</v>
      </c>
      <c r="I1133" s="13"/>
      <c r="J1133" s="13">
        <v>313908</v>
      </c>
      <c r="K1133" s="13"/>
      <c r="M1133" s="22"/>
      <c r="N1133" s="22" t="s">
        <v>275</v>
      </c>
    </row>
    <row r="1134" spans="1:14">
      <c r="A1134" s="6" t="s">
        <v>29</v>
      </c>
      <c r="B1134" s="62" t="s">
        <v>258</v>
      </c>
      <c r="C1134" s="2" t="s">
        <v>24</v>
      </c>
      <c r="D1134" s="2" t="s">
        <v>130</v>
      </c>
      <c r="E1134" s="12"/>
      <c r="F1134" s="12"/>
      <c r="G1134" s="13"/>
      <c r="H1134" s="13"/>
      <c r="I1134" s="13"/>
      <c r="J1134" s="13"/>
      <c r="K1134" s="13"/>
      <c r="M1134" s="22"/>
      <c r="N1134" s="22"/>
    </row>
    <row r="1135" spans="1:14">
      <c r="A1135" s="6" t="s">
        <v>29</v>
      </c>
      <c r="B1135" s="62" t="s">
        <v>258</v>
      </c>
      <c r="C1135" s="2" t="s">
        <v>24</v>
      </c>
      <c r="D1135" s="2" t="s">
        <v>137</v>
      </c>
      <c r="E1135" s="12"/>
      <c r="F1135" s="12"/>
      <c r="G1135" s="13"/>
      <c r="H1135" s="13"/>
      <c r="I1135" s="13"/>
      <c r="J1135" s="13"/>
      <c r="K1135" s="13"/>
      <c r="M1135" s="22"/>
      <c r="N1135" s="22"/>
    </row>
    <row r="1136" spans="1:14">
      <c r="A1136" s="6" t="s">
        <v>29</v>
      </c>
      <c r="B1136" s="62" t="s">
        <v>258</v>
      </c>
      <c r="C1136" s="2" t="s">
        <v>24</v>
      </c>
      <c r="D1136" s="2" t="s">
        <v>139</v>
      </c>
      <c r="E1136" s="12"/>
      <c r="F1136" s="12"/>
      <c r="G1136" s="13"/>
      <c r="H1136" s="13"/>
      <c r="I1136" s="13"/>
      <c r="J1136" s="13"/>
      <c r="K1136" s="13"/>
      <c r="M1136" s="22"/>
      <c r="N1136" s="22"/>
    </row>
    <row r="1137" spans="1:14" ht="27.6">
      <c r="A1137" s="6" t="s">
        <v>29</v>
      </c>
      <c r="B1137" s="62" t="s">
        <v>258</v>
      </c>
      <c r="C1137" s="2" t="s">
        <v>24</v>
      </c>
      <c r="D1137" s="2" t="s">
        <v>140</v>
      </c>
      <c r="E1137" s="12"/>
      <c r="F1137" s="12"/>
      <c r="G1137" s="13"/>
      <c r="H1137" s="13"/>
      <c r="I1137" s="13"/>
      <c r="J1137" s="13"/>
      <c r="K1137" s="13"/>
      <c r="M1137" s="22"/>
      <c r="N1137" s="22"/>
    </row>
    <row r="1138" spans="1:14">
      <c r="A1138" s="6" t="s">
        <v>29</v>
      </c>
      <c r="B1138" s="62" t="s">
        <v>258</v>
      </c>
      <c r="C1138" s="2" t="s">
        <v>24</v>
      </c>
      <c r="D1138" s="2" t="s">
        <v>134</v>
      </c>
      <c r="E1138" s="12"/>
      <c r="F1138" s="12"/>
      <c r="G1138" s="13"/>
      <c r="H1138" s="13"/>
      <c r="I1138" s="13"/>
      <c r="J1138" s="13"/>
      <c r="K1138" s="13"/>
      <c r="M1138" s="22"/>
      <c r="N1138" s="22"/>
    </row>
    <row r="1139" spans="1:14">
      <c r="A1139" s="6" t="s">
        <v>29</v>
      </c>
      <c r="B1139" s="62" t="s">
        <v>258</v>
      </c>
      <c r="C1139" s="2" t="s">
        <v>25</v>
      </c>
      <c r="D1139" s="2" t="s">
        <v>134</v>
      </c>
      <c r="E1139" s="12"/>
      <c r="F1139" s="12"/>
      <c r="G1139" s="13"/>
      <c r="H1139" s="13"/>
      <c r="I1139" s="13"/>
      <c r="J1139" s="13"/>
      <c r="K1139" s="13"/>
      <c r="M1139" s="22"/>
      <c r="N1139" s="22"/>
    </row>
    <row r="1140" spans="1:14">
      <c r="A1140" s="6" t="s">
        <v>29</v>
      </c>
      <c r="B1140" s="62" t="s">
        <v>258</v>
      </c>
      <c r="C1140" s="2" t="s">
        <v>25</v>
      </c>
      <c r="D1140" s="2" t="s">
        <v>134</v>
      </c>
      <c r="E1140" s="12"/>
      <c r="F1140" s="12"/>
      <c r="G1140" s="13"/>
      <c r="H1140" s="13"/>
      <c r="I1140" s="13"/>
      <c r="J1140" s="13"/>
      <c r="K1140" s="13"/>
      <c r="M1140" s="22"/>
      <c r="N1140" s="22"/>
    </row>
    <row r="1141" spans="1:14">
      <c r="A1141" s="6" t="s">
        <v>29</v>
      </c>
      <c r="B1141" s="62" t="s">
        <v>258</v>
      </c>
      <c r="C1141" s="2" t="s">
        <v>26</v>
      </c>
      <c r="D1141" s="2" t="s">
        <v>134</v>
      </c>
      <c r="E1141" s="12"/>
      <c r="F1141" s="12"/>
      <c r="G1141" s="13"/>
      <c r="H1141" s="13"/>
      <c r="I1141" s="13"/>
      <c r="J1141" s="13"/>
      <c r="K1141" s="13"/>
      <c r="M1141" s="22"/>
      <c r="N1141" s="22"/>
    </row>
    <row r="1142" spans="1:14">
      <c r="A1142" s="6" t="s">
        <v>29</v>
      </c>
      <c r="B1142" s="62" t="s">
        <v>258</v>
      </c>
      <c r="C1142" s="2" t="s">
        <v>26</v>
      </c>
      <c r="D1142" s="2" t="s">
        <v>134</v>
      </c>
      <c r="E1142" s="12"/>
      <c r="F1142" s="12"/>
      <c r="G1142" s="13"/>
      <c r="H1142" s="13"/>
      <c r="I1142" s="13"/>
      <c r="J1142" s="13"/>
      <c r="K1142" s="13"/>
      <c r="M1142" s="22"/>
      <c r="N1142" s="22"/>
    </row>
    <row r="1143" spans="1:14">
      <c r="A1143" s="6" t="s">
        <v>29</v>
      </c>
      <c r="B1143" s="62" t="s">
        <v>258</v>
      </c>
      <c r="C1143" s="2" t="s">
        <v>14</v>
      </c>
      <c r="D1143" s="2" t="s">
        <v>134</v>
      </c>
      <c r="E1143" s="12"/>
      <c r="F1143" s="12"/>
      <c r="G1143" s="13"/>
      <c r="H1143" s="13"/>
      <c r="I1143" s="13"/>
      <c r="J1143" s="13"/>
      <c r="K1143" s="13"/>
      <c r="M1143" s="22"/>
      <c r="N1143" s="22"/>
    </row>
    <row r="1144" spans="1:14">
      <c r="A1144" s="6" t="s">
        <v>29</v>
      </c>
      <c r="B1144" s="62" t="s">
        <v>258</v>
      </c>
      <c r="C1144" s="2" t="s">
        <v>14</v>
      </c>
      <c r="D1144" s="2" t="s">
        <v>134</v>
      </c>
      <c r="E1144" s="12"/>
      <c r="F1144" s="12"/>
      <c r="G1144" s="13"/>
      <c r="H1144" s="13"/>
      <c r="I1144" s="13"/>
      <c r="J1144" s="13"/>
      <c r="K1144" s="13"/>
      <c r="M1144" s="22"/>
      <c r="N1144" s="22"/>
    </row>
    <row r="1145" spans="1:14" ht="27.6">
      <c r="A1145" s="6" t="s">
        <v>29</v>
      </c>
      <c r="B1145" s="62" t="s">
        <v>258</v>
      </c>
      <c r="C1145" s="2" t="s">
        <v>27</v>
      </c>
      <c r="D1145" s="2" t="s">
        <v>141</v>
      </c>
      <c r="E1145" s="12"/>
      <c r="F1145" s="12"/>
      <c r="G1145" s="13"/>
      <c r="H1145" s="13"/>
      <c r="I1145" s="13"/>
      <c r="J1145" s="13"/>
      <c r="K1145" s="13"/>
      <c r="M1145" s="22"/>
      <c r="N1145" s="22"/>
    </row>
    <row r="1146" spans="1:14" ht="41.4">
      <c r="A1146" s="6" t="s">
        <v>29</v>
      </c>
      <c r="B1146" s="62" t="s">
        <v>258</v>
      </c>
      <c r="C1146" s="2" t="s">
        <v>27</v>
      </c>
      <c r="D1146" s="2" t="s">
        <v>142</v>
      </c>
      <c r="E1146" s="12"/>
      <c r="F1146" s="12"/>
      <c r="G1146" s="13"/>
      <c r="H1146" s="13"/>
      <c r="I1146" s="13"/>
      <c r="J1146" s="13"/>
      <c r="K1146" s="13"/>
      <c r="M1146" s="22"/>
      <c r="N1146" s="22"/>
    </row>
    <row r="1147" spans="1:14">
      <c r="A1147" s="6" t="s">
        <v>29</v>
      </c>
      <c r="B1147" s="62" t="s">
        <v>276</v>
      </c>
      <c r="C1147" s="2" t="s">
        <v>22</v>
      </c>
      <c r="D1147" s="2" t="s">
        <v>125</v>
      </c>
      <c r="E1147" s="12">
        <v>1273648</v>
      </c>
      <c r="F1147" s="12">
        <v>960206</v>
      </c>
      <c r="G1147" s="13">
        <v>0</v>
      </c>
      <c r="H1147" s="13">
        <v>313442</v>
      </c>
      <c r="I1147" s="13">
        <v>0</v>
      </c>
      <c r="J1147" s="13">
        <v>0</v>
      </c>
      <c r="K1147" s="13">
        <v>0</v>
      </c>
      <c r="L1147" s="2">
        <v>0</v>
      </c>
      <c r="M1147" s="22">
        <v>0</v>
      </c>
      <c r="N1147" s="22"/>
    </row>
    <row r="1148" spans="1:14">
      <c r="A1148" s="6" t="s">
        <v>29</v>
      </c>
      <c r="B1148" s="62" t="s">
        <v>276</v>
      </c>
      <c r="C1148" s="2" t="s">
        <v>22</v>
      </c>
      <c r="D1148" s="2" t="s">
        <v>126</v>
      </c>
      <c r="E1148" s="12">
        <v>1273648</v>
      </c>
      <c r="F1148" s="12">
        <v>643183</v>
      </c>
      <c r="G1148" s="13">
        <v>0</v>
      </c>
      <c r="H1148" s="13">
        <v>526904</v>
      </c>
      <c r="I1148" s="13">
        <v>0</v>
      </c>
      <c r="J1148" s="13">
        <v>103561</v>
      </c>
      <c r="K1148" s="13">
        <v>0</v>
      </c>
      <c r="L1148" s="2">
        <v>0</v>
      </c>
      <c r="M1148" s="22">
        <v>0</v>
      </c>
      <c r="N1148" s="22"/>
    </row>
    <row r="1149" spans="1:14">
      <c r="A1149" s="6" t="s">
        <v>29</v>
      </c>
      <c r="B1149" s="62" t="s">
        <v>276</v>
      </c>
      <c r="C1149" s="2" t="s">
        <v>22</v>
      </c>
      <c r="D1149" s="2" t="s">
        <v>127</v>
      </c>
      <c r="E1149" s="12">
        <v>0</v>
      </c>
      <c r="F1149" s="12">
        <v>0</v>
      </c>
      <c r="G1149" s="13">
        <v>0</v>
      </c>
      <c r="H1149" s="13">
        <v>0</v>
      </c>
      <c r="I1149" s="13">
        <v>0</v>
      </c>
      <c r="J1149" s="13">
        <v>0</v>
      </c>
      <c r="K1149" s="13">
        <v>0</v>
      </c>
      <c r="L1149" s="2">
        <v>0</v>
      </c>
      <c r="M1149" s="22">
        <v>0</v>
      </c>
      <c r="N1149" s="22"/>
    </row>
    <row r="1150" spans="1:14">
      <c r="A1150" s="6" t="s">
        <v>29</v>
      </c>
      <c r="B1150" s="62" t="s">
        <v>276</v>
      </c>
      <c r="C1150" s="2" t="s">
        <v>22</v>
      </c>
      <c r="D1150" s="2" t="s">
        <v>128</v>
      </c>
      <c r="E1150" s="12">
        <v>0</v>
      </c>
      <c r="F1150" s="12">
        <v>0</v>
      </c>
      <c r="G1150" s="13">
        <v>0</v>
      </c>
      <c r="H1150" s="13">
        <v>0</v>
      </c>
      <c r="I1150" s="13">
        <v>0</v>
      </c>
      <c r="J1150" s="13">
        <v>0</v>
      </c>
      <c r="K1150" s="13">
        <v>0</v>
      </c>
      <c r="L1150" s="2">
        <v>0</v>
      </c>
      <c r="M1150" s="22">
        <v>0</v>
      </c>
      <c r="N1150" s="22"/>
    </row>
    <row r="1151" spans="1:14">
      <c r="A1151" s="6" t="s">
        <v>29</v>
      </c>
      <c r="B1151" s="62" t="s">
        <v>276</v>
      </c>
      <c r="C1151" s="2" t="s">
        <v>22</v>
      </c>
      <c r="D1151" s="2" t="s">
        <v>129</v>
      </c>
      <c r="E1151" s="12">
        <v>0</v>
      </c>
      <c r="F1151" s="12">
        <v>0</v>
      </c>
      <c r="G1151" s="13">
        <v>0</v>
      </c>
      <c r="H1151" s="13">
        <v>0</v>
      </c>
      <c r="I1151" s="13">
        <v>0</v>
      </c>
      <c r="J1151" s="13">
        <v>0</v>
      </c>
      <c r="K1151" s="13">
        <v>0</v>
      </c>
      <c r="L1151" s="2">
        <v>0</v>
      </c>
      <c r="M1151" s="22">
        <v>0</v>
      </c>
      <c r="N1151" s="22"/>
    </row>
    <row r="1152" spans="1:14">
      <c r="A1152" s="6" t="s">
        <v>29</v>
      </c>
      <c r="B1152" s="63" t="s">
        <v>276</v>
      </c>
      <c r="C1152" s="2" t="s">
        <v>22</v>
      </c>
      <c r="D1152" s="2" t="s">
        <v>130</v>
      </c>
      <c r="E1152" s="12">
        <v>126468</v>
      </c>
      <c r="F1152" s="12">
        <v>0</v>
      </c>
      <c r="G1152" s="13">
        <v>1492</v>
      </c>
      <c r="H1152" s="13">
        <v>0</v>
      </c>
      <c r="I1152" s="13">
        <v>0</v>
      </c>
      <c r="J1152" s="13">
        <v>127960</v>
      </c>
      <c r="K1152" s="13">
        <v>0</v>
      </c>
      <c r="L1152" s="2">
        <v>0</v>
      </c>
      <c r="M1152" s="22">
        <v>0</v>
      </c>
      <c r="N1152" s="22"/>
    </row>
    <row r="1153" spans="1:14">
      <c r="A1153" s="6" t="s">
        <v>29</v>
      </c>
      <c r="B1153" s="62" t="s">
        <v>276</v>
      </c>
      <c r="C1153" s="2" t="s">
        <v>22</v>
      </c>
      <c r="D1153" s="2" t="s">
        <v>131</v>
      </c>
      <c r="E1153" s="12">
        <v>0</v>
      </c>
      <c r="F1153" s="12">
        <v>0</v>
      </c>
      <c r="G1153" s="13">
        <v>0</v>
      </c>
      <c r="H1153" s="13">
        <v>0</v>
      </c>
      <c r="I1153" s="13">
        <v>0</v>
      </c>
      <c r="J1153" s="13">
        <v>0</v>
      </c>
      <c r="K1153" s="13">
        <v>0</v>
      </c>
      <c r="L1153" s="2">
        <v>0</v>
      </c>
      <c r="M1153" s="22">
        <v>0</v>
      </c>
      <c r="N1153" s="22"/>
    </row>
    <row r="1154" spans="1:14" ht="27.6">
      <c r="A1154" s="6" t="s">
        <v>29</v>
      </c>
      <c r="B1154" s="62" t="s">
        <v>276</v>
      </c>
      <c r="C1154" s="2" t="s">
        <v>22</v>
      </c>
      <c r="D1154" s="2" t="s">
        <v>132</v>
      </c>
      <c r="E1154" s="12">
        <v>0</v>
      </c>
      <c r="F1154" s="12">
        <v>0</v>
      </c>
      <c r="G1154" s="13">
        <v>0</v>
      </c>
      <c r="H1154" s="13">
        <v>0</v>
      </c>
      <c r="I1154" s="13">
        <v>0</v>
      </c>
      <c r="J1154" s="13">
        <v>0</v>
      </c>
      <c r="K1154" s="13">
        <v>0</v>
      </c>
      <c r="L1154" s="2">
        <v>0</v>
      </c>
      <c r="M1154" s="22">
        <v>0</v>
      </c>
      <c r="N1154" s="22"/>
    </row>
    <row r="1155" spans="1:14">
      <c r="A1155" s="6" t="s">
        <v>29</v>
      </c>
      <c r="B1155" s="62" t="s">
        <v>276</v>
      </c>
      <c r="C1155" s="2" t="s">
        <v>22</v>
      </c>
      <c r="D1155" s="2" t="s">
        <v>133</v>
      </c>
      <c r="E1155" s="12">
        <v>0</v>
      </c>
      <c r="F1155" s="12">
        <v>0</v>
      </c>
      <c r="G1155" s="13">
        <v>0</v>
      </c>
      <c r="H1155" s="13">
        <v>0</v>
      </c>
      <c r="I1155" s="13">
        <v>0</v>
      </c>
      <c r="J1155" s="13">
        <v>0</v>
      </c>
      <c r="K1155" s="13">
        <v>0</v>
      </c>
      <c r="L1155" s="2">
        <v>0</v>
      </c>
      <c r="M1155" s="22">
        <v>0</v>
      </c>
      <c r="N1155" s="22"/>
    </row>
    <row r="1156" spans="1:14">
      <c r="A1156" s="6" t="s">
        <v>29</v>
      </c>
      <c r="B1156" s="62" t="s">
        <v>276</v>
      </c>
      <c r="C1156" s="2" t="s">
        <v>22</v>
      </c>
      <c r="D1156" s="2" t="s">
        <v>134</v>
      </c>
      <c r="E1156" s="12">
        <v>0</v>
      </c>
      <c r="F1156" s="12">
        <v>0</v>
      </c>
      <c r="G1156" s="13">
        <v>0</v>
      </c>
      <c r="H1156" s="13">
        <v>0</v>
      </c>
      <c r="I1156" s="13">
        <v>0</v>
      </c>
      <c r="J1156" s="13">
        <v>0</v>
      </c>
      <c r="K1156" s="13">
        <v>0</v>
      </c>
      <c r="L1156" s="2">
        <v>0</v>
      </c>
      <c r="M1156" s="22">
        <v>0</v>
      </c>
      <c r="N1156" s="22"/>
    </row>
    <row r="1157" spans="1:14">
      <c r="A1157" s="6" t="s">
        <v>29</v>
      </c>
      <c r="B1157" s="62" t="s">
        <v>276</v>
      </c>
      <c r="C1157" s="2" t="s">
        <v>87</v>
      </c>
      <c r="D1157" s="2" t="s">
        <v>135</v>
      </c>
      <c r="E1157" s="12">
        <v>0</v>
      </c>
      <c r="F1157" s="12">
        <v>0</v>
      </c>
      <c r="G1157" s="13">
        <v>64170</v>
      </c>
      <c r="H1157" s="13">
        <v>64170</v>
      </c>
      <c r="I1157" s="13">
        <v>50000</v>
      </c>
      <c r="J1157" s="13">
        <v>30837</v>
      </c>
      <c r="K1157" s="13">
        <v>0</v>
      </c>
      <c r="L1157" s="2">
        <v>0</v>
      </c>
      <c r="M1157" s="22">
        <v>0</v>
      </c>
      <c r="N1157" s="22"/>
    </row>
    <row r="1158" spans="1:14">
      <c r="A1158" s="6" t="s">
        <v>29</v>
      </c>
      <c r="B1158" s="62" t="s">
        <v>276</v>
      </c>
      <c r="C1158" s="2" t="s">
        <v>23</v>
      </c>
      <c r="D1158" s="2" t="s">
        <v>136</v>
      </c>
      <c r="E1158" s="12">
        <v>0</v>
      </c>
      <c r="F1158" s="12">
        <v>0</v>
      </c>
      <c r="G1158" s="13">
        <v>1273648</v>
      </c>
      <c r="H1158" s="13">
        <v>1273648</v>
      </c>
      <c r="I1158" s="13">
        <v>0</v>
      </c>
      <c r="J1158" s="13">
        <v>0</v>
      </c>
      <c r="K1158" s="13">
        <v>0</v>
      </c>
      <c r="L1158" s="2">
        <v>0</v>
      </c>
      <c r="M1158" s="22">
        <v>0</v>
      </c>
      <c r="N1158" s="22"/>
    </row>
    <row r="1159" spans="1:14">
      <c r="A1159" s="6" t="s">
        <v>29</v>
      </c>
      <c r="B1159" s="62" t="s">
        <v>276</v>
      </c>
      <c r="C1159" s="2" t="s">
        <v>23</v>
      </c>
      <c r="D1159" s="2" t="s">
        <v>126</v>
      </c>
      <c r="E1159" s="12">
        <v>0</v>
      </c>
      <c r="F1159" s="12">
        <v>0</v>
      </c>
      <c r="G1159" s="13">
        <v>4693776</v>
      </c>
      <c r="H1159" s="13">
        <v>1878780</v>
      </c>
      <c r="I1159" s="13">
        <v>0</v>
      </c>
      <c r="J1159" s="13">
        <v>2814996</v>
      </c>
      <c r="K1159" s="13">
        <v>0</v>
      </c>
      <c r="L1159" s="2">
        <v>0</v>
      </c>
      <c r="M1159" s="22">
        <v>0</v>
      </c>
      <c r="N1159" s="22"/>
    </row>
    <row r="1160" spans="1:14">
      <c r="A1160" s="6" t="s">
        <v>29</v>
      </c>
      <c r="B1160" s="62" t="s">
        <v>276</v>
      </c>
      <c r="C1160" s="2" t="s">
        <v>23</v>
      </c>
      <c r="D1160" s="2" t="s">
        <v>127</v>
      </c>
      <c r="E1160" s="12">
        <v>0</v>
      </c>
      <c r="F1160" s="12">
        <v>0</v>
      </c>
      <c r="G1160" s="13">
        <v>0</v>
      </c>
      <c r="H1160" s="13">
        <v>0</v>
      </c>
      <c r="I1160" s="13">
        <v>0</v>
      </c>
      <c r="J1160" s="13">
        <v>0</v>
      </c>
      <c r="K1160" s="13">
        <v>0</v>
      </c>
      <c r="L1160" s="2">
        <v>0</v>
      </c>
      <c r="M1160" s="22">
        <v>0</v>
      </c>
      <c r="N1160" s="22"/>
    </row>
    <row r="1161" spans="1:14">
      <c r="A1161" s="6" t="s">
        <v>29</v>
      </c>
      <c r="B1161" s="62" t="s">
        <v>276</v>
      </c>
      <c r="C1161" s="2" t="s">
        <v>23</v>
      </c>
      <c r="D1161" s="2" t="s">
        <v>128</v>
      </c>
      <c r="E1161" s="12">
        <v>0</v>
      </c>
      <c r="F1161" s="12">
        <v>0</v>
      </c>
      <c r="G1161" s="13">
        <v>0</v>
      </c>
      <c r="H1161" s="13">
        <v>0</v>
      </c>
      <c r="I1161" s="13">
        <v>0</v>
      </c>
      <c r="J1161" s="13">
        <v>0</v>
      </c>
      <c r="K1161" s="13">
        <v>0</v>
      </c>
      <c r="L1161" s="2">
        <v>0</v>
      </c>
      <c r="M1161" s="22">
        <v>0</v>
      </c>
      <c r="N1161" s="22"/>
    </row>
    <row r="1162" spans="1:14">
      <c r="A1162" s="6" t="s">
        <v>29</v>
      </c>
      <c r="B1162" s="62" t="s">
        <v>276</v>
      </c>
      <c r="C1162" s="2" t="s">
        <v>23</v>
      </c>
      <c r="D1162" s="2" t="s">
        <v>129</v>
      </c>
      <c r="E1162" s="12">
        <v>0</v>
      </c>
      <c r="F1162" s="12">
        <v>0</v>
      </c>
      <c r="G1162" s="13">
        <v>0</v>
      </c>
      <c r="H1162" s="13">
        <v>0</v>
      </c>
      <c r="I1162" s="13">
        <v>0</v>
      </c>
      <c r="J1162" s="13">
        <v>0</v>
      </c>
      <c r="K1162" s="13">
        <v>0</v>
      </c>
      <c r="L1162" s="2">
        <v>0</v>
      </c>
      <c r="M1162" s="22">
        <v>0</v>
      </c>
      <c r="N1162" s="22"/>
    </row>
    <row r="1163" spans="1:14">
      <c r="A1163" s="6" t="s">
        <v>29</v>
      </c>
      <c r="B1163" s="62" t="s">
        <v>276</v>
      </c>
      <c r="C1163" s="2" t="s">
        <v>23</v>
      </c>
      <c r="D1163" s="2" t="s">
        <v>130</v>
      </c>
      <c r="E1163" s="12">
        <v>0</v>
      </c>
      <c r="F1163" s="12">
        <v>0</v>
      </c>
      <c r="G1163" s="13">
        <v>254559</v>
      </c>
      <c r="H1163" s="13">
        <v>0</v>
      </c>
      <c r="I1163" s="13">
        <v>0</v>
      </c>
      <c r="J1163" s="13">
        <v>254559</v>
      </c>
      <c r="K1163" s="13">
        <v>0</v>
      </c>
      <c r="L1163" s="2">
        <v>0</v>
      </c>
      <c r="M1163" s="22">
        <v>0</v>
      </c>
      <c r="N1163" s="22"/>
    </row>
    <row r="1164" spans="1:14">
      <c r="A1164" s="6" t="s">
        <v>29</v>
      </c>
      <c r="B1164" s="62" t="s">
        <v>276</v>
      </c>
      <c r="C1164" s="2" t="s">
        <v>23</v>
      </c>
      <c r="D1164" s="2" t="s">
        <v>137</v>
      </c>
      <c r="E1164" s="12">
        <v>0</v>
      </c>
      <c r="F1164" s="12">
        <v>0</v>
      </c>
      <c r="G1164" s="13">
        <v>0</v>
      </c>
      <c r="H1164" s="13">
        <v>0</v>
      </c>
      <c r="I1164" s="13">
        <v>0</v>
      </c>
      <c r="J1164" s="13">
        <v>0</v>
      </c>
      <c r="K1164" s="13">
        <v>0</v>
      </c>
      <c r="L1164" s="2">
        <v>0</v>
      </c>
      <c r="M1164" s="22">
        <v>0</v>
      </c>
      <c r="N1164" s="22"/>
    </row>
    <row r="1165" spans="1:14" ht="27.6">
      <c r="A1165" s="6" t="s">
        <v>29</v>
      </c>
      <c r="B1165" s="62" t="s">
        <v>276</v>
      </c>
      <c r="C1165" s="2" t="s">
        <v>23</v>
      </c>
      <c r="D1165" s="2" t="s">
        <v>138</v>
      </c>
      <c r="E1165" s="12">
        <v>0</v>
      </c>
      <c r="F1165" s="12">
        <v>0</v>
      </c>
      <c r="G1165" s="13">
        <v>0</v>
      </c>
      <c r="H1165" s="13">
        <v>0</v>
      </c>
      <c r="I1165" s="13">
        <v>0</v>
      </c>
      <c r="J1165" s="13">
        <v>0</v>
      </c>
      <c r="K1165" s="13">
        <v>0</v>
      </c>
      <c r="L1165" s="2">
        <v>0</v>
      </c>
      <c r="M1165" s="22">
        <v>0</v>
      </c>
      <c r="N1165" s="22"/>
    </row>
    <row r="1166" spans="1:14">
      <c r="A1166" s="6" t="s">
        <v>29</v>
      </c>
      <c r="B1166" s="62" t="s">
        <v>276</v>
      </c>
      <c r="C1166" s="2" t="s">
        <v>23</v>
      </c>
      <c r="D1166" s="2" t="s">
        <v>134</v>
      </c>
      <c r="E1166" s="12">
        <v>0</v>
      </c>
      <c r="F1166" s="12">
        <v>0</v>
      </c>
      <c r="G1166" s="13">
        <v>0</v>
      </c>
      <c r="H1166" s="13">
        <v>0</v>
      </c>
      <c r="I1166" s="13">
        <v>0</v>
      </c>
      <c r="J1166" s="13">
        <v>0</v>
      </c>
      <c r="K1166" s="13">
        <v>0</v>
      </c>
      <c r="L1166" s="2">
        <v>0</v>
      </c>
      <c r="M1166" s="22">
        <v>0</v>
      </c>
      <c r="N1166" s="22"/>
    </row>
    <row r="1167" spans="1:14">
      <c r="A1167" s="6" t="s">
        <v>29</v>
      </c>
      <c r="B1167" s="62" t="s">
        <v>276</v>
      </c>
      <c r="C1167" s="2" t="s">
        <v>24</v>
      </c>
      <c r="D1167" s="2" t="s">
        <v>125</v>
      </c>
      <c r="E1167" s="12">
        <v>0</v>
      </c>
      <c r="F1167" s="12">
        <v>0</v>
      </c>
      <c r="G1167" s="13">
        <v>5261403</v>
      </c>
      <c r="H1167" s="13">
        <v>793</v>
      </c>
      <c r="I1167" s="13">
        <v>0</v>
      </c>
      <c r="J1167" s="13">
        <v>5260610</v>
      </c>
      <c r="K1167" s="13">
        <v>0</v>
      </c>
      <c r="L1167" s="2">
        <v>0</v>
      </c>
      <c r="M1167" s="22">
        <v>0</v>
      </c>
      <c r="N1167" s="22"/>
    </row>
    <row r="1168" spans="1:14">
      <c r="A1168" s="6" t="s">
        <v>29</v>
      </c>
      <c r="B1168" s="62" t="s">
        <v>276</v>
      </c>
      <c r="C1168" s="2" t="s">
        <v>24</v>
      </c>
      <c r="D1168" s="2" t="s">
        <v>126</v>
      </c>
      <c r="E1168" s="12">
        <v>0</v>
      </c>
      <c r="F1168" s="12">
        <v>0</v>
      </c>
      <c r="G1168" s="13">
        <v>5025019</v>
      </c>
      <c r="H1168" s="13">
        <v>89955</v>
      </c>
      <c r="I1168" s="13">
        <v>0</v>
      </c>
      <c r="J1168" s="13">
        <v>2748595</v>
      </c>
      <c r="K1168" s="13">
        <v>0</v>
      </c>
      <c r="L1168" s="2">
        <v>509573</v>
      </c>
      <c r="M1168" s="22">
        <v>0</v>
      </c>
      <c r="N1168" s="22"/>
    </row>
    <row r="1169" spans="1:14">
      <c r="A1169" s="6" t="s">
        <v>29</v>
      </c>
      <c r="B1169" s="62" t="s">
        <v>276</v>
      </c>
      <c r="C1169" s="2" t="s">
        <v>24</v>
      </c>
      <c r="D1169" s="2" t="s">
        <v>127</v>
      </c>
      <c r="E1169" s="12">
        <v>0</v>
      </c>
      <c r="F1169" s="12">
        <v>0</v>
      </c>
      <c r="G1169" s="13">
        <v>0</v>
      </c>
      <c r="H1169" s="13">
        <v>0</v>
      </c>
      <c r="I1169" s="13">
        <v>0</v>
      </c>
      <c r="J1169" s="13">
        <v>0</v>
      </c>
      <c r="K1169" s="13">
        <v>0</v>
      </c>
      <c r="L1169" s="2">
        <v>0</v>
      </c>
      <c r="M1169" s="22">
        <v>0</v>
      </c>
      <c r="N1169" s="22"/>
    </row>
    <row r="1170" spans="1:14">
      <c r="A1170" s="6" t="s">
        <v>29</v>
      </c>
      <c r="B1170" s="62" t="s">
        <v>276</v>
      </c>
      <c r="C1170" s="2" t="s">
        <v>24</v>
      </c>
      <c r="D1170" s="2" t="s">
        <v>128</v>
      </c>
      <c r="E1170" s="12">
        <v>0</v>
      </c>
      <c r="F1170" s="12">
        <v>0</v>
      </c>
      <c r="G1170" s="13">
        <v>0</v>
      </c>
      <c r="H1170" s="13">
        <v>0</v>
      </c>
      <c r="I1170" s="13">
        <v>0</v>
      </c>
      <c r="J1170" s="13">
        <v>0</v>
      </c>
      <c r="K1170" s="13">
        <v>0</v>
      </c>
      <c r="L1170" s="2">
        <v>0</v>
      </c>
      <c r="M1170" s="22">
        <v>0</v>
      </c>
      <c r="N1170" s="22"/>
    </row>
    <row r="1171" spans="1:14">
      <c r="A1171" s="6" t="s">
        <v>29</v>
      </c>
      <c r="B1171" s="62" t="s">
        <v>276</v>
      </c>
      <c r="C1171" s="2" t="s">
        <v>24</v>
      </c>
      <c r="D1171" s="2" t="s">
        <v>129</v>
      </c>
      <c r="E1171" s="12">
        <v>0</v>
      </c>
      <c r="F1171" s="12">
        <v>0</v>
      </c>
      <c r="G1171" s="13">
        <v>0</v>
      </c>
      <c r="H1171" s="13">
        <v>0</v>
      </c>
      <c r="I1171" s="13">
        <v>0</v>
      </c>
      <c r="J1171" s="13">
        <v>0</v>
      </c>
      <c r="K1171" s="13">
        <v>0</v>
      </c>
      <c r="L1171" s="2">
        <v>0</v>
      </c>
      <c r="M1171" s="22">
        <v>0</v>
      </c>
      <c r="N1171" s="22"/>
    </row>
    <row r="1172" spans="1:14">
      <c r="A1172" s="6" t="s">
        <v>29</v>
      </c>
      <c r="B1172" s="62" t="s">
        <v>276</v>
      </c>
      <c r="C1172" s="2" t="s">
        <v>24</v>
      </c>
      <c r="D1172" s="2" t="s">
        <v>130</v>
      </c>
      <c r="E1172" s="12">
        <v>0</v>
      </c>
      <c r="F1172" s="12">
        <v>0</v>
      </c>
      <c r="G1172" s="13">
        <v>457972</v>
      </c>
      <c r="H1172" s="13">
        <v>0</v>
      </c>
      <c r="I1172" s="13">
        <v>0</v>
      </c>
      <c r="J1172" s="13">
        <v>230120</v>
      </c>
      <c r="K1172" s="13">
        <v>0</v>
      </c>
      <c r="L1172" s="2">
        <v>56770</v>
      </c>
      <c r="M1172" s="22">
        <v>0</v>
      </c>
      <c r="N1172" s="22"/>
    </row>
    <row r="1173" spans="1:14">
      <c r="A1173" s="6" t="s">
        <v>29</v>
      </c>
      <c r="B1173" s="62" t="s">
        <v>276</v>
      </c>
      <c r="C1173" s="2" t="s">
        <v>24</v>
      </c>
      <c r="D1173" s="2" t="s">
        <v>137</v>
      </c>
      <c r="E1173" s="12">
        <v>0</v>
      </c>
      <c r="F1173" s="12">
        <v>0</v>
      </c>
      <c r="G1173" s="13">
        <v>0</v>
      </c>
      <c r="H1173" s="13">
        <v>0</v>
      </c>
      <c r="I1173" s="13">
        <v>0</v>
      </c>
      <c r="J1173" s="13">
        <v>0</v>
      </c>
      <c r="K1173" s="13">
        <v>0</v>
      </c>
      <c r="L1173" s="2">
        <v>0</v>
      </c>
      <c r="M1173" s="22">
        <v>0</v>
      </c>
      <c r="N1173" s="22"/>
    </row>
    <row r="1174" spans="1:14">
      <c r="A1174" s="6" t="s">
        <v>29</v>
      </c>
      <c r="B1174" s="62" t="s">
        <v>276</v>
      </c>
      <c r="C1174" s="2" t="s">
        <v>24</v>
      </c>
      <c r="D1174" s="2" t="s">
        <v>139</v>
      </c>
      <c r="E1174" s="12">
        <v>0</v>
      </c>
      <c r="F1174" s="12">
        <v>0</v>
      </c>
      <c r="G1174" s="13">
        <v>0</v>
      </c>
      <c r="H1174" s="13">
        <v>0</v>
      </c>
      <c r="I1174" s="13">
        <v>0</v>
      </c>
      <c r="J1174" s="13">
        <v>0</v>
      </c>
      <c r="K1174" s="13">
        <v>0</v>
      </c>
      <c r="L1174" s="2">
        <v>0</v>
      </c>
      <c r="M1174" s="22">
        <v>0</v>
      </c>
      <c r="N1174" s="22"/>
    </row>
    <row r="1175" spans="1:14" ht="27.6">
      <c r="A1175" s="6" t="s">
        <v>29</v>
      </c>
      <c r="B1175" s="62" t="s">
        <v>276</v>
      </c>
      <c r="C1175" s="2" t="s">
        <v>24</v>
      </c>
      <c r="D1175" s="2" t="s">
        <v>140</v>
      </c>
      <c r="E1175" s="12">
        <v>0</v>
      </c>
      <c r="F1175" s="12">
        <v>0</v>
      </c>
      <c r="G1175" s="13">
        <v>0</v>
      </c>
      <c r="H1175" s="13">
        <v>0</v>
      </c>
      <c r="I1175" s="13">
        <v>0</v>
      </c>
      <c r="J1175" s="13">
        <v>0</v>
      </c>
      <c r="K1175" s="13">
        <v>0</v>
      </c>
      <c r="L1175" s="2">
        <v>0</v>
      </c>
      <c r="M1175" s="22">
        <v>0</v>
      </c>
      <c r="N1175" s="22"/>
    </row>
    <row r="1176" spans="1:14">
      <c r="A1176" s="6" t="s">
        <v>29</v>
      </c>
      <c r="B1176" s="62" t="s">
        <v>276</v>
      </c>
      <c r="C1176" s="2" t="s">
        <v>24</v>
      </c>
      <c r="D1176" s="2" t="s">
        <v>134</v>
      </c>
      <c r="E1176" s="12">
        <v>0</v>
      </c>
      <c r="F1176" s="12">
        <v>0</v>
      </c>
      <c r="G1176" s="13">
        <v>0</v>
      </c>
      <c r="H1176" s="13">
        <v>0</v>
      </c>
      <c r="I1176" s="13">
        <v>0</v>
      </c>
      <c r="J1176" s="13">
        <v>0</v>
      </c>
      <c r="K1176" s="13">
        <v>0</v>
      </c>
      <c r="L1176" s="2">
        <v>0</v>
      </c>
      <c r="M1176" s="22">
        <v>0</v>
      </c>
      <c r="N1176" s="22"/>
    </row>
    <row r="1177" spans="1:14">
      <c r="A1177" s="6" t="s">
        <v>29</v>
      </c>
      <c r="B1177" s="62" t="s">
        <v>276</v>
      </c>
      <c r="C1177" s="2" t="s">
        <v>25</v>
      </c>
      <c r="D1177" s="2" t="s">
        <v>134</v>
      </c>
      <c r="E1177" s="12">
        <v>0</v>
      </c>
      <c r="F1177" s="12">
        <v>0</v>
      </c>
      <c r="G1177" s="13">
        <v>0</v>
      </c>
      <c r="H1177" s="13">
        <v>0</v>
      </c>
      <c r="I1177" s="13">
        <v>0</v>
      </c>
      <c r="J1177" s="13">
        <v>0</v>
      </c>
      <c r="K1177" s="13">
        <v>0</v>
      </c>
      <c r="L1177" s="2">
        <v>0</v>
      </c>
      <c r="M1177" s="22">
        <v>0</v>
      </c>
      <c r="N1177" s="22"/>
    </row>
    <row r="1178" spans="1:14">
      <c r="A1178" s="6" t="s">
        <v>29</v>
      </c>
      <c r="B1178" s="62" t="s">
        <v>276</v>
      </c>
      <c r="C1178" s="2" t="s">
        <v>25</v>
      </c>
      <c r="D1178" s="2" t="s">
        <v>134</v>
      </c>
      <c r="E1178" s="12">
        <v>0</v>
      </c>
      <c r="F1178" s="12">
        <v>0</v>
      </c>
      <c r="G1178" s="13">
        <v>0</v>
      </c>
      <c r="H1178" s="13">
        <v>0</v>
      </c>
      <c r="I1178" s="13">
        <v>0</v>
      </c>
      <c r="J1178" s="13">
        <v>0</v>
      </c>
      <c r="K1178" s="13">
        <v>0</v>
      </c>
      <c r="L1178" s="2">
        <v>0</v>
      </c>
      <c r="M1178" s="22">
        <v>0</v>
      </c>
      <c r="N1178" s="22"/>
    </row>
    <row r="1179" spans="1:14">
      <c r="A1179" s="6" t="s">
        <v>29</v>
      </c>
      <c r="B1179" s="62" t="s">
        <v>276</v>
      </c>
      <c r="C1179" s="2" t="s">
        <v>26</v>
      </c>
      <c r="D1179" s="2" t="s">
        <v>134</v>
      </c>
      <c r="E1179" s="12">
        <v>0</v>
      </c>
      <c r="F1179" s="12">
        <v>0</v>
      </c>
      <c r="G1179" s="13">
        <v>0</v>
      </c>
      <c r="H1179" s="13">
        <v>0</v>
      </c>
      <c r="I1179" s="13">
        <v>0</v>
      </c>
      <c r="J1179" s="13">
        <v>0</v>
      </c>
      <c r="K1179" s="13">
        <v>0</v>
      </c>
      <c r="L1179" s="2">
        <v>0</v>
      </c>
      <c r="M1179" s="22">
        <v>0</v>
      </c>
      <c r="N1179" s="22"/>
    </row>
    <row r="1180" spans="1:14">
      <c r="A1180" s="6" t="s">
        <v>29</v>
      </c>
      <c r="B1180" s="62" t="s">
        <v>276</v>
      </c>
      <c r="C1180" s="2" t="s">
        <v>26</v>
      </c>
      <c r="D1180" s="2" t="s">
        <v>134</v>
      </c>
      <c r="E1180" s="12">
        <v>0</v>
      </c>
      <c r="F1180" s="12">
        <v>0</v>
      </c>
      <c r="G1180" s="13">
        <v>0</v>
      </c>
      <c r="H1180" s="13">
        <v>0</v>
      </c>
      <c r="I1180" s="13">
        <v>0</v>
      </c>
      <c r="J1180" s="13">
        <v>0</v>
      </c>
      <c r="K1180" s="13">
        <v>0</v>
      </c>
      <c r="L1180" s="2">
        <v>0</v>
      </c>
      <c r="M1180" s="22">
        <v>0</v>
      </c>
      <c r="N1180" s="22"/>
    </row>
    <row r="1181" spans="1:14">
      <c r="A1181" s="6" t="s">
        <v>29</v>
      </c>
      <c r="B1181" s="62" t="s">
        <v>276</v>
      </c>
      <c r="C1181" s="2" t="s">
        <v>14</v>
      </c>
      <c r="D1181" s="2" t="s">
        <v>134</v>
      </c>
      <c r="E1181" s="12">
        <v>0</v>
      </c>
      <c r="F1181" s="12">
        <v>0</v>
      </c>
      <c r="G1181" s="13">
        <v>0</v>
      </c>
      <c r="H1181" s="13">
        <v>0</v>
      </c>
      <c r="I1181" s="13">
        <v>0</v>
      </c>
      <c r="J1181" s="13">
        <v>0</v>
      </c>
      <c r="K1181" s="13">
        <v>0</v>
      </c>
      <c r="L1181" s="2">
        <v>0</v>
      </c>
      <c r="M1181" s="22">
        <v>0</v>
      </c>
      <c r="N1181" s="22"/>
    </row>
    <row r="1182" spans="1:14">
      <c r="A1182" s="6" t="s">
        <v>29</v>
      </c>
      <c r="B1182" s="62" t="s">
        <v>276</v>
      </c>
      <c r="C1182" s="2" t="s">
        <v>14</v>
      </c>
      <c r="D1182" s="2" t="s">
        <v>134</v>
      </c>
      <c r="E1182" s="12">
        <v>0</v>
      </c>
      <c r="F1182" s="12">
        <v>0</v>
      </c>
      <c r="G1182" s="13">
        <v>0</v>
      </c>
      <c r="H1182" s="13">
        <v>0</v>
      </c>
      <c r="I1182" s="13">
        <v>0</v>
      </c>
      <c r="J1182" s="13">
        <v>0</v>
      </c>
      <c r="K1182" s="13">
        <v>0</v>
      </c>
      <c r="L1182" s="2">
        <v>0</v>
      </c>
      <c r="M1182" s="22">
        <v>0</v>
      </c>
      <c r="N1182" s="22"/>
    </row>
    <row r="1183" spans="1:14" ht="27.6">
      <c r="A1183" s="6" t="s">
        <v>29</v>
      </c>
      <c r="B1183" s="62" t="s">
        <v>276</v>
      </c>
      <c r="C1183" s="2" t="s">
        <v>27</v>
      </c>
      <c r="D1183" s="2" t="s">
        <v>141</v>
      </c>
      <c r="E1183" s="12">
        <v>0</v>
      </c>
      <c r="F1183" s="12">
        <v>0</v>
      </c>
      <c r="G1183" s="13">
        <v>0</v>
      </c>
      <c r="H1183" s="13">
        <v>0</v>
      </c>
      <c r="I1183" s="13">
        <v>0</v>
      </c>
      <c r="J1183" s="13">
        <v>0</v>
      </c>
      <c r="K1183" s="13">
        <v>0</v>
      </c>
      <c r="L1183" s="2">
        <v>0</v>
      </c>
      <c r="M1183" s="22">
        <v>0</v>
      </c>
      <c r="N1183" s="22"/>
    </row>
    <row r="1184" spans="1:14" ht="41.4">
      <c r="A1184" s="6" t="s">
        <v>29</v>
      </c>
      <c r="B1184" s="62" t="s">
        <v>276</v>
      </c>
      <c r="C1184" s="2" t="s">
        <v>27</v>
      </c>
      <c r="D1184" s="2" t="s">
        <v>142</v>
      </c>
      <c r="E1184" s="12">
        <v>0</v>
      </c>
      <c r="F1184" s="12">
        <v>0</v>
      </c>
      <c r="G1184" s="13">
        <v>0</v>
      </c>
      <c r="H1184" s="13">
        <v>0</v>
      </c>
      <c r="I1184" s="13">
        <v>67536</v>
      </c>
      <c r="J1184" s="13">
        <v>67536</v>
      </c>
      <c r="K1184" s="13">
        <v>0</v>
      </c>
      <c r="L1184" s="2">
        <v>0</v>
      </c>
      <c r="M1184" s="22">
        <v>0</v>
      </c>
      <c r="N1184" s="22"/>
    </row>
    <row r="1185" spans="1:14">
      <c r="A1185" s="6" t="s">
        <v>29</v>
      </c>
      <c r="B1185" s="62" t="s">
        <v>280</v>
      </c>
      <c r="C1185" s="2" t="s">
        <v>22</v>
      </c>
      <c r="D1185" s="2" t="s">
        <v>125</v>
      </c>
      <c r="E1185" s="12"/>
      <c r="F1185" s="12"/>
      <c r="G1185" s="13"/>
      <c r="H1185" s="13"/>
      <c r="I1185" s="13"/>
      <c r="J1185" s="13"/>
      <c r="K1185" s="13"/>
      <c r="M1185" s="22"/>
      <c r="N1185" s="22"/>
    </row>
    <row r="1186" spans="1:14">
      <c r="A1186" s="6" t="s">
        <v>29</v>
      </c>
      <c r="B1186" s="62" t="s">
        <v>280</v>
      </c>
      <c r="C1186" s="2" t="s">
        <v>22</v>
      </c>
      <c r="D1186" s="2" t="s">
        <v>126</v>
      </c>
      <c r="E1186" s="12"/>
      <c r="F1186" s="12"/>
      <c r="G1186" s="13"/>
      <c r="H1186" s="13"/>
      <c r="I1186" s="13"/>
      <c r="J1186" s="13"/>
      <c r="K1186" s="13"/>
      <c r="M1186" s="22"/>
      <c r="N1186" s="22"/>
    </row>
    <row r="1187" spans="1:14">
      <c r="A1187" s="6" t="s">
        <v>29</v>
      </c>
      <c r="B1187" s="62" t="s">
        <v>280</v>
      </c>
      <c r="C1187" s="2" t="s">
        <v>22</v>
      </c>
      <c r="D1187" s="2" t="s">
        <v>127</v>
      </c>
      <c r="E1187" s="12"/>
      <c r="F1187" s="12"/>
      <c r="G1187" s="13"/>
      <c r="H1187" s="13"/>
      <c r="I1187" s="13"/>
      <c r="J1187" s="13"/>
      <c r="K1187" s="13"/>
      <c r="M1187" s="22"/>
      <c r="N1187" s="22"/>
    </row>
    <row r="1188" spans="1:14">
      <c r="A1188" s="6" t="s">
        <v>29</v>
      </c>
      <c r="B1188" s="63" t="s">
        <v>280</v>
      </c>
      <c r="C1188" s="2" t="s">
        <v>22</v>
      </c>
      <c r="D1188" s="2" t="s">
        <v>128</v>
      </c>
      <c r="E1188" s="12"/>
      <c r="F1188" s="12"/>
      <c r="G1188" s="13"/>
      <c r="H1188" s="13"/>
      <c r="I1188" s="13"/>
      <c r="J1188" s="13"/>
      <c r="K1188" s="13"/>
      <c r="M1188" s="22"/>
      <c r="N1188" s="22"/>
    </row>
    <row r="1189" spans="1:14">
      <c r="A1189" s="6" t="s">
        <v>29</v>
      </c>
      <c r="B1189" s="62" t="s">
        <v>280</v>
      </c>
      <c r="C1189" s="2" t="s">
        <v>22</v>
      </c>
      <c r="D1189" s="2" t="s">
        <v>129</v>
      </c>
      <c r="E1189" s="12"/>
      <c r="F1189" s="12"/>
      <c r="G1189" s="13"/>
      <c r="H1189" s="13"/>
      <c r="I1189" s="13"/>
      <c r="J1189" s="13"/>
      <c r="K1189" s="13"/>
      <c r="M1189" s="22"/>
      <c r="N1189" s="22"/>
    </row>
    <row r="1190" spans="1:14">
      <c r="A1190" s="6" t="s">
        <v>29</v>
      </c>
      <c r="B1190" s="62" t="s">
        <v>280</v>
      </c>
      <c r="C1190" s="2" t="s">
        <v>22</v>
      </c>
      <c r="D1190" s="2" t="s">
        <v>130</v>
      </c>
      <c r="E1190" s="12"/>
      <c r="F1190" s="12"/>
      <c r="G1190" s="13"/>
      <c r="H1190" s="13"/>
      <c r="I1190" s="13"/>
      <c r="J1190" s="13"/>
      <c r="K1190" s="13"/>
      <c r="M1190" s="22"/>
      <c r="N1190" s="22"/>
    </row>
    <row r="1191" spans="1:14">
      <c r="A1191" s="6" t="s">
        <v>29</v>
      </c>
      <c r="B1191" s="62" t="s">
        <v>280</v>
      </c>
      <c r="C1191" s="2" t="s">
        <v>22</v>
      </c>
      <c r="D1191" s="2" t="s">
        <v>131</v>
      </c>
      <c r="E1191" s="12"/>
      <c r="F1191" s="12"/>
      <c r="G1191" s="13"/>
      <c r="H1191" s="13"/>
      <c r="I1191" s="13"/>
      <c r="J1191" s="13"/>
      <c r="K1191" s="13"/>
      <c r="M1191" s="22"/>
      <c r="N1191" s="22"/>
    </row>
    <row r="1192" spans="1:14" ht="27.6">
      <c r="A1192" s="6" t="s">
        <v>29</v>
      </c>
      <c r="B1192" s="62" t="s">
        <v>280</v>
      </c>
      <c r="C1192" s="2" t="s">
        <v>22</v>
      </c>
      <c r="D1192" s="2" t="s">
        <v>132</v>
      </c>
      <c r="E1192" s="12"/>
      <c r="F1192" s="12"/>
      <c r="G1192" s="13"/>
      <c r="H1192" s="13"/>
      <c r="I1192" s="13"/>
      <c r="J1192" s="13"/>
      <c r="K1192" s="13"/>
      <c r="M1192" s="22"/>
      <c r="N1192" s="22"/>
    </row>
    <row r="1193" spans="1:14">
      <c r="A1193" s="6" t="s">
        <v>29</v>
      </c>
      <c r="B1193" s="62" t="s">
        <v>280</v>
      </c>
      <c r="C1193" s="2" t="s">
        <v>22</v>
      </c>
      <c r="D1193" s="2" t="s">
        <v>133</v>
      </c>
      <c r="E1193" s="12"/>
      <c r="F1193" s="12"/>
      <c r="G1193" s="13"/>
      <c r="H1193" s="13"/>
      <c r="I1193" s="13"/>
      <c r="J1193" s="13"/>
      <c r="K1193" s="13"/>
      <c r="M1193" s="22"/>
      <c r="N1193" s="22"/>
    </row>
    <row r="1194" spans="1:14">
      <c r="A1194" s="6" t="s">
        <v>29</v>
      </c>
      <c r="B1194" s="62" t="s">
        <v>280</v>
      </c>
      <c r="C1194" s="2" t="s">
        <v>22</v>
      </c>
      <c r="D1194" s="2" t="s">
        <v>134</v>
      </c>
      <c r="E1194" s="12"/>
      <c r="F1194" s="12"/>
      <c r="G1194" s="13"/>
      <c r="H1194" s="13"/>
      <c r="I1194" s="13"/>
      <c r="J1194" s="13"/>
      <c r="K1194" s="13"/>
      <c r="M1194" s="22"/>
      <c r="N1194" s="22"/>
    </row>
    <row r="1195" spans="1:14">
      <c r="A1195" s="6" t="s">
        <v>29</v>
      </c>
      <c r="B1195" s="62" t="s">
        <v>280</v>
      </c>
      <c r="C1195" s="2" t="s">
        <v>87</v>
      </c>
      <c r="D1195" s="2" t="s">
        <v>135</v>
      </c>
      <c r="E1195" s="12"/>
      <c r="F1195" s="12"/>
      <c r="G1195" s="13"/>
      <c r="H1195" s="13"/>
      <c r="I1195" s="13"/>
      <c r="J1195" s="13"/>
      <c r="K1195" s="13"/>
      <c r="M1195" s="22"/>
      <c r="N1195" s="22"/>
    </row>
    <row r="1196" spans="1:14">
      <c r="A1196" s="6" t="s">
        <v>29</v>
      </c>
      <c r="B1196" s="62" t="s">
        <v>280</v>
      </c>
      <c r="C1196" s="2" t="s">
        <v>23</v>
      </c>
      <c r="D1196" s="2" t="s">
        <v>136</v>
      </c>
      <c r="E1196" s="12"/>
      <c r="F1196" s="12"/>
      <c r="G1196" s="13"/>
      <c r="H1196" s="13"/>
      <c r="I1196" s="13"/>
      <c r="J1196" s="13"/>
      <c r="K1196" s="13"/>
      <c r="M1196" s="22"/>
      <c r="N1196" s="22"/>
    </row>
    <row r="1197" spans="1:14">
      <c r="A1197" s="6" t="s">
        <v>29</v>
      </c>
      <c r="B1197" s="62" t="s">
        <v>280</v>
      </c>
      <c r="C1197" s="2" t="s">
        <v>23</v>
      </c>
      <c r="D1197" s="2" t="s">
        <v>126</v>
      </c>
      <c r="E1197" s="12"/>
      <c r="F1197" s="12"/>
      <c r="G1197" s="13"/>
      <c r="H1197" s="13"/>
      <c r="I1197" s="13"/>
      <c r="J1197" s="13"/>
      <c r="K1197" s="13">
        <v>535145</v>
      </c>
      <c r="L1197" s="134">
        <v>142763</v>
      </c>
      <c r="M1197" s="22">
        <v>392382</v>
      </c>
      <c r="N1197" s="22"/>
    </row>
    <row r="1198" spans="1:14">
      <c r="A1198" s="6" t="s">
        <v>29</v>
      </c>
      <c r="B1198" s="62" t="s">
        <v>280</v>
      </c>
      <c r="C1198" s="2" t="s">
        <v>23</v>
      </c>
      <c r="D1198" s="2" t="s">
        <v>127</v>
      </c>
      <c r="E1198" s="12"/>
      <c r="F1198" s="12"/>
      <c r="G1198" s="13"/>
      <c r="H1198" s="13"/>
      <c r="I1198" s="13"/>
      <c r="J1198" s="13"/>
      <c r="K1198" s="13"/>
      <c r="M1198" s="22"/>
      <c r="N1198" s="22"/>
    </row>
    <row r="1199" spans="1:14">
      <c r="A1199" s="6" t="s">
        <v>29</v>
      </c>
      <c r="B1199" s="62" t="s">
        <v>280</v>
      </c>
      <c r="C1199" s="2" t="s">
        <v>23</v>
      </c>
      <c r="D1199" s="2" t="s">
        <v>128</v>
      </c>
      <c r="E1199" s="12"/>
      <c r="F1199" s="12"/>
      <c r="G1199" s="13"/>
      <c r="H1199" s="13"/>
      <c r="I1199" s="13"/>
      <c r="J1199" s="13"/>
      <c r="K1199" s="13"/>
      <c r="M1199" s="22"/>
      <c r="N1199" s="22"/>
    </row>
    <row r="1200" spans="1:14">
      <c r="A1200" s="6" t="s">
        <v>29</v>
      </c>
      <c r="B1200" s="62" t="s">
        <v>280</v>
      </c>
      <c r="C1200" s="2" t="s">
        <v>23</v>
      </c>
      <c r="D1200" s="2" t="s">
        <v>129</v>
      </c>
      <c r="E1200" s="12"/>
      <c r="F1200" s="12"/>
      <c r="G1200" s="13"/>
      <c r="H1200" s="13"/>
      <c r="I1200" s="13"/>
      <c r="J1200" s="13"/>
      <c r="K1200" s="13">
        <v>186163</v>
      </c>
      <c r="L1200" s="134">
        <v>10141</v>
      </c>
      <c r="M1200" s="22">
        <v>176022</v>
      </c>
      <c r="N1200" s="22"/>
    </row>
    <row r="1201" spans="1:14">
      <c r="A1201" s="6" t="s">
        <v>29</v>
      </c>
      <c r="B1201" s="62" t="s">
        <v>280</v>
      </c>
      <c r="C1201" s="2" t="s">
        <v>23</v>
      </c>
      <c r="D1201" s="2" t="s">
        <v>130</v>
      </c>
      <c r="E1201" s="12"/>
      <c r="F1201" s="12"/>
      <c r="G1201" s="13"/>
      <c r="H1201" s="13"/>
      <c r="I1201" s="13"/>
      <c r="J1201" s="13"/>
      <c r="K1201" s="13"/>
      <c r="M1201" s="22"/>
      <c r="N1201" s="22"/>
    </row>
    <row r="1202" spans="1:14">
      <c r="A1202" s="6" t="s">
        <v>29</v>
      </c>
      <c r="B1202" s="62" t="s">
        <v>280</v>
      </c>
      <c r="C1202" s="2" t="s">
        <v>23</v>
      </c>
      <c r="D1202" s="2" t="s">
        <v>137</v>
      </c>
      <c r="E1202" s="12"/>
      <c r="F1202" s="12"/>
      <c r="G1202" s="13"/>
      <c r="H1202" s="13"/>
      <c r="I1202" s="13"/>
      <c r="J1202" s="13"/>
      <c r="K1202" s="13"/>
      <c r="M1202" s="22"/>
      <c r="N1202" s="22"/>
    </row>
    <row r="1203" spans="1:14" ht="27.6">
      <c r="A1203" s="6" t="s">
        <v>29</v>
      </c>
      <c r="B1203" s="62" t="s">
        <v>280</v>
      </c>
      <c r="C1203" s="2" t="s">
        <v>23</v>
      </c>
      <c r="D1203" s="2" t="s">
        <v>138</v>
      </c>
      <c r="E1203" s="12"/>
      <c r="F1203" s="12"/>
      <c r="G1203" s="13"/>
      <c r="H1203" s="13"/>
      <c r="I1203" s="13"/>
      <c r="J1203" s="13"/>
      <c r="K1203" s="13"/>
      <c r="M1203" s="22"/>
      <c r="N1203" s="22"/>
    </row>
    <row r="1204" spans="1:14">
      <c r="A1204" s="6" t="s">
        <v>29</v>
      </c>
      <c r="B1204" s="62" t="s">
        <v>280</v>
      </c>
      <c r="C1204" s="2" t="s">
        <v>23</v>
      </c>
      <c r="D1204" s="2" t="s">
        <v>134</v>
      </c>
      <c r="E1204" s="12"/>
      <c r="F1204" s="12"/>
      <c r="G1204" s="13"/>
      <c r="H1204" s="13"/>
      <c r="I1204" s="13"/>
      <c r="J1204" s="13"/>
      <c r="K1204" s="13"/>
      <c r="M1204" s="22"/>
      <c r="N1204" s="22"/>
    </row>
    <row r="1205" spans="1:14">
      <c r="A1205" s="6" t="s">
        <v>29</v>
      </c>
      <c r="B1205" s="62" t="s">
        <v>280</v>
      </c>
      <c r="C1205" s="2" t="s">
        <v>24</v>
      </c>
      <c r="D1205" s="2" t="s">
        <v>125</v>
      </c>
      <c r="E1205" s="12"/>
      <c r="F1205" s="12"/>
      <c r="G1205" s="13"/>
      <c r="H1205" s="13"/>
      <c r="I1205" s="13"/>
      <c r="J1205" s="13"/>
      <c r="K1205" s="13"/>
      <c r="M1205" s="22"/>
      <c r="N1205" s="22"/>
    </row>
    <row r="1206" spans="1:14">
      <c r="A1206" s="6" t="s">
        <v>29</v>
      </c>
      <c r="B1206" s="62" t="s">
        <v>280</v>
      </c>
      <c r="C1206" s="2" t="s">
        <v>24</v>
      </c>
      <c r="D1206" s="2" t="s">
        <v>126</v>
      </c>
      <c r="E1206" s="12"/>
      <c r="F1206" s="12"/>
      <c r="G1206" s="13"/>
      <c r="H1206" s="13"/>
      <c r="I1206" s="13"/>
      <c r="J1206" s="13"/>
      <c r="K1206" s="13">
        <v>2084372</v>
      </c>
      <c r="L1206" s="134">
        <v>1490967</v>
      </c>
      <c r="M1206" s="22">
        <v>593404</v>
      </c>
      <c r="N1206" s="22"/>
    </row>
    <row r="1207" spans="1:14">
      <c r="A1207" s="6" t="s">
        <v>29</v>
      </c>
      <c r="B1207" s="62" t="s">
        <v>280</v>
      </c>
      <c r="C1207" s="2" t="s">
        <v>24</v>
      </c>
      <c r="D1207" s="2" t="s">
        <v>127</v>
      </c>
      <c r="E1207" s="12"/>
      <c r="F1207" s="12"/>
      <c r="G1207" s="13"/>
      <c r="H1207" s="13"/>
      <c r="I1207" s="13"/>
      <c r="J1207" s="13"/>
      <c r="K1207" s="13"/>
      <c r="M1207" s="22"/>
      <c r="N1207" s="22"/>
    </row>
    <row r="1208" spans="1:14">
      <c r="A1208" s="6" t="s">
        <v>29</v>
      </c>
      <c r="B1208" s="62" t="s">
        <v>280</v>
      </c>
      <c r="C1208" s="2" t="s">
        <v>24</v>
      </c>
      <c r="D1208" s="2" t="s">
        <v>128</v>
      </c>
      <c r="E1208" s="12"/>
      <c r="F1208" s="12"/>
      <c r="G1208" s="13"/>
      <c r="H1208" s="13"/>
      <c r="I1208" s="13"/>
      <c r="J1208" s="13"/>
      <c r="K1208" s="13"/>
      <c r="M1208" s="22"/>
      <c r="N1208" s="22"/>
    </row>
    <row r="1209" spans="1:14">
      <c r="A1209" s="6" t="s">
        <v>29</v>
      </c>
      <c r="B1209" s="62" t="s">
        <v>280</v>
      </c>
      <c r="C1209" s="2" t="s">
        <v>24</v>
      </c>
      <c r="D1209" s="2" t="s">
        <v>129</v>
      </c>
      <c r="E1209" s="12"/>
      <c r="F1209" s="12"/>
      <c r="G1209" s="13"/>
      <c r="H1209" s="13"/>
      <c r="I1209" s="13"/>
      <c r="J1209" s="13"/>
      <c r="K1209" s="13"/>
      <c r="M1209" s="22"/>
      <c r="N1209" s="22"/>
    </row>
    <row r="1210" spans="1:14">
      <c r="A1210" s="6" t="s">
        <v>29</v>
      </c>
      <c r="B1210" s="62" t="s">
        <v>280</v>
      </c>
      <c r="C1210" s="2" t="s">
        <v>24</v>
      </c>
      <c r="D1210" s="2" t="s">
        <v>130</v>
      </c>
      <c r="E1210" s="12"/>
      <c r="F1210" s="12"/>
      <c r="G1210" s="13"/>
      <c r="H1210" s="13"/>
      <c r="I1210" s="13"/>
      <c r="J1210" s="13"/>
      <c r="K1210" s="13"/>
      <c r="M1210" s="22"/>
      <c r="N1210" s="22"/>
    </row>
    <row r="1211" spans="1:14">
      <c r="A1211" s="6" t="s">
        <v>29</v>
      </c>
      <c r="B1211" s="62" t="s">
        <v>280</v>
      </c>
      <c r="C1211" s="2" t="s">
        <v>24</v>
      </c>
      <c r="D1211" s="2" t="s">
        <v>137</v>
      </c>
      <c r="E1211" s="12"/>
      <c r="F1211" s="12"/>
      <c r="G1211" s="13"/>
      <c r="H1211" s="13"/>
      <c r="I1211" s="13"/>
      <c r="J1211" s="13"/>
      <c r="K1211" s="13"/>
      <c r="M1211" s="22"/>
      <c r="N1211" s="22"/>
    </row>
    <row r="1212" spans="1:14">
      <c r="A1212" s="6" t="s">
        <v>29</v>
      </c>
      <c r="B1212" s="62" t="s">
        <v>280</v>
      </c>
      <c r="C1212" s="2" t="s">
        <v>24</v>
      </c>
      <c r="D1212" s="2" t="s">
        <v>139</v>
      </c>
      <c r="E1212" s="12"/>
      <c r="F1212" s="12"/>
      <c r="G1212" s="13"/>
      <c r="H1212" s="13"/>
      <c r="I1212" s="13"/>
      <c r="J1212" s="13"/>
      <c r="K1212" s="13"/>
      <c r="M1212" s="22"/>
      <c r="N1212" s="22"/>
    </row>
    <row r="1213" spans="1:14" ht="27.6">
      <c r="A1213" s="6" t="s">
        <v>29</v>
      </c>
      <c r="B1213" s="62" t="s">
        <v>280</v>
      </c>
      <c r="C1213" s="2" t="s">
        <v>24</v>
      </c>
      <c r="D1213" s="2" t="s">
        <v>140</v>
      </c>
      <c r="E1213" s="12"/>
      <c r="F1213" s="12"/>
      <c r="G1213" s="13"/>
      <c r="H1213" s="13"/>
      <c r="I1213" s="13"/>
      <c r="J1213" s="13"/>
      <c r="K1213" s="13"/>
      <c r="M1213" s="22"/>
      <c r="N1213" s="22"/>
    </row>
    <row r="1214" spans="1:14">
      <c r="A1214" s="6" t="s">
        <v>29</v>
      </c>
      <c r="B1214" s="62" t="s">
        <v>280</v>
      </c>
      <c r="C1214" s="2" t="s">
        <v>24</v>
      </c>
      <c r="D1214" s="2" t="s">
        <v>134</v>
      </c>
      <c r="E1214" s="12"/>
      <c r="F1214" s="12"/>
      <c r="G1214" s="13"/>
      <c r="H1214" s="13"/>
      <c r="I1214" s="13"/>
      <c r="J1214" s="13"/>
      <c r="K1214" s="13"/>
      <c r="M1214" s="22"/>
      <c r="N1214" s="22"/>
    </row>
    <row r="1215" spans="1:14">
      <c r="A1215" s="6" t="s">
        <v>29</v>
      </c>
      <c r="B1215" s="62" t="s">
        <v>280</v>
      </c>
      <c r="C1215" s="2" t="s">
        <v>25</v>
      </c>
      <c r="D1215" s="2" t="s">
        <v>134</v>
      </c>
      <c r="E1215" s="12"/>
      <c r="F1215" s="12"/>
      <c r="G1215" s="13"/>
      <c r="H1215" s="13"/>
      <c r="I1215" s="13"/>
      <c r="J1215" s="13"/>
      <c r="K1215" s="13"/>
      <c r="M1215" s="22"/>
      <c r="N1215" s="22"/>
    </row>
    <row r="1216" spans="1:14">
      <c r="A1216" s="6" t="s">
        <v>29</v>
      </c>
      <c r="B1216" s="62" t="s">
        <v>280</v>
      </c>
      <c r="C1216" s="2" t="s">
        <v>25</v>
      </c>
      <c r="D1216" s="2" t="s">
        <v>134</v>
      </c>
      <c r="E1216" s="12"/>
      <c r="F1216" s="12"/>
      <c r="G1216" s="13"/>
      <c r="H1216" s="13"/>
      <c r="I1216" s="13"/>
      <c r="J1216" s="13"/>
      <c r="K1216" s="13"/>
      <c r="M1216" s="22"/>
      <c r="N1216" s="22"/>
    </row>
    <row r="1217" spans="1:14">
      <c r="A1217" s="6" t="s">
        <v>29</v>
      </c>
      <c r="B1217" s="62" t="s">
        <v>280</v>
      </c>
      <c r="C1217" s="2" t="s">
        <v>26</v>
      </c>
      <c r="D1217" s="2" t="s">
        <v>134</v>
      </c>
      <c r="E1217" s="12"/>
      <c r="F1217" s="12"/>
      <c r="G1217" s="13"/>
      <c r="H1217" s="13"/>
      <c r="I1217" s="13"/>
      <c r="J1217" s="13"/>
      <c r="K1217" s="13"/>
      <c r="M1217" s="22"/>
      <c r="N1217" s="22"/>
    </row>
    <row r="1218" spans="1:14">
      <c r="A1218" s="6" t="s">
        <v>29</v>
      </c>
      <c r="B1218" s="62" t="s">
        <v>280</v>
      </c>
      <c r="C1218" s="2" t="s">
        <v>26</v>
      </c>
      <c r="D1218" s="2" t="s">
        <v>134</v>
      </c>
      <c r="E1218" s="12"/>
      <c r="F1218" s="12"/>
      <c r="G1218" s="13"/>
      <c r="H1218" s="13"/>
      <c r="I1218" s="13"/>
      <c r="J1218" s="13"/>
      <c r="K1218" s="13"/>
      <c r="M1218" s="22"/>
      <c r="N1218" s="22"/>
    </row>
    <row r="1219" spans="1:14">
      <c r="A1219" s="6" t="s">
        <v>29</v>
      </c>
      <c r="B1219" s="62" t="s">
        <v>280</v>
      </c>
      <c r="C1219" s="2" t="s">
        <v>14</v>
      </c>
      <c r="D1219" s="2" t="s">
        <v>134</v>
      </c>
      <c r="E1219" s="12"/>
      <c r="F1219" s="12"/>
      <c r="G1219" s="13"/>
      <c r="H1219" s="13"/>
      <c r="I1219" s="13"/>
      <c r="J1219" s="13"/>
      <c r="K1219" s="13"/>
      <c r="M1219" s="22"/>
      <c r="N1219" s="22"/>
    </row>
    <row r="1220" spans="1:14">
      <c r="A1220" s="6" t="s">
        <v>29</v>
      </c>
      <c r="B1220" s="62" t="s">
        <v>280</v>
      </c>
      <c r="C1220" s="2" t="s">
        <v>14</v>
      </c>
      <c r="D1220" s="2" t="s">
        <v>134</v>
      </c>
      <c r="E1220" s="12"/>
      <c r="F1220" s="12"/>
      <c r="G1220" s="13"/>
      <c r="H1220" s="13"/>
      <c r="I1220" s="13"/>
      <c r="J1220" s="13"/>
      <c r="K1220" s="13"/>
      <c r="M1220" s="22"/>
      <c r="N1220" s="22"/>
    </row>
    <row r="1221" spans="1:14" ht="27.6">
      <c r="A1221" s="6" t="s">
        <v>29</v>
      </c>
      <c r="B1221" s="62" t="s">
        <v>280</v>
      </c>
      <c r="C1221" s="2" t="s">
        <v>27</v>
      </c>
      <c r="D1221" s="2" t="s">
        <v>141</v>
      </c>
      <c r="E1221" s="12"/>
      <c r="F1221" s="12"/>
      <c r="G1221" s="13"/>
      <c r="H1221" s="13"/>
      <c r="I1221" s="13"/>
      <c r="J1221" s="13"/>
      <c r="K1221" s="13"/>
      <c r="M1221" s="22"/>
      <c r="N1221" s="22"/>
    </row>
    <row r="1222" spans="1:14" ht="41.4">
      <c r="A1222" s="6" t="s">
        <v>29</v>
      </c>
      <c r="B1222" s="62" t="s">
        <v>280</v>
      </c>
      <c r="C1222" s="2" t="s">
        <v>27</v>
      </c>
      <c r="D1222" s="2" t="s">
        <v>142</v>
      </c>
      <c r="E1222" s="12"/>
      <c r="F1222" s="12"/>
      <c r="G1222" s="13"/>
      <c r="H1222" s="13"/>
      <c r="I1222" s="13"/>
      <c r="J1222" s="13"/>
      <c r="K1222" s="13"/>
      <c r="M1222" s="22"/>
      <c r="N1222" s="22"/>
    </row>
    <row r="1223" spans="1:14">
      <c r="A1223" s="6" t="s">
        <v>32</v>
      </c>
      <c r="B1223" s="62" t="s">
        <v>284</v>
      </c>
      <c r="C1223" s="2" t="s">
        <v>22</v>
      </c>
      <c r="D1223" s="2" t="s">
        <v>125</v>
      </c>
      <c r="E1223" s="12">
        <v>10588594</v>
      </c>
      <c r="F1223" s="12">
        <v>10588594</v>
      </c>
      <c r="G1223" s="13"/>
      <c r="H1223" s="13"/>
      <c r="I1223" s="13"/>
      <c r="J1223" s="13"/>
      <c r="K1223" s="13"/>
      <c r="M1223" s="22"/>
      <c r="N1223" s="22"/>
    </row>
    <row r="1224" spans="1:14">
      <c r="A1224" s="6" t="s">
        <v>32</v>
      </c>
      <c r="B1224" s="62" t="s">
        <v>284</v>
      </c>
      <c r="C1224" s="2" t="s">
        <v>22</v>
      </c>
      <c r="D1224" s="2" t="s">
        <v>126</v>
      </c>
      <c r="E1224" s="12">
        <v>10588594</v>
      </c>
      <c r="F1224" s="12">
        <v>2593645</v>
      </c>
      <c r="G1224" s="13"/>
      <c r="H1224" s="13">
        <v>7994950</v>
      </c>
      <c r="I1224" s="13"/>
      <c r="J1224" s="13"/>
      <c r="K1224" s="13"/>
      <c r="M1224" s="22"/>
      <c r="N1224" s="22"/>
    </row>
    <row r="1225" spans="1:14">
      <c r="A1225" s="6" t="s">
        <v>32</v>
      </c>
      <c r="B1225" s="63" t="s">
        <v>284</v>
      </c>
      <c r="C1225" s="2" t="s">
        <v>22</v>
      </c>
      <c r="D1225" s="2" t="s">
        <v>127</v>
      </c>
      <c r="E1225" s="12"/>
      <c r="F1225" s="12"/>
      <c r="G1225" s="13"/>
      <c r="H1225" s="13"/>
      <c r="I1225" s="13"/>
      <c r="J1225" s="13"/>
      <c r="K1225" s="13"/>
      <c r="M1225" s="22"/>
      <c r="N1225" s="22"/>
    </row>
    <row r="1226" spans="1:14">
      <c r="A1226" s="6" t="s">
        <v>32</v>
      </c>
      <c r="B1226" s="62" t="s">
        <v>284</v>
      </c>
      <c r="C1226" s="2" t="s">
        <v>22</v>
      </c>
      <c r="D1226" s="2" t="s">
        <v>128</v>
      </c>
      <c r="E1226" s="12"/>
      <c r="F1226" s="12"/>
      <c r="G1226" s="13"/>
      <c r="H1226" s="13"/>
      <c r="I1226" s="13"/>
      <c r="J1226" s="13"/>
      <c r="K1226" s="13"/>
      <c r="M1226" s="22"/>
      <c r="N1226" s="22"/>
    </row>
    <row r="1227" spans="1:14">
      <c r="A1227" s="6" t="s">
        <v>32</v>
      </c>
      <c r="B1227" s="62" t="s">
        <v>284</v>
      </c>
      <c r="C1227" s="2" t="s">
        <v>22</v>
      </c>
      <c r="D1227" s="2" t="s">
        <v>129</v>
      </c>
      <c r="E1227" s="12">
        <v>1691035</v>
      </c>
      <c r="F1227" s="12"/>
      <c r="G1227" s="13"/>
      <c r="H1227" s="13">
        <v>1691035</v>
      </c>
      <c r="I1227" s="13"/>
      <c r="J1227" s="13"/>
      <c r="K1227" s="13"/>
      <c r="M1227" s="22"/>
      <c r="N1227" s="22"/>
    </row>
    <row r="1228" spans="1:14">
      <c r="A1228" s="6" t="s">
        <v>32</v>
      </c>
      <c r="B1228" s="62" t="s">
        <v>284</v>
      </c>
      <c r="C1228" s="2" t="s">
        <v>22</v>
      </c>
      <c r="D1228" s="2" t="s">
        <v>130</v>
      </c>
      <c r="E1228" s="12"/>
      <c r="F1228" s="12"/>
      <c r="G1228" s="13"/>
      <c r="H1228" s="13"/>
      <c r="I1228" s="13"/>
      <c r="J1228" s="13"/>
      <c r="K1228" s="13"/>
      <c r="M1228" s="22"/>
      <c r="N1228" s="22"/>
    </row>
    <row r="1229" spans="1:14">
      <c r="A1229" s="6" t="s">
        <v>32</v>
      </c>
      <c r="B1229" s="62" t="s">
        <v>284</v>
      </c>
      <c r="C1229" s="2" t="s">
        <v>22</v>
      </c>
      <c r="D1229" s="2" t="s">
        <v>131</v>
      </c>
      <c r="E1229" s="12"/>
      <c r="F1229" s="12"/>
      <c r="G1229" s="13"/>
      <c r="H1229" s="13"/>
      <c r="I1229" s="13"/>
      <c r="J1229" s="13"/>
      <c r="K1229" s="13"/>
      <c r="M1229" s="22"/>
      <c r="N1229" s="22"/>
    </row>
    <row r="1230" spans="1:14" ht="27.6">
      <c r="A1230" s="6" t="s">
        <v>32</v>
      </c>
      <c r="B1230" s="62" t="s">
        <v>284</v>
      </c>
      <c r="C1230" s="2" t="s">
        <v>22</v>
      </c>
      <c r="D1230" s="2" t="s">
        <v>132</v>
      </c>
      <c r="E1230" s="12"/>
      <c r="F1230" s="12"/>
      <c r="G1230" s="13"/>
      <c r="H1230" s="13"/>
      <c r="I1230" s="13"/>
      <c r="J1230" s="13"/>
      <c r="K1230" s="13"/>
      <c r="M1230" s="22"/>
      <c r="N1230" s="22"/>
    </row>
    <row r="1231" spans="1:14">
      <c r="A1231" s="6" t="s">
        <v>32</v>
      </c>
      <c r="B1231" s="62" t="s">
        <v>284</v>
      </c>
      <c r="C1231" s="2" t="s">
        <v>22</v>
      </c>
      <c r="D1231" s="2" t="s">
        <v>133</v>
      </c>
      <c r="E1231" s="12"/>
      <c r="F1231" s="12"/>
      <c r="G1231" s="13"/>
      <c r="H1231" s="13"/>
      <c r="I1231" s="13"/>
      <c r="J1231" s="13"/>
      <c r="K1231" s="13"/>
      <c r="M1231" s="22"/>
      <c r="N1231" s="22"/>
    </row>
    <row r="1232" spans="1:14">
      <c r="A1232" s="6" t="s">
        <v>32</v>
      </c>
      <c r="B1232" s="62" t="s">
        <v>284</v>
      </c>
      <c r="C1232" s="2" t="s">
        <v>22</v>
      </c>
      <c r="D1232" s="2" t="s">
        <v>134</v>
      </c>
      <c r="E1232" s="12"/>
      <c r="F1232" s="12"/>
      <c r="G1232" s="13"/>
      <c r="H1232" s="13"/>
      <c r="I1232" s="13"/>
      <c r="J1232" s="13"/>
      <c r="K1232" s="13"/>
      <c r="M1232" s="22"/>
      <c r="N1232" s="22"/>
    </row>
    <row r="1233" spans="1:14">
      <c r="A1233" s="6" t="s">
        <v>32</v>
      </c>
      <c r="B1233" s="62" t="s">
        <v>284</v>
      </c>
      <c r="C1233" s="2" t="s">
        <v>87</v>
      </c>
      <c r="D1233" s="2" t="s">
        <v>135</v>
      </c>
      <c r="E1233" s="12"/>
      <c r="F1233" s="12"/>
      <c r="G1233" s="13">
        <v>3588441</v>
      </c>
      <c r="H1233" s="13">
        <v>3106162</v>
      </c>
      <c r="I1233" s="13">
        <v>2039185</v>
      </c>
      <c r="J1233" s="13">
        <v>2239764</v>
      </c>
      <c r="K1233" s="13">
        <v>2133740</v>
      </c>
      <c r="L1233" s="134">
        <v>2060966</v>
      </c>
      <c r="M1233" s="22">
        <v>354474</v>
      </c>
      <c r="N1233" s="22"/>
    </row>
    <row r="1234" spans="1:14">
      <c r="A1234" s="6" t="s">
        <v>32</v>
      </c>
      <c r="B1234" s="62" t="s">
        <v>284</v>
      </c>
      <c r="C1234" s="2" t="s">
        <v>23</v>
      </c>
      <c r="D1234" s="2" t="s">
        <v>136</v>
      </c>
      <c r="E1234" s="12"/>
      <c r="F1234" s="12"/>
      <c r="G1234" s="13">
        <v>10588594</v>
      </c>
      <c r="H1234" s="13">
        <v>10588510</v>
      </c>
      <c r="I1234" s="13"/>
      <c r="J1234" s="13"/>
      <c r="K1234" s="13"/>
      <c r="M1234" s="22"/>
      <c r="N1234" s="22"/>
    </row>
    <row r="1235" spans="1:14">
      <c r="A1235" s="6" t="s">
        <v>32</v>
      </c>
      <c r="B1235" s="62" t="s">
        <v>284</v>
      </c>
      <c r="C1235" s="2" t="s">
        <v>23</v>
      </c>
      <c r="D1235" s="2" t="s">
        <v>126</v>
      </c>
      <c r="E1235" s="12"/>
      <c r="F1235" s="12"/>
      <c r="G1235" s="13">
        <v>27960485</v>
      </c>
      <c r="H1235" s="13">
        <v>1822613</v>
      </c>
      <c r="I1235" s="13"/>
      <c r="J1235" s="13">
        <v>17599085</v>
      </c>
      <c r="K1235" s="13"/>
      <c r="L1235" s="134">
        <v>4732708</v>
      </c>
      <c r="M1235" s="22"/>
      <c r="N1235" s="22"/>
    </row>
    <row r="1236" spans="1:14">
      <c r="A1236" s="6" t="s">
        <v>32</v>
      </c>
      <c r="B1236" s="62" t="s">
        <v>284</v>
      </c>
      <c r="C1236" s="2" t="s">
        <v>23</v>
      </c>
      <c r="D1236" s="2" t="s">
        <v>127</v>
      </c>
      <c r="E1236" s="12"/>
      <c r="F1236" s="12"/>
      <c r="G1236" s="13"/>
      <c r="H1236" s="13"/>
      <c r="I1236" s="13"/>
      <c r="J1236" s="13"/>
      <c r="K1236" s="13"/>
      <c r="M1236" s="22"/>
      <c r="N1236" s="22"/>
    </row>
    <row r="1237" spans="1:14">
      <c r="A1237" s="6" t="s">
        <v>32</v>
      </c>
      <c r="B1237" s="62" t="s">
        <v>284</v>
      </c>
      <c r="C1237" s="2" t="s">
        <v>23</v>
      </c>
      <c r="D1237" s="2" t="s">
        <v>128</v>
      </c>
      <c r="E1237" s="12"/>
      <c r="F1237" s="12"/>
      <c r="G1237" s="13"/>
      <c r="H1237" s="13"/>
      <c r="I1237" s="13"/>
      <c r="J1237" s="13"/>
      <c r="K1237" s="13"/>
      <c r="M1237" s="22"/>
      <c r="N1237" s="22"/>
    </row>
    <row r="1238" spans="1:14">
      <c r="A1238" s="6" t="s">
        <v>32</v>
      </c>
      <c r="B1238" s="62" t="s">
        <v>284</v>
      </c>
      <c r="C1238" s="2" t="s">
        <v>23</v>
      </c>
      <c r="D1238" s="2" t="s">
        <v>129</v>
      </c>
      <c r="E1238" s="12"/>
      <c r="F1238" s="12"/>
      <c r="G1238" s="13"/>
      <c r="H1238" s="13"/>
      <c r="I1238" s="13"/>
      <c r="J1238" s="13"/>
      <c r="K1238" s="13"/>
      <c r="M1238" s="22"/>
      <c r="N1238" s="22"/>
    </row>
    <row r="1239" spans="1:14">
      <c r="A1239" s="6" t="s">
        <v>32</v>
      </c>
      <c r="B1239" s="62" t="s">
        <v>284</v>
      </c>
      <c r="C1239" s="2" t="s">
        <v>23</v>
      </c>
      <c r="D1239" s="2" t="s">
        <v>130</v>
      </c>
      <c r="E1239" s="12"/>
      <c r="F1239" s="12"/>
      <c r="G1239" s="13">
        <v>2765901</v>
      </c>
      <c r="H1239" s="13"/>
      <c r="I1239" s="13"/>
      <c r="J1239" s="13"/>
      <c r="K1239" s="13"/>
      <c r="M1239" s="22"/>
      <c r="N1239" s="22"/>
    </row>
    <row r="1240" spans="1:14">
      <c r="A1240" s="6" t="s">
        <v>32</v>
      </c>
      <c r="B1240" s="62" t="s">
        <v>284</v>
      </c>
      <c r="C1240" s="2" t="s">
        <v>23</v>
      </c>
      <c r="D1240" s="2" t="s">
        <v>137</v>
      </c>
      <c r="E1240" s="12"/>
      <c r="F1240" s="12"/>
      <c r="G1240" s="13"/>
      <c r="H1240" s="13"/>
      <c r="I1240" s="13"/>
      <c r="J1240" s="13"/>
      <c r="K1240" s="13"/>
      <c r="M1240" s="22"/>
      <c r="N1240" s="22"/>
    </row>
    <row r="1241" spans="1:14" ht="27.6">
      <c r="A1241" s="6" t="s">
        <v>32</v>
      </c>
      <c r="B1241" s="62" t="s">
        <v>284</v>
      </c>
      <c r="C1241" s="2" t="s">
        <v>23</v>
      </c>
      <c r="D1241" s="2" t="s">
        <v>138</v>
      </c>
      <c r="E1241" s="12"/>
      <c r="F1241" s="12"/>
      <c r="G1241" s="13"/>
      <c r="H1241" s="13"/>
      <c r="I1241" s="13"/>
      <c r="J1241" s="13"/>
      <c r="K1241" s="13"/>
      <c r="M1241" s="22"/>
      <c r="N1241" s="22"/>
    </row>
    <row r="1242" spans="1:14">
      <c r="A1242" s="6" t="s">
        <v>32</v>
      </c>
      <c r="B1242" s="62" t="s">
        <v>284</v>
      </c>
      <c r="C1242" s="2" t="s">
        <v>23</v>
      </c>
      <c r="D1242" s="2" t="s">
        <v>134</v>
      </c>
      <c r="E1242" s="12"/>
      <c r="F1242" s="12"/>
      <c r="G1242" s="13"/>
      <c r="H1242" s="13"/>
      <c r="I1242" s="13"/>
      <c r="J1242" s="13"/>
      <c r="K1242" s="13"/>
      <c r="M1242" s="22"/>
      <c r="N1242" s="22"/>
    </row>
    <row r="1243" spans="1:14">
      <c r="A1243" s="6" t="s">
        <v>32</v>
      </c>
      <c r="B1243" s="62" t="s">
        <v>284</v>
      </c>
      <c r="C1243" s="2" t="s">
        <v>24</v>
      </c>
      <c r="D1243" s="2" t="s">
        <v>125</v>
      </c>
      <c r="E1243" s="12"/>
      <c r="F1243" s="12"/>
      <c r="G1243" s="13">
        <v>36188810</v>
      </c>
      <c r="H1243" s="13">
        <v>24690466</v>
      </c>
      <c r="I1243" s="13"/>
      <c r="J1243" s="13">
        <v>10054734</v>
      </c>
      <c r="K1243" s="13"/>
      <c r="L1243" s="134">
        <v>1443610</v>
      </c>
      <c r="M1243" s="22"/>
      <c r="N1243" s="22"/>
    </row>
    <row r="1244" spans="1:14">
      <c r="A1244" s="6" t="s">
        <v>32</v>
      </c>
      <c r="B1244" s="62" t="s">
        <v>284</v>
      </c>
      <c r="C1244" s="2" t="s">
        <v>24</v>
      </c>
      <c r="D1244" s="2" t="s">
        <v>126</v>
      </c>
      <c r="E1244" s="12"/>
      <c r="F1244" s="12"/>
      <c r="G1244" s="13">
        <v>32209302</v>
      </c>
      <c r="H1244" s="13">
        <v>8143183</v>
      </c>
      <c r="I1244" s="13"/>
      <c r="J1244" s="13">
        <v>13559912</v>
      </c>
      <c r="K1244" s="13"/>
      <c r="L1244" s="134">
        <v>2487493</v>
      </c>
      <c r="M1244" s="22">
        <v>4623413</v>
      </c>
      <c r="N1244" s="22"/>
    </row>
    <row r="1245" spans="1:14">
      <c r="A1245" s="6" t="s">
        <v>32</v>
      </c>
      <c r="B1245" s="62" t="s">
        <v>284</v>
      </c>
      <c r="C1245" s="2" t="s">
        <v>24</v>
      </c>
      <c r="D1245" s="2" t="s">
        <v>127</v>
      </c>
      <c r="E1245" s="12"/>
      <c r="F1245" s="12"/>
      <c r="G1245" s="13"/>
      <c r="H1245" s="13"/>
      <c r="I1245" s="13"/>
      <c r="J1245" s="13"/>
      <c r="K1245" s="13"/>
      <c r="M1245" s="22"/>
      <c r="N1245" s="22"/>
    </row>
    <row r="1246" spans="1:14">
      <c r="A1246" s="6" t="s">
        <v>32</v>
      </c>
      <c r="B1246" s="62" t="s">
        <v>284</v>
      </c>
      <c r="C1246" s="2" t="s">
        <v>24</v>
      </c>
      <c r="D1246" s="2" t="s">
        <v>128</v>
      </c>
      <c r="E1246" s="12"/>
      <c r="F1246" s="12"/>
      <c r="G1246" s="13"/>
      <c r="H1246" s="13"/>
      <c r="I1246" s="13"/>
      <c r="J1246" s="13"/>
      <c r="K1246" s="13"/>
      <c r="M1246" s="22"/>
      <c r="N1246" s="22"/>
    </row>
    <row r="1247" spans="1:14">
      <c r="A1247" s="6" t="s">
        <v>32</v>
      </c>
      <c r="B1247" s="62" t="s">
        <v>284</v>
      </c>
      <c r="C1247" s="2" t="s">
        <v>24</v>
      </c>
      <c r="D1247" s="2" t="s">
        <v>129</v>
      </c>
      <c r="E1247" s="12"/>
      <c r="F1247" s="12"/>
      <c r="G1247" s="13">
        <v>4747144</v>
      </c>
      <c r="H1247" s="13"/>
      <c r="I1247" s="13"/>
      <c r="J1247" s="13"/>
      <c r="K1247" s="13"/>
      <c r="M1247" s="22"/>
      <c r="N1247" s="22"/>
    </row>
    <row r="1248" spans="1:14">
      <c r="A1248" s="6" t="s">
        <v>32</v>
      </c>
      <c r="B1248" s="62" t="s">
        <v>284</v>
      </c>
      <c r="C1248" s="2" t="s">
        <v>24</v>
      </c>
      <c r="D1248" s="2" t="s">
        <v>130</v>
      </c>
      <c r="E1248" s="12"/>
      <c r="F1248" s="12"/>
      <c r="G1248" s="13"/>
      <c r="H1248" s="13"/>
      <c r="I1248" s="13"/>
      <c r="J1248" s="13"/>
      <c r="K1248" s="13"/>
      <c r="M1248" s="22"/>
      <c r="N1248" s="22"/>
    </row>
    <row r="1249" spans="1:14">
      <c r="A1249" s="6" t="s">
        <v>32</v>
      </c>
      <c r="B1249" s="62" t="s">
        <v>284</v>
      </c>
      <c r="C1249" s="2" t="s">
        <v>24</v>
      </c>
      <c r="D1249" s="2" t="s">
        <v>137</v>
      </c>
      <c r="E1249" s="12"/>
      <c r="F1249" s="12"/>
      <c r="G1249" s="13"/>
      <c r="H1249" s="13"/>
      <c r="I1249" s="13"/>
      <c r="J1249" s="13"/>
      <c r="K1249" s="13"/>
      <c r="M1249" s="22"/>
      <c r="N1249" s="22"/>
    </row>
    <row r="1250" spans="1:14">
      <c r="A1250" s="6" t="s">
        <v>32</v>
      </c>
      <c r="B1250" s="62" t="s">
        <v>284</v>
      </c>
      <c r="C1250" s="2" t="s">
        <v>24</v>
      </c>
      <c r="D1250" s="2" t="s">
        <v>139</v>
      </c>
      <c r="E1250" s="12"/>
      <c r="F1250" s="12"/>
      <c r="G1250" s="13"/>
      <c r="H1250" s="13"/>
      <c r="I1250" s="13"/>
      <c r="J1250" s="13"/>
      <c r="K1250" s="13"/>
      <c r="M1250" s="22"/>
      <c r="N1250" s="22"/>
    </row>
    <row r="1251" spans="1:14" ht="27.6">
      <c r="A1251" s="6" t="s">
        <v>32</v>
      </c>
      <c r="B1251" s="62" t="s">
        <v>284</v>
      </c>
      <c r="C1251" s="2" t="s">
        <v>24</v>
      </c>
      <c r="D1251" s="2" t="s">
        <v>140</v>
      </c>
      <c r="E1251" s="12"/>
      <c r="F1251" s="12"/>
      <c r="G1251" s="13"/>
      <c r="H1251" s="13"/>
      <c r="I1251" s="13"/>
      <c r="J1251" s="13"/>
      <c r="K1251" s="13"/>
      <c r="M1251" s="22"/>
      <c r="N1251" s="22"/>
    </row>
    <row r="1252" spans="1:14">
      <c r="A1252" s="6" t="s">
        <v>32</v>
      </c>
      <c r="B1252" s="62" t="s">
        <v>284</v>
      </c>
      <c r="C1252" s="2" t="s">
        <v>24</v>
      </c>
      <c r="D1252" s="2" t="s">
        <v>134</v>
      </c>
      <c r="E1252" s="12"/>
      <c r="F1252" s="12"/>
      <c r="G1252" s="13"/>
      <c r="H1252" s="13"/>
      <c r="I1252" s="13"/>
      <c r="J1252" s="13"/>
      <c r="K1252" s="13"/>
      <c r="M1252" s="22"/>
      <c r="N1252" s="22"/>
    </row>
    <row r="1253" spans="1:14">
      <c r="A1253" s="6" t="s">
        <v>32</v>
      </c>
      <c r="B1253" s="62" t="s">
        <v>284</v>
      </c>
      <c r="C1253" s="2" t="s">
        <v>25</v>
      </c>
      <c r="D1253" s="2" t="s">
        <v>134</v>
      </c>
      <c r="E1253" s="12"/>
      <c r="F1253" s="12"/>
      <c r="G1253" s="13"/>
      <c r="H1253" s="13"/>
      <c r="I1253" s="13"/>
      <c r="J1253" s="13"/>
      <c r="K1253" s="13"/>
      <c r="M1253" s="22"/>
      <c r="N1253" s="22"/>
    </row>
    <row r="1254" spans="1:14">
      <c r="A1254" s="6" t="s">
        <v>32</v>
      </c>
      <c r="B1254" s="62" t="s">
        <v>284</v>
      </c>
      <c r="C1254" s="2" t="s">
        <v>25</v>
      </c>
      <c r="D1254" s="2" t="s">
        <v>134</v>
      </c>
      <c r="E1254" s="12"/>
      <c r="F1254" s="12"/>
      <c r="G1254" s="13"/>
      <c r="H1254" s="13"/>
      <c r="I1254" s="13"/>
      <c r="J1254" s="13"/>
      <c r="K1254" s="13"/>
      <c r="M1254" s="22"/>
      <c r="N1254" s="22"/>
    </row>
    <row r="1255" spans="1:14">
      <c r="A1255" s="6" t="s">
        <v>32</v>
      </c>
      <c r="B1255" s="62" t="s">
        <v>284</v>
      </c>
      <c r="C1255" s="2" t="s">
        <v>26</v>
      </c>
      <c r="D1255" s="2" t="s">
        <v>134</v>
      </c>
      <c r="E1255" s="12"/>
      <c r="F1255" s="12"/>
      <c r="G1255" s="13"/>
      <c r="H1255" s="13"/>
      <c r="I1255" s="13"/>
      <c r="J1255" s="13"/>
      <c r="K1255" s="13"/>
      <c r="M1255" s="22"/>
      <c r="N1255" s="22"/>
    </row>
    <row r="1256" spans="1:14">
      <c r="A1256" s="6" t="s">
        <v>32</v>
      </c>
      <c r="B1256" s="62" t="s">
        <v>284</v>
      </c>
      <c r="C1256" s="2" t="s">
        <v>26</v>
      </c>
      <c r="D1256" s="2" t="s">
        <v>134</v>
      </c>
      <c r="E1256" s="12"/>
      <c r="F1256" s="12"/>
      <c r="G1256" s="13"/>
      <c r="H1256" s="13"/>
      <c r="I1256" s="13"/>
      <c r="J1256" s="13"/>
      <c r="K1256" s="13"/>
      <c r="M1256" s="22"/>
      <c r="N1256" s="22"/>
    </row>
    <row r="1257" spans="1:14">
      <c r="A1257" s="6" t="s">
        <v>32</v>
      </c>
      <c r="B1257" s="62" t="s">
        <v>284</v>
      </c>
      <c r="C1257" s="2" t="s">
        <v>14</v>
      </c>
      <c r="D1257" s="2" t="s">
        <v>134</v>
      </c>
      <c r="E1257" s="12"/>
      <c r="F1257" s="12"/>
      <c r="G1257" s="13"/>
      <c r="H1257" s="13"/>
      <c r="I1257" s="13"/>
      <c r="J1257" s="13"/>
      <c r="K1257" s="13"/>
      <c r="M1257" s="22"/>
      <c r="N1257" s="22"/>
    </row>
    <row r="1258" spans="1:14">
      <c r="A1258" s="6" t="s">
        <v>32</v>
      </c>
      <c r="B1258" s="62" t="s">
        <v>284</v>
      </c>
      <c r="C1258" s="2" t="s">
        <v>14</v>
      </c>
      <c r="D1258" s="2" t="s">
        <v>134</v>
      </c>
      <c r="E1258" s="12"/>
      <c r="F1258" s="12"/>
      <c r="G1258" s="13"/>
      <c r="H1258" s="13"/>
      <c r="I1258" s="13"/>
      <c r="J1258" s="13"/>
      <c r="K1258" s="13"/>
      <c r="M1258" s="22"/>
      <c r="N1258" s="22"/>
    </row>
    <row r="1259" spans="1:14" ht="27.6">
      <c r="A1259" s="6" t="s">
        <v>32</v>
      </c>
      <c r="B1259" s="62" t="s">
        <v>284</v>
      </c>
      <c r="C1259" s="2" t="s">
        <v>27</v>
      </c>
      <c r="D1259" s="2" t="s">
        <v>141</v>
      </c>
      <c r="E1259" s="12"/>
      <c r="F1259" s="12"/>
      <c r="G1259" s="13"/>
      <c r="H1259" s="13"/>
      <c r="I1259" s="13"/>
      <c r="J1259" s="13"/>
      <c r="K1259" s="13"/>
      <c r="M1259" s="22"/>
      <c r="N1259" s="22"/>
    </row>
    <row r="1260" spans="1:14" ht="41.4">
      <c r="A1260" s="6" t="s">
        <v>32</v>
      </c>
      <c r="B1260" s="62" t="s">
        <v>284</v>
      </c>
      <c r="C1260" s="2" t="s">
        <v>27</v>
      </c>
      <c r="D1260" s="2" t="s">
        <v>142</v>
      </c>
      <c r="E1260" s="12"/>
      <c r="F1260" s="12"/>
      <c r="G1260" s="13"/>
      <c r="H1260" s="13"/>
      <c r="I1260" s="13"/>
      <c r="J1260" s="13"/>
      <c r="K1260" s="13"/>
      <c r="M1260" s="22"/>
      <c r="N1260" s="22"/>
    </row>
    <row r="1261" spans="1:14" ht="27.6">
      <c r="A1261" s="6" t="s">
        <v>32</v>
      </c>
      <c r="B1261" s="62" t="s">
        <v>286</v>
      </c>
      <c r="C1261" s="2" t="s">
        <v>22</v>
      </c>
      <c r="D1261" s="2" t="s">
        <v>125</v>
      </c>
      <c r="E1261" s="131">
        <v>15731161</v>
      </c>
      <c r="F1261" s="131">
        <v>14117339</v>
      </c>
      <c r="G1261" s="13"/>
      <c r="H1261" s="132">
        <v>1613822</v>
      </c>
      <c r="I1261" s="13"/>
      <c r="J1261" s="13"/>
      <c r="K1261" s="13"/>
      <c r="M1261" s="22"/>
      <c r="N1261" s="22"/>
    </row>
    <row r="1262" spans="1:14" ht="27.6">
      <c r="A1262" s="6" t="s">
        <v>32</v>
      </c>
      <c r="B1262" s="63" t="s">
        <v>286</v>
      </c>
      <c r="C1262" s="2" t="s">
        <v>22</v>
      </c>
      <c r="D1262" s="2" t="s">
        <v>126</v>
      </c>
      <c r="E1262" s="131">
        <v>15731160</v>
      </c>
      <c r="F1262" s="131">
        <v>0</v>
      </c>
      <c r="G1262" s="13"/>
      <c r="H1262" s="132">
        <v>15731160</v>
      </c>
      <c r="I1262" s="13"/>
      <c r="J1262" s="13"/>
      <c r="K1262" s="13"/>
      <c r="M1262" s="22"/>
      <c r="N1262" s="22"/>
    </row>
    <row r="1263" spans="1:14" ht="27.6">
      <c r="A1263" s="6" t="s">
        <v>32</v>
      </c>
      <c r="B1263" s="62" t="s">
        <v>286</v>
      </c>
      <c r="C1263" s="2" t="s">
        <v>22</v>
      </c>
      <c r="D1263" s="2" t="s">
        <v>127</v>
      </c>
      <c r="E1263" s="12"/>
      <c r="F1263" s="12"/>
      <c r="G1263" s="13"/>
      <c r="H1263" s="13"/>
      <c r="I1263" s="13"/>
      <c r="J1263" s="13"/>
      <c r="K1263" s="13"/>
      <c r="M1263" s="22"/>
      <c r="N1263" s="22"/>
    </row>
    <row r="1264" spans="1:14" ht="27.6">
      <c r="A1264" s="6" t="s">
        <v>32</v>
      </c>
      <c r="B1264" s="62" t="s">
        <v>286</v>
      </c>
      <c r="C1264" s="2" t="s">
        <v>22</v>
      </c>
      <c r="D1264" s="2" t="s">
        <v>128</v>
      </c>
      <c r="E1264" s="12"/>
      <c r="F1264" s="12"/>
      <c r="G1264" s="13"/>
      <c r="H1264" s="13"/>
      <c r="I1264" s="13"/>
      <c r="J1264" s="13"/>
      <c r="K1264" s="13"/>
      <c r="M1264" s="22"/>
      <c r="N1264" s="22"/>
    </row>
    <row r="1265" spans="1:14" ht="27.6">
      <c r="A1265" s="6" t="s">
        <v>32</v>
      </c>
      <c r="B1265" s="62" t="s">
        <v>286</v>
      </c>
      <c r="C1265" s="2" t="s">
        <v>22</v>
      </c>
      <c r="D1265" s="2" t="s">
        <v>129</v>
      </c>
      <c r="E1265" s="12"/>
      <c r="F1265" s="12"/>
      <c r="G1265" s="13"/>
      <c r="H1265" s="13"/>
      <c r="I1265" s="13"/>
      <c r="J1265" s="13"/>
      <c r="K1265" s="13"/>
      <c r="M1265" s="22"/>
      <c r="N1265" s="22"/>
    </row>
    <row r="1266" spans="1:14" ht="27.6">
      <c r="A1266" s="6" t="s">
        <v>32</v>
      </c>
      <c r="B1266" s="62" t="s">
        <v>286</v>
      </c>
      <c r="C1266" s="2" t="s">
        <v>22</v>
      </c>
      <c r="D1266" s="2" t="s">
        <v>130</v>
      </c>
      <c r="E1266" s="12"/>
      <c r="F1266" s="12"/>
      <c r="G1266" s="13"/>
      <c r="H1266" s="13"/>
      <c r="I1266" s="13"/>
      <c r="J1266" s="13"/>
      <c r="K1266" s="13"/>
      <c r="M1266" s="22"/>
      <c r="N1266" s="22"/>
    </row>
    <row r="1267" spans="1:14" ht="27.6">
      <c r="A1267" s="6" t="s">
        <v>32</v>
      </c>
      <c r="B1267" s="62" t="s">
        <v>286</v>
      </c>
      <c r="C1267" s="2" t="s">
        <v>22</v>
      </c>
      <c r="D1267" s="2" t="s">
        <v>131</v>
      </c>
      <c r="E1267" s="12"/>
      <c r="F1267" s="12"/>
      <c r="G1267" s="13"/>
      <c r="H1267" s="13"/>
      <c r="I1267" s="13"/>
      <c r="J1267" s="13"/>
      <c r="K1267" s="13"/>
      <c r="M1267" s="22"/>
      <c r="N1267" s="22"/>
    </row>
    <row r="1268" spans="1:14" ht="27.6">
      <c r="A1268" s="6" t="s">
        <v>32</v>
      </c>
      <c r="B1268" s="62" t="s">
        <v>286</v>
      </c>
      <c r="C1268" s="2" t="s">
        <v>22</v>
      </c>
      <c r="D1268" s="2" t="s">
        <v>132</v>
      </c>
      <c r="E1268" s="12"/>
      <c r="F1268" s="12"/>
      <c r="G1268" s="13"/>
      <c r="H1268" s="13"/>
      <c r="I1268" s="13"/>
      <c r="J1268" s="13"/>
      <c r="K1268" s="13"/>
      <c r="M1268" s="22"/>
      <c r="N1268" s="22"/>
    </row>
    <row r="1269" spans="1:14" ht="27.6">
      <c r="A1269" s="6" t="s">
        <v>32</v>
      </c>
      <c r="B1269" s="62" t="s">
        <v>286</v>
      </c>
      <c r="C1269" s="2" t="s">
        <v>22</v>
      </c>
      <c r="D1269" s="2" t="s">
        <v>133</v>
      </c>
      <c r="E1269" s="12"/>
      <c r="F1269" s="12"/>
      <c r="G1269" s="13"/>
      <c r="H1269" s="13"/>
      <c r="I1269" s="13"/>
      <c r="J1269" s="13"/>
      <c r="K1269" s="13"/>
      <c r="M1269" s="22"/>
      <c r="N1269" s="22"/>
    </row>
    <row r="1270" spans="1:14" ht="27.6">
      <c r="A1270" s="6" t="s">
        <v>32</v>
      </c>
      <c r="B1270" s="62" t="s">
        <v>286</v>
      </c>
      <c r="C1270" s="2" t="s">
        <v>22</v>
      </c>
      <c r="D1270" s="2" t="s">
        <v>134</v>
      </c>
      <c r="E1270" s="12"/>
      <c r="F1270" s="12"/>
      <c r="G1270" s="13"/>
      <c r="H1270" s="13"/>
      <c r="I1270" s="13"/>
      <c r="J1270" s="13"/>
      <c r="K1270" s="13"/>
      <c r="M1270" s="22"/>
      <c r="N1270" s="22"/>
    </row>
    <row r="1271" spans="1:14" ht="27.6">
      <c r="A1271" s="6" t="s">
        <v>32</v>
      </c>
      <c r="B1271" s="62" t="s">
        <v>286</v>
      </c>
      <c r="C1271" s="2" t="s">
        <v>87</v>
      </c>
      <c r="D1271" s="2" t="s">
        <v>135</v>
      </c>
      <c r="E1271" s="12"/>
      <c r="F1271" s="12"/>
      <c r="G1271" s="132">
        <v>3582075</v>
      </c>
      <c r="H1271" s="132">
        <v>3582075</v>
      </c>
      <c r="I1271" s="13"/>
      <c r="J1271" s="13"/>
      <c r="K1271" s="13"/>
      <c r="M1271" s="22"/>
      <c r="N1271" s="22"/>
    </row>
    <row r="1272" spans="1:14" ht="27.6">
      <c r="A1272" s="6" t="s">
        <v>32</v>
      </c>
      <c r="B1272" s="62" t="s">
        <v>286</v>
      </c>
      <c r="C1272" s="2" t="s">
        <v>23</v>
      </c>
      <c r="D1272" s="2" t="s">
        <v>136</v>
      </c>
      <c r="E1272" s="12"/>
      <c r="F1272" s="12"/>
      <c r="G1272" s="132">
        <v>15731161</v>
      </c>
      <c r="H1272" s="132">
        <v>6762000</v>
      </c>
      <c r="I1272" s="13"/>
      <c r="J1272" s="132">
        <v>8969161</v>
      </c>
      <c r="K1272" s="13"/>
      <c r="M1272" s="22"/>
      <c r="N1272" s="22" t="s">
        <v>297</v>
      </c>
    </row>
    <row r="1273" spans="1:14" ht="27.6">
      <c r="A1273" s="6" t="s">
        <v>32</v>
      </c>
      <c r="B1273" s="62" t="s">
        <v>286</v>
      </c>
      <c r="C1273" s="2" t="s">
        <v>23</v>
      </c>
      <c r="D1273" s="2" t="s">
        <v>126</v>
      </c>
      <c r="E1273" s="12"/>
      <c r="F1273" s="12"/>
      <c r="G1273" s="132">
        <v>32645797</v>
      </c>
      <c r="H1273" s="132">
        <v>3329888</v>
      </c>
      <c r="I1273" s="13"/>
      <c r="J1273" s="132">
        <v>29315909</v>
      </c>
      <c r="K1273" s="13"/>
      <c r="M1273" s="22"/>
      <c r="N1273" s="22" t="s">
        <v>298</v>
      </c>
    </row>
    <row r="1274" spans="1:14" ht="27.6">
      <c r="A1274" s="6" t="s">
        <v>32</v>
      </c>
      <c r="B1274" s="62" t="s">
        <v>286</v>
      </c>
      <c r="C1274" s="2" t="s">
        <v>23</v>
      </c>
      <c r="D1274" s="2" t="s">
        <v>127</v>
      </c>
      <c r="E1274" s="12"/>
      <c r="F1274" s="12"/>
      <c r="G1274" s="13"/>
      <c r="H1274" s="13"/>
      <c r="I1274" s="13"/>
      <c r="J1274" s="13"/>
      <c r="K1274" s="13"/>
      <c r="M1274" s="22"/>
      <c r="N1274" s="22"/>
    </row>
    <row r="1275" spans="1:14" ht="27.6">
      <c r="A1275" s="6" t="s">
        <v>32</v>
      </c>
      <c r="B1275" s="62" t="s">
        <v>286</v>
      </c>
      <c r="C1275" s="2" t="s">
        <v>23</v>
      </c>
      <c r="D1275" s="2" t="s">
        <v>128</v>
      </c>
      <c r="E1275" s="12"/>
      <c r="F1275" s="12"/>
      <c r="G1275" s="13"/>
      <c r="H1275" s="13"/>
      <c r="I1275" s="13"/>
      <c r="J1275" s="13"/>
      <c r="K1275" s="13"/>
      <c r="M1275" s="22"/>
      <c r="N1275" s="22"/>
    </row>
    <row r="1276" spans="1:14" ht="27.6">
      <c r="A1276" s="6" t="s">
        <v>32</v>
      </c>
      <c r="B1276" s="62" t="s">
        <v>286</v>
      </c>
      <c r="C1276" s="2" t="s">
        <v>23</v>
      </c>
      <c r="D1276" s="2" t="s">
        <v>129</v>
      </c>
      <c r="E1276" s="12"/>
      <c r="F1276" s="12"/>
      <c r="G1276" s="13"/>
      <c r="H1276" s="13"/>
      <c r="I1276" s="13"/>
      <c r="J1276" s="13"/>
      <c r="K1276" s="13"/>
      <c r="M1276" s="22"/>
      <c r="N1276" s="22"/>
    </row>
    <row r="1277" spans="1:14" ht="27.6">
      <c r="A1277" s="6" t="s">
        <v>32</v>
      </c>
      <c r="B1277" s="62" t="s">
        <v>286</v>
      </c>
      <c r="C1277" s="2" t="s">
        <v>23</v>
      </c>
      <c r="D1277" s="2" t="s">
        <v>130</v>
      </c>
      <c r="E1277" s="12"/>
      <c r="F1277" s="12"/>
      <c r="G1277" s="13"/>
      <c r="H1277" s="13"/>
      <c r="I1277" s="13"/>
      <c r="J1277" s="13"/>
      <c r="K1277" s="13"/>
      <c r="M1277" s="22"/>
      <c r="N1277" s="22"/>
    </row>
    <row r="1278" spans="1:14" ht="27.6">
      <c r="A1278" s="6" t="s">
        <v>32</v>
      </c>
      <c r="B1278" s="62" t="s">
        <v>286</v>
      </c>
      <c r="C1278" s="2" t="s">
        <v>23</v>
      </c>
      <c r="D1278" s="2" t="s">
        <v>137</v>
      </c>
      <c r="E1278" s="12"/>
      <c r="F1278" s="12"/>
      <c r="G1278" s="13"/>
      <c r="H1278" s="13"/>
      <c r="I1278" s="13"/>
      <c r="J1278" s="13"/>
      <c r="K1278" s="13"/>
      <c r="M1278" s="22"/>
      <c r="N1278" s="22"/>
    </row>
    <row r="1279" spans="1:14" ht="27.6">
      <c r="A1279" s="6" t="s">
        <v>32</v>
      </c>
      <c r="B1279" s="62" t="s">
        <v>286</v>
      </c>
      <c r="C1279" s="2" t="s">
        <v>23</v>
      </c>
      <c r="D1279" s="2" t="s">
        <v>138</v>
      </c>
      <c r="E1279" s="12"/>
      <c r="F1279" s="12"/>
      <c r="G1279" s="13"/>
      <c r="H1279" s="13"/>
      <c r="I1279" s="13"/>
      <c r="J1279" s="13"/>
      <c r="K1279" s="13"/>
      <c r="M1279" s="22"/>
      <c r="N1279" s="22"/>
    </row>
    <row r="1280" spans="1:14" ht="27.6">
      <c r="A1280" s="6" t="s">
        <v>32</v>
      </c>
      <c r="B1280" s="62" t="s">
        <v>286</v>
      </c>
      <c r="C1280" s="2" t="s">
        <v>23</v>
      </c>
      <c r="D1280" s="2" t="s">
        <v>134</v>
      </c>
      <c r="E1280" s="12"/>
      <c r="F1280" s="12"/>
      <c r="G1280" s="13"/>
      <c r="H1280" s="13"/>
      <c r="I1280" s="13"/>
      <c r="J1280" s="13"/>
      <c r="K1280" s="13"/>
      <c r="M1280" s="22"/>
      <c r="N1280" s="22"/>
    </row>
    <row r="1281" spans="1:14" ht="27.6">
      <c r="A1281" s="6" t="s">
        <v>32</v>
      </c>
      <c r="B1281" s="62" t="s">
        <v>286</v>
      </c>
      <c r="C1281" s="2" t="s">
        <v>24</v>
      </c>
      <c r="D1281" s="2" t="s">
        <v>125</v>
      </c>
      <c r="E1281" s="12"/>
      <c r="F1281" s="12"/>
      <c r="G1281" s="132">
        <v>43016290</v>
      </c>
      <c r="H1281" s="13"/>
      <c r="I1281" s="13"/>
      <c r="J1281" s="132">
        <v>43016290</v>
      </c>
      <c r="K1281" s="13"/>
      <c r="M1281" s="22"/>
      <c r="N1281" s="22" t="s">
        <v>299</v>
      </c>
    </row>
    <row r="1282" spans="1:14" ht="27.6">
      <c r="A1282" s="6" t="s">
        <v>32</v>
      </c>
      <c r="B1282" s="62" t="s">
        <v>286</v>
      </c>
      <c r="C1282" s="2" t="s">
        <v>24</v>
      </c>
      <c r="D1282" s="2" t="s">
        <v>126</v>
      </c>
      <c r="E1282" s="12"/>
      <c r="F1282" s="12"/>
      <c r="G1282" s="132">
        <v>42982972</v>
      </c>
      <c r="H1282" s="132">
        <v>181503</v>
      </c>
      <c r="I1282" s="13"/>
      <c r="J1282" s="132">
        <v>42801469</v>
      </c>
      <c r="K1282" s="13"/>
      <c r="M1282" s="22"/>
      <c r="N1282" s="22" t="s">
        <v>300</v>
      </c>
    </row>
    <row r="1283" spans="1:14" ht="27.6">
      <c r="A1283" s="6" t="s">
        <v>32</v>
      </c>
      <c r="B1283" s="62" t="s">
        <v>286</v>
      </c>
      <c r="C1283" s="2" t="s">
        <v>24</v>
      </c>
      <c r="D1283" s="2" t="s">
        <v>127</v>
      </c>
      <c r="E1283" s="12"/>
      <c r="F1283" s="12"/>
      <c r="G1283" s="13"/>
      <c r="H1283" s="13"/>
      <c r="I1283" s="13"/>
      <c r="J1283" s="13"/>
      <c r="K1283" s="13"/>
      <c r="M1283" s="22"/>
      <c r="N1283" s="22"/>
    </row>
    <row r="1284" spans="1:14" ht="27.6">
      <c r="A1284" s="6" t="s">
        <v>32</v>
      </c>
      <c r="B1284" s="62" t="s">
        <v>286</v>
      </c>
      <c r="C1284" s="2" t="s">
        <v>24</v>
      </c>
      <c r="D1284" s="2" t="s">
        <v>128</v>
      </c>
      <c r="E1284" s="12"/>
      <c r="F1284" s="12"/>
      <c r="G1284" s="13"/>
      <c r="H1284" s="13"/>
      <c r="I1284" s="13"/>
      <c r="J1284" s="13"/>
      <c r="K1284" s="13"/>
      <c r="M1284" s="22"/>
      <c r="N1284" s="22"/>
    </row>
    <row r="1285" spans="1:14" ht="27.6">
      <c r="A1285" s="6" t="s">
        <v>32</v>
      </c>
      <c r="B1285" s="62" t="s">
        <v>286</v>
      </c>
      <c r="C1285" s="2" t="s">
        <v>24</v>
      </c>
      <c r="D1285" s="2" t="s">
        <v>129</v>
      </c>
      <c r="E1285" s="12"/>
      <c r="F1285" s="12"/>
      <c r="G1285" s="13"/>
      <c r="H1285" s="13"/>
      <c r="I1285" s="132">
        <v>314218</v>
      </c>
      <c r="J1285" s="132">
        <v>314218</v>
      </c>
      <c r="K1285" s="13"/>
      <c r="M1285" s="22"/>
      <c r="N1285" s="22"/>
    </row>
    <row r="1286" spans="1:14" ht="27.6">
      <c r="A1286" s="6" t="s">
        <v>32</v>
      </c>
      <c r="B1286" s="62" t="s">
        <v>286</v>
      </c>
      <c r="C1286" s="2" t="s">
        <v>24</v>
      </c>
      <c r="D1286" s="2" t="s">
        <v>130</v>
      </c>
      <c r="E1286" s="12"/>
      <c r="F1286" s="12"/>
      <c r="G1286" s="13"/>
      <c r="H1286" s="13"/>
      <c r="I1286" s="13"/>
      <c r="J1286" s="13"/>
      <c r="K1286" s="13"/>
      <c r="M1286" s="22"/>
      <c r="N1286" s="22"/>
    </row>
    <row r="1287" spans="1:14" ht="27.6">
      <c r="A1287" s="6" t="s">
        <v>32</v>
      </c>
      <c r="B1287" s="62" t="s">
        <v>286</v>
      </c>
      <c r="C1287" s="2" t="s">
        <v>24</v>
      </c>
      <c r="D1287" s="2" t="s">
        <v>137</v>
      </c>
      <c r="E1287" s="12"/>
      <c r="F1287" s="12"/>
      <c r="G1287" s="13"/>
      <c r="H1287" s="13"/>
      <c r="I1287" s="13"/>
      <c r="J1287" s="13"/>
      <c r="K1287" s="13"/>
      <c r="M1287" s="22"/>
      <c r="N1287" s="22"/>
    </row>
    <row r="1288" spans="1:14" ht="27.6">
      <c r="A1288" s="6" t="s">
        <v>32</v>
      </c>
      <c r="B1288" s="62" t="s">
        <v>286</v>
      </c>
      <c r="C1288" s="2" t="s">
        <v>24</v>
      </c>
      <c r="D1288" s="2" t="s">
        <v>139</v>
      </c>
      <c r="E1288" s="12"/>
      <c r="F1288" s="12"/>
      <c r="G1288" s="13"/>
      <c r="H1288" s="13"/>
      <c r="I1288" s="13"/>
      <c r="J1288" s="13"/>
      <c r="K1288" s="13"/>
      <c r="M1288" s="22"/>
      <c r="N1288" s="22"/>
    </row>
    <row r="1289" spans="1:14" ht="27.6">
      <c r="A1289" s="6" t="s">
        <v>32</v>
      </c>
      <c r="B1289" s="62" t="s">
        <v>286</v>
      </c>
      <c r="C1289" s="2" t="s">
        <v>24</v>
      </c>
      <c r="D1289" s="2" t="s">
        <v>140</v>
      </c>
      <c r="E1289" s="12"/>
      <c r="F1289" s="12"/>
      <c r="G1289" s="13"/>
      <c r="H1289" s="13"/>
      <c r="I1289" s="132">
        <v>3235000</v>
      </c>
      <c r="J1289" s="132">
        <v>3117500</v>
      </c>
      <c r="K1289" s="13"/>
      <c r="L1289" s="133">
        <v>117500</v>
      </c>
      <c r="M1289" s="22"/>
      <c r="N1289" s="22" t="s">
        <v>296</v>
      </c>
    </row>
    <row r="1290" spans="1:14" ht="27.6">
      <c r="A1290" s="6" t="s">
        <v>32</v>
      </c>
      <c r="B1290" s="62" t="s">
        <v>286</v>
      </c>
      <c r="C1290" s="2" t="s">
        <v>24</v>
      </c>
      <c r="D1290" s="2" t="s">
        <v>134</v>
      </c>
      <c r="E1290" s="12"/>
      <c r="F1290" s="12"/>
      <c r="G1290" s="132">
        <v>9732041.0999999996</v>
      </c>
      <c r="H1290" s="132">
        <v>5417721</v>
      </c>
      <c r="I1290" s="132">
        <v>794454</v>
      </c>
      <c r="J1290" s="132">
        <v>3268126</v>
      </c>
      <c r="K1290" s="13"/>
      <c r="L1290" s="133">
        <v>1840648</v>
      </c>
      <c r="M1290" s="22"/>
      <c r="N1290" s="22" t="s">
        <v>301</v>
      </c>
    </row>
    <row r="1291" spans="1:14" ht="27.6">
      <c r="A1291" s="6" t="s">
        <v>32</v>
      </c>
      <c r="B1291" s="62" t="s">
        <v>286</v>
      </c>
      <c r="C1291" s="2" t="s">
        <v>25</v>
      </c>
      <c r="D1291" s="2" t="s">
        <v>134</v>
      </c>
      <c r="E1291" s="12"/>
      <c r="F1291" s="12"/>
      <c r="G1291" s="13"/>
      <c r="H1291" s="13"/>
      <c r="I1291" s="13"/>
      <c r="J1291" s="13"/>
      <c r="K1291" s="13"/>
      <c r="M1291" s="22"/>
      <c r="N1291" s="22"/>
    </row>
    <row r="1292" spans="1:14" ht="27.6">
      <c r="A1292" s="6" t="s">
        <v>32</v>
      </c>
      <c r="B1292" s="62" t="s">
        <v>286</v>
      </c>
      <c r="C1292" s="2" t="s">
        <v>25</v>
      </c>
      <c r="D1292" s="2" t="s">
        <v>134</v>
      </c>
      <c r="E1292" s="12"/>
      <c r="F1292" s="12"/>
      <c r="G1292" s="13"/>
      <c r="H1292" s="13"/>
      <c r="I1292" s="13"/>
      <c r="J1292" s="13"/>
      <c r="K1292" s="13"/>
      <c r="M1292" s="22"/>
      <c r="N1292" s="22"/>
    </row>
    <row r="1293" spans="1:14" ht="27.6">
      <c r="A1293" s="6" t="s">
        <v>32</v>
      </c>
      <c r="B1293" s="62" t="s">
        <v>286</v>
      </c>
      <c r="C1293" s="2" t="s">
        <v>26</v>
      </c>
      <c r="D1293" s="2" t="s">
        <v>134</v>
      </c>
      <c r="E1293" s="12"/>
      <c r="F1293" s="12"/>
      <c r="G1293" s="13"/>
      <c r="H1293" s="13"/>
      <c r="I1293" s="13"/>
      <c r="J1293" s="13"/>
      <c r="K1293" s="13"/>
      <c r="M1293" s="22"/>
      <c r="N1293" s="22"/>
    </row>
    <row r="1294" spans="1:14" ht="27.6">
      <c r="A1294" s="6" t="s">
        <v>32</v>
      </c>
      <c r="B1294" s="62" t="s">
        <v>286</v>
      </c>
      <c r="C1294" s="2" t="s">
        <v>26</v>
      </c>
      <c r="D1294" s="2" t="s">
        <v>134</v>
      </c>
      <c r="E1294" s="12"/>
      <c r="F1294" s="12"/>
      <c r="G1294" s="13"/>
      <c r="H1294" s="13"/>
      <c r="I1294" s="13"/>
      <c r="J1294" s="13"/>
      <c r="K1294" s="13"/>
      <c r="M1294" s="22"/>
      <c r="N1294" s="22"/>
    </row>
    <row r="1295" spans="1:14" ht="27.6">
      <c r="A1295" s="6" t="s">
        <v>32</v>
      </c>
      <c r="B1295" s="62" t="s">
        <v>286</v>
      </c>
      <c r="C1295" s="2" t="s">
        <v>14</v>
      </c>
      <c r="D1295" s="2" t="s">
        <v>134</v>
      </c>
      <c r="E1295" s="12"/>
      <c r="F1295" s="12"/>
      <c r="G1295" s="13"/>
      <c r="H1295" s="13"/>
      <c r="I1295" s="13"/>
      <c r="J1295" s="13"/>
      <c r="K1295" s="13"/>
      <c r="M1295" s="22"/>
      <c r="N1295" s="22"/>
    </row>
    <row r="1296" spans="1:14" ht="27.6">
      <c r="A1296" s="6" t="s">
        <v>32</v>
      </c>
      <c r="B1296" s="62" t="s">
        <v>286</v>
      </c>
      <c r="C1296" s="2" t="s">
        <v>14</v>
      </c>
      <c r="D1296" s="2" t="s">
        <v>134</v>
      </c>
      <c r="E1296" s="12"/>
      <c r="F1296" s="12"/>
      <c r="G1296" s="13"/>
      <c r="H1296" s="13"/>
      <c r="I1296" s="13"/>
      <c r="J1296" s="13"/>
      <c r="K1296" s="13"/>
      <c r="M1296" s="22"/>
      <c r="N1296" s="22"/>
    </row>
    <row r="1297" spans="1:14" ht="27.6">
      <c r="A1297" s="6" t="s">
        <v>32</v>
      </c>
      <c r="B1297" s="62" t="s">
        <v>286</v>
      </c>
      <c r="C1297" s="2" t="s">
        <v>27</v>
      </c>
      <c r="D1297" s="2" t="s">
        <v>141</v>
      </c>
      <c r="E1297" s="12"/>
      <c r="F1297" s="12"/>
      <c r="G1297" s="13"/>
      <c r="H1297" s="13"/>
      <c r="I1297" s="13"/>
      <c r="J1297" s="13"/>
      <c r="K1297" s="13"/>
      <c r="M1297" s="22"/>
      <c r="N1297" s="22"/>
    </row>
    <row r="1298" spans="1:14" ht="41.4">
      <c r="A1298" s="6" t="s">
        <v>32</v>
      </c>
      <c r="B1298" s="63" t="s">
        <v>286</v>
      </c>
      <c r="C1298" s="2" t="s">
        <v>27</v>
      </c>
      <c r="D1298" s="2" t="s">
        <v>142</v>
      </c>
      <c r="E1298" s="12"/>
      <c r="F1298" s="12"/>
      <c r="G1298" s="132">
        <v>247313</v>
      </c>
      <c r="H1298" s="132">
        <v>247313</v>
      </c>
      <c r="I1298" s="13"/>
      <c r="J1298" s="13"/>
      <c r="K1298" s="13"/>
      <c r="M1298" s="22"/>
      <c r="N1298" s="22" t="s">
        <v>302</v>
      </c>
    </row>
    <row r="1299" spans="1:14">
      <c r="A1299" s="6" t="s">
        <v>32</v>
      </c>
      <c r="B1299" s="62" t="s">
        <v>303</v>
      </c>
      <c r="C1299" s="2" t="s">
        <v>22</v>
      </c>
      <c r="D1299" s="2" t="s">
        <v>125</v>
      </c>
      <c r="E1299" s="12">
        <v>9566094</v>
      </c>
      <c r="F1299" s="12">
        <v>6703254</v>
      </c>
      <c r="G1299" s="13"/>
      <c r="H1299" s="13">
        <v>2862840</v>
      </c>
      <c r="I1299" s="13"/>
      <c r="J1299" s="13"/>
      <c r="K1299" s="13"/>
      <c r="M1299" s="22"/>
      <c r="N1299" s="22"/>
    </row>
    <row r="1300" spans="1:14">
      <c r="A1300" s="6" t="s">
        <v>32</v>
      </c>
      <c r="B1300" s="62" t="s">
        <v>303</v>
      </c>
      <c r="C1300" s="2" t="s">
        <v>22</v>
      </c>
      <c r="D1300" s="2" t="s">
        <v>126</v>
      </c>
      <c r="E1300" s="12">
        <v>9566094</v>
      </c>
      <c r="F1300" s="12">
        <v>568311</v>
      </c>
      <c r="G1300" s="13"/>
      <c r="H1300" s="13">
        <v>8997783</v>
      </c>
      <c r="I1300" s="13"/>
      <c r="J1300" s="13"/>
      <c r="K1300" s="13"/>
      <c r="M1300" s="22"/>
      <c r="N1300" s="22"/>
    </row>
    <row r="1301" spans="1:14">
      <c r="A1301" s="6" t="s">
        <v>32</v>
      </c>
      <c r="B1301" s="62" t="s">
        <v>303</v>
      </c>
      <c r="C1301" s="2" t="s">
        <v>22</v>
      </c>
      <c r="D1301" s="2" t="s">
        <v>127</v>
      </c>
      <c r="E1301" s="12"/>
      <c r="F1301" s="12"/>
      <c r="G1301" s="13"/>
      <c r="H1301" s="13"/>
      <c r="I1301" s="13"/>
      <c r="J1301" s="13"/>
      <c r="K1301" s="13"/>
      <c r="M1301" s="22"/>
      <c r="N1301" s="22"/>
    </row>
    <row r="1302" spans="1:14">
      <c r="A1302" s="6" t="s">
        <v>32</v>
      </c>
      <c r="B1302" s="62" t="s">
        <v>303</v>
      </c>
      <c r="C1302" s="2" t="s">
        <v>22</v>
      </c>
      <c r="D1302" s="2" t="s">
        <v>128</v>
      </c>
      <c r="E1302" s="12"/>
      <c r="F1302" s="12"/>
      <c r="G1302" s="13"/>
      <c r="H1302" s="13"/>
      <c r="I1302" s="13"/>
      <c r="J1302" s="13"/>
      <c r="K1302" s="13"/>
      <c r="M1302" s="22"/>
      <c r="N1302" s="22"/>
    </row>
    <row r="1303" spans="1:14">
      <c r="A1303" s="6" t="s">
        <v>32</v>
      </c>
      <c r="B1303" s="62" t="s">
        <v>303</v>
      </c>
      <c r="C1303" s="2" t="s">
        <v>22</v>
      </c>
      <c r="D1303" s="2" t="s">
        <v>129</v>
      </c>
      <c r="E1303" s="12"/>
      <c r="F1303" s="12"/>
      <c r="G1303" s="13"/>
      <c r="H1303" s="13"/>
      <c r="I1303" s="13"/>
      <c r="J1303" s="13"/>
      <c r="K1303" s="13"/>
      <c r="M1303" s="22"/>
      <c r="N1303" s="22"/>
    </row>
    <row r="1304" spans="1:14">
      <c r="A1304" s="6" t="s">
        <v>32</v>
      </c>
      <c r="B1304" s="62" t="s">
        <v>303</v>
      </c>
      <c r="C1304" s="2" t="s">
        <v>22</v>
      </c>
      <c r="D1304" s="2" t="s">
        <v>130</v>
      </c>
      <c r="E1304" s="12"/>
      <c r="F1304" s="12"/>
      <c r="G1304" s="13"/>
      <c r="H1304" s="13"/>
      <c r="I1304" s="13"/>
      <c r="J1304" s="13"/>
      <c r="K1304" s="13"/>
      <c r="M1304" s="22"/>
      <c r="N1304" s="22"/>
    </row>
    <row r="1305" spans="1:14">
      <c r="A1305" s="6" t="s">
        <v>32</v>
      </c>
      <c r="B1305" s="62" t="s">
        <v>303</v>
      </c>
      <c r="C1305" s="2" t="s">
        <v>22</v>
      </c>
      <c r="D1305" s="2" t="s">
        <v>131</v>
      </c>
      <c r="E1305" s="12"/>
      <c r="F1305" s="12"/>
      <c r="G1305" s="13"/>
      <c r="H1305" s="13"/>
      <c r="I1305" s="13"/>
      <c r="J1305" s="13"/>
      <c r="K1305" s="13"/>
      <c r="M1305" s="22"/>
      <c r="N1305" s="22"/>
    </row>
    <row r="1306" spans="1:14" ht="27.6">
      <c r="A1306" s="6" t="s">
        <v>32</v>
      </c>
      <c r="B1306" s="62" t="s">
        <v>303</v>
      </c>
      <c r="C1306" s="2" t="s">
        <v>22</v>
      </c>
      <c r="D1306" s="2" t="s">
        <v>132</v>
      </c>
      <c r="E1306" s="12"/>
      <c r="F1306" s="12"/>
      <c r="G1306" s="13"/>
      <c r="H1306" s="13"/>
      <c r="I1306" s="13"/>
      <c r="J1306" s="13"/>
      <c r="K1306" s="13"/>
      <c r="M1306" s="22"/>
      <c r="N1306" s="22"/>
    </row>
    <row r="1307" spans="1:14">
      <c r="A1307" s="6" t="s">
        <v>32</v>
      </c>
      <c r="B1307" s="62" t="s">
        <v>303</v>
      </c>
      <c r="C1307" s="2" t="s">
        <v>22</v>
      </c>
      <c r="D1307" s="2" t="s">
        <v>133</v>
      </c>
      <c r="E1307" s="12"/>
      <c r="F1307" s="12"/>
      <c r="G1307" s="13">
        <v>410583</v>
      </c>
      <c r="H1307" s="13"/>
      <c r="I1307" s="13">
        <v>117383</v>
      </c>
      <c r="J1307" s="13">
        <v>410583</v>
      </c>
      <c r="K1307" s="13"/>
      <c r="L1307" s="2">
        <v>116100</v>
      </c>
      <c r="M1307" s="22">
        <v>1283</v>
      </c>
      <c r="N1307" s="22"/>
    </row>
    <row r="1308" spans="1:14">
      <c r="A1308" s="6" t="s">
        <v>32</v>
      </c>
      <c r="B1308" s="62" t="s">
        <v>303</v>
      </c>
      <c r="C1308" s="2" t="s">
        <v>22</v>
      </c>
      <c r="D1308" s="2" t="s">
        <v>134</v>
      </c>
      <c r="E1308" s="12"/>
      <c r="F1308" s="12"/>
      <c r="G1308" s="13"/>
      <c r="H1308" s="13"/>
      <c r="I1308" s="13"/>
      <c r="J1308" s="13"/>
      <c r="K1308" s="13"/>
      <c r="M1308" s="22"/>
      <c r="N1308" s="22"/>
    </row>
    <row r="1309" spans="1:14">
      <c r="A1309" s="6" t="s">
        <v>32</v>
      </c>
      <c r="B1309" s="62" t="s">
        <v>303</v>
      </c>
      <c r="C1309" s="2" t="s">
        <v>87</v>
      </c>
      <c r="D1309" s="2" t="s">
        <v>135</v>
      </c>
      <c r="E1309" s="12"/>
      <c r="F1309" s="12"/>
      <c r="G1309" s="13">
        <v>2739410</v>
      </c>
      <c r="H1309" s="13">
        <v>2739410</v>
      </c>
      <c r="I1309" s="13">
        <v>136569</v>
      </c>
      <c r="J1309" s="13">
        <v>136569</v>
      </c>
      <c r="K1309" s="13">
        <v>392651</v>
      </c>
      <c r="L1309" s="2">
        <v>379778</v>
      </c>
      <c r="M1309" s="22">
        <v>12873</v>
      </c>
      <c r="N1309" s="22"/>
    </row>
    <row r="1310" spans="1:14">
      <c r="A1310" s="6" t="s">
        <v>32</v>
      </c>
      <c r="B1310" s="62" t="s">
        <v>303</v>
      </c>
      <c r="C1310" s="2" t="s">
        <v>23</v>
      </c>
      <c r="D1310" s="2" t="s">
        <v>136</v>
      </c>
      <c r="E1310" s="12"/>
      <c r="F1310" s="12"/>
      <c r="G1310" s="13">
        <v>9566094</v>
      </c>
      <c r="H1310" s="13">
        <v>9566094</v>
      </c>
      <c r="I1310" s="13"/>
      <c r="J1310" s="13"/>
      <c r="K1310" s="13"/>
      <c r="M1310" s="22"/>
      <c r="N1310" s="22"/>
    </row>
    <row r="1311" spans="1:14">
      <c r="A1311" s="6" t="s">
        <v>32</v>
      </c>
      <c r="B1311" s="62" t="s">
        <v>303</v>
      </c>
      <c r="C1311" s="2" t="s">
        <v>23</v>
      </c>
      <c r="D1311" s="2" t="s">
        <v>126</v>
      </c>
      <c r="E1311" s="12"/>
      <c r="F1311" s="12"/>
      <c r="G1311" s="13">
        <v>21046043</v>
      </c>
      <c r="H1311" s="13">
        <v>19194188</v>
      </c>
      <c r="I1311" s="13"/>
      <c r="J1311" s="13">
        <v>1851855</v>
      </c>
      <c r="K1311" s="13"/>
      <c r="M1311" s="22"/>
      <c r="N1311" s="22"/>
    </row>
    <row r="1312" spans="1:14">
      <c r="A1312" s="6" t="s">
        <v>32</v>
      </c>
      <c r="B1312" s="62" t="s">
        <v>303</v>
      </c>
      <c r="C1312" s="2" t="s">
        <v>23</v>
      </c>
      <c r="D1312" s="2" t="s">
        <v>127</v>
      </c>
      <c r="E1312" s="12"/>
      <c r="F1312" s="12"/>
      <c r="G1312" s="13"/>
      <c r="H1312" s="13"/>
      <c r="I1312" s="13"/>
      <c r="J1312" s="13"/>
      <c r="K1312" s="13"/>
      <c r="M1312" s="22"/>
      <c r="N1312" s="22"/>
    </row>
    <row r="1313" spans="1:14">
      <c r="A1313" s="6" t="s">
        <v>32</v>
      </c>
      <c r="B1313" s="62" t="s">
        <v>303</v>
      </c>
      <c r="C1313" s="2" t="s">
        <v>23</v>
      </c>
      <c r="D1313" s="2" t="s">
        <v>128</v>
      </c>
      <c r="E1313" s="12"/>
      <c r="F1313" s="12"/>
      <c r="G1313" s="13"/>
      <c r="H1313" s="13"/>
      <c r="I1313" s="13"/>
      <c r="J1313" s="13"/>
      <c r="K1313" s="13"/>
      <c r="M1313" s="22"/>
      <c r="N1313" s="22"/>
    </row>
    <row r="1314" spans="1:14">
      <c r="A1314" s="6" t="s">
        <v>32</v>
      </c>
      <c r="B1314" s="62" t="s">
        <v>303</v>
      </c>
      <c r="C1314" s="2" t="s">
        <v>23</v>
      </c>
      <c r="D1314" s="2" t="s">
        <v>129</v>
      </c>
      <c r="E1314" s="12"/>
      <c r="F1314" s="12"/>
      <c r="G1314" s="13"/>
      <c r="H1314" s="13"/>
      <c r="I1314" s="13"/>
      <c r="J1314" s="13"/>
      <c r="K1314" s="13"/>
      <c r="M1314" s="22"/>
      <c r="N1314" s="22"/>
    </row>
    <row r="1315" spans="1:14">
      <c r="A1315" s="6" t="s">
        <v>32</v>
      </c>
      <c r="B1315" s="62" t="s">
        <v>303</v>
      </c>
      <c r="C1315" s="2" t="s">
        <v>23</v>
      </c>
      <c r="D1315" s="2" t="s">
        <v>130</v>
      </c>
      <c r="E1315" s="12"/>
      <c r="F1315" s="12"/>
      <c r="G1315" s="13"/>
      <c r="H1315" s="13"/>
      <c r="I1315" s="13"/>
      <c r="J1315" s="13"/>
      <c r="K1315" s="13"/>
      <c r="M1315" s="22"/>
      <c r="N1315" s="22"/>
    </row>
    <row r="1316" spans="1:14">
      <c r="A1316" s="6" t="s">
        <v>32</v>
      </c>
      <c r="B1316" s="62" t="s">
        <v>303</v>
      </c>
      <c r="C1316" s="2" t="s">
        <v>23</v>
      </c>
      <c r="D1316" s="2" t="s">
        <v>137</v>
      </c>
      <c r="E1316" s="12"/>
      <c r="F1316" s="12"/>
      <c r="G1316" s="13"/>
      <c r="H1316" s="13"/>
      <c r="I1316" s="13"/>
      <c r="J1316" s="13"/>
      <c r="K1316" s="13"/>
      <c r="M1316" s="22"/>
      <c r="N1316" s="22"/>
    </row>
    <row r="1317" spans="1:14" ht="27.6">
      <c r="A1317" s="6" t="s">
        <v>32</v>
      </c>
      <c r="B1317" s="62" t="s">
        <v>303</v>
      </c>
      <c r="C1317" s="2" t="s">
        <v>23</v>
      </c>
      <c r="D1317" s="2" t="s">
        <v>138</v>
      </c>
      <c r="E1317" s="12"/>
      <c r="F1317" s="12"/>
      <c r="G1317" s="13"/>
      <c r="H1317" s="13"/>
      <c r="I1317" s="13"/>
      <c r="J1317" s="13"/>
      <c r="K1317" s="13"/>
      <c r="M1317" s="22"/>
      <c r="N1317" s="22"/>
    </row>
    <row r="1318" spans="1:14">
      <c r="A1318" s="6" t="s">
        <v>32</v>
      </c>
      <c r="B1318" s="62" t="s">
        <v>303</v>
      </c>
      <c r="C1318" s="2" t="s">
        <v>23</v>
      </c>
      <c r="D1318" s="2" t="s">
        <v>134</v>
      </c>
      <c r="E1318" s="12"/>
      <c r="F1318" s="12"/>
      <c r="G1318" s="13"/>
      <c r="H1318" s="13"/>
      <c r="I1318" s="13"/>
      <c r="J1318" s="13"/>
      <c r="K1318" s="13"/>
      <c r="M1318" s="22"/>
      <c r="N1318" s="22"/>
    </row>
    <row r="1319" spans="1:14">
      <c r="A1319" s="6" t="s">
        <v>32</v>
      </c>
      <c r="B1319" s="62" t="s">
        <v>303</v>
      </c>
      <c r="C1319" s="2" t="s">
        <v>24</v>
      </c>
      <c r="D1319" s="2" t="s">
        <v>125</v>
      </c>
      <c r="E1319" s="12"/>
      <c r="F1319" s="12"/>
      <c r="G1319" s="13">
        <v>23634435</v>
      </c>
      <c r="H1319" s="13">
        <v>4730096</v>
      </c>
      <c r="I1319" s="13"/>
      <c r="J1319" s="13">
        <v>23701791</v>
      </c>
      <c r="K1319" s="13"/>
      <c r="M1319" s="22"/>
      <c r="N1319" s="22"/>
    </row>
    <row r="1320" spans="1:14">
      <c r="A1320" s="6" t="s">
        <v>32</v>
      </c>
      <c r="B1320" s="62" t="s">
        <v>303</v>
      </c>
      <c r="C1320" s="2" t="s">
        <v>24</v>
      </c>
      <c r="D1320" s="2" t="s">
        <v>126</v>
      </c>
      <c r="E1320" s="12"/>
      <c r="F1320" s="12"/>
      <c r="G1320" s="13">
        <v>30612137</v>
      </c>
      <c r="H1320" s="13">
        <v>3661524</v>
      </c>
      <c r="I1320" s="13"/>
      <c r="J1320" s="13">
        <v>17015605</v>
      </c>
      <c r="K1320" s="13"/>
      <c r="L1320" s="2">
        <v>5137556</v>
      </c>
      <c r="M1320" s="22"/>
      <c r="N1320" s="22"/>
    </row>
    <row r="1321" spans="1:14">
      <c r="A1321" s="6" t="s">
        <v>32</v>
      </c>
      <c r="B1321" s="62" t="s">
        <v>303</v>
      </c>
      <c r="C1321" s="2" t="s">
        <v>24</v>
      </c>
      <c r="D1321" s="2" t="s">
        <v>127</v>
      </c>
      <c r="E1321" s="12"/>
      <c r="F1321" s="12"/>
      <c r="G1321" s="13"/>
      <c r="H1321" s="13"/>
      <c r="I1321" s="13"/>
      <c r="J1321" s="13"/>
      <c r="K1321" s="13"/>
      <c r="M1321" s="22"/>
      <c r="N1321" s="22"/>
    </row>
    <row r="1322" spans="1:14">
      <c r="A1322" s="6" t="s">
        <v>32</v>
      </c>
      <c r="B1322" s="62" t="s">
        <v>303</v>
      </c>
      <c r="C1322" s="2" t="s">
        <v>24</v>
      </c>
      <c r="D1322" s="2" t="s">
        <v>128</v>
      </c>
      <c r="E1322" s="12"/>
      <c r="F1322" s="12"/>
      <c r="G1322" s="13"/>
      <c r="H1322" s="13"/>
      <c r="I1322" s="13"/>
      <c r="J1322" s="13"/>
      <c r="K1322" s="13"/>
      <c r="M1322" s="22"/>
      <c r="N1322" s="22"/>
    </row>
    <row r="1323" spans="1:14">
      <c r="A1323" s="6" t="s">
        <v>32</v>
      </c>
      <c r="B1323" s="62" t="s">
        <v>303</v>
      </c>
      <c r="C1323" s="2" t="s">
        <v>24</v>
      </c>
      <c r="D1323" s="2" t="s">
        <v>129</v>
      </c>
      <c r="E1323" s="12"/>
      <c r="F1323" s="12"/>
      <c r="G1323" s="13"/>
      <c r="H1323" s="13"/>
      <c r="I1323" s="13"/>
      <c r="J1323" s="13"/>
      <c r="K1323" s="13"/>
      <c r="M1323" s="22"/>
      <c r="N1323" s="22"/>
    </row>
    <row r="1324" spans="1:14">
      <c r="A1324" s="6" t="s">
        <v>32</v>
      </c>
      <c r="B1324" s="62" t="s">
        <v>303</v>
      </c>
      <c r="C1324" s="2" t="s">
        <v>24</v>
      </c>
      <c r="D1324" s="2" t="s">
        <v>130</v>
      </c>
      <c r="E1324" s="12"/>
      <c r="F1324" s="12"/>
      <c r="G1324" s="13"/>
      <c r="H1324" s="13"/>
      <c r="I1324" s="13"/>
      <c r="J1324" s="13"/>
      <c r="K1324" s="13"/>
      <c r="M1324" s="22"/>
      <c r="N1324" s="22"/>
    </row>
    <row r="1325" spans="1:14">
      <c r="A1325" s="6" t="s">
        <v>32</v>
      </c>
      <c r="B1325" s="62" t="s">
        <v>303</v>
      </c>
      <c r="C1325" s="2" t="s">
        <v>24</v>
      </c>
      <c r="D1325" s="2" t="s">
        <v>137</v>
      </c>
      <c r="E1325" s="12"/>
      <c r="F1325" s="12"/>
      <c r="G1325" s="13"/>
      <c r="H1325" s="13"/>
      <c r="I1325" s="13"/>
      <c r="J1325" s="13"/>
      <c r="K1325" s="13"/>
      <c r="M1325" s="22"/>
      <c r="N1325" s="22"/>
    </row>
    <row r="1326" spans="1:14">
      <c r="A1326" s="6" t="s">
        <v>32</v>
      </c>
      <c r="B1326" s="62" t="s">
        <v>303</v>
      </c>
      <c r="C1326" s="2" t="s">
        <v>24</v>
      </c>
      <c r="D1326" s="2" t="s">
        <v>139</v>
      </c>
      <c r="E1326" s="12"/>
      <c r="F1326" s="12"/>
      <c r="G1326" s="13"/>
      <c r="H1326" s="13"/>
      <c r="I1326" s="13"/>
      <c r="J1326" s="13"/>
      <c r="K1326" s="13"/>
      <c r="M1326" s="22"/>
      <c r="N1326" s="22"/>
    </row>
    <row r="1327" spans="1:14" ht="27.6">
      <c r="A1327" s="6" t="s">
        <v>32</v>
      </c>
      <c r="B1327" s="62" t="s">
        <v>303</v>
      </c>
      <c r="C1327" s="2" t="s">
        <v>24</v>
      </c>
      <c r="D1327" s="2" t="s">
        <v>140</v>
      </c>
      <c r="E1327" s="12"/>
      <c r="F1327" s="12"/>
      <c r="G1327" s="13"/>
      <c r="H1327" s="13"/>
      <c r="I1327" s="13"/>
      <c r="J1327" s="13"/>
      <c r="K1327" s="13"/>
      <c r="M1327" s="22"/>
      <c r="N1327" s="22"/>
    </row>
    <row r="1328" spans="1:14">
      <c r="A1328" s="6" t="s">
        <v>32</v>
      </c>
      <c r="B1328" s="62" t="s">
        <v>303</v>
      </c>
      <c r="C1328" s="2" t="s">
        <v>24</v>
      </c>
      <c r="D1328" s="2" t="s">
        <v>134</v>
      </c>
      <c r="E1328" s="12"/>
      <c r="F1328" s="12"/>
      <c r="G1328" s="13"/>
      <c r="H1328" s="13"/>
      <c r="I1328" s="13"/>
      <c r="J1328" s="13"/>
      <c r="K1328" s="13"/>
      <c r="M1328" s="22"/>
      <c r="N1328" s="22"/>
    </row>
    <row r="1329" spans="1:14">
      <c r="A1329" s="6" t="s">
        <v>32</v>
      </c>
      <c r="B1329" s="62" t="s">
        <v>303</v>
      </c>
      <c r="C1329" s="2" t="s">
        <v>25</v>
      </c>
      <c r="D1329" s="2" t="s">
        <v>134</v>
      </c>
      <c r="E1329" s="12"/>
      <c r="F1329" s="12"/>
      <c r="G1329" s="13"/>
      <c r="H1329" s="13"/>
      <c r="I1329" s="13"/>
      <c r="J1329" s="13"/>
      <c r="K1329" s="13"/>
      <c r="M1329" s="22"/>
      <c r="N1329" s="22"/>
    </row>
    <row r="1330" spans="1:14">
      <c r="A1330" s="6" t="s">
        <v>32</v>
      </c>
      <c r="B1330" s="62" t="s">
        <v>303</v>
      </c>
      <c r="C1330" s="2" t="s">
        <v>25</v>
      </c>
      <c r="D1330" s="2" t="s">
        <v>134</v>
      </c>
      <c r="E1330" s="12"/>
      <c r="F1330" s="12"/>
      <c r="G1330" s="13"/>
      <c r="H1330" s="13"/>
      <c r="I1330" s="13"/>
      <c r="J1330" s="13"/>
      <c r="K1330" s="13"/>
      <c r="M1330" s="22"/>
      <c r="N1330" s="22"/>
    </row>
    <row r="1331" spans="1:14">
      <c r="A1331" s="6" t="s">
        <v>32</v>
      </c>
      <c r="B1331" s="62" t="s">
        <v>303</v>
      </c>
      <c r="C1331" s="2" t="s">
        <v>26</v>
      </c>
      <c r="D1331" s="2" t="s">
        <v>134</v>
      </c>
      <c r="E1331" s="12"/>
      <c r="F1331" s="12"/>
      <c r="G1331" s="13"/>
      <c r="H1331" s="13"/>
      <c r="I1331" s="13"/>
      <c r="J1331" s="13"/>
      <c r="K1331" s="13"/>
      <c r="M1331" s="22"/>
      <c r="N1331" s="22"/>
    </row>
    <row r="1332" spans="1:14">
      <c r="A1332" s="6" t="s">
        <v>32</v>
      </c>
      <c r="B1332" s="62" t="s">
        <v>303</v>
      </c>
      <c r="C1332" s="2" t="s">
        <v>26</v>
      </c>
      <c r="D1332" s="2" t="s">
        <v>134</v>
      </c>
      <c r="E1332" s="12"/>
      <c r="F1332" s="12"/>
      <c r="G1332" s="13"/>
      <c r="H1332" s="13"/>
      <c r="I1332" s="13"/>
      <c r="J1332" s="13"/>
      <c r="K1332" s="13"/>
      <c r="M1332" s="22"/>
      <c r="N1332" s="22"/>
    </row>
    <row r="1333" spans="1:14">
      <c r="A1333" s="6" t="s">
        <v>32</v>
      </c>
      <c r="B1333" s="62" t="s">
        <v>303</v>
      </c>
      <c r="C1333" s="2" t="s">
        <v>14</v>
      </c>
      <c r="D1333" s="2" t="s">
        <v>134</v>
      </c>
      <c r="E1333" s="12"/>
      <c r="F1333" s="12"/>
      <c r="G1333" s="13"/>
      <c r="H1333" s="13"/>
      <c r="I1333" s="13"/>
      <c r="J1333" s="13"/>
      <c r="K1333" s="13"/>
      <c r="M1333" s="22"/>
      <c r="N1333" s="22"/>
    </row>
    <row r="1334" spans="1:14">
      <c r="A1334" s="6" t="s">
        <v>32</v>
      </c>
      <c r="B1334" s="62" t="s">
        <v>303</v>
      </c>
      <c r="C1334" s="2" t="s">
        <v>14</v>
      </c>
      <c r="D1334" s="2" t="s">
        <v>134</v>
      </c>
      <c r="E1334" s="12"/>
      <c r="F1334" s="12"/>
      <c r="G1334" s="13"/>
      <c r="H1334" s="13"/>
      <c r="I1334" s="13"/>
      <c r="J1334" s="13"/>
      <c r="K1334" s="13"/>
      <c r="M1334" s="22"/>
      <c r="N1334" s="22"/>
    </row>
    <row r="1335" spans="1:14" ht="27.6">
      <c r="A1335" s="6" t="s">
        <v>32</v>
      </c>
      <c r="B1335" s="63" t="s">
        <v>303</v>
      </c>
      <c r="C1335" s="2" t="s">
        <v>27</v>
      </c>
      <c r="D1335" s="2" t="s">
        <v>141</v>
      </c>
      <c r="E1335" s="12"/>
      <c r="F1335" s="12"/>
      <c r="G1335" s="13"/>
      <c r="H1335" s="13"/>
      <c r="I1335" s="13"/>
      <c r="J1335" s="13"/>
      <c r="K1335" s="13"/>
      <c r="M1335" s="22"/>
      <c r="N1335" s="22"/>
    </row>
    <row r="1336" spans="1:14" ht="41.4">
      <c r="A1336" s="6" t="s">
        <v>32</v>
      </c>
      <c r="B1336" s="62" t="s">
        <v>303</v>
      </c>
      <c r="C1336" s="2" t="s">
        <v>27</v>
      </c>
      <c r="D1336" s="2" t="s">
        <v>142</v>
      </c>
      <c r="E1336" s="12"/>
      <c r="F1336" s="12"/>
      <c r="G1336" s="13"/>
      <c r="H1336" s="13"/>
      <c r="I1336" s="13"/>
      <c r="J1336" s="13"/>
      <c r="K1336" s="13"/>
      <c r="M1336" s="22"/>
      <c r="N1336" s="22"/>
    </row>
    <row r="1337" spans="1:14">
      <c r="A1337" s="6" t="s">
        <v>32</v>
      </c>
      <c r="B1337" s="62" t="s">
        <v>309</v>
      </c>
      <c r="C1337" s="2" t="s">
        <v>22</v>
      </c>
      <c r="D1337" s="2" t="s">
        <v>125</v>
      </c>
      <c r="E1337" s="12">
        <v>12413800</v>
      </c>
      <c r="F1337" s="12">
        <v>6261853</v>
      </c>
      <c r="G1337" s="13" t="s">
        <v>311</v>
      </c>
      <c r="H1337" s="13">
        <v>6151947</v>
      </c>
      <c r="I1337" s="13">
        <v>0</v>
      </c>
      <c r="J1337" s="13">
        <v>0</v>
      </c>
      <c r="K1337" s="13"/>
      <c r="M1337" s="22"/>
      <c r="N1337" s="22"/>
    </row>
    <row r="1338" spans="1:14">
      <c r="A1338" s="6" t="s">
        <v>32</v>
      </c>
      <c r="B1338" s="62" t="s">
        <v>309</v>
      </c>
      <c r="C1338" s="2" t="s">
        <v>22</v>
      </c>
      <c r="D1338" s="2" t="s">
        <v>126</v>
      </c>
      <c r="E1338" s="12">
        <v>12413799</v>
      </c>
      <c r="F1338" s="12">
        <v>3392037</v>
      </c>
      <c r="G1338" s="13" t="s">
        <v>311</v>
      </c>
      <c r="H1338" s="13">
        <v>7294505</v>
      </c>
      <c r="I1338" s="13" t="s">
        <v>311</v>
      </c>
      <c r="J1338" s="13">
        <v>713412</v>
      </c>
      <c r="K1338" s="13"/>
      <c r="L1338" s="2">
        <v>741283</v>
      </c>
      <c r="M1338" s="22">
        <v>272563</v>
      </c>
      <c r="N1338" s="22"/>
    </row>
    <row r="1339" spans="1:14">
      <c r="A1339" s="6" t="s">
        <v>32</v>
      </c>
      <c r="B1339" s="62" t="s">
        <v>309</v>
      </c>
      <c r="C1339" s="2" t="s">
        <v>22</v>
      </c>
      <c r="D1339" s="2" t="s">
        <v>127</v>
      </c>
      <c r="E1339" s="12"/>
      <c r="F1339" s="12"/>
      <c r="G1339" s="13"/>
      <c r="H1339" s="13"/>
      <c r="I1339" s="13"/>
      <c r="J1339" s="13"/>
      <c r="K1339" s="13"/>
      <c r="M1339" s="22"/>
      <c r="N1339" s="22"/>
    </row>
    <row r="1340" spans="1:14">
      <c r="A1340" s="6" t="s">
        <v>32</v>
      </c>
      <c r="B1340" s="62" t="s">
        <v>309</v>
      </c>
      <c r="C1340" s="2" t="s">
        <v>22</v>
      </c>
      <c r="D1340" s="2" t="s">
        <v>128</v>
      </c>
      <c r="E1340" s="12"/>
      <c r="F1340" s="12"/>
      <c r="G1340" s="13"/>
      <c r="H1340" s="13"/>
      <c r="I1340" s="13"/>
      <c r="J1340" s="13"/>
      <c r="K1340" s="13"/>
      <c r="M1340" s="22"/>
      <c r="N1340" s="22"/>
    </row>
    <row r="1341" spans="1:14" ht="27.6">
      <c r="A1341" s="6" t="s">
        <v>32</v>
      </c>
      <c r="B1341" s="62" t="s">
        <v>309</v>
      </c>
      <c r="C1341" s="2" t="s">
        <v>22</v>
      </c>
      <c r="D1341" s="2" t="s">
        <v>129</v>
      </c>
      <c r="E1341" s="12">
        <v>1783906</v>
      </c>
      <c r="F1341" s="12" t="s">
        <v>311</v>
      </c>
      <c r="G1341" s="13" t="s">
        <v>311</v>
      </c>
      <c r="H1341" s="13" t="s">
        <v>311</v>
      </c>
      <c r="I1341" s="13" t="s">
        <v>311</v>
      </c>
      <c r="J1341" s="13" t="s">
        <v>313</v>
      </c>
      <c r="K1341" s="13"/>
      <c r="L1341" s="2">
        <v>1783906</v>
      </c>
      <c r="M1341" s="22"/>
      <c r="N1341" s="22"/>
    </row>
    <row r="1342" spans="1:14">
      <c r="A1342" s="6" t="s">
        <v>32</v>
      </c>
      <c r="B1342" s="62" t="s">
        <v>309</v>
      </c>
      <c r="C1342" s="2" t="s">
        <v>22</v>
      </c>
      <c r="D1342" s="2" t="s">
        <v>130</v>
      </c>
      <c r="E1342" s="12"/>
      <c r="F1342" s="12"/>
      <c r="G1342" s="13"/>
      <c r="H1342" s="13"/>
      <c r="I1342" s="13"/>
      <c r="J1342" s="13"/>
      <c r="K1342" s="13"/>
      <c r="M1342" s="22"/>
      <c r="N1342" s="22"/>
    </row>
    <row r="1343" spans="1:14">
      <c r="A1343" s="6" t="s">
        <v>32</v>
      </c>
      <c r="B1343" s="62" t="s">
        <v>309</v>
      </c>
      <c r="C1343" s="2" t="s">
        <v>22</v>
      </c>
      <c r="D1343" s="2" t="s">
        <v>131</v>
      </c>
      <c r="E1343" s="12"/>
      <c r="F1343" s="12"/>
      <c r="G1343" s="13"/>
      <c r="H1343" s="13"/>
      <c r="I1343" s="13"/>
      <c r="J1343" s="13"/>
      <c r="K1343" s="13"/>
      <c r="M1343" s="22"/>
      <c r="N1343" s="22"/>
    </row>
    <row r="1344" spans="1:14" ht="27.6">
      <c r="A1344" s="6" t="s">
        <v>32</v>
      </c>
      <c r="B1344" s="62" t="s">
        <v>309</v>
      </c>
      <c r="C1344" s="2" t="s">
        <v>22</v>
      </c>
      <c r="D1344" s="2" t="s">
        <v>132</v>
      </c>
      <c r="E1344" s="12"/>
      <c r="F1344" s="12"/>
      <c r="G1344" s="13"/>
      <c r="H1344" s="13"/>
      <c r="I1344" s="13"/>
      <c r="J1344" s="13"/>
      <c r="K1344" s="13"/>
      <c r="M1344" s="22"/>
      <c r="N1344" s="22"/>
    </row>
    <row r="1345" spans="1:14">
      <c r="A1345" s="6" t="s">
        <v>32</v>
      </c>
      <c r="B1345" s="62" t="s">
        <v>309</v>
      </c>
      <c r="C1345" s="2" t="s">
        <v>22</v>
      </c>
      <c r="D1345" s="2" t="s">
        <v>133</v>
      </c>
      <c r="E1345" s="12"/>
      <c r="F1345" s="12"/>
      <c r="G1345" s="13"/>
      <c r="H1345" s="13"/>
      <c r="I1345" s="13"/>
      <c r="J1345" s="13"/>
      <c r="K1345" s="13"/>
      <c r="M1345" s="22"/>
      <c r="N1345" s="22"/>
    </row>
    <row r="1346" spans="1:14">
      <c r="A1346" s="6" t="s">
        <v>32</v>
      </c>
      <c r="B1346" s="62" t="s">
        <v>309</v>
      </c>
      <c r="C1346" s="2" t="s">
        <v>22</v>
      </c>
      <c r="D1346" s="2" t="s">
        <v>134</v>
      </c>
      <c r="E1346" s="12"/>
      <c r="F1346" s="12"/>
      <c r="G1346" s="13"/>
      <c r="H1346" s="13"/>
      <c r="I1346" s="13"/>
      <c r="J1346" s="13"/>
      <c r="K1346" s="13"/>
      <c r="M1346" s="22"/>
      <c r="N1346" s="22"/>
    </row>
    <row r="1347" spans="1:14" ht="27.6">
      <c r="A1347" s="6" t="s">
        <v>32</v>
      </c>
      <c r="B1347" s="62" t="s">
        <v>309</v>
      </c>
      <c r="C1347" s="2" t="s">
        <v>87</v>
      </c>
      <c r="D1347" s="2" t="s">
        <v>135</v>
      </c>
      <c r="E1347" s="12" t="s">
        <v>311</v>
      </c>
      <c r="F1347" s="12" t="s">
        <v>311</v>
      </c>
      <c r="G1347" s="13">
        <v>4749828</v>
      </c>
      <c r="H1347" s="13">
        <v>4672278</v>
      </c>
      <c r="I1347" s="13">
        <v>721320</v>
      </c>
      <c r="J1347" s="13">
        <v>458100</v>
      </c>
      <c r="K1347" s="13"/>
      <c r="M1347" s="22"/>
      <c r="N1347" s="22"/>
    </row>
    <row r="1348" spans="1:14" ht="27.6">
      <c r="A1348" s="6" t="s">
        <v>32</v>
      </c>
      <c r="B1348" s="62" t="s">
        <v>309</v>
      </c>
      <c r="C1348" s="2" t="s">
        <v>23</v>
      </c>
      <c r="D1348" s="2" t="s">
        <v>136</v>
      </c>
      <c r="E1348" s="12" t="s">
        <v>311</v>
      </c>
      <c r="F1348" s="12" t="s">
        <v>311</v>
      </c>
      <c r="G1348" s="13">
        <v>12413800</v>
      </c>
      <c r="H1348" s="13">
        <v>12413800</v>
      </c>
      <c r="I1348" s="13">
        <v>0</v>
      </c>
      <c r="J1348" s="13">
        <v>0</v>
      </c>
      <c r="K1348" s="13"/>
      <c r="M1348" s="22"/>
      <c r="N1348" s="22"/>
    </row>
    <row r="1349" spans="1:14">
      <c r="A1349" s="6" t="s">
        <v>32</v>
      </c>
      <c r="B1349" s="62" t="s">
        <v>309</v>
      </c>
      <c r="C1349" s="2" t="s">
        <v>23</v>
      </c>
      <c r="D1349" s="2" t="s">
        <v>126</v>
      </c>
      <c r="E1349" s="12"/>
      <c r="F1349" s="12"/>
      <c r="G1349" s="13">
        <v>31355336</v>
      </c>
      <c r="H1349" s="13">
        <v>21968559</v>
      </c>
      <c r="I1349" s="13" t="s">
        <v>311</v>
      </c>
      <c r="J1349" s="13">
        <v>4257298</v>
      </c>
      <c r="K1349" s="13"/>
      <c r="L1349" s="2">
        <v>739634</v>
      </c>
      <c r="M1349" s="22">
        <v>4489846</v>
      </c>
      <c r="N1349" s="22"/>
    </row>
    <row r="1350" spans="1:14">
      <c r="A1350" s="6" t="s">
        <v>32</v>
      </c>
      <c r="B1350" s="62" t="s">
        <v>309</v>
      </c>
      <c r="C1350" s="2" t="s">
        <v>23</v>
      </c>
      <c r="D1350" s="2" t="s">
        <v>127</v>
      </c>
      <c r="E1350" s="12"/>
      <c r="F1350" s="12"/>
      <c r="G1350" s="13"/>
      <c r="H1350" s="13"/>
      <c r="I1350" s="13"/>
      <c r="J1350" s="13"/>
      <c r="K1350" s="13"/>
      <c r="M1350" s="22"/>
      <c r="N1350" s="22"/>
    </row>
    <row r="1351" spans="1:14">
      <c r="A1351" s="6" t="s">
        <v>32</v>
      </c>
      <c r="B1351" s="62" t="s">
        <v>309</v>
      </c>
      <c r="C1351" s="2" t="s">
        <v>23</v>
      </c>
      <c r="D1351" s="2" t="s">
        <v>128</v>
      </c>
      <c r="E1351" s="12"/>
      <c r="F1351" s="12"/>
      <c r="G1351" s="13"/>
      <c r="H1351" s="13"/>
      <c r="I1351" s="13"/>
      <c r="J1351" s="13"/>
      <c r="K1351" s="13"/>
      <c r="M1351" s="22"/>
      <c r="N1351" s="22"/>
    </row>
    <row r="1352" spans="1:14">
      <c r="A1352" s="6" t="s">
        <v>32</v>
      </c>
      <c r="B1352" s="62" t="s">
        <v>309</v>
      </c>
      <c r="C1352" s="2" t="s">
        <v>23</v>
      </c>
      <c r="D1352" s="2" t="s">
        <v>129</v>
      </c>
      <c r="E1352" s="12"/>
      <c r="F1352" s="12"/>
      <c r="G1352" s="13">
        <v>2748783</v>
      </c>
      <c r="H1352" s="13">
        <v>2669087</v>
      </c>
      <c r="I1352" s="13" t="s">
        <v>311</v>
      </c>
      <c r="J1352" s="13"/>
      <c r="K1352" s="13"/>
      <c r="M1352" s="22">
        <v>79696</v>
      </c>
      <c r="N1352" s="22"/>
    </row>
    <row r="1353" spans="1:14">
      <c r="A1353" s="6" t="s">
        <v>32</v>
      </c>
      <c r="B1353" s="62" t="s">
        <v>309</v>
      </c>
      <c r="C1353" s="2" t="s">
        <v>23</v>
      </c>
      <c r="D1353" s="2" t="s">
        <v>130</v>
      </c>
      <c r="E1353" s="12"/>
      <c r="F1353" s="12"/>
      <c r="G1353" s="13"/>
      <c r="H1353" s="13"/>
      <c r="I1353" s="13"/>
      <c r="J1353" s="13"/>
      <c r="K1353" s="13"/>
      <c r="M1353" s="22"/>
      <c r="N1353" s="22"/>
    </row>
    <row r="1354" spans="1:14">
      <c r="A1354" s="6" t="s">
        <v>32</v>
      </c>
      <c r="B1354" s="62" t="s">
        <v>309</v>
      </c>
      <c r="C1354" s="2" t="s">
        <v>23</v>
      </c>
      <c r="D1354" s="2" t="s">
        <v>137</v>
      </c>
      <c r="E1354" s="12"/>
      <c r="F1354" s="12"/>
      <c r="G1354" s="13"/>
      <c r="H1354" s="13"/>
      <c r="I1354" s="13"/>
      <c r="J1354" s="13"/>
      <c r="K1354" s="13"/>
      <c r="M1354" s="22"/>
      <c r="N1354" s="22"/>
    </row>
    <row r="1355" spans="1:14" ht="27.6">
      <c r="A1355" s="6" t="s">
        <v>32</v>
      </c>
      <c r="B1355" s="62" t="s">
        <v>309</v>
      </c>
      <c r="C1355" s="2" t="s">
        <v>23</v>
      </c>
      <c r="D1355" s="2" t="s">
        <v>138</v>
      </c>
      <c r="E1355" s="12"/>
      <c r="F1355" s="12"/>
      <c r="G1355" s="13"/>
      <c r="H1355" s="13"/>
      <c r="I1355" s="13"/>
      <c r="J1355" s="13"/>
      <c r="K1355" s="13"/>
      <c r="M1355" s="22"/>
      <c r="N1355" s="22"/>
    </row>
    <row r="1356" spans="1:14">
      <c r="A1356" s="6" t="s">
        <v>32</v>
      </c>
      <c r="B1356" s="62" t="s">
        <v>309</v>
      </c>
      <c r="C1356" s="2" t="s">
        <v>23</v>
      </c>
      <c r="D1356" s="2" t="s">
        <v>134</v>
      </c>
      <c r="E1356" s="12"/>
      <c r="F1356" s="12"/>
      <c r="G1356" s="13"/>
      <c r="H1356" s="13"/>
      <c r="I1356" s="13"/>
      <c r="J1356" s="13"/>
      <c r="K1356" s="13"/>
      <c r="M1356" s="22"/>
      <c r="N1356" s="22"/>
    </row>
    <row r="1357" spans="1:14">
      <c r="A1357" s="6" t="s">
        <v>32</v>
      </c>
      <c r="B1357" s="62" t="s">
        <v>309</v>
      </c>
      <c r="C1357" s="2" t="s">
        <v>24</v>
      </c>
      <c r="D1357" s="2" t="s">
        <v>125</v>
      </c>
      <c r="E1357" s="12"/>
      <c r="F1357" s="12"/>
      <c r="G1357" s="13">
        <v>38726218</v>
      </c>
      <c r="H1357" s="13">
        <v>22828413</v>
      </c>
      <c r="I1357" s="13" t="s">
        <v>311</v>
      </c>
      <c r="J1357" s="13">
        <v>15897803</v>
      </c>
      <c r="K1357" s="13"/>
      <c r="M1357" s="22">
        <v>2</v>
      </c>
      <c r="N1357" s="22"/>
    </row>
    <row r="1358" spans="1:14">
      <c r="A1358" s="6" t="s">
        <v>32</v>
      </c>
      <c r="B1358" s="62" t="s">
        <v>309</v>
      </c>
      <c r="C1358" s="2" t="s">
        <v>24</v>
      </c>
      <c r="D1358" s="2" t="s">
        <v>126</v>
      </c>
      <c r="E1358" s="12"/>
      <c r="F1358" s="12"/>
      <c r="G1358" s="13">
        <v>38046138</v>
      </c>
      <c r="H1358" s="13">
        <v>8870784</v>
      </c>
      <c r="I1358" s="13"/>
      <c r="J1358" s="13">
        <v>11978505</v>
      </c>
      <c r="K1358" s="13"/>
      <c r="L1358" s="2">
        <v>4021670</v>
      </c>
      <c r="M1358" s="22">
        <v>13075178</v>
      </c>
      <c r="N1358" s="22"/>
    </row>
    <row r="1359" spans="1:14">
      <c r="A1359" s="6" t="s">
        <v>32</v>
      </c>
      <c r="B1359" s="62" t="s">
        <v>309</v>
      </c>
      <c r="C1359" s="2" t="s">
        <v>24</v>
      </c>
      <c r="D1359" s="2" t="s">
        <v>127</v>
      </c>
      <c r="E1359" s="12"/>
      <c r="F1359" s="12"/>
      <c r="G1359" s="13"/>
      <c r="H1359" s="13"/>
      <c r="I1359" s="13"/>
      <c r="J1359" s="13"/>
      <c r="K1359" s="13"/>
      <c r="M1359" s="22"/>
      <c r="N1359" s="22"/>
    </row>
    <row r="1360" spans="1:14">
      <c r="A1360" s="6" t="s">
        <v>32</v>
      </c>
      <c r="B1360" s="62" t="s">
        <v>309</v>
      </c>
      <c r="C1360" s="2" t="s">
        <v>24</v>
      </c>
      <c r="D1360" s="2" t="s">
        <v>128</v>
      </c>
      <c r="E1360" s="12"/>
      <c r="F1360" s="12"/>
      <c r="G1360" s="13"/>
      <c r="H1360" s="13"/>
      <c r="I1360" s="13"/>
      <c r="J1360" s="13"/>
      <c r="K1360" s="13"/>
      <c r="M1360" s="22"/>
      <c r="N1360" s="22"/>
    </row>
    <row r="1361" spans="1:14">
      <c r="A1361" s="6" t="s">
        <v>32</v>
      </c>
      <c r="B1361" s="62" t="s">
        <v>309</v>
      </c>
      <c r="C1361" s="2" t="s">
        <v>24</v>
      </c>
      <c r="D1361" s="2" t="s">
        <v>129</v>
      </c>
      <c r="E1361" s="12"/>
      <c r="F1361" s="12"/>
      <c r="G1361" s="13">
        <v>4659926</v>
      </c>
      <c r="H1361" s="13" t="s">
        <v>311</v>
      </c>
      <c r="I1361" s="13" t="s">
        <v>311</v>
      </c>
      <c r="J1361" s="13" t="s">
        <v>313</v>
      </c>
      <c r="K1361" s="13"/>
      <c r="L1361" s="2">
        <v>2487081</v>
      </c>
      <c r="M1361" s="22">
        <v>2172845</v>
      </c>
      <c r="N1361" s="22"/>
    </row>
    <row r="1362" spans="1:14">
      <c r="A1362" s="6" t="s">
        <v>32</v>
      </c>
      <c r="B1362" s="62" t="s">
        <v>309</v>
      </c>
      <c r="C1362" s="2" t="s">
        <v>24</v>
      </c>
      <c r="D1362" s="2" t="s">
        <v>130</v>
      </c>
      <c r="E1362" s="12"/>
      <c r="F1362" s="12"/>
      <c r="G1362" s="13"/>
      <c r="H1362" s="13"/>
      <c r="I1362" s="13"/>
      <c r="J1362" s="13"/>
      <c r="K1362" s="13"/>
      <c r="M1362" s="22"/>
      <c r="N1362" s="22"/>
    </row>
    <row r="1363" spans="1:14">
      <c r="A1363" s="6" t="s">
        <v>32</v>
      </c>
      <c r="B1363" s="62" t="s">
        <v>309</v>
      </c>
      <c r="C1363" s="2" t="s">
        <v>24</v>
      </c>
      <c r="D1363" s="2" t="s">
        <v>137</v>
      </c>
      <c r="E1363" s="12"/>
      <c r="F1363" s="12"/>
      <c r="G1363" s="13"/>
      <c r="H1363" s="13"/>
      <c r="I1363" s="13"/>
      <c r="J1363" s="13"/>
      <c r="K1363" s="13"/>
      <c r="M1363" s="22"/>
      <c r="N1363" s="22"/>
    </row>
    <row r="1364" spans="1:14">
      <c r="A1364" s="6" t="s">
        <v>32</v>
      </c>
      <c r="B1364" s="62" t="s">
        <v>309</v>
      </c>
      <c r="C1364" s="2" t="s">
        <v>24</v>
      </c>
      <c r="D1364" s="2" t="s">
        <v>139</v>
      </c>
      <c r="E1364" s="12"/>
      <c r="F1364" s="12"/>
      <c r="G1364" s="13"/>
      <c r="H1364" s="13"/>
      <c r="I1364" s="13"/>
      <c r="J1364" s="13"/>
      <c r="K1364" s="13"/>
      <c r="M1364" s="22"/>
      <c r="N1364" s="22"/>
    </row>
    <row r="1365" spans="1:14" ht="27.6">
      <c r="A1365" s="6" t="s">
        <v>32</v>
      </c>
      <c r="B1365" s="62" t="s">
        <v>309</v>
      </c>
      <c r="C1365" s="2" t="s">
        <v>24</v>
      </c>
      <c r="D1365" s="2" t="s">
        <v>140</v>
      </c>
      <c r="E1365" s="12"/>
      <c r="F1365" s="12"/>
      <c r="G1365" s="13"/>
      <c r="H1365" s="13"/>
      <c r="I1365" s="13"/>
      <c r="J1365" s="13"/>
      <c r="K1365" s="13"/>
      <c r="M1365" s="22"/>
      <c r="N1365" s="22"/>
    </row>
    <row r="1366" spans="1:14">
      <c r="A1366" s="6" t="s">
        <v>32</v>
      </c>
      <c r="B1366" s="62" t="s">
        <v>309</v>
      </c>
      <c r="C1366" s="2" t="s">
        <v>24</v>
      </c>
      <c r="D1366" s="2" t="s">
        <v>134</v>
      </c>
      <c r="E1366" s="12"/>
      <c r="F1366" s="12"/>
      <c r="G1366" s="13"/>
      <c r="H1366" s="13"/>
      <c r="I1366" s="13"/>
      <c r="J1366" s="13"/>
      <c r="K1366" s="13"/>
      <c r="M1366" s="22"/>
      <c r="N1366" s="22"/>
    </row>
    <row r="1367" spans="1:14">
      <c r="A1367" s="6" t="s">
        <v>32</v>
      </c>
      <c r="B1367" s="62" t="s">
        <v>309</v>
      </c>
      <c r="C1367" s="2" t="s">
        <v>25</v>
      </c>
      <c r="D1367" s="2" t="s">
        <v>134</v>
      </c>
      <c r="E1367" s="12"/>
      <c r="F1367" s="12"/>
      <c r="G1367" s="13"/>
      <c r="H1367" s="13"/>
      <c r="I1367" s="13"/>
      <c r="J1367" s="13"/>
      <c r="K1367" s="13"/>
      <c r="M1367" s="22"/>
      <c r="N1367" s="22"/>
    </row>
    <row r="1368" spans="1:14">
      <c r="A1368" s="6" t="s">
        <v>32</v>
      </c>
      <c r="B1368" s="62" t="s">
        <v>309</v>
      </c>
      <c r="C1368" s="2" t="s">
        <v>25</v>
      </c>
      <c r="D1368" s="2" t="s">
        <v>134</v>
      </c>
      <c r="E1368" s="12"/>
      <c r="F1368" s="12"/>
      <c r="G1368" s="13"/>
      <c r="H1368" s="13"/>
      <c r="I1368" s="13"/>
      <c r="J1368" s="13"/>
      <c r="K1368" s="13"/>
      <c r="M1368" s="22"/>
      <c r="N1368" s="22"/>
    </row>
    <row r="1369" spans="1:14">
      <c r="A1369" s="6" t="s">
        <v>32</v>
      </c>
      <c r="B1369" s="62" t="s">
        <v>309</v>
      </c>
      <c r="C1369" s="2" t="s">
        <v>26</v>
      </c>
      <c r="D1369" s="2" t="s">
        <v>134</v>
      </c>
      <c r="E1369" s="12"/>
      <c r="F1369" s="12"/>
      <c r="G1369" s="13"/>
      <c r="H1369" s="13"/>
      <c r="I1369" s="13"/>
      <c r="J1369" s="13"/>
      <c r="K1369" s="13"/>
      <c r="M1369" s="22"/>
      <c r="N1369" s="22"/>
    </row>
    <row r="1370" spans="1:14">
      <c r="A1370" s="6" t="s">
        <v>32</v>
      </c>
      <c r="B1370" s="62" t="s">
        <v>309</v>
      </c>
      <c r="C1370" s="2" t="s">
        <v>26</v>
      </c>
      <c r="D1370" s="2" t="s">
        <v>134</v>
      </c>
      <c r="E1370" s="12"/>
      <c r="F1370" s="12"/>
      <c r="G1370" s="13"/>
      <c r="H1370" s="13"/>
      <c r="I1370" s="13"/>
      <c r="J1370" s="13"/>
      <c r="K1370" s="13"/>
      <c r="M1370" s="22"/>
      <c r="N1370" s="22"/>
    </row>
    <row r="1371" spans="1:14">
      <c r="A1371" s="6" t="s">
        <v>32</v>
      </c>
      <c r="B1371" s="62" t="s">
        <v>309</v>
      </c>
      <c r="C1371" s="2" t="s">
        <v>14</v>
      </c>
      <c r="D1371" s="2" t="s">
        <v>134</v>
      </c>
      <c r="E1371" s="12"/>
      <c r="F1371" s="12"/>
      <c r="G1371" s="13"/>
      <c r="H1371" s="13"/>
      <c r="I1371" s="13"/>
      <c r="J1371" s="13"/>
      <c r="K1371" s="13"/>
      <c r="M1371" s="22"/>
      <c r="N1371" s="22"/>
    </row>
    <row r="1372" spans="1:14">
      <c r="A1372" s="6" t="s">
        <v>32</v>
      </c>
      <c r="B1372" s="63" t="s">
        <v>309</v>
      </c>
      <c r="C1372" s="2" t="s">
        <v>14</v>
      </c>
      <c r="D1372" s="2" t="s">
        <v>134</v>
      </c>
      <c r="E1372" s="12"/>
      <c r="F1372" s="12"/>
      <c r="G1372" s="13"/>
      <c r="H1372" s="13"/>
      <c r="I1372" s="13"/>
      <c r="J1372" s="13"/>
      <c r="K1372" s="13"/>
      <c r="M1372" s="22"/>
      <c r="N1372" s="22"/>
    </row>
    <row r="1373" spans="1:14" ht="27.6">
      <c r="A1373" s="6" t="s">
        <v>32</v>
      </c>
      <c r="B1373" s="62" t="s">
        <v>309</v>
      </c>
      <c r="C1373" s="2" t="s">
        <v>27</v>
      </c>
      <c r="D1373" s="2" t="s">
        <v>141</v>
      </c>
      <c r="E1373" s="12"/>
      <c r="F1373" s="12"/>
      <c r="G1373" s="13"/>
      <c r="H1373" s="13"/>
      <c r="I1373" s="13"/>
      <c r="J1373" s="13"/>
      <c r="K1373" s="13"/>
      <c r="M1373" s="22"/>
      <c r="N1373" s="22"/>
    </row>
    <row r="1374" spans="1:14" ht="41.4">
      <c r="A1374" s="6" t="s">
        <v>32</v>
      </c>
      <c r="B1374" s="62" t="s">
        <v>309</v>
      </c>
      <c r="C1374" s="2" t="s">
        <v>27</v>
      </c>
      <c r="D1374" s="2" t="s">
        <v>142</v>
      </c>
      <c r="E1374" s="12"/>
      <c r="F1374" s="12"/>
      <c r="G1374" s="13"/>
      <c r="H1374" s="13"/>
      <c r="I1374" s="13"/>
      <c r="J1374" s="13"/>
      <c r="K1374" s="13"/>
      <c r="M1374" s="22"/>
      <c r="N1374" s="22"/>
    </row>
    <row r="1375" spans="1:14" ht="27.6">
      <c r="A1375" s="6" t="s">
        <v>32</v>
      </c>
      <c r="B1375" s="62" t="s">
        <v>314</v>
      </c>
      <c r="C1375" s="2" t="s">
        <v>22</v>
      </c>
      <c r="D1375" s="2" t="s">
        <v>125</v>
      </c>
      <c r="E1375" s="12">
        <v>17167129</v>
      </c>
      <c r="F1375" s="12">
        <v>12609959</v>
      </c>
      <c r="G1375" s="13"/>
      <c r="H1375" s="13">
        <v>4557170</v>
      </c>
      <c r="I1375" s="13"/>
      <c r="J1375" s="13"/>
      <c r="K1375" s="13"/>
      <c r="M1375" s="22"/>
      <c r="N1375" s="22"/>
    </row>
    <row r="1376" spans="1:14" ht="27.6">
      <c r="A1376" s="6" t="s">
        <v>32</v>
      </c>
      <c r="B1376" s="62" t="s">
        <v>314</v>
      </c>
      <c r="C1376" s="2" t="s">
        <v>22</v>
      </c>
      <c r="D1376" s="2" t="s">
        <v>126</v>
      </c>
      <c r="E1376" s="12">
        <v>17167129</v>
      </c>
      <c r="F1376" s="12">
        <v>6798193</v>
      </c>
      <c r="G1376" s="13"/>
      <c r="H1376" s="13">
        <v>10368936</v>
      </c>
      <c r="I1376" s="13"/>
      <c r="J1376" s="13"/>
      <c r="K1376" s="13"/>
      <c r="M1376" s="22"/>
      <c r="N1376" s="22"/>
    </row>
    <row r="1377" spans="1:14" ht="27.6">
      <c r="A1377" s="6" t="s">
        <v>32</v>
      </c>
      <c r="B1377" s="62" t="s">
        <v>314</v>
      </c>
      <c r="C1377" s="2" t="s">
        <v>22</v>
      </c>
      <c r="D1377" s="2" t="s">
        <v>127</v>
      </c>
      <c r="E1377" s="12"/>
      <c r="F1377" s="12"/>
      <c r="G1377" s="13"/>
      <c r="H1377" s="13"/>
      <c r="I1377" s="13"/>
      <c r="J1377" s="13"/>
      <c r="K1377" s="13"/>
      <c r="M1377" s="22"/>
      <c r="N1377" s="22"/>
    </row>
    <row r="1378" spans="1:14" ht="27.6">
      <c r="A1378" s="6" t="s">
        <v>32</v>
      </c>
      <c r="B1378" s="62" t="s">
        <v>314</v>
      </c>
      <c r="C1378" s="2" t="s">
        <v>22</v>
      </c>
      <c r="D1378" s="2" t="s">
        <v>128</v>
      </c>
      <c r="E1378" s="12"/>
      <c r="F1378" s="12"/>
      <c r="G1378" s="13"/>
      <c r="H1378" s="13"/>
      <c r="I1378" s="13"/>
      <c r="J1378" s="13"/>
      <c r="K1378" s="13"/>
      <c r="M1378" s="22"/>
      <c r="N1378" s="22"/>
    </row>
    <row r="1379" spans="1:14" ht="27.6">
      <c r="A1379" s="6" t="s">
        <v>32</v>
      </c>
      <c r="B1379" s="62" t="s">
        <v>314</v>
      </c>
      <c r="C1379" s="2" t="s">
        <v>22</v>
      </c>
      <c r="D1379" s="2" t="s">
        <v>129</v>
      </c>
      <c r="E1379" s="12">
        <v>2425833</v>
      </c>
      <c r="F1379" s="12">
        <v>2425833</v>
      </c>
      <c r="G1379" s="13">
        <v>20100</v>
      </c>
      <c r="H1379" s="13">
        <v>20100</v>
      </c>
      <c r="I1379" s="13"/>
      <c r="J1379" s="13"/>
      <c r="K1379" s="13"/>
      <c r="M1379" s="22"/>
      <c r="N1379" s="22"/>
    </row>
    <row r="1380" spans="1:14" ht="27.6">
      <c r="A1380" s="6" t="s">
        <v>32</v>
      </c>
      <c r="B1380" s="62" t="s">
        <v>314</v>
      </c>
      <c r="C1380" s="2" t="s">
        <v>22</v>
      </c>
      <c r="D1380" s="2" t="s">
        <v>130</v>
      </c>
      <c r="E1380" s="12"/>
      <c r="F1380" s="12"/>
      <c r="G1380" s="13"/>
      <c r="H1380" s="13"/>
      <c r="I1380" s="13"/>
      <c r="J1380" s="13"/>
      <c r="K1380" s="13"/>
      <c r="M1380" s="22"/>
      <c r="N1380" s="22"/>
    </row>
    <row r="1381" spans="1:14" ht="27.6">
      <c r="A1381" s="6" t="s">
        <v>32</v>
      </c>
      <c r="B1381" s="62" t="s">
        <v>314</v>
      </c>
      <c r="C1381" s="2" t="s">
        <v>22</v>
      </c>
      <c r="D1381" s="2" t="s">
        <v>131</v>
      </c>
      <c r="E1381" s="12"/>
      <c r="F1381" s="12"/>
      <c r="G1381" s="13"/>
      <c r="H1381" s="13"/>
      <c r="I1381" s="13"/>
      <c r="J1381" s="13"/>
      <c r="K1381" s="13"/>
      <c r="M1381" s="22"/>
      <c r="N1381" s="22"/>
    </row>
    <row r="1382" spans="1:14" ht="27.6">
      <c r="A1382" s="6" t="s">
        <v>32</v>
      </c>
      <c r="B1382" s="62" t="s">
        <v>314</v>
      </c>
      <c r="C1382" s="2" t="s">
        <v>22</v>
      </c>
      <c r="D1382" s="2" t="s">
        <v>132</v>
      </c>
      <c r="E1382" s="12"/>
      <c r="F1382" s="12"/>
      <c r="G1382" s="13"/>
      <c r="H1382" s="13"/>
      <c r="I1382" s="13"/>
      <c r="J1382" s="13"/>
      <c r="K1382" s="13"/>
      <c r="M1382" s="22"/>
      <c r="N1382" s="22"/>
    </row>
    <row r="1383" spans="1:14" ht="27.6">
      <c r="A1383" s="6" t="s">
        <v>32</v>
      </c>
      <c r="B1383" s="62" t="s">
        <v>314</v>
      </c>
      <c r="C1383" s="2" t="s">
        <v>22</v>
      </c>
      <c r="D1383" s="2" t="s">
        <v>133</v>
      </c>
      <c r="E1383" s="12"/>
      <c r="F1383" s="12"/>
      <c r="G1383" s="13"/>
      <c r="H1383" s="13"/>
      <c r="I1383" s="13"/>
      <c r="J1383" s="13"/>
      <c r="K1383" s="13"/>
      <c r="M1383" s="22"/>
      <c r="N1383" s="22"/>
    </row>
    <row r="1384" spans="1:14" ht="27.6">
      <c r="A1384" s="6" t="s">
        <v>32</v>
      </c>
      <c r="B1384" s="62" t="s">
        <v>314</v>
      </c>
      <c r="C1384" s="2" t="s">
        <v>22</v>
      </c>
      <c r="D1384" s="2" t="s">
        <v>330</v>
      </c>
      <c r="E1384" s="12">
        <v>300000</v>
      </c>
      <c r="F1384" s="12"/>
      <c r="G1384" s="13"/>
      <c r="H1384" s="13">
        <v>94976</v>
      </c>
      <c r="I1384" s="13"/>
      <c r="J1384" s="13">
        <v>190806</v>
      </c>
      <c r="K1384" s="13"/>
      <c r="L1384" s="134">
        <v>-22925</v>
      </c>
      <c r="M1384" s="22"/>
      <c r="N1384" s="22" t="s">
        <v>331</v>
      </c>
    </row>
    <row r="1385" spans="1:14" ht="27.6">
      <c r="A1385" s="6" t="s">
        <v>32</v>
      </c>
      <c r="B1385" s="62" t="s">
        <v>314</v>
      </c>
      <c r="C1385" s="2" t="s">
        <v>22</v>
      </c>
      <c r="D1385" s="2" t="s">
        <v>332</v>
      </c>
      <c r="E1385" s="12">
        <v>7500</v>
      </c>
      <c r="F1385" s="12"/>
      <c r="G1385" s="13"/>
      <c r="H1385" s="13">
        <v>7348</v>
      </c>
      <c r="I1385" s="13"/>
      <c r="J1385" s="13">
        <v>152</v>
      </c>
      <c r="K1385" s="13"/>
      <c r="M1385" s="22"/>
      <c r="N1385" s="22" t="s">
        <v>333</v>
      </c>
    </row>
    <row r="1386" spans="1:14" ht="27.6">
      <c r="A1386" s="6" t="s">
        <v>32</v>
      </c>
      <c r="B1386" s="62" t="s">
        <v>314</v>
      </c>
      <c r="C1386" s="2" t="s">
        <v>22</v>
      </c>
      <c r="D1386" s="2" t="s">
        <v>334</v>
      </c>
      <c r="E1386" s="12">
        <v>326916</v>
      </c>
      <c r="F1386" s="12"/>
      <c r="G1386" s="13"/>
      <c r="H1386" s="13">
        <v>277442</v>
      </c>
      <c r="I1386" s="13"/>
      <c r="J1386" s="13">
        <v>27065</v>
      </c>
      <c r="K1386" s="13"/>
      <c r="M1386" s="22"/>
      <c r="N1386" s="22" t="s">
        <v>335</v>
      </c>
    </row>
    <row r="1387" spans="1:14" ht="27.6">
      <c r="A1387" s="6" t="s">
        <v>32</v>
      </c>
      <c r="B1387" s="62" t="s">
        <v>314</v>
      </c>
      <c r="C1387" s="2" t="s">
        <v>87</v>
      </c>
      <c r="D1387" s="2" t="s">
        <v>135</v>
      </c>
      <c r="E1387" s="12"/>
      <c r="F1387" s="12"/>
      <c r="G1387" s="13">
        <v>7802116</v>
      </c>
      <c r="H1387" s="13">
        <v>7698367</v>
      </c>
      <c r="I1387" s="13">
        <v>2243710</v>
      </c>
      <c r="J1387" s="13">
        <v>1014190</v>
      </c>
      <c r="K1387" s="13">
        <v>7031439</v>
      </c>
      <c r="L1387" s="134">
        <v>7514320</v>
      </c>
      <c r="M1387" s="22">
        <v>15840</v>
      </c>
      <c r="N1387" s="22"/>
    </row>
    <row r="1388" spans="1:14" ht="27.6">
      <c r="A1388" s="6" t="s">
        <v>32</v>
      </c>
      <c r="B1388" s="62" t="s">
        <v>314</v>
      </c>
      <c r="C1388" s="2" t="s">
        <v>23</v>
      </c>
      <c r="D1388" s="2" t="s">
        <v>136</v>
      </c>
      <c r="E1388" s="12"/>
      <c r="F1388" s="12"/>
      <c r="G1388" s="13">
        <v>17167129</v>
      </c>
      <c r="H1388" s="13">
        <v>17150342</v>
      </c>
      <c r="I1388" s="13"/>
      <c r="J1388" s="13">
        <v>16787</v>
      </c>
      <c r="K1388" s="13"/>
      <c r="M1388" s="22"/>
      <c r="N1388" s="22"/>
    </row>
    <row r="1389" spans="1:14" ht="27.6">
      <c r="A1389" s="6" t="s">
        <v>32</v>
      </c>
      <c r="B1389" s="62" t="s">
        <v>314</v>
      </c>
      <c r="C1389" s="2" t="s">
        <v>23</v>
      </c>
      <c r="D1389" s="2" t="s">
        <v>126</v>
      </c>
      <c r="E1389" s="12"/>
      <c r="F1389" s="12"/>
      <c r="G1389" s="13">
        <v>40840147</v>
      </c>
      <c r="H1389" s="13">
        <v>40840147</v>
      </c>
      <c r="I1389" s="13"/>
      <c r="J1389" s="13"/>
      <c r="K1389" s="13"/>
      <c r="M1389" s="22"/>
      <c r="N1389" s="22"/>
    </row>
    <row r="1390" spans="1:14" ht="27.6">
      <c r="A1390" s="6" t="s">
        <v>32</v>
      </c>
      <c r="B1390" s="62" t="s">
        <v>314</v>
      </c>
      <c r="C1390" s="2" t="s">
        <v>23</v>
      </c>
      <c r="D1390" s="2" t="s">
        <v>127</v>
      </c>
      <c r="E1390" s="12"/>
      <c r="F1390" s="12"/>
      <c r="G1390" s="13"/>
      <c r="H1390" s="13"/>
      <c r="I1390" s="13"/>
      <c r="J1390" s="13"/>
      <c r="K1390" s="13"/>
      <c r="M1390" s="22"/>
      <c r="N1390" s="22"/>
    </row>
    <row r="1391" spans="1:14" ht="27.6">
      <c r="A1391" s="6" t="s">
        <v>32</v>
      </c>
      <c r="B1391" s="62" t="s">
        <v>314</v>
      </c>
      <c r="C1391" s="2" t="s">
        <v>23</v>
      </c>
      <c r="D1391" s="2" t="s">
        <v>128</v>
      </c>
      <c r="E1391" s="12"/>
      <c r="F1391" s="12"/>
      <c r="G1391" s="13"/>
      <c r="H1391" s="13"/>
      <c r="I1391" s="13"/>
      <c r="J1391" s="13"/>
      <c r="K1391" s="13"/>
      <c r="M1391" s="22"/>
      <c r="N1391" s="22"/>
    </row>
    <row r="1392" spans="1:14" ht="27.6">
      <c r="A1392" s="6" t="s">
        <v>32</v>
      </c>
      <c r="B1392" s="62" t="s">
        <v>314</v>
      </c>
      <c r="C1392" s="2" t="s">
        <v>23</v>
      </c>
      <c r="D1392" s="2" t="s">
        <v>129</v>
      </c>
      <c r="E1392" s="12"/>
      <c r="F1392" s="12"/>
      <c r="G1392" s="13">
        <v>3620353</v>
      </c>
      <c r="H1392" s="13">
        <v>3620353</v>
      </c>
      <c r="I1392" s="13"/>
      <c r="J1392" s="13"/>
      <c r="K1392" s="13"/>
      <c r="M1392" s="22"/>
      <c r="N1392" s="22"/>
    </row>
    <row r="1393" spans="1:14" ht="27.6">
      <c r="A1393" s="6" t="s">
        <v>32</v>
      </c>
      <c r="B1393" s="62" t="s">
        <v>314</v>
      </c>
      <c r="C1393" s="2" t="s">
        <v>23</v>
      </c>
      <c r="D1393" s="2" t="s">
        <v>130</v>
      </c>
      <c r="E1393" s="12"/>
      <c r="F1393" s="12"/>
      <c r="G1393" s="13"/>
      <c r="H1393" s="13"/>
      <c r="I1393" s="13"/>
      <c r="J1393" s="13"/>
      <c r="K1393" s="13"/>
      <c r="M1393" s="22"/>
      <c r="N1393" s="22"/>
    </row>
    <row r="1394" spans="1:14" ht="27.6">
      <c r="A1394" s="6" t="s">
        <v>32</v>
      </c>
      <c r="B1394" s="62" t="s">
        <v>314</v>
      </c>
      <c r="C1394" s="2" t="s">
        <v>23</v>
      </c>
      <c r="D1394" s="2" t="s">
        <v>137</v>
      </c>
      <c r="E1394" s="12"/>
      <c r="F1394" s="12"/>
      <c r="G1394" s="13"/>
      <c r="H1394" s="13"/>
      <c r="I1394" s="13"/>
      <c r="J1394" s="13"/>
      <c r="K1394" s="13"/>
      <c r="M1394" s="22"/>
      <c r="N1394" s="22"/>
    </row>
    <row r="1395" spans="1:14" ht="27.6">
      <c r="A1395" s="6" t="s">
        <v>32</v>
      </c>
      <c r="B1395" s="62" t="s">
        <v>314</v>
      </c>
      <c r="C1395" s="2" t="s">
        <v>23</v>
      </c>
      <c r="D1395" s="2" t="s">
        <v>138</v>
      </c>
      <c r="E1395" s="12"/>
      <c r="F1395" s="12"/>
      <c r="G1395" s="13"/>
      <c r="H1395" s="13"/>
      <c r="I1395" s="13"/>
      <c r="J1395" s="13"/>
      <c r="K1395" s="13"/>
      <c r="M1395" s="22"/>
      <c r="N1395" s="22"/>
    </row>
    <row r="1396" spans="1:14" ht="27.6">
      <c r="A1396" s="6" t="s">
        <v>32</v>
      </c>
      <c r="B1396" s="62" t="s">
        <v>314</v>
      </c>
      <c r="C1396" s="2" t="s">
        <v>23</v>
      </c>
      <c r="D1396" s="2" t="s">
        <v>134</v>
      </c>
      <c r="E1396" s="12"/>
      <c r="F1396" s="12"/>
      <c r="G1396" s="13"/>
      <c r="H1396" s="13"/>
      <c r="I1396" s="13"/>
      <c r="J1396" s="13"/>
      <c r="K1396" s="13"/>
      <c r="M1396" s="22"/>
      <c r="N1396" s="22"/>
    </row>
    <row r="1397" spans="1:14" ht="27.6">
      <c r="A1397" s="6" t="s">
        <v>32</v>
      </c>
      <c r="B1397" s="62" t="s">
        <v>314</v>
      </c>
      <c r="C1397" s="2" t="s">
        <v>24</v>
      </c>
      <c r="D1397" s="2" t="s">
        <v>125</v>
      </c>
      <c r="E1397" s="12"/>
      <c r="F1397" s="12"/>
      <c r="G1397" s="13">
        <v>51147324</v>
      </c>
      <c r="H1397" s="13">
        <v>10808867</v>
      </c>
      <c r="I1397" s="13"/>
      <c r="J1397" s="13">
        <v>40338457</v>
      </c>
      <c r="K1397" s="13"/>
      <c r="M1397" s="22"/>
      <c r="N1397" s="22"/>
    </row>
    <row r="1398" spans="1:14" ht="27.6">
      <c r="A1398" s="6" t="s">
        <v>32</v>
      </c>
      <c r="B1398" s="62" t="s">
        <v>314</v>
      </c>
      <c r="C1398" s="2" t="s">
        <v>24</v>
      </c>
      <c r="D1398" s="2" t="s">
        <v>126</v>
      </c>
      <c r="E1398" s="12"/>
      <c r="F1398" s="12"/>
      <c r="G1398" s="13">
        <v>48264505</v>
      </c>
      <c r="H1398" s="13">
        <v>23588084</v>
      </c>
      <c r="I1398" s="13"/>
      <c r="J1398" s="13">
        <v>24676421</v>
      </c>
      <c r="K1398" s="13"/>
      <c r="M1398" s="22"/>
      <c r="N1398" s="22"/>
    </row>
    <row r="1399" spans="1:14" ht="27.6">
      <c r="A1399" s="6" t="s">
        <v>32</v>
      </c>
      <c r="B1399" s="62" t="s">
        <v>314</v>
      </c>
      <c r="C1399" s="2" t="s">
        <v>24</v>
      </c>
      <c r="D1399" s="2" t="s">
        <v>127</v>
      </c>
      <c r="E1399" s="12"/>
      <c r="F1399" s="12"/>
      <c r="G1399" s="13"/>
      <c r="H1399" s="13"/>
      <c r="I1399" s="13"/>
      <c r="J1399" s="13"/>
      <c r="K1399" s="13"/>
      <c r="M1399" s="22"/>
      <c r="N1399" s="22"/>
    </row>
    <row r="1400" spans="1:14" ht="27.6">
      <c r="A1400" s="6" t="s">
        <v>32</v>
      </c>
      <c r="B1400" s="62" t="s">
        <v>314</v>
      </c>
      <c r="C1400" s="2" t="s">
        <v>24</v>
      </c>
      <c r="D1400" s="2" t="s">
        <v>128</v>
      </c>
      <c r="E1400" s="12"/>
      <c r="F1400" s="12"/>
      <c r="G1400" s="13"/>
      <c r="H1400" s="13"/>
      <c r="I1400" s="13"/>
      <c r="J1400" s="13"/>
      <c r="K1400" s="13"/>
      <c r="M1400" s="22"/>
      <c r="N1400" s="22"/>
    </row>
    <row r="1401" spans="1:14" ht="27.6">
      <c r="A1401" s="6" t="s">
        <v>32</v>
      </c>
      <c r="B1401" s="62" t="s">
        <v>314</v>
      </c>
      <c r="C1401" s="2" t="s">
        <v>24</v>
      </c>
      <c r="D1401" s="2" t="s">
        <v>129</v>
      </c>
      <c r="E1401" s="12"/>
      <c r="F1401" s="12"/>
      <c r="G1401" s="13">
        <v>6112538</v>
      </c>
      <c r="H1401" s="13"/>
      <c r="I1401" s="13"/>
      <c r="J1401" s="13">
        <v>6112538</v>
      </c>
      <c r="K1401" s="13"/>
      <c r="M1401" s="22"/>
      <c r="N1401" s="22"/>
    </row>
    <row r="1402" spans="1:14" ht="27.6">
      <c r="A1402" s="6" t="s">
        <v>32</v>
      </c>
      <c r="B1402" s="62" t="s">
        <v>314</v>
      </c>
      <c r="C1402" s="2" t="s">
        <v>24</v>
      </c>
      <c r="D1402" s="2" t="s">
        <v>130</v>
      </c>
      <c r="E1402" s="12"/>
      <c r="F1402" s="12"/>
      <c r="G1402" s="13"/>
      <c r="H1402" s="13"/>
      <c r="I1402" s="13"/>
      <c r="J1402" s="13"/>
      <c r="K1402" s="13"/>
      <c r="M1402" s="22"/>
      <c r="N1402" s="22"/>
    </row>
    <row r="1403" spans="1:14" ht="27.6">
      <c r="A1403" s="6" t="s">
        <v>32</v>
      </c>
      <c r="B1403" s="62" t="s">
        <v>314</v>
      </c>
      <c r="C1403" s="2" t="s">
        <v>24</v>
      </c>
      <c r="D1403" s="2" t="s">
        <v>137</v>
      </c>
      <c r="E1403" s="12"/>
      <c r="F1403" s="12"/>
      <c r="G1403" s="13"/>
      <c r="H1403" s="13"/>
      <c r="I1403" s="13"/>
      <c r="J1403" s="13"/>
      <c r="K1403" s="13"/>
      <c r="M1403" s="22"/>
      <c r="N1403" s="22"/>
    </row>
    <row r="1404" spans="1:14" ht="27.6">
      <c r="A1404" s="6" t="s">
        <v>32</v>
      </c>
      <c r="B1404" s="62" t="s">
        <v>314</v>
      </c>
      <c r="C1404" s="2" t="s">
        <v>24</v>
      </c>
      <c r="D1404" s="2" t="s">
        <v>139</v>
      </c>
      <c r="E1404" s="12"/>
      <c r="F1404" s="12"/>
      <c r="G1404" s="13"/>
      <c r="H1404" s="13"/>
      <c r="I1404" s="13"/>
      <c r="J1404" s="13"/>
      <c r="K1404" s="13"/>
      <c r="M1404" s="22"/>
      <c r="N1404" s="22"/>
    </row>
    <row r="1405" spans="1:14" ht="27.6">
      <c r="A1405" s="6" t="s">
        <v>32</v>
      </c>
      <c r="B1405" s="62" t="s">
        <v>314</v>
      </c>
      <c r="C1405" s="2" t="s">
        <v>24</v>
      </c>
      <c r="D1405" s="2" t="s">
        <v>140</v>
      </c>
      <c r="E1405" s="12"/>
      <c r="F1405" s="12"/>
      <c r="G1405" s="13"/>
      <c r="H1405" s="13"/>
      <c r="I1405" s="13">
        <v>2028592</v>
      </c>
      <c r="J1405" s="13">
        <v>2028592</v>
      </c>
      <c r="K1405" s="13"/>
      <c r="M1405" s="22"/>
      <c r="N1405" s="22" t="s">
        <v>329</v>
      </c>
    </row>
    <row r="1406" spans="1:14" ht="27.6">
      <c r="A1406" s="6" t="s">
        <v>32</v>
      </c>
      <c r="B1406" s="62" t="s">
        <v>314</v>
      </c>
      <c r="C1406" s="2" t="s">
        <v>24</v>
      </c>
      <c r="D1406" s="2" t="s">
        <v>134</v>
      </c>
      <c r="E1406" s="12"/>
      <c r="F1406" s="12"/>
      <c r="G1406" s="13"/>
      <c r="H1406" s="13"/>
      <c r="I1406" s="13"/>
      <c r="J1406" s="13"/>
      <c r="K1406" s="13"/>
      <c r="M1406" s="22"/>
      <c r="N1406" s="22"/>
    </row>
    <row r="1407" spans="1:14" ht="27.6">
      <c r="A1407" s="6" t="s">
        <v>32</v>
      </c>
      <c r="B1407" s="62" t="s">
        <v>314</v>
      </c>
      <c r="C1407" s="2" t="s">
        <v>25</v>
      </c>
      <c r="D1407" s="2" t="s">
        <v>134</v>
      </c>
      <c r="E1407" s="12"/>
      <c r="F1407" s="12"/>
      <c r="G1407" s="13"/>
      <c r="H1407" s="13"/>
      <c r="I1407" s="13"/>
      <c r="J1407" s="13"/>
      <c r="K1407" s="13"/>
      <c r="M1407" s="22"/>
      <c r="N1407" s="22"/>
    </row>
    <row r="1408" spans="1:14" ht="27.6">
      <c r="A1408" s="6" t="s">
        <v>32</v>
      </c>
      <c r="B1408" s="62" t="s">
        <v>314</v>
      </c>
      <c r="C1408" s="2" t="s">
        <v>25</v>
      </c>
      <c r="D1408" s="2" t="s">
        <v>134</v>
      </c>
      <c r="E1408" s="12"/>
      <c r="F1408" s="12"/>
      <c r="G1408" s="13"/>
      <c r="H1408" s="13"/>
      <c r="I1408" s="13"/>
      <c r="J1408" s="13"/>
      <c r="K1408" s="13"/>
      <c r="M1408" s="22"/>
      <c r="N1408" s="22"/>
    </row>
    <row r="1409" spans="1:14" ht="27.6">
      <c r="A1409" s="6" t="s">
        <v>32</v>
      </c>
      <c r="B1409" s="63" t="s">
        <v>314</v>
      </c>
      <c r="C1409" s="2" t="s">
        <v>26</v>
      </c>
      <c r="D1409" s="2" t="s">
        <v>134</v>
      </c>
      <c r="E1409" s="12"/>
      <c r="F1409" s="12"/>
      <c r="G1409" s="13"/>
      <c r="H1409" s="13"/>
      <c r="I1409" s="13"/>
      <c r="J1409" s="13"/>
      <c r="K1409" s="13"/>
      <c r="M1409" s="22"/>
      <c r="N1409" s="22"/>
    </row>
    <row r="1410" spans="1:14" ht="27.6">
      <c r="A1410" s="6" t="s">
        <v>32</v>
      </c>
      <c r="B1410" s="62" t="s">
        <v>314</v>
      </c>
      <c r="C1410" s="2" t="s">
        <v>26</v>
      </c>
      <c r="D1410" s="2" t="s">
        <v>134</v>
      </c>
      <c r="E1410" s="12"/>
      <c r="F1410" s="12"/>
      <c r="G1410" s="13"/>
      <c r="H1410" s="13"/>
      <c r="I1410" s="13"/>
      <c r="J1410" s="13"/>
      <c r="K1410" s="13"/>
      <c r="M1410" s="22"/>
      <c r="N1410" s="22"/>
    </row>
    <row r="1411" spans="1:14" ht="27.6">
      <c r="A1411" s="6" t="s">
        <v>32</v>
      </c>
      <c r="B1411" s="62" t="s">
        <v>314</v>
      </c>
      <c r="C1411" s="2" t="s">
        <v>14</v>
      </c>
      <c r="D1411" s="2" t="s">
        <v>134</v>
      </c>
      <c r="E1411" s="12"/>
      <c r="F1411" s="12"/>
      <c r="G1411" s="13"/>
      <c r="H1411" s="13"/>
      <c r="I1411" s="13"/>
      <c r="J1411" s="13"/>
      <c r="K1411" s="13"/>
      <c r="M1411" s="22"/>
      <c r="N1411" s="22"/>
    </row>
    <row r="1412" spans="1:14" ht="27.6">
      <c r="A1412" s="6" t="s">
        <v>32</v>
      </c>
      <c r="B1412" s="62" t="s">
        <v>314</v>
      </c>
      <c r="C1412" s="2" t="s">
        <v>14</v>
      </c>
      <c r="D1412" s="2" t="s">
        <v>134</v>
      </c>
      <c r="E1412" s="12"/>
      <c r="F1412" s="12"/>
      <c r="G1412" s="13"/>
      <c r="H1412" s="13"/>
      <c r="I1412" s="13"/>
      <c r="J1412" s="13"/>
      <c r="K1412" s="13"/>
      <c r="M1412" s="22"/>
      <c r="N1412" s="22"/>
    </row>
    <row r="1413" spans="1:14" ht="27.6">
      <c r="A1413" s="6" t="s">
        <v>32</v>
      </c>
      <c r="B1413" s="62" t="s">
        <v>314</v>
      </c>
      <c r="C1413" s="2" t="s">
        <v>27</v>
      </c>
      <c r="D1413" s="2" t="s">
        <v>141</v>
      </c>
      <c r="E1413" s="12"/>
      <c r="F1413" s="12"/>
      <c r="G1413" s="13"/>
      <c r="H1413" s="13"/>
      <c r="I1413" s="13">
        <v>247771</v>
      </c>
      <c r="J1413" s="13">
        <v>247771</v>
      </c>
      <c r="K1413" s="13">
        <v>72210</v>
      </c>
      <c r="L1413" s="134">
        <v>72210</v>
      </c>
      <c r="M1413" s="22"/>
      <c r="N1413" s="22" t="s">
        <v>336</v>
      </c>
    </row>
    <row r="1414" spans="1:14" ht="41.4">
      <c r="A1414" s="6" t="s">
        <v>32</v>
      </c>
      <c r="B1414" s="62" t="s">
        <v>314</v>
      </c>
      <c r="C1414" s="2" t="s">
        <v>27</v>
      </c>
      <c r="D1414" s="2" t="s">
        <v>142</v>
      </c>
      <c r="E1414" s="12">
        <v>295740</v>
      </c>
      <c r="F1414" s="12">
        <v>27302</v>
      </c>
      <c r="G1414" s="13"/>
      <c r="H1414" s="13">
        <v>155347</v>
      </c>
      <c r="I1414" s="13">
        <v>10000</v>
      </c>
      <c r="J1414" s="13">
        <v>81063</v>
      </c>
      <c r="K1414" s="13"/>
      <c r="L1414" s="134">
        <v>2025</v>
      </c>
      <c r="M1414" s="22"/>
      <c r="N1414" s="22" t="s">
        <v>337</v>
      </c>
    </row>
    <row r="1415" spans="1:14" ht="41.4">
      <c r="A1415" s="6" t="s">
        <v>32</v>
      </c>
      <c r="B1415" s="62" t="s">
        <v>314</v>
      </c>
      <c r="C1415" s="2" t="s">
        <v>27</v>
      </c>
      <c r="D1415" s="2" t="s">
        <v>142</v>
      </c>
      <c r="E1415" s="12">
        <v>177810</v>
      </c>
      <c r="F1415" s="12">
        <v>13996</v>
      </c>
      <c r="G1415" s="13">
        <v>36145</v>
      </c>
      <c r="H1415" s="13">
        <v>157570</v>
      </c>
      <c r="I1415" s="13"/>
      <c r="J1415" s="13">
        <v>34564</v>
      </c>
      <c r="K1415" s="13"/>
      <c r="M1415" s="22"/>
      <c r="N1415" s="22" t="s">
        <v>338</v>
      </c>
    </row>
    <row r="1416" spans="1:14" ht="27.6">
      <c r="A1416" s="6" t="s">
        <v>32</v>
      </c>
      <c r="B1416" s="62" t="s">
        <v>339</v>
      </c>
      <c r="C1416" s="2" t="s">
        <v>22</v>
      </c>
      <c r="D1416" s="2" t="s">
        <v>125</v>
      </c>
      <c r="E1416" s="12">
        <v>920008</v>
      </c>
      <c r="F1416" s="12">
        <v>488900</v>
      </c>
      <c r="G1416" s="13"/>
      <c r="H1416" s="13">
        <v>431108</v>
      </c>
      <c r="I1416" s="13"/>
      <c r="J1416" s="13"/>
      <c r="K1416" s="13"/>
      <c r="M1416" s="22">
        <v>920008</v>
      </c>
      <c r="N1416" s="22"/>
    </row>
    <row r="1417" spans="1:14" ht="27.6">
      <c r="A1417" s="6" t="s">
        <v>32</v>
      </c>
      <c r="B1417" s="62" t="s">
        <v>339</v>
      </c>
      <c r="C1417" s="2" t="s">
        <v>22</v>
      </c>
      <c r="D1417" s="2" t="s">
        <v>126</v>
      </c>
      <c r="E1417" s="12">
        <v>920008</v>
      </c>
      <c r="F1417" s="12">
        <v>94956</v>
      </c>
      <c r="G1417" s="13"/>
      <c r="H1417" s="13">
        <v>818655</v>
      </c>
      <c r="I1417" s="13"/>
      <c r="J1417" s="13">
        <v>6397</v>
      </c>
      <c r="K1417" s="13"/>
      <c r="M1417" s="22">
        <v>920008</v>
      </c>
      <c r="N1417" s="22"/>
    </row>
    <row r="1418" spans="1:14" ht="27.6">
      <c r="A1418" s="6" t="s">
        <v>32</v>
      </c>
      <c r="B1418" s="62" t="s">
        <v>339</v>
      </c>
      <c r="C1418" s="2" t="s">
        <v>22</v>
      </c>
      <c r="D1418" s="2" t="s">
        <v>127</v>
      </c>
      <c r="E1418" s="12"/>
      <c r="F1418" s="12"/>
      <c r="G1418" s="13"/>
      <c r="H1418" s="13"/>
      <c r="I1418" s="13"/>
      <c r="J1418" s="13"/>
      <c r="K1418" s="13"/>
      <c r="M1418" s="22"/>
      <c r="N1418" s="22"/>
    </row>
    <row r="1419" spans="1:14" ht="27.6">
      <c r="A1419" s="6" t="s">
        <v>32</v>
      </c>
      <c r="B1419" s="62" t="s">
        <v>339</v>
      </c>
      <c r="C1419" s="2" t="s">
        <v>22</v>
      </c>
      <c r="D1419" s="2" t="s">
        <v>128</v>
      </c>
      <c r="E1419" s="12"/>
      <c r="F1419" s="12"/>
      <c r="G1419" s="13"/>
      <c r="H1419" s="13"/>
      <c r="I1419" s="13"/>
      <c r="J1419" s="13"/>
      <c r="K1419" s="13"/>
      <c r="M1419" s="22"/>
      <c r="N1419" s="22"/>
    </row>
    <row r="1420" spans="1:14" ht="27.6">
      <c r="A1420" s="6" t="s">
        <v>32</v>
      </c>
      <c r="B1420" s="62" t="s">
        <v>339</v>
      </c>
      <c r="C1420" s="2" t="s">
        <v>22</v>
      </c>
      <c r="D1420" s="2" t="s">
        <v>129</v>
      </c>
      <c r="E1420" s="12">
        <v>141344</v>
      </c>
      <c r="F1420" s="12"/>
      <c r="G1420" s="13"/>
      <c r="H1420" s="13">
        <v>203744</v>
      </c>
      <c r="I1420" s="13"/>
      <c r="J1420" s="13">
        <v>-62400</v>
      </c>
      <c r="K1420" s="13"/>
      <c r="M1420" s="22">
        <v>141344</v>
      </c>
      <c r="N1420" s="22"/>
    </row>
    <row r="1421" spans="1:14" ht="27.6">
      <c r="A1421" s="6" t="s">
        <v>32</v>
      </c>
      <c r="B1421" s="62" t="s">
        <v>339</v>
      </c>
      <c r="C1421" s="2" t="s">
        <v>22</v>
      </c>
      <c r="D1421" s="2" t="s">
        <v>130</v>
      </c>
      <c r="E1421" s="12"/>
      <c r="F1421" s="12"/>
      <c r="G1421" s="13"/>
      <c r="H1421" s="13"/>
      <c r="I1421" s="13"/>
      <c r="J1421" s="13"/>
      <c r="K1421" s="13"/>
      <c r="M1421" s="22"/>
      <c r="N1421" s="22"/>
    </row>
    <row r="1422" spans="1:14" ht="27.6">
      <c r="A1422" s="6" t="s">
        <v>32</v>
      </c>
      <c r="B1422" s="62" t="s">
        <v>339</v>
      </c>
      <c r="C1422" s="2" t="s">
        <v>22</v>
      </c>
      <c r="D1422" s="2" t="s">
        <v>131</v>
      </c>
      <c r="E1422" s="12"/>
      <c r="F1422" s="12"/>
      <c r="G1422" s="13"/>
      <c r="H1422" s="13"/>
      <c r="I1422" s="13"/>
      <c r="J1422" s="13"/>
      <c r="K1422" s="13"/>
      <c r="M1422" s="22"/>
      <c r="N1422" s="22"/>
    </row>
    <row r="1423" spans="1:14" ht="27.6">
      <c r="A1423" s="6" t="s">
        <v>32</v>
      </c>
      <c r="B1423" s="62" t="s">
        <v>339</v>
      </c>
      <c r="C1423" s="2" t="s">
        <v>22</v>
      </c>
      <c r="D1423" s="2" t="s">
        <v>132</v>
      </c>
      <c r="E1423" s="12"/>
      <c r="F1423" s="12"/>
      <c r="G1423" s="13"/>
      <c r="H1423" s="13"/>
      <c r="I1423" s="13"/>
      <c r="J1423" s="13"/>
      <c r="K1423" s="13"/>
      <c r="M1423" s="22"/>
      <c r="N1423" s="22"/>
    </row>
    <row r="1424" spans="1:14" ht="27.6">
      <c r="A1424" s="6" t="s">
        <v>32</v>
      </c>
      <c r="B1424" s="62" t="s">
        <v>339</v>
      </c>
      <c r="C1424" s="2" t="s">
        <v>22</v>
      </c>
      <c r="D1424" s="2" t="s">
        <v>133</v>
      </c>
      <c r="E1424" s="12"/>
      <c r="F1424" s="12"/>
      <c r="G1424" s="13"/>
      <c r="H1424" s="13"/>
      <c r="I1424" s="13"/>
      <c r="J1424" s="13"/>
      <c r="K1424" s="13"/>
      <c r="M1424" s="22"/>
      <c r="N1424" s="22"/>
    </row>
    <row r="1425" spans="1:14" ht="27.6">
      <c r="A1425" s="6" t="s">
        <v>32</v>
      </c>
      <c r="B1425" s="62" t="s">
        <v>339</v>
      </c>
      <c r="C1425" s="2" t="s">
        <v>22</v>
      </c>
      <c r="D1425" s="2" t="s">
        <v>134</v>
      </c>
      <c r="E1425" s="12"/>
      <c r="F1425" s="12"/>
      <c r="G1425" s="13"/>
      <c r="H1425" s="13"/>
      <c r="I1425" s="13"/>
      <c r="J1425" s="13"/>
      <c r="K1425" s="13"/>
      <c r="M1425" s="22"/>
      <c r="N1425" s="22"/>
    </row>
    <row r="1426" spans="1:14" ht="27.6">
      <c r="A1426" s="6" t="s">
        <v>32</v>
      </c>
      <c r="B1426" s="62" t="s">
        <v>339</v>
      </c>
      <c r="C1426" s="2" t="s">
        <v>87</v>
      </c>
      <c r="D1426" s="2" t="s">
        <v>135</v>
      </c>
      <c r="E1426" s="12"/>
      <c r="F1426" s="12"/>
      <c r="G1426" s="13">
        <v>553004</v>
      </c>
      <c r="H1426" s="13">
        <v>553004</v>
      </c>
      <c r="I1426" s="13"/>
      <c r="J1426" s="13"/>
      <c r="K1426" s="13"/>
      <c r="M1426" s="22">
        <v>553004</v>
      </c>
      <c r="N1426" s="22"/>
    </row>
    <row r="1427" spans="1:14" ht="27.6">
      <c r="A1427" s="6" t="s">
        <v>32</v>
      </c>
      <c r="B1427" s="62" t="s">
        <v>339</v>
      </c>
      <c r="C1427" s="2" t="s">
        <v>23</v>
      </c>
      <c r="D1427" s="2" t="s">
        <v>136</v>
      </c>
      <c r="E1427" s="12"/>
      <c r="F1427" s="12"/>
      <c r="G1427" s="13">
        <v>920008</v>
      </c>
      <c r="H1427" s="13">
        <v>528000</v>
      </c>
      <c r="I1427" s="13"/>
      <c r="J1427" s="13">
        <v>393099</v>
      </c>
      <c r="K1427" s="13"/>
      <c r="L1427" s="2">
        <v>-1091</v>
      </c>
      <c r="M1427" s="22">
        <v>920008</v>
      </c>
      <c r="N1427" s="22"/>
    </row>
    <row r="1428" spans="1:14" ht="27.6">
      <c r="A1428" s="6" t="s">
        <v>32</v>
      </c>
      <c r="B1428" s="62" t="s">
        <v>339</v>
      </c>
      <c r="C1428" s="2" t="s">
        <v>23</v>
      </c>
      <c r="D1428" s="2" t="s">
        <v>126</v>
      </c>
      <c r="E1428" s="12"/>
      <c r="F1428" s="12"/>
      <c r="G1428" s="13">
        <v>3087538</v>
      </c>
      <c r="H1428" s="13">
        <v>2431578</v>
      </c>
      <c r="I1428" s="13"/>
      <c r="J1428" s="13">
        <v>612631</v>
      </c>
      <c r="K1428" s="13"/>
      <c r="L1428" s="2">
        <v>43328</v>
      </c>
      <c r="M1428" s="22">
        <v>3087537</v>
      </c>
      <c r="N1428" s="22"/>
    </row>
    <row r="1429" spans="1:14" ht="27.6">
      <c r="A1429" s="6" t="s">
        <v>32</v>
      </c>
      <c r="B1429" s="62" t="s">
        <v>339</v>
      </c>
      <c r="C1429" s="2" t="s">
        <v>23</v>
      </c>
      <c r="D1429" s="2" t="s">
        <v>127</v>
      </c>
      <c r="E1429" s="12"/>
      <c r="F1429" s="12"/>
      <c r="G1429" s="13"/>
      <c r="H1429" s="13"/>
      <c r="I1429" s="13"/>
      <c r="J1429" s="13"/>
      <c r="K1429" s="13"/>
      <c r="M1429" s="22"/>
      <c r="N1429" s="22"/>
    </row>
    <row r="1430" spans="1:14" ht="27.6">
      <c r="A1430" s="6" t="s">
        <v>32</v>
      </c>
      <c r="B1430" s="62" t="s">
        <v>339</v>
      </c>
      <c r="C1430" s="2" t="s">
        <v>23</v>
      </c>
      <c r="D1430" s="2" t="s">
        <v>128</v>
      </c>
      <c r="E1430" s="12"/>
      <c r="F1430" s="12"/>
      <c r="G1430" s="13"/>
      <c r="H1430" s="13"/>
      <c r="I1430" s="13"/>
      <c r="J1430" s="13"/>
      <c r="K1430" s="13"/>
      <c r="M1430" s="22"/>
      <c r="N1430" s="22"/>
    </row>
    <row r="1431" spans="1:14" ht="27.6">
      <c r="A1431" s="6" t="s">
        <v>32</v>
      </c>
      <c r="B1431" s="62" t="s">
        <v>339</v>
      </c>
      <c r="C1431" s="2" t="s">
        <v>23</v>
      </c>
      <c r="D1431" s="2" t="s">
        <v>129</v>
      </c>
      <c r="E1431" s="12"/>
      <c r="F1431" s="12"/>
      <c r="G1431" s="13">
        <v>276879</v>
      </c>
      <c r="H1431" s="13">
        <v>3989</v>
      </c>
      <c r="I1431" s="13"/>
      <c r="J1431" s="13">
        <v>270699</v>
      </c>
      <c r="K1431" s="13"/>
      <c r="M1431" s="22">
        <v>274688</v>
      </c>
      <c r="N1431" s="22"/>
    </row>
    <row r="1432" spans="1:14" ht="27.6">
      <c r="A1432" s="6" t="s">
        <v>32</v>
      </c>
      <c r="B1432" s="62" t="s">
        <v>339</v>
      </c>
      <c r="C1432" s="2" t="s">
        <v>23</v>
      </c>
      <c r="D1432" s="2" t="s">
        <v>130</v>
      </c>
      <c r="E1432" s="12"/>
      <c r="F1432" s="12"/>
      <c r="G1432" s="13"/>
      <c r="H1432" s="13"/>
      <c r="I1432" s="13"/>
      <c r="J1432" s="13"/>
      <c r="K1432" s="13"/>
      <c r="M1432" s="22"/>
      <c r="N1432" s="22"/>
    </row>
    <row r="1433" spans="1:14" ht="27.6">
      <c r="A1433" s="6" t="s">
        <v>32</v>
      </c>
      <c r="B1433" s="62" t="s">
        <v>339</v>
      </c>
      <c r="C1433" s="2" t="s">
        <v>23</v>
      </c>
      <c r="D1433" s="2" t="s">
        <v>137</v>
      </c>
      <c r="E1433" s="12"/>
      <c r="F1433" s="12"/>
      <c r="G1433" s="13"/>
      <c r="H1433" s="13"/>
      <c r="I1433" s="13"/>
      <c r="J1433" s="13"/>
      <c r="K1433" s="13"/>
      <c r="M1433" s="22"/>
      <c r="N1433" s="22"/>
    </row>
    <row r="1434" spans="1:14" ht="27.6">
      <c r="A1434" s="6" t="s">
        <v>32</v>
      </c>
      <c r="B1434" s="62" t="s">
        <v>339</v>
      </c>
      <c r="C1434" s="2" t="s">
        <v>23</v>
      </c>
      <c r="D1434" s="2" t="s">
        <v>138</v>
      </c>
      <c r="E1434" s="12"/>
      <c r="F1434" s="12"/>
      <c r="G1434" s="13"/>
      <c r="H1434" s="13"/>
      <c r="I1434" s="13"/>
      <c r="J1434" s="13"/>
      <c r="K1434" s="13"/>
      <c r="M1434" s="22"/>
      <c r="N1434" s="22"/>
    </row>
    <row r="1435" spans="1:14" ht="27.6">
      <c r="A1435" s="6" t="s">
        <v>32</v>
      </c>
      <c r="B1435" s="62" t="s">
        <v>339</v>
      </c>
      <c r="C1435" s="2" t="s">
        <v>23</v>
      </c>
      <c r="D1435" s="2" t="s">
        <v>134</v>
      </c>
      <c r="E1435" s="12"/>
      <c r="F1435" s="12"/>
      <c r="G1435" s="13"/>
      <c r="H1435" s="13"/>
      <c r="I1435" s="13"/>
      <c r="J1435" s="13"/>
      <c r="K1435" s="13"/>
      <c r="M1435" s="22"/>
      <c r="N1435" s="22"/>
    </row>
    <row r="1436" spans="1:14" ht="27.6">
      <c r="A1436" s="6" t="s">
        <v>32</v>
      </c>
      <c r="B1436" s="62" t="s">
        <v>339</v>
      </c>
      <c r="C1436" s="2" t="s">
        <v>24</v>
      </c>
      <c r="D1436" s="2" t="s">
        <v>125</v>
      </c>
      <c r="E1436" s="12"/>
      <c r="F1436" s="12"/>
      <c r="G1436" s="13">
        <v>4036583</v>
      </c>
      <c r="H1436" s="13"/>
      <c r="I1436" s="13"/>
      <c r="J1436" s="13">
        <v>4036092</v>
      </c>
      <c r="K1436" s="13"/>
      <c r="L1436" s="2">
        <v>491</v>
      </c>
      <c r="M1436" s="22">
        <v>4036583</v>
      </c>
      <c r="N1436" s="22"/>
    </row>
    <row r="1437" spans="1:14" ht="27.6">
      <c r="A1437" s="6" t="s">
        <v>32</v>
      </c>
      <c r="B1437" s="62" t="s">
        <v>339</v>
      </c>
      <c r="C1437" s="2" t="s">
        <v>24</v>
      </c>
      <c r="D1437" s="2" t="s">
        <v>126</v>
      </c>
      <c r="E1437" s="12"/>
      <c r="F1437" s="12"/>
      <c r="G1437" s="13">
        <v>3398002</v>
      </c>
      <c r="H1437" s="13">
        <v>499615</v>
      </c>
      <c r="I1437" s="13"/>
      <c r="J1437" s="13">
        <v>1675307</v>
      </c>
      <c r="K1437" s="13"/>
      <c r="L1437" s="2">
        <v>397561</v>
      </c>
      <c r="M1437" s="22">
        <v>2572483</v>
      </c>
      <c r="N1437" s="22"/>
    </row>
    <row r="1438" spans="1:14" ht="27.6">
      <c r="A1438" s="6" t="s">
        <v>32</v>
      </c>
      <c r="B1438" s="62" t="s">
        <v>339</v>
      </c>
      <c r="C1438" s="2" t="s">
        <v>24</v>
      </c>
      <c r="D1438" s="2" t="s">
        <v>127</v>
      </c>
      <c r="E1438" s="12"/>
      <c r="F1438" s="12"/>
      <c r="G1438" s="13"/>
      <c r="H1438" s="13"/>
      <c r="I1438" s="13"/>
      <c r="J1438" s="13"/>
      <c r="K1438" s="13"/>
      <c r="M1438" s="22"/>
      <c r="N1438" s="22"/>
    </row>
    <row r="1439" spans="1:14" ht="27.6">
      <c r="A1439" s="6" t="s">
        <v>32</v>
      </c>
      <c r="B1439" s="62" t="s">
        <v>339</v>
      </c>
      <c r="C1439" s="2" t="s">
        <v>24</v>
      </c>
      <c r="D1439" s="2" t="s">
        <v>128</v>
      </c>
      <c r="E1439" s="12"/>
      <c r="F1439" s="12"/>
      <c r="G1439" s="13"/>
      <c r="H1439" s="13"/>
      <c r="I1439" s="13"/>
      <c r="J1439" s="13"/>
      <c r="K1439" s="13"/>
      <c r="M1439" s="22"/>
      <c r="N1439" s="22"/>
    </row>
    <row r="1440" spans="1:14" ht="27.6">
      <c r="A1440" s="6" t="s">
        <v>32</v>
      </c>
      <c r="B1440" s="62" t="s">
        <v>339</v>
      </c>
      <c r="C1440" s="2" t="s">
        <v>24</v>
      </c>
      <c r="D1440" s="2" t="s">
        <v>129</v>
      </c>
      <c r="E1440" s="12"/>
      <c r="F1440" s="12"/>
      <c r="G1440" s="13">
        <v>494313</v>
      </c>
      <c r="H1440" s="13">
        <v>377373</v>
      </c>
      <c r="I1440" s="13"/>
      <c r="J1440" s="13">
        <v>-46363</v>
      </c>
      <c r="K1440" s="13"/>
      <c r="L1440" s="2">
        <v>-15800</v>
      </c>
      <c r="M1440" s="22">
        <v>315210</v>
      </c>
      <c r="N1440" s="22"/>
    </row>
    <row r="1441" spans="1:14" ht="27.6">
      <c r="A1441" s="6" t="s">
        <v>32</v>
      </c>
      <c r="B1441" s="62" t="s">
        <v>339</v>
      </c>
      <c r="C1441" s="2" t="s">
        <v>24</v>
      </c>
      <c r="D1441" s="2" t="s">
        <v>130</v>
      </c>
      <c r="E1441" s="12"/>
      <c r="F1441" s="12"/>
      <c r="G1441" s="13"/>
      <c r="H1441" s="13"/>
      <c r="I1441" s="13"/>
      <c r="J1441" s="13"/>
      <c r="K1441" s="13"/>
      <c r="M1441" s="22"/>
      <c r="N1441" s="22"/>
    </row>
    <row r="1442" spans="1:14" ht="27.6">
      <c r="A1442" s="6" t="s">
        <v>32</v>
      </c>
      <c r="B1442" s="62" t="s">
        <v>339</v>
      </c>
      <c r="C1442" s="2" t="s">
        <v>24</v>
      </c>
      <c r="D1442" s="2" t="s">
        <v>137</v>
      </c>
      <c r="E1442" s="12"/>
      <c r="F1442" s="12"/>
      <c r="G1442" s="13"/>
      <c r="H1442" s="13"/>
      <c r="I1442" s="13"/>
      <c r="J1442" s="13"/>
      <c r="K1442" s="13"/>
      <c r="M1442" s="22"/>
      <c r="N1442" s="22"/>
    </row>
    <row r="1443" spans="1:14" ht="27.6">
      <c r="A1443" s="6" t="s">
        <v>32</v>
      </c>
      <c r="B1443" s="62" t="s">
        <v>339</v>
      </c>
      <c r="C1443" s="2" t="s">
        <v>24</v>
      </c>
      <c r="D1443" s="2" t="s">
        <v>139</v>
      </c>
      <c r="E1443" s="12"/>
      <c r="F1443" s="12"/>
      <c r="G1443" s="13"/>
      <c r="H1443" s="13"/>
      <c r="I1443" s="13"/>
      <c r="J1443" s="13"/>
      <c r="K1443" s="13"/>
      <c r="M1443" s="22"/>
      <c r="N1443" s="22"/>
    </row>
    <row r="1444" spans="1:14" ht="27.6">
      <c r="A1444" s="6" t="s">
        <v>32</v>
      </c>
      <c r="B1444" s="62" t="s">
        <v>339</v>
      </c>
      <c r="C1444" s="2" t="s">
        <v>24</v>
      </c>
      <c r="D1444" s="2" t="s">
        <v>140</v>
      </c>
      <c r="E1444" s="12"/>
      <c r="F1444" s="12"/>
      <c r="G1444" s="13"/>
      <c r="H1444" s="13"/>
      <c r="I1444" s="13"/>
      <c r="J1444" s="13"/>
      <c r="K1444" s="13"/>
      <c r="M1444" s="22"/>
      <c r="N1444" s="22"/>
    </row>
    <row r="1445" spans="1:14" ht="27.6">
      <c r="A1445" s="6" t="s">
        <v>32</v>
      </c>
      <c r="B1445" s="62" t="s">
        <v>339</v>
      </c>
      <c r="C1445" s="2" t="s">
        <v>24</v>
      </c>
      <c r="D1445" s="2" t="s">
        <v>134</v>
      </c>
      <c r="E1445" s="12"/>
      <c r="F1445" s="12"/>
      <c r="G1445" s="13"/>
      <c r="H1445" s="13"/>
      <c r="I1445" s="13"/>
      <c r="J1445" s="13"/>
      <c r="K1445" s="13"/>
      <c r="M1445" s="22"/>
      <c r="N1445" s="22"/>
    </row>
    <row r="1446" spans="1:14" ht="27.6">
      <c r="A1446" s="6" t="s">
        <v>32</v>
      </c>
      <c r="B1446" s="63" t="s">
        <v>339</v>
      </c>
      <c r="C1446" s="2" t="s">
        <v>25</v>
      </c>
      <c r="D1446" s="2" t="s">
        <v>134</v>
      </c>
      <c r="E1446" s="12"/>
      <c r="F1446" s="12"/>
      <c r="G1446" s="13"/>
      <c r="H1446" s="13"/>
      <c r="I1446" s="13"/>
      <c r="J1446" s="13"/>
      <c r="K1446" s="13"/>
      <c r="M1446" s="22"/>
      <c r="N1446" s="22"/>
    </row>
    <row r="1447" spans="1:14" ht="27.6">
      <c r="A1447" s="6" t="s">
        <v>32</v>
      </c>
      <c r="B1447" s="62" t="s">
        <v>339</v>
      </c>
      <c r="C1447" s="2" t="s">
        <v>25</v>
      </c>
      <c r="D1447" s="2" t="s">
        <v>134</v>
      </c>
      <c r="E1447" s="12"/>
      <c r="F1447" s="12"/>
      <c r="G1447" s="13"/>
      <c r="H1447" s="13"/>
      <c r="I1447" s="13"/>
      <c r="J1447" s="13"/>
      <c r="K1447" s="13"/>
      <c r="M1447" s="22"/>
      <c r="N1447" s="22"/>
    </row>
    <row r="1448" spans="1:14" ht="27.6">
      <c r="A1448" s="6" t="s">
        <v>32</v>
      </c>
      <c r="B1448" s="62" t="s">
        <v>339</v>
      </c>
      <c r="C1448" s="2" t="s">
        <v>26</v>
      </c>
      <c r="D1448" s="2" t="s">
        <v>134</v>
      </c>
      <c r="E1448" s="12"/>
      <c r="F1448" s="12"/>
      <c r="G1448" s="13"/>
      <c r="H1448" s="13"/>
      <c r="I1448" s="13"/>
      <c r="J1448" s="13"/>
      <c r="K1448" s="13"/>
      <c r="M1448" s="22"/>
      <c r="N1448" s="22"/>
    </row>
    <row r="1449" spans="1:14" ht="27.6">
      <c r="A1449" s="6" t="s">
        <v>32</v>
      </c>
      <c r="B1449" s="62" t="s">
        <v>339</v>
      </c>
      <c r="C1449" s="2" t="s">
        <v>26</v>
      </c>
      <c r="D1449" s="2" t="s">
        <v>134</v>
      </c>
      <c r="E1449" s="12"/>
      <c r="F1449" s="12"/>
      <c r="G1449" s="13"/>
      <c r="H1449" s="13"/>
      <c r="I1449" s="13"/>
      <c r="J1449" s="13"/>
      <c r="K1449" s="13"/>
      <c r="M1449" s="22"/>
      <c r="N1449" s="22"/>
    </row>
    <row r="1450" spans="1:14" ht="27.6">
      <c r="A1450" s="6" t="s">
        <v>32</v>
      </c>
      <c r="B1450" s="62" t="s">
        <v>339</v>
      </c>
      <c r="C1450" s="2" t="s">
        <v>14</v>
      </c>
      <c r="D1450" s="2" t="s">
        <v>134</v>
      </c>
      <c r="E1450" s="12"/>
      <c r="F1450" s="12"/>
      <c r="G1450" s="13"/>
      <c r="H1450" s="13"/>
      <c r="I1450" s="13"/>
      <c r="J1450" s="13"/>
      <c r="K1450" s="13"/>
      <c r="M1450" s="22"/>
      <c r="N1450" s="22"/>
    </row>
    <row r="1451" spans="1:14" ht="27.6">
      <c r="A1451" s="6" t="s">
        <v>32</v>
      </c>
      <c r="B1451" s="62" t="s">
        <v>339</v>
      </c>
      <c r="C1451" s="2" t="s">
        <v>14</v>
      </c>
      <c r="D1451" s="2" t="s">
        <v>134</v>
      </c>
      <c r="E1451" s="12"/>
      <c r="F1451" s="12"/>
      <c r="G1451" s="13"/>
      <c r="H1451" s="13"/>
      <c r="I1451" s="13"/>
      <c r="J1451" s="13"/>
      <c r="K1451" s="13"/>
      <c r="M1451" s="22"/>
      <c r="N1451" s="22"/>
    </row>
    <row r="1452" spans="1:14" ht="27.6">
      <c r="A1452" s="6" t="s">
        <v>32</v>
      </c>
      <c r="B1452" s="62" t="s">
        <v>339</v>
      </c>
      <c r="C1452" s="2" t="s">
        <v>27</v>
      </c>
      <c r="D1452" s="2" t="s">
        <v>141</v>
      </c>
      <c r="E1452" s="12"/>
      <c r="F1452" s="12"/>
      <c r="G1452" s="13"/>
      <c r="H1452" s="13"/>
      <c r="I1452" s="13"/>
      <c r="J1452" s="13"/>
      <c r="K1452" s="13"/>
      <c r="M1452" s="22"/>
      <c r="N1452" s="22"/>
    </row>
    <row r="1453" spans="1:14" ht="41.4">
      <c r="A1453" s="6" t="s">
        <v>32</v>
      </c>
      <c r="B1453" s="62" t="s">
        <v>339</v>
      </c>
      <c r="C1453" s="2" t="s">
        <v>27</v>
      </c>
      <c r="D1453" s="2" t="s">
        <v>142</v>
      </c>
      <c r="E1453" s="12"/>
      <c r="F1453" s="12"/>
      <c r="G1453" s="13"/>
      <c r="H1453" s="13"/>
      <c r="I1453" s="13"/>
      <c r="J1453" s="13"/>
      <c r="K1453" s="13"/>
      <c r="M1453" s="22"/>
      <c r="N1453" s="22"/>
    </row>
    <row r="1454" spans="1:14">
      <c r="A1454" s="6" t="s">
        <v>32</v>
      </c>
      <c r="B1454" s="62" t="s">
        <v>340</v>
      </c>
      <c r="C1454" s="2" t="s">
        <v>22</v>
      </c>
      <c r="D1454" s="2" t="s">
        <v>125</v>
      </c>
      <c r="E1454" s="12">
        <v>6876464</v>
      </c>
      <c r="F1454" s="12">
        <v>5716296</v>
      </c>
      <c r="G1454" s="13"/>
      <c r="H1454" s="13">
        <v>1160168</v>
      </c>
      <c r="I1454" s="13"/>
      <c r="J1454" s="13"/>
      <c r="K1454" s="13"/>
      <c r="M1454" s="22"/>
      <c r="N1454" s="22"/>
    </row>
    <row r="1455" spans="1:14">
      <c r="A1455" s="6" t="s">
        <v>32</v>
      </c>
      <c r="B1455" s="62" t="s">
        <v>340</v>
      </c>
      <c r="C1455" s="2" t="s">
        <v>22</v>
      </c>
      <c r="D1455" s="2" t="s">
        <v>126</v>
      </c>
      <c r="E1455" s="12">
        <v>6876464</v>
      </c>
      <c r="F1455" s="12">
        <v>393250</v>
      </c>
      <c r="G1455" s="13"/>
      <c r="H1455" s="13">
        <v>4081671</v>
      </c>
      <c r="I1455" s="13"/>
      <c r="J1455" s="13">
        <v>222897</v>
      </c>
      <c r="K1455" s="13"/>
      <c r="L1455" s="2">
        <v>2107790</v>
      </c>
      <c r="M1455" s="22">
        <v>70856</v>
      </c>
      <c r="N1455" s="22"/>
    </row>
    <row r="1456" spans="1:14">
      <c r="A1456" s="6" t="s">
        <v>32</v>
      </c>
      <c r="B1456" s="62" t="s">
        <v>340</v>
      </c>
      <c r="C1456" s="2" t="s">
        <v>22</v>
      </c>
      <c r="D1456" s="2" t="s">
        <v>127</v>
      </c>
      <c r="E1456" s="12">
        <v>26168199</v>
      </c>
      <c r="F1456" s="12">
        <v>4199154</v>
      </c>
      <c r="G1456" s="13"/>
      <c r="H1456" s="13">
        <v>15599602</v>
      </c>
      <c r="I1456" s="13"/>
      <c r="J1456" s="13">
        <v>2024304</v>
      </c>
      <c r="K1456" s="13"/>
      <c r="L1456" s="2">
        <v>4188439</v>
      </c>
      <c r="M1456" s="22">
        <v>156929</v>
      </c>
      <c r="N1456" s="22"/>
    </row>
    <row r="1457" spans="1:14">
      <c r="A1457" s="6" t="s">
        <v>32</v>
      </c>
      <c r="B1457" s="62" t="s">
        <v>340</v>
      </c>
      <c r="C1457" s="2" t="s">
        <v>22</v>
      </c>
      <c r="D1457" s="2" t="s">
        <v>128</v>
      </c>
      <c r="E1457" s="12"/>
      <c r="F1457" s="12"/>
      <c r="G1457" s="13"/>
      <c r="H1457" s="13"/>
      <c r="I1457" s="13"/>
      <c r="J1457" s="13"/>
      <c r="K1457" s="13"/>
      <c r="M1457" s="22"/>
      <c r="N1457" s="22"/>
    </row>
    <row r="1458" spans="1:14">
      <c r="A1458" s="6" t="s">
        <v>32</v>
      </c>
      <c r="B1458" s="62" t="s">
        <v>340</v>
      </c>
      <c r="C1458" s="2" t="s">
        <v>22</v>
      </c>
      <c r="D1458" s="2" t="s">
        <v>129</v>
      </c>
      <c r="E1458" s="12"/>
      <c r="F1458" s="12"/>
      <c r="G1458" s="13"/>
      <c r="H1458" s="13"/>
      <c r="I1458" s="13"/>
      <c r="J1458" s="13"/>
      <c r="K1458" s="13"/>
      <c r="M1458" s="22"/>
      <c r="N1458" s="22"/>
    </row>
    <row r="1459" spans="1:14">
      <c r="A1459" s="6" t="s">
        <v>32</v>
      </c>
      <c r="B1459" s="62" t="s">
        <v>340</v>
      </c>
      <c r="C1459" s="2" t="s">
        <v>22</v>
      </c>
      <c r="D1459" s="2" t="s">
        <v>130</v>
      </c>
      <c r="E1459" s="12"/>
      <c r="F1459" s="12"/>
      <c r="G1459" s="13"/>
      <c r="H1459" s="13"/>
      <c r="I1459" s="13"/>
      <c r="J1459" s="13"/>
      <c r="K1459" s="13"/>
      <c r="M1459" s="22"/>
      <c r="N1459" s="22"/>
    </row>
    <row r="1460" spans="1:14">
      <c r="A1460" s="6" t="s">
        <v>32</v>
      </c>
      <c r="B1460" s="62" t="s">
        <v>340</v>
      </c>
      <c r="C1460" s="2" t="s">
        <v>22</v>
      </c>
      <c r="D1460" s="2" t="s">
        <v>131</v>
      </c>
      <c r="E1460" s="12"/>
      <c r="F1460" s="12"/>
      <c r="G1460" s="13"/>
      <c r="H1460" s="13"/>
      <c r="I1460" s="13"/>
      <c r="J1460" s="13"/>
      <c r="K1460" s="13"/>
      <c r="M1460" s="22"/>
      <c r="N1460" s="22"/>
    </row>
    <row r="1461" spans="1:14" ht="27.6">
      <c r="A1461" s="6" t="s">
        <v>32</v>
      </c>
      <c r="B1461" s="62" t="s">
        <v>340</v>
      </c>
      <c r="C1461" s="2" t="s">
        <v>22</v>
      </c>
      <c r="D1461" s="2" t="s">
        <v>132</v>
      </c>
      <c r="E1461" s="12"/>
      <c r="F1461" s="12"/>
      <c r="G1461" s="13"/>
      <c r="H1461" s="13"/>
      <c r="I1461" s="13"/>
      <c r="J1461" s="13"/>
      <c r="K1461" s="13"/>
      <c r="M1461" s="22"/>
      <c r="N1461" s="22"/>
    </row>
    <row r="1462" spans="1:14">
      <c r="A1462" s="6" t="s">
        <v>32</v>
      </c>
      <c r="B1462" s="62" t="s">
        <v>340</v>
      </c>
      <c r="C1462" s="2" t="s">
        <v>22</v>
      </c>
      <c r="D1462" s="2" t="s">
        <v>133</v>
      </c>
      <c r="E1462" s="12"/>
      <c r="F1462" s="12"/>
      <c r="G1462" s="13"/>
      <c r="H1462" s="13"/>
      <c r="I1462" s="13"/>
      <c r="J1462" s="13"/>
      <c r="K1462" s="13"/>
      <c r="M1462" s="22"/>
      <c r="N1462" s="22"/>
    </row>
    <row r="1463" spans="1:14">
      <c r="A1463" s="6" t="s">
        <v>32</v>
      </c>
      <c r="B1463" s="62" t="s">
        <v>340</v>
      </c>
      <c r="C1463" s="2" t="s">
        <v>22</v>
      </c>
      <c r="D1463" s="2" t="s">
        <v>134</v>
      </c>
      <c r="E1463" s="12"/>
      <c r="F1463" s="12"/>
      <c r="G1463" s="13"/>
      <c r="H1463" s="13"/>
      <c r="I1463" s="13"/>
      <c r="J1463" s="13"/>
      <c r="K1463" s="13"/>
      <c r="M1463" s="22"/>
      <c r="N1463" s="22"/>
    </row>
    <row r="1464" spans="1:14">
      <c r="A1464" s="6" t="s">
        <v>32</v>
      </c>
      <c r="B1464" s="62" t="s">
        <v>340</v>
      </c>
      <c r="C1464" s="2" t="s">
        <v>87</v>
      </c>
      <c r="D1464" s="2" t="s">
        <v>135</v>
      </c>
      <c r="E1464" s="12"/>
      <c r="F1464" s="12"/>
      <c r="G1464" s="13">
        <v>2400230</v>
      </c>
      <c r="H1464" s="13">
        <v>2110570</v>
      </c>
      <c r="I1464" s="13"/>
      <c r="J1464" s="13">
        <v>314424</v>
      </c>
      <c r="K1464" s="13"/>
      <c r="L1464" s="2">
        <v>322215</v>
      </c>
      <c r="M1464" s="22">
        <v>254532</v>
      </c>
      <c r="N1464" s="22"/>
    </row>
    <row r="1465" spans="1:14">
      <c r="A1465" s="6" t="s">
        <v>32</v>
      </c>
      <c r="B1465" s="62" t="s">
        <v>340</v>
      </c>
      <c r="C1465" s="2" t="s">
        <v>23</v>
      </c>
      <c r="D1465" s="2" t="s">
        <v>136</v>
      </c>
      <c r="E1465" s="12"/>
      <c r="F1465" s="12"/>
      <c r="G1465" s="13">
        <v>6876464</v>
      </c>
      <c r="H1465" s="13">
        <v>6876464</v>
      </c>
      <c r="I1465" s="13"/>
      <c r="J1465" s="13"/>
      <c r="K1465" s="13"/>
      <c r="M1465" s="22"/>
      <c r="N1465" s="22"/>
    </row>
    <row r="1466" spans="1:14">
      <c r="A1466" s="6" t="s">
        <v>32</v>
      </c>
      <c r="B1466" s="62" t="s">
        <v>340</v>
      </c>
      <c r="C1466" s="2" t="s">
        <v>23</v>
      </c>
      <c r="D1466" s="2" t="s">
        <v>126</v>
      </c>
      <c r="E1466" s="12"/>
      <c r="F1466" s="12"/>
      <c r="G1466" s="13">
        <v>14805141</v>
      </c>
      <c r="H1466" s="13">
        <v>2128346</v>
      </c>
      <c r="I1466" s="13"/>
      <c r="J1466" s="13">
        <v>8621025</v>
      </c>
      <c r="K1466" s="13"/>
      <c r="L1466" s="2">
        <v>290632</v>
      </c>
      <c r="M1466" s="22">
        <v>369617</v>
      </c>
      <c r="N1466" s="22"/>
    </row>
    <row r="1467" spans="1:14">
      <c r="A1467" s="6" t="s">
        <v>32</v>
      </c>
      <c r="B1467" s="62" t="s">
        <v>340</v>
      </c>
      <c r="C1467" s="2" t="s">
        <v>23</v>
      </c>
      <c r="D1467" s="2" t="s">
        <v>127</v>
      </c>
      <c r="E1467" s="12"/>
      <c r="F1467" s="12"/>
      <c r="G1467" s="13">
        <v>26502381</v>
      </c>
      <c r="H1467" s="13">
        <v>10710719</v>
      </c>
      <c r="I1467" s="13"/>
      <c r="J1467" s="13">
        <v>1463183</v>
      </c>
      <c r="K1467" s="13"/>
      <c r="L1467" s="2">
        <v>7395147</v>
      </c>
      <c r="M1467" s="22">
        <v>2987204</v>
      </c>
      <c r="N1467" s="22"/>
    </row>
    <row r="1468" spans="1:14">
      <c r="A1468" s="6" t="s">
        <v>32</v>
      </c>
      <c r="B1468" s="62" t="s">
        <v>340</v>
      </c>
      <c r="C1468" s="2" t="s">
        <v>23</v>
      </c>
      <c r="D1468" s="2" t="s">
        <v>128</v>
      </c>
      <c r="E1468" s="12"/>
      <c r="F1468" s="12"/>
      <c r="G1468" s="13"/>
      <c r="H1468" s="13"/>
      <c r="I1468" s="13"/>
      <c r="J1468" s="13"/>
      <c r="K1468" s="13"/>
      <c r="M1468" s="22"/>
      <c r="N1468" s="22"/>
    </row>
    <row r="1469" spans="1:14">
      <c r="A1469" s="6" t="s">
        <v>32</v>
      </c>
      <c r="B1469" s="62" t="s">
        <v>340</v>
      </c>
      <c r="C1469" s="2" t="s">
        <v>23</v>
      </c>
      <c r="D1469" s="2" t="s">
        <v>129</v>
      </c>
      <c r="E1469" s="12"/>
      <c r="F1469" s="12"/>
      <c r="G1469" s="13"/>
      <c r="H1469" s="13"/>
      <c r="I1469" s="13"/>
      <c r="J1469" s="13"/>
      <c r="K1469" s="13"/>
      <c r="M1469" s="22"/>
      <c r="N1469" s="22"/>
    </row>
    <row r="1470" spans="1:14">
      <c r="A1470" s="6" t="s">
        <v>32</v>
      </c>
      <c r="B1470" s="62" t="s">
        <v>340</v>
      </c>
      <c r="C1470" s="2" t="s">
        <v>23</v>
      </c>
      <c r="D1470" s="2" t="s">
        <v>130</v>
      </c>
      <c r="E1470" s="12"/>
      <c r="F1470" s="12"/>
      <c r="G1470" s="13"/>
      <c r="H1470" s="13"/>
      <c r="I1470" s="13"/>
      <c r="J1470" s="13"/>
      <c r="K1470" s="13"/>
      <c r="M1470" s="22"/>
      <c r="N1470" s="22"/>
    </row>
    <row r="1471" spans="1:14">
      <c r="A1471" s="6" t="s">
        <v>32</v>
      </c>
      <c r="B1471" s="62" t="s">
        <v>340</v>
      </c>
      <c r="C1471" s="2" t="s">
        <v>23</v>
      </c>
      <c r="D1471" s="2" t="s">
        <v>137</v>
      </c>
      <c r="E1471" s="12"/>
      <c r="F1471" s="12"/>
      <c r="G1471" s="13"/>
      <c r="H1471" s="13"/>
      <c r="I1471" s="13"/>
      <c r="J1471" s="13"/>
      <c r="K1471" s="13"/>
      <c r="M1471" s="22"/>
      <c r="N1471" s="22"/>
    </row>
    <row r="1472" spans="1:14" ht="27.6">
      <c r="A1472" s="6" t="s">
        <v>32</v>
      </c>
      <c r="B1472" s="62" t="s">
        <v>340</v>
      </c>
      <c r="C1472" s="2" t="s">
        <v>23</v>
      </c>
      <c r="D1472" s="2" t="s">
        <v>138</v>
      </c>
      <c r="E1472" s="12"/>
      <c r="F1472" s="12"/>
      <c r="G1472" s="13"/>
      <c r="H1472" s="13"/>
      <c r="I1472" s="13"/>
      <c r="J1472" s="13"/>
      <c r="K1472" s="13"/>
      <c r="M1472" s="22"/>
      <c r="N1472" s="22"/>
    </row>
    <row r="1473" spans="1:14">
      <c r="A1473" s="6" t="s">
        <v>32</v>
      </c>
      <c r="B1473" s="62" t="s">
        <v>340</v>
      </c>
      <c r="C1473" s="2" t="s">
        <v>23</v>
      </c>
      <c r="D1473" s="2" t="s">
        <v>134</v>
      </c>
      <c r="E1473" s="12"/>
      <c r="F1473" s="12"/>
      <c r="G1473" s="13"/>
      <c r="H1473" s="13"/>
      <c r="I1473" s="13"/>
      <c r="J1473" s="13"/>
      <c r="K1473" s="13"/>
      <c r="M1473" s="22"/>
      <c r="N1473" s="22"/>
    </row>
    <row r="1474" spans="1:14">
      <c r="A1474" s="6" t="s">
        <v>32</v>
      </c>
      <c r="B1474" s="62" t="s">
        <v>340</v>
      </c>
      <c r="C1474" s="2" t="s">
        <v>24</v>
      </c>
      <c r="D1474" s="2" t="s">
        <v>125</v>
      </c>
      <c r="E1474" s="12"/>
      <c r="F1474" s="12"/>
      <c r="G1474" s="13">
        <v>18967819</v>
      </c>
      <c r="H1474" s="13">
        <v>6488593</v>
      </c>
      <c r="I1474" s="13"/>
      <c r="J1474" s="13">
        <v>12479226</v>
      </c>
      <c r="K1474" s="13"/>
      <c r="M1474" s="22"/>
      <c r="N1474" s="22"/>
    </row>
    <row r="1475" spans="1:14">
      <c r="A1475" s="6" t="s">
        <v>32</v>
      </c>
      <c r="B1475" s="62" t="s">
        <v>340</v>
      </c>
      <c r="C1475" s="2" t="s">
        <v>24</v>
      </c>
      <c r="D1475" s="2" t="s">
        <v>126</v>
      </c>
      <c r="E1475" s="12"/>
      <c r="F1475" s="12"/>
      <c r="G1475" s="13">
        <v>18913046</v>
      </c>
      <c r="H1475" s="13">
        <v>0</v>
      </c>
      <c r="I1475" s="13"/>
      <c r="J1475" s="13">
        <v>5291863</v>
      </c>
      <c r="K1475" s="13"/>
      <c r="L1475" s="2">
        <v>298041</v>
      </c>
      <c r="M1475" s="22">
        <v>172902</v>
      </c>
      <c r="N1475" s="22"/>
    </row>
    <row r="1476" spans="1:14">
      <c r="A1476" s="6" t="s">
        <v>32</v>
      </c>
      <c r="B1476" s="62" t="s">
        <v>340</v>
      </c>
      <c r="C1476" s="2" t="s">
        <v>24</v>
      </c>
      <c r="D1476" s="2" t="s">
        <v>127</v>
      </c>
      <c r="E1476" s="12"/>
      <c r="F1476" s="12"/>
      <c r="G1476" s="13">
        <v>46221046</v>
      </c>
      <c r="H1476" s="13">
        <v>0</v>
      </c>
      <c r="I1476" s="13"/>
      <c r="J1476" s="13">
        <v>17899637</v>
      </c>
      <c r="K1476" s="13"/>
      <c r="L1476" s="2">
        <v>1962233</v>
      </c>
      <c r="M1476" s="22">
        <v>9169746</v>
      </c>
      <c r="N1476" s="22"/>
    </row>
    <row r="1477" spans="1:14">
      <c r="A1477" s="6" t="s">
        <v>32</v>
      </c>
      <c r="B1477" s="62" t="s">
        <v>340</v>
      </c>
      <c r="C1477" s="2" t="s">
        <v>24</v>
      </c>
      <c r="D1477" s="2" t="s">
        <v>128</v>
      </c>
      <c r="E1477" s="12"/>
      <c r="F1477" s="12"/>
      <c r="G1477" s="13"/>
      <c r="H1477" s="13"/>
      <c r="I1477" s="13"/>
      <c r="J1477" s="13"/>
      <c r="K1477" s="13"/>
      <c r="M1477" s="22"/>
      <c r="N1477" s="22"/>
    </row>
    <row r="1478" spans="1:14">
      <c r="A1478" s="6" t="s">
        <v>32</v>
      </c>
      <c r="B1478" s="62" t="s">
        <v>340</v>
      </c>
      <c r="C1478" s="2" t="s">
        <v>24</v>
      </c>
      <c r="D1478" s="2" t="s">
        <v>129</v>
      </c>
      <c r="E1478" s="12"/>
      <c r="F1478" s="12"/>
      <c r="G1478" s="13"/>
      <c r="H1478" s="13"/>
      <c r="I1478" s="13"/>
      <c r="J1478" s="13"/>
      <c r="K1478" s="13"/>
      <c r="M1478" s="22"/>
      <c r="N1478" s="22"/>
    </row>
    <row r="1479" spans="1:14">
      <c r="A1479" s="6" t="s">
        <v>32</v>
      </c>
      <c r="B1479" s="62" t="s">
        <v>340</v>
      </c>
      <c r="C1479" s="2" t="s">
        <v>24</v>
      </c>
      <c r="D1479" s="2" t="s">
        <v>130</v>
      </c>
      <c r="E1479" s="12"/>
      <c r="F1479" s="12"/>
      <c r="G1479" s="13"/>
      <c r="H1479" s="13"/>
      <c r="I1479" s="13"/>
      <c r="J1479" s="13"/>
      <c r="K1479" s="13"/>
      <c r="M1479" s="22"/>
      <c r="N1479" s="22"/>
    </row>
    <row r="1480" spans="1:14">
      <c r="A1480" s="6" t="s">
        <v>32</v>
      </c>
      <c r="B1480" s="62" t="s">
        <v>340</v>
      </c>
      <c r="C1480" s="2" t="s">
        <v>24</v>
      </c>
      <c r="D1480" s="2" t="s">
        <v>137</v>
      </c>
      <c r="E1480" s="12"/>
      <c r="F1480" s="12"/>
      <c r="G1480" s="13"/>
      <c r="H1480" s="13"/>
      <c r="I1480" s="13"/>
      <c r="J1480" s="13"/>
      <c r="K1480" s="13"/>
      <c r="M1480" s="22"/>
      <c r="N1480" s="22"/>
    </row>
    <row r="1481" spans="1:14">
      <c r="A1481" s="6" t="s">
        <v>32</v>
      </c>
      <c r="B1481" s="62" t="s">
        <v>340</v>
      </c>
      <c r="C1481" s="2" t="s">
        <v>24</v>
      </c>
      <c r="D1481" s="2" t="s">
        <v>139</v>
      </c>
      <c r="E1481" s="12"/>
      <c r="F1481" s="12"/>
      <c r="G1481" s="13"/>
      <c r="H1481" s="13"/>
      <c r="I1481" s="13"/>
      <c r="J1481" s="13"/>
      <c r="K1481" s="13"/>
      <c r="M1481" s="22"/>
      <c r="N1481" s="22"/>
    </row>
    <row r="1482" spans="1:14" ht="27.6">
      <c r="A1482" s="6" t="s">
        <v>32</v>
      </c>
      <c r="B1482" s="62" t="s">
        <v>340</v>
      </c>
      <c r="C1482" s="2" t="s">
        <v>24</v>
      </c>
      <c r="D1482" s="2" t="s">
        <v>140</v>
      </c>
      <c r="E1482" s="12"/>
      <c r="F1482" s="12"/>
      <c r="G1482" s="13"/>
      <c r="H1482" s="13"/>
      <c r="I1482" s="13"/>
      <c r="J1482" s="13"/>
      <c r="K1482" s="13"/>
      <c r="M1482" s="22"/>
      <c r="N1482" s="22"/>
    </row>
    <row r="1483" spans="1:14">
      <c r="A1483" s="6" t="s">
        <v>32</v>
      </c>
      <c r="B1483" s="63" t="s">
        <v>340</v>
      </c>
      <c r="C1483" s="2" t="s">
        <v>24</v>
      </c>
      <c r="D1483" s="2" t="s">
        <v>134</v>
      </c>
      <c r="E1483" s="12"/>
      <c r="F1483" s="12"/>
      <c r="G1483" s="13"/>
      <c r="H1483" s="13"/>
      <c r="I1483" s="13"/>
      <c r="J1483" s="13"/>
      <c r="K1483" s="13"/>
      <c r="M1483" s="22"/>
      <c r="N1483" s="22"/>
    </row>
    <row r="1484" spans="1:14">
      <c r="A1484" s="6" t="s">
        <v>32</v>
      </c>
      <c r="B1484" s="62" t="s">
        <v>340</v>
      </c>
      <c r="C1484" s="2" t="s">
        <v>25</v>
      </c>
      <c r="D1484" s="2" t="s">
        <v>134</v>
      </c>
      <c r="E1484" s="12"/>
      <c r="F1484" s="12"/>
      <c r="G1484" s="13"/>
      <c r="H1484" s="13"/>
      <c r="I1484" s="13"/>
      <c r="J1484" s="13"/>
      <c r="K1484" s="13"/>
      <c r="M1484" s="22"/>
      <c r="N1484" s="22"/>
    </row>
    <row r="1485" spans="1:14">
      <c r="A1485" s="6" t="s">
        <v>32</v>
      </c>
      <c r="B1485" s="62" t="s">
        <v>340</v>
      </c>
      <c r="C1485" s="2" t="s">
        <v>25</v>
      </c>
      <c r="D1485" s="2" t="s">
        <v>134</v>
      </c>
      <c r="E1485" s="12"/>
      <c r="F1485" s="12"/>
      <c r="G1485" s="13"/>
      <c r="H1485" s="13"/>
      <c r="I1485" s="13"/>
      <c r="J1485" s="13"/>
      <c r="K1485" s="13"/>
      <c r="M1485" s="22"/>
      <c r="N1485" s="22"/>
    </row>
    <row r="1486" spans="1:14">
      <c r="A1486" s="6" t="s">
        <v>32</v>
      </c>
      <c r="B1486" s="62" t="s">
        <v>340</v>
      </c>
      <c r="C1486" s="2" t="s">
        <v>26</v>
      </c>
      <c r="D1486" s="2" t="s">
        <v>134</v>
      </c>
      <c r="E1486" s="12"/>
      <c r="F1486" s="12"/>
      <c r="G1486" s="13"/>
      <c r="H1486" s="13"/>
      <c r="I1486" s="13"/>
      <c r="J1486" s="13"/>
      <c r="K1486" s="13"/>
      <c r="M1486" s="22"/>
      <c r="N1486" s="22"/>
    </row>
    <row r="1487" spans="1:14">
      <c r="A1487" s="6" t="s">
        <v>32</v>
      </c>
      <c r="B1487" s="62" t="s">
        <v>340</v>
      </c>
      <c r="C1487" s="2" t="s">
        <v>26</v>
      </c>
      <c r="D1487" s="2" t="s">
        <v>134</v>
      </c>
      <c r="E1487" s="12"/>
      <c r="F1487" s="12"/>
      <c r="G1487" s="13"/>
      <c r="H1487" s="13"/>
      <c r="I1487" s="13"/>
      <c r="J1487" s="13"/>
      <c r="K1487" s="13"/>
      <c r="M1487" s="22"/>
      <c r="N1487" s="22"/>
    </row>
    <row r="1488" spans="1:14">
      <c r="A1488" s="6" t="s">
        <v>32</v>
      </c>
      <c r="B1488" s="62" t="s">
        <v>340</v>
      </c>
      <c r="C1488" s="2" t="s">
        <v>14</v>
      </c>
      <c r="D1488" s="2" t="s">
        <v>134</v>
      </c>
      <c r="E1488" s="12"/>
      <c r="F1488" s="12"/>
      <c r="G1488" s="13"/>
      <c r="H1488" s="13"/>
      <c r="I1488" s="13"/>
      <c r="J1488" s="13"/>
      <c r="K1488" s="13"/>
      <c r="M1488" s="22"/>
      <c r="N1488" s="22"/>
    </row>
    <row r="1489" spans="1:14">
      <c r="A1489" s="6" t="s">
        <v>32</v>
      </c>
      <c r="B1489" s="62" t="s">
        <v>340</v>
      </c>
      <c r="C1489" s="2" t="s">
        <v>14</v>
      </c>
      <c r="D1489" s="2" t="s">
        <v>134</v>
      </c>
      <c r="E1489" s="12"/>
      <c r="F1489" s="12"/>
      <c r="G1489" s="13"/>
      <c r="H1489" s="13"/>
      <c r="I1489" s="13"/>
      <c r="J1489" s="13"/>
      <c r="K1489" s="13"/>
      <c r="M1489" s="22"/>
      <c r="N1489" s="22"/>
    </row>
    <row r="1490" spans="1:14" ht="27.6">
      <c r="A1490" s="6" t="s">
        <v>32</v>
      </c>
      <c r="B1490" s="62" t="s">
        <v>340</v>
      </c>
      <c r="C1490" s="2" t="s">
        <v>27</v>
      </c>
      <c r="D1490" s="2" t="s">
        <v>141</v>
      </c>
      <c r="E1490" s="12"/>
      <c r="F1490" s="12"/>
      <c r="G1490" s="13"/>
      <c r="H1490" s="13"/>
      <c r="I1490" s="13"/>
      <c r="J1490" s="13"/>
      <c r="K1490" s="13"/>
      <c r="M1490" s="22"/>
      <c r="N1490" s="22"/>
    </row>
    <row r="1491" spans="1:14" ht="41.4">
      <c r="A1491" s="6" t="s">
        <v>32</v>
      </c>
      <c r="B1491" s="62" t="s">
        <v>340</v>
      </c>
      <c r="C1491" s="2" t="s">
        <v>27</v>
      </c>
      <c r="D1491" s="2" t="s">
        <v>142</v>
      </c>
      <c r="E1491" s="12"/>
      <c r="F1491" s="12"/>
      <c r="G1491" s="13"/>
      <c r="H1491" s="13"/>
      <c r="I1491" s="13"/>
      <c r="J1491" s="13"/>
      <c r="K1491" s="13"/>
      <c r="M1491" s="22"/>
      <c r="N1491" s="22"/>
    </row>
    <row r="1492" spans="1:14">
      <c r="A1492" s="6" t="s">
        <v>32</v>
      </c>
      <c r="B1492" s="62" t="s">
        <v>352</v>
      </c>
      <c r="C1492" s="2" t="s">
        <v>22</v>
      </c>
      <c r="D1492" s="2" t="s">
        <v>125</v>
      </c>
      <c r="E1492" s="12">
        <v>5446760</v>
      </c>
      <c r="F1492" s="12">
        <v>2990925</v>
      </c>
      <c r="G1492" s="13">
        <v>0</v>
      </c>
      <c r="H1492" s="13">
        <v>2455835</v>
      </c>
      <c r="I1492" s="13"/>
      <c r="J1492" s="13"/>
      <c r="K1492" s="13"/>
      <c r="L1492" s="2">
        <v>0</v>
      </c>
      <c r="M1492" s="22"/>
      <c r="N1492" s="22"/>
    </row>
    <row r="1493" spans="1:14">
      <c r="A1493" s="6" t="s">
        <v>32</v>
      </c>
      <c r="B1493" s="62" t="s">
        <v>352</v>
      </c>
      <c r="C1493" s="2" t="s">
        <v>22</v>
      </c>
      <c r="D1493" s="2" t="s">
        <v>126</v>
      </c>
      <c r="E1493" s="12">
        <v>5446759</v>
      </c>
      <c r="F1493" s="12">
        <v>5097553</v>
      </c>
      <c r="G1493" s="13">
        <v>0</v>
      </c>
      <c r="H1493" s="13">
        <v>349206</v>
      </c>
      <c r="I1493" s="13"/>
      <c r="J1493" s="13"/>
      <c r="K1493" s="13"/>
      <c r="M1493" s="22"/>
      <c r="N1493" s="22"/>
    </row>
    <row r="1494" spans="1:14">
      <c r="A1494" s="6" t="s">
        <v>32</v>
      </c>
      <c r="B1494" s="62" t="s">
        <v>352</v>
      </c>
      <c r="C1494" s="2" t="s">
        <v>22</v>
      </c>
      <c r="D1494" s="2" t="s">
        <v>127</v>
      </c>
      <c r="E1494" s="12">
        <v>0</v>
      </c>
      <c r="F1494" s="12">
        <v>0</v>
      </c>
      <c r="G1494" s="13">
        <v>0</v>
      </c>
      <c r="H1494" s="13">
        <v>0</v>
      </c>
      <c r="I1494" s="13"/>
      <c r="J1494" s="13"/>
      <c r="K1494" s="13"/>
      <c r="M1494" s="22"/>
      <c r="N1494" s="22"/>
    </row>
    <row r="1495" spans="1:14">
      <c r="A1495" s="6" t="s">
        <v>32</v>
      </c>
      <c r="B1495" s="62" t="s">
        <v>352</v>
      </c>
      <c r="C1495" s="2" t="s">
        <v>22</v>
      </c>
      <c r="D1495" s="2" t="s">
        <v>128</v>
      </c>
      <c r="E1495" s="12">
        <v>0</v>
      </c>
      <c r="F1495" s="12">
        <v>0</v>
      </c>
      <c r="G1495" s="13">
        <v>0</v>
      </c>
      <c r="H1495" s="13">
        <v>0</v>
      </c>
      <c r="I1495" s="13"/>
      <c r="J1495" s="13"/>
      <c r="K1495" s="13"/>
      <c r="M1495" s="22"/>
      <c r="N1495" s="22"/>
    </row>
    <row r="1496" spans="1:14">
      <c r="A1496" s="6" t="s">
        <v>32</v>
      </c>
      <c r="B1496" s="62" t="s">
        <v>352</v>
      </c>
      <c r="C1496" s="2" t="s">
        <v>22</v>
      </c>
      <c r="D1496" s="2" t="s">
        <v>129</v>
      </c>
      <c r="E1496" s="12">
        <v>0</v>
      </c>
      <c r="F1496" s="12">
        <v>0</v>
      </c>
      <c r="G1496" s="13">
        <v>0</v>
      </c>
      <c r="H1496" s="13">
        <v>0</v>
      </c>
      <c r="I1496" s="13"/>
      <c r="J1496" s="13"/>
      <c r="K1496" s="13"/>
      <c r="M1496" s="22"/>
      <c r="N1496" s="22"/>
    </row>
    <row r="1497" spans="1:14">
      <c r="A1497" s="6" t="s">
        <v>32</v>
      </c>
      <c r="B1497" s="62" t="s">
        <v>352</v>
      </c>
      <c r="C1497" s="2" t="s">
        <v>22</v>
      </c>
      <c r="D1497" s="2" t="s">
        <v>130</v>
      </c>
      <c r="E1497" s="12">
        <v>537803</v>
      </c>
      <c r="F1497" s="12">
        <v>360650</v>
      </c>
      <c r="G1497" s="13">
        <v>0</v>
      </c>
      <c r="H1497" s="13">
        <v>177153</v>
      </c>
      <c r="I1497" s="13"/>
      <c r="J1497" s="13"/>
      <c r="K1497" s="13"/>
      <c r="M1497" s="22"/>
      <c r="N1497" s="22"/>
    </row>
    <row r="1498" spans="1:14">
      <c r="A1498" s="6" t="s">
        <v>32</v>
      </c>
      <c r="B1498" s="62" t="s">
        <v>352</v>
      </c>
      <c r="C1498" s="2" t="s">
        <v>22</v>
      </c>
      <c r="D1498" s="2" t="s">
        <v>131</v>
      </c>
      <c r="E1498" s="12">
        <v>0</v>
      </c>
      <c r="F1498" s="12">
        <v>0</v>
      </c>
      <c r="G1498" s="13">
        <v>0</v>
      </c>
      <c r="H1498" s="13">
        <v>0</v>
      </c>
      <c r="I1498" s="13"/>
      <c r="J1498" s="13"/>
      <c r="K1498" s="13"/>
      <c r="M1498" s="22"/>
      <c r="N1498" s="22"/>
    </row>
    <row r="1499" spans="1:14" ht="27.6">
      <c r="A1499" s="6" t="s">
        <v>32</v>
      </c>
      <c r="B1499" s="62" t="s">
        <v>352</v>
      </c>
      <c r="C1499" s="2" t="s">
        <v>22</v>
      </c>
      <c r="D1499" s="2" t="s">
        <v>132</v>
      </c>
      <c r="E1499" s="12">
        <v>0</v>
      </c>
      <c r="F1499" s="12">
        <v>0</v>
      </c>
      <c r="G1499" s="13">
        <v>0</v>
      </c>
      <c r="H1499" s="13">
        <v>0</v>
      </c>
      <c r="I1499" s="13"/>
      <c r="J1499" s="13"/>
      <c r="K1499" s="13"/>
      <c r="M1499" s="22"/>
      <c r="N1499" s="22"/>
    </row>
    <row r="1500" spans="1:14">
      <c r="A1500" s="6" t="s">
        <v>32</v>
      </c>
      <c r="B1500" s="62" t="s">
        <v>352</v>
      </c>
      <c r="C1500" s="2" t="s">
        <v>22</v>
      </c>
      <c r="D1500" s="2" t="s">
        <v>133</v>
      </c>
      <c r="E1500" s="12">
        <v>0</v>
      </c>
      <c r="F1500" s="12">
        <v>0</v>
      </c>
      <c r="G1500" s="13">
        <v>0</v>
      </c>
      <c r="H1500" s="13">
        <v>0</v>
      </c>
      <c r="I1500" s="13"/>
      <c r="J1500" s="13"/>
      <c r="K1500" s="13"/>
      <c r="M1500" s="22"/>
      <c r="N1500" s="22"/>
    </row>
    <row r="1501" spans="1:14">
      <c r="A1501" s="6" t="s">
        <v>32</v>
      </c>
      <c r="B1501" s="62" t="s">
        <v>352</v>
      </c>
      <c r="C1501" s="2" t="s">
        <v>22</v>
      </c>
      <c r="D1501" s="2" t="s">
        <v>134</v>
      </c>
      <c r="E1501" s="12">
        <v>0</v>
      </c>
      <c r="F1501" s="12">
        <v>0</v>
      </c>
      <c r="G1501" s="13">
        <v>0</v>
      </c>
      <c r="H1501" s="13">
        <v>0</v>
      </c>
      <c r="I1501" s="13"/>
      <c r="J1501" s="13"/>
      <c r="K1501" s="13"/>
      <c r="M1501" s="22"/>
      <c r="N1501" s="22"/>
    </row>
    <row r="1502" spans="1:14">
      <c r="A1502" s="6" t="s">
        <v>32</v>
      </c>
      <c r="B1502" s="62" t="s">
        <v>352</v>
      </c>
      <c r="C1502" s="2" t="s">
        <v>87</v>
      </c>
      <c r="D1502" s="2" t="s">
        <v>135</v>
      </c>
      <c r="E1502" s="12">
        <v>0</v>
      </c>
      <c r="F1502" s="12">
        <v>0</v>
      </c>
      <c r="G1502" s="13">
        <v>2908406</v>
      </c>
      <c r="H1502" s="13">
        <v>2495993</v>
      </c>
      <c r="I1502" s="13">
        <v>3242163</v>
      </c>
      <c r="J1502" s="13">
        <v>1183219</v>
      </c>
      <c r="K1502" s="13">
        <v>440533</v>
      </c>
      <c r="L1502" s="2">
        <v>2655132</v>
      </c>
      <c r="M1502" s="22">
        <v>5783</v>
      </c>
      <c r="N1502" s="22"/>
    </row>
    <row r="1503" spans="1:14">
      <c r="A1503" s="6" t="s">
        <v>32</v>
      </c>
      <c r="B1503" s="62" t="s">
        <v>352</v>
      </c>
      <c r="C1503" s="2" t="s">
        <v>23</v>
      </c>
      <c r="D1503" s="2" t="s">
        <v>136</v>
      </c>
      <c r="E1503" s="12">
        <v>0</v>
      </c>
      <c r="F1503" s="12">
        <v>0</v>
      </c>
      <c r="G1503" s="13">
        <v>5446760</v>
      </c>
      <c r="H1503" s="13">
        <v>5446760</v>
      </c>
      <c r="I1503" s="13"/>
      <c r="J1503" s="13"/>
      <c r="K1503" s="13"/>
      <c r="M1503" s="22"/>
      <c r="N1503" s="22"/>
    </row>
    <row r="1504" spans="1:14">
      <c r="A1504" s="6" t="s">
        <v>32</v>
      </c>
      <c r="B1504" s="62" t="s">
        <v>352</v>
      </c>
      <c r="C1504" s="2" t="s">
        <v>23</v>
      </c>
      <c r="D1504" s="2" t="s">
        <v>126</v>
      </c>
      <c r="E1504" s="12">
        <v>0</v>
      </c>
      <c r="F1504" s="12">
        <v>0</v>
      </c>
      <c r="G1504" s="13">
        <v>12680004</v>
      </c>
      <c r="H1504" s="13">
        <v>8169291</v>
      </c>
      <c r="I1504" s="13"/>
      <c r="J1504" s="13">
        <v>4162437</v>
      </c>
      <c r="K1504" s="13" t="s">
        <v>31</v>
      </c>
      <c r="L1504" s="2">
        <v>67695</v>
      </c>
      <c r="M1504" s="22">
        <v>26460</v>
      </c>
      <c r="N1504" s="22"/>
    </row>
    <row r="1505" spans="1:14">
      <c r="A1505" s="6" t="s">
        <v>32</v>
      </c>
      <c r="B1505" s="62" t="s">
        <v>352</v>
      </c>
      <c r="C1505" s="2" t="s">
        <v>23</v>
      </c>
      <c r="D1505" s="2" t="s">
        <v>127</v>
      </c>
      <c r="E1505" s="12">
        <v>0</v>
      </c>
      <c r="F1505" s="12">
        <v>0</v>
      </c>
      <c r="G1505" s="13">
        <v>0</v>
      </c>
      <c r="H1505" s="13">
        <v>0</v>
      </c>
      <c r="I1505" s="13"/>
      <c r="J1505" s="13"/>
      <c r="K1505" s="13"/>
      <c r="M1505" s="22"/>
      <c r="N1505" s="22"/>
    </row>
    <row r="1506" spans="1:14">
      <c r="A1506" s="6" t="s">
        <v>32</v>
      </c>
      <c r="B1506" s="62" t="s">
        <v>352</v>
      </c>
      <c r="C1506" s="2" t="s">
        <v>23</v>
      </c>
      <c r="D1506" s="2" t="s">
        <v>128</v>
      </c>
      <c r="E1506" s="12">
        <v>0</v>
      </c>
      <c r="F1506" s="12">
        <v>0</v>
      </c>
      <c r="G1506" s="13">
        <v>0</v>
      </c>
      <c r="H1506" s="13">
        <v>0</v>
      </c>
      <c r="I1506" s="13"/>
      <c r="J1506" s="13"/>
      <c r="K1506" s="13"/>
      <c r="M1506" s="22"/>
      <c r="N1506" s="22"/>
    </row>
    <row r="1507" spans="1:14">
      <c r="A1507" s="6" t="s">
        <v>32</v>
      </c>
      <c r="B1507" s="62" t="s">
        <v>352</v>
      </c>
      <c r="C1507" s="2" t="s">
        <v>23</v>
      </c>
      <c r="D1507" s="2" t="s">
        <v>129</v>
      </c>
      <c r="E1507" s="12">
        <v>0</v>
      </c>
      <c r="F1507" s="12">
        <v>0</v>
      </c>
      <c r="G1507" s="13">
        <v>0</v>
      </c>
      <c r="H1507" s="13">
        <v>0</v>
      </c>
      <c r="I1507" s="13"/>
      <c r="J1507" s="13"/>
      <c r="K1507" s="13"/>
      <c r="M1507" s="22"/>
      <c r="N1507" s="22"/>
    </row>
    <row r="1508" spans="1:14">
      <c r="A1508" s="6" t="s">
        <v>32</v>
      </c>
      <c r="B1508" s="62" t="s">
        <v>352</v>
      </c>
      <c r="C1508" s="2" t="s">
        <v>23</v>
      </c>
      <c r="D1508" s="2" t="s">
        <v>130</v>
      </c>
      <c r="E1508" s="12">
        <v>0</v>
      </c>
      <c r="F1508" s="12">
        <v>0</v>
      </c>
      <c r="G1508" s="13">
        <v>765685</v>
      </c>
      <c r="H1508" s="13">
        <v>11155</v>
      </c>
      <c r="I1508" s="13"/>
      <c r="J1508" s="13">
        <v>547748</v>
      </c>
      <c r="K1508" s="13" t="s">
        <v>31</v>
      </c>
      <c r="L1508" s="2">
        <v>106692</v>
      </c>
      <c r="M1508" s="22">
        <v>54506</v>
      </c>
      <c r="N1508" s="22"/>
    </row>
    <row r="1509" spans="1:14">
      <c r="A1509" s="6" t="s">
        <v>32</v>
      </c>
      <c r="B1509" s="62" t="s">
        <v>352</v>
      </c>
      <c r="C1509" s="2" t="s">
        <v>23</v>
      </c>
      <c r="D1509" s="2" t="s">
        <v>137</v>
      </c>
      <c r="E1509" s="12">
        <v>0</v>
      </c>
      <c r="F1509" s="12">
        <v>0</v>
      </c>
      <c r="G1509" s="13">
        <v>0</v>
      </c>
      <c r="H1509" s="13">
        <v>0</v>
      </c>
      <c r="I1509" s="13"/>
      <c r="J1509" s="13"/>
      <c r="K1509" s="13"/>
      <c r="M1509" s="22"/>
      <c r="N1509" s="22"/>
    </row>
    <row r="1510" spans="1:14" ht="27.6">
      <c r="A1510" s="6" t="s">
        <v>32</v>
      </c>
      <c r="B1510" s="62" t="s">
        <v>352</v>
      </c>
      <c r="C1510" s="2" t="s">
        <v>23</v>
      </c>
      <c r="D1510" s="2" t="s">
        <v>138</v>
      </c>
      <c r="E1510" s="12">
        <v>0</v>
      </c>
      <c r="F1510" s="12">
        <v>0</v>
      </c>
      <c r="G1510" s="13">
        <v>0</v>
      </c>
      <c r="H1510" s="13">
        <v>0</v>
      </c>
      <c r="I1510" s="13"/>
      <c r="J1510" s="13"/>
      <c r="K1510" s="13"/>
      <c r="M1510" s="22"/>
      <c r="N1510" s="22"/>
    </row>
    <row r="1511" spans="1:14">
      <c r="A1511" s="6" t="s">
        <v>32</v>
      </c>
      <c r="B1511" s="62" t="s">
        <v>352</v>
      </c>
      <c r="C1511" s="2" t="s">
        <v>23</v>
      </c>
      <c r="D1511" s="2" t="s">
        <v>134</v>
      </c>
      <c r="E1511" s="12">
        <v>0</v>
      </c>
      <c r="F1511" s="12">
        <v>0</v>
      </c>
      <c r="G1511" s="13">
        <v>0</v>
      </c>
      <c r="H1511" s="13">
        <v>0</v>
      </c>
      <c r="I1511" s="13"/>
      <c r="J1511" s="13"/>
      <c r="K1511" s="13"/>
      <c r="M1511" s="22"/>
      <c r="N1511" s="22"/>
    </row>
    <row r="1512" spans="1:14">
      <c r="A1512" s="6" t="s">
        <v>32</v>
      </c>
      <c r="B1512" s="62" t="s">
        <v>352</v>
      </c>
      <c r="C1512" s="2" t="s">
        <v>24</v>
      </c>
      <c r="D1512" s="2" t="s">
        <v>125</v>
      </c>
      <c r="E1512" s="12">
        <v>0</v>
      </c>
      <c r="F1512" s="12">
        <v>0</v>
      </c>
      <c r="G1512" s="13">
        <v>14945449</v>
      </c>
      <c r="H1512" s="13">
        <v>4550500</v>
      </c>
      <c r="I1512" s="13"/>
      <c r="J1512" s="13">
        <v>10394949</v>
      </c>
      <c r="K1512" s="13"/>
      <c r="M1512" s="22"/>
      <c r="N1512" s="22"/>
    </row>
    <row r="1513" spans="1:14">
      <c r="A1513" s="6" t="s">
        <v>32</v>
      </c>
      <c r="B1513" s="62" t="s">
        <v>352</v>
      </c>
      <c r="C1513" s="2" t="s">
        <v>24</v>
      </c>
      <c r="D1513" s="2" t="s">
        <v>126</v>
      </c>
      <c r="E1513" s="12">
        <v>0</v>
      </c>
      <c r="F1513" s="12">
        <v>0</v>
      </c>
      <c r="G1513" s="13">
        <v>14206422</v>
      </c>
      <c r="H1513" s="13">
        <v>0</v>
      </c>
      <c r="I1513" s="13"/>
      <c r="J1513" s="13">
        <v>10816917</v>
      </c>
      <c r="K1513" s="13" t="s">
        <v>31</v>
      </c>
      <c r="L1513" s="2">
        <v>1459762</v>
      </c>
      <c r="M1513" s="22">
        <v>1425091</v>
      </c>
      <c r="N1513" s="22"/>
    </row>
    <row r="1514" spans="1:14">
      <c r="A1514" s="6" t="s">
        <v>32</v>
      </c>
      <c r="B1514" s="62" t="s">
        <v>352</v>
      </c>
      <c r="C1514" s="2" t="s">
        <v>24</v>
      </c>
      <c r="D1514" s="2" t="s">
        <v>127</v>
      </c>
      <c r="E1514" s="12">
        <v>0</v>
      </c>
      <c r="F1514" s="12">
        <v>0</v>
      </c>
      <c r="G1514" s="13">
        <v>0</v>
      </c>
      <c r="H1514" s="13">
        <v>0</v>
      </c>
      <c r="I1514" s="13"/>
      <c r="J1514" s="13"/>
      <c r="K1514" s="13"/>
      <c r="M1514" s="22"/>
      <c r="N1514" s="22"/>
    </row>
    <row r="1515" spans="1:14">
      <c r="A1515" s="6" t="s">
        <v>32</v>
      </c>
      <c r="B1515" s="62" t="s">
        <v>352</v>
      </c>
      <c r="C1515" s="2" t="s">
        <v>24</v>
      </c>
      <c r="D1515" s="2" t="s">
        <v>128</v>
      </c>
      <c r="E1515" s="12">
        <v>0</v>
      </c>
      <c r="F1515" s="12">
        <v>0</v>
      </c>
      <c r="G1515" s="13">
        <v>0</v>
      </c>
      <c r="H1515" s="13">
        <v>0</v>
      </c>
      <c r="I1515" s="13"/>
      <c r="J1515" s="13"/>
      <c r="K1515" s="13"/>
      <c r="M1515" s="22"/>
      <c r="N1515" s="22"/>
    </row>
    <row r="1516" spans="1:14">
      <c r="A1516" s="6" t="s">
        <v>32</v>
      </c>
      <c r="B1516" s="62" t="s">
        <v>352</v>
      </c>
      <c r="C1516" s="2" t="s">
        <v>24</v>
      </c>
      <c r="D1516" s="2" t="s">
        <v>129</v>
      </c>
      <c r="E1516" s="12">
        <v>0</v>
      </c>
      <c r="F1516" s="12">
        <v>0</v>
      </c>
      <c r="G1516" s="13">
        <v>0</v>
      </c>
      <c r="H1516" s="13">
        <v>0</v>
      </c>
      <c r="I1516" s="13"/>
      <c r="J1516" s="13"/>
      <c r="K1516" s="13"/>
      <c r="M1516" s="22"/>
      <c r="N1516" s="22"/>
    </row>
    <row r="1517" spans="1:14">
      <c r="A1517" s="6" t="s">
        <v>32</v>
      </c>
      <c r="B1517" s="62" t="s">
        <v>352</v>
      </c>
      <c r="C1517" s="2" t="s">
        <v>24</v>
      </c>
      <c r="D1517" s="2" t="s">
        <v>130</v>
      </c>
      <c r="E1517" s="12">
        <v>0</v>
      </c>
      <c r="F1517" s="12">
        <v>0</v>
      </c>
      <c r="G1517" s="13">
        <v>1271748</v>
      </c>
      <c r="H1517" s="13">
        <v>0</v>
      </c>
      <c r="I1517" s="13"/>
      <c r="J1517" s="13">
        <v>720156</v>
      </c>
      <c r="K1517" s="13" t="s">
        <v>31</v>
      </c>
      <c r="L1517" s="2">
        <v>182412</v>
      </c>
      <c r="M1517" s="22">
        <v>347528</v>
      </c>
      <c r="N1517" s="22"/>
    </row>
    <row r="1518" spans="1:14">
      <c r="A1518" s="6" t="s">
        <v>32</v>
      </c>
      <c r="B1518" s="62" t="s">
        <v>352</v>
      </c>
      <c r="C1518" s="2" t="s">
        <v>24</v>
      </c>
      <c r="D1518" s="2" t="s">
        <v>137</v>
      </c>
      <c r="E1518" s="12">
        <v>0</v>
      </c>
      <c r="F1518" s="12">
        <v>0</v>
      </c>
      <c r="G1518" s="13">
        <v>0</v>
      </c>
      <c r="H1518" s="13">
        <v>0</v>
      </c>
      <c r="I1518" s="13"/>
      <c r="J1518" s="13"/>
      <c r="K1518" s="13"/>
      <c r="M1518" s="22"/>
      <c r="N1518" s="22"/>
    </row>
    <row r="1519" spans="1:14">
      <c r="A1519" s="6" t="s">
        <v>32</v>
      </c>
      <c r="B1519" s="62" t="s">
        <v>352</v>
      </c>
      <c r="C1519" s="2" t="s">
        <v>24</v>
      </c>
      <c r="D1519" s="2" t="s">
        <v>139</v>
      </c>
      <c r="E1519" s="12">
        <v>0</v>
      </c>
      <c r="F1519" s="12">
        <v>0</v>
      </c>
      <c r="G1519" s="13">
        <v>0</v>
      </c>
      <c r="H1519" s="13">
        <v>0</v>
      </c>
      <c r="I1519" s="13"/>
      <c r="J1519" s="13"/>
      <c r="K1519" s="13"/>
      <c r="M1519" s="22"/>
      <c r="N1519" s="22"/>
    </row>
    <row r="1520" spans="1:14" ht="27.6">
      <c r="A1520" s="6" t="s">
        <v>32</v>
      </c>
      <c r="B1520" s="63" t="s">
        <v>352</v>
      </c>
      <c r="C1520" s="2" t="s">
        <v>24</v>
      </c>
      <c r="D1520" s="2" t="s">
        <v>140</v>
      </c>
      <c r="E1520" s="12">
        <v>0</v>
      </c>
      <c r="F1520" s="12">
        <v>0</v>
      </c>
      <c r="G1520" s="13">
        <v>0</v>
      </c>
      <c r="H1520" s="13">
        <v>0</v>
      </c>
      <c r="I1520" s="13"/>
      <c r="J1520" s="13"/>
      <c r="K1520" s="13"/>
      <c r="M1520" s="22"/>
      <c r="N1520" s="22"/>
    </row>
    <row r="1521" spans="1:14">
      <c r="A1521" s="6" t="s">
        <v>32</v>
      </c>
      <c r="B1521" s="62" t="s">
        <v>352</v>
      </c>
      <c r="C1521" s="2" t="s">
        <v>24</v>
      </c>
      <c r="D1521" s="2" t="s">
        <v>134</v>
      </c>
      <c r="E1521" s="12">
        <v>0</v>
      </c>
      <c r="F1521" s="12">
        <v>0</v>
      </c>
      <c r="G1521" s="13">
        <v>0</v>
      </c>
      <c r="H1521" s="13">
        <v>0</v>
      </c>
      <c r="I1521" s="13"/>
      <c r="J1521" s="13"/>
      <c r="K1521" s="13"/>
      <c r="M1521" s="22"/>
      <c r="N1521" s="22"/>
    </row>
    <row r="1522" spans="1:14">
      <c r="A1522" s="6" t="s">
        <v>32</v>
      </c>
      <c r="B1522" s="62" t="s">
        <v>352</v>
      </c>
      <c r="C1522" s="2" t="s">
        <v>25</v>
      </c>
      <c r="D1522" s="2" t="s">
        <v>134</v>
      </c>
      <c r="E1522" s="12">
        <v>0</v>
      </c>
      <c r="F1522" s="12">
        <v>0</v>
      </c>
      <c r="G1522" s="13">
        <v>0</v>
      </c>
      <c r="H1522" s="13">
        <v>0</v>
      </c>
      <c r="I1522" s="13"/>
      <c r="J1522" s="13"/>
      <c r="K1522" s="13"/>
      <c r="M1522" s="22"/>
      <c r="N1522" s="22"/>
    </row>
    <row r="1523" spans="1:14">
      <c r="A1523" s="6" t="s">
        <v>32</v>
      </c>
      <c r="B1523" s="62" t="s">
        <v>352</v>
      </c>
      <c r="C1523" s="2" t="s">
        <v>25</v>
      </c>
      <c r="D1523" s="2" t="s">
        <v>134</v>
      </c>
      <c r="E1523" s="12">
        <v>0</v>
      </c>
      <c r="F1523" s="12">
        <v>0</v>
      </c>
      <c r="G1523" s="13">
        <v>0</v>
      </c>
      <c r="H1523" s="13">
        <v>0</v>
      </c>
      <c r="I1523" s="13"/>
      <c r="J1523" s="13"/>
      <c r="K1523" s="13"/>
      <c r="M1523" s="22"/>
      <c r="N1523" s="22"/>
    </row>
    <row r="1524" spans="1:14">
      <c r="A1524" s="6" t="s">
        <v>32</v>
      </c>
      <c r="B1524" s="62" t="s">
        <v>352</v>
      </c>
      <c r="C1524" s="2" t="s">
        <v>26</v>
      </c>
      <c r="D1524" s="2" t="s">
        <v>134</v>
      </c>
      <c r="E1524" s="12">
        <v>0</v>
      </c>
      <c r="F1524" s="12">
        <v>0</v>
      </c>
      <c r="G1524" s="13">
        <v>0</v>
      </c>
      <c r="H1524" s="13">
        <v>0</v>
      </c>
      <c r="I1524" s="13"/>
      <c r="J1524" s="13"/>
      <c r="K1524" s="13"/>
      <c r="M1524" s="22"/>
      <c r="N1524" s="22"/>
    </row>
    <row r="1525" spans="1:14">
      <c r="A1525" s="6" t="s">
        <v>32</v>
      </c>
      <c r="B1525" s="62" t="s">
        <v>352</v>
      </c>
      <c r="C1525" s="2" t="s">
        <v>26</v>
      </c>
      <c r="D1525" s="2" t="s">
        <v>134</v>
      </c>
      <c r="E1525" s="12">
        <v>0</v>
      </c>
      <c r="F1525" s="12">
        <v>0</v>
      </c>
      <c r="G1525" s="13">
        <v>0</v>
      </c>
      <c r="H1525" s="13">
        <v>0</v>
      </c>
      <c r="I1525" s="13"/>
      <c r="J1525" s="13"/>
      <c r="K1525" s="13"/>
      <c r="M1525" s="22"/>
      <c r="N1525" s="22"/>
    </row>
    <row r="1526" spans="1:14">
      <c r="A1526" s="6" t="s">
        <v>32</v>
      </c>
      <c r="B1526" s="62" t="s">
        <v>352</v>
      </c>
      <c r="C1526" s="2" t="s">
        <v>14</v>
      </c>
      <c r="D1526" s="2" t="s">
        <v>134</v>
      </c>
      <c r="E1526" s="12">
        <v>0</v>
      </c>
      <c r="F1526" s="12">
        <v>0</v>
      </c>
      <c r="G1526" s="13">
        <v>0</v>
      </c>
      <c r="H1526" s="13">
        <v>0</v>
      </c>
      <c r="I1526" s="13"/>
      <c r="J1526" s="13"/>
      <c r="K1526" s="13"/>
      <c r="M1526" s="22"/>
      <c r="N1526" s="22"/>
    </row>
    <row r="1527" spans="1:14">
      <c r="A1527" s="6" t="s">
        <v>32</v>
      </c>
      <c r="B1527" s="62" t="s">
        <v>352</v>
      </c>
      <c r="C1527" s="2" t="s">
        <v>14</v>
      </c>
      <c r="D1527" s="2" t="s">
        <v>134</v>
      </c>
      <c r="E1527" s="12">
        <v>0</v>
      </c>
      <c r="F1527" s="12">
        <v>0</v>
      </c>
      <c r="G1527" s="13">
        <v>0</v>
      </c>
      <c r="H1527" s="13">
        <v>0</v>
      </c>
      <c r="I1527" s="13"/>
      <c r="J1527" s="13"/>
      <c r="K1527" s="13"/>
      <c r="M1527" s="22"/>
      <c r="N1527" s="22"/>
    </row>
    <row r="1528" spans="1:14" ht="27.6">
      <c r="A1528" s="6" t="s">
        <v>32</v>
      </c>
      <c r="B1528" s="62" t="s">
        <v>352</v>
      </c>
      <c r="C1528" s="2" t="s">
        <v>27</v>
      </c>
      <c r="D1528" s="2" t="s">
        <v>141</v>
      </c>
      <c r="E1528" s="12">
        <v>0</v>
      </c>
      <c r="F1528" s="12">
        <v>0</v>
      </c>
      <c r="G1528" s="13">
        <v>0</v>
      </c>
      <c r="H1528" s="13">
        <v>0</v>
      </c>
      <c r="I1528" s="13"/>
      <c r="J1528" s="13"/>
      <c r="K1528" s="13"/>
      <c r="M1528" s="22"/>
      <c r="N1528" s="22"/>
    </row>
    <row r="1529" spans="1:14" ht="41.4">
      <c r="A1529" s="6" t="s">
        <v>32</v>
      </c>
      <c r="B1529" s="62" t="s">
        <v>352</v>
      </c>
      <c r="C1529" s="2" t="s">
        <v>27</v>
      </c>
      <c r="D1529" s="2" t="s">
        <v>142</v>
      </c>
      <c r="E1529" s="12">
        <v>0</v>
      </c>
      <c r="F1529" s="12">
        <v>0</v>
      </c>
      <c r="G1529" s="13">
        <v>0</v>
      </c>
      <c r="H1529" s="13">
        <v>0</v>
      </c>
      <c r="I1529" s="13"/>
      <c r="J1529" s="13"/>
      <c r="K1529" s="13"/>
      <c r="M1529" s="22"/>
      <c r="N1529" s="22"/>
    </row>
    <row r="1530" spans="1:14">
      <c r="A1530" s="6" t="s">
        <v>32</v>
      </c>
      <c r="B1530" s="62" t="s">
        <v>354</v>
      </c>
      <c r="C1530" s="2" t="s">
        <v>22</v>
      </c>
      <c r="D1530" s="2" t="s">
        <v>125</v>
      </c>
      <c r="E1530" s="12"/>
      <c r="F1530" s="12">
        <v>2301850</v>
      </c>
      <c r="G1530" s="13"/>
      <c r="H1530" s="13">
        <v>1241864</v>
      </c>
      <c r="I1530" s="13"/>
      <c r="J1530" s="13"/>
      <c r="K1530" s="13"/>
      <c r="M1530" s="22"/>
      <c r="N1530" s="22"/>
    </row>
    <row r="1531" spans="1:14">
      <c r="A1531" s="6" t="s">
        <v>32</v>
      </c>
      <c r="B1531" s="62" t="s">
        <v>354</v>
      </c>
      <c r="C1531" s="2" t="s">
        <v>22</v>
      </c>
      <c r="D1531" s="2" t="s">
        <v>126</v>
      </c>
      <c r="E1531" s="12"/>
      <c r="F1531" s="12">
        <v>1699095</v>
      </c>
      <c r="G1531" s="13"/>
      <c r="H1531" s="13">
        <v>1844618</v>
      </c>
      <c r="I1531" s="13"/>
      <c r="J1531" s="13"/>
      <c r="K1531" s="13"/>
      <c r="M1531" s="22"/>
      <c r="N1531" s="22"/>
    </row>
    <row r="1532" spans="1:14">
      <c r="A1532" s="6" t="s">
        <v>32</v>
      </c>
      <c r="B1532" s="62" t="s">
        <v>354</v>
      </c>
      <c r="C1532" s="2" t="s">
        <v>22</v>
      </c>
      <c r="D1532" s="2" t="s">
        <v>127</v>
      </c>
      <c r="E1532" s="12"/>
      <c r="F1532" s="12"/>
      <c r="G1532" s="13"/>
      <c r="H1532" s="13"/>
      <c r="I1532" s="13"/>
      <c r="J1532" s="13"/>
      <c r="K1532" s="13"/>
      <c r="M1532" s="22"/>
      <c r="N1532" s="22"/>
    </row>
    <row r="1533" spans="1:14">
      <c r="A1533" s="6" t="s">
        <v>32</v>
      </c>
      <c r="B1533" s="62" t="s">
        <v>354</v>
      </c>
      <c r="C1533" s="2" t="s">
        <v>22</v>
      </c>
      <c r="D1533" s="2" t="s">
        <v>128</v>
      </c>
      <c r="E1533" s="12"/>
      <c r="F1533" s="12"/>
      <c r="G1533" s="13"/>
      <c r="H1533" s="13"/>
      <c r="I1533" s="13"/>
      <c r="J1533" s="13"/>
      <c r="K1533" s="13"/>
      <c r="M1533" s="22"/>
      <c r="N1533" s="22"/>
    </row>
    <row r="1534" spans="1:14">
      <c r="A1534" s="6" t="s">
        <v>32</v>
      </c>
      <c r="B1534" s="62" t="s">
        <v>354</v>
      </c>
      <c r="C1534" s="2" t="s">
        <v>22</v>
      </c>
      <c r="D1534" s="2" t="s">
        <v>129</v>
      </c>
      <c r="E1534" s="12"/>
      <c r="F1534" s="12"/>
      <c r="G1534" s="13">
        <v>4376</v>
      </c>
      <c r="H1534" s="13">
        <v>521046</v>
      </c>
      <c r="I1534" s="13"/>
      <c r="J1534" s="13"/>
      <c r="K1534" s="13"/>
      <c r="M1534" s="22"/>
      <c r="N1534" s="22"/>
    </row>
    <row r="1535" spans="1:14">
      <c r="A1535" s="6" t="s">
        <v>32</v>
      </c>
      <c r="B1535" s="62" t="s">
        <v>354</v>
      </c>
      <c r="C1535" s="2" t="s">
        <v>22</v>
      </c>
      <c r="D1535" s="2" t="s">
        <v>130</v>
      </c>
      <c r="E1535" s="12"/>
      <c r="F1535" s="12"/>
      <c r="G1535" s="13"/>
      <c r="H1535" s="13"/>
      <c r="I1535" s="13"/>
      <c r="J1535" s="13"/>
      <c r="K1535" s="13"/>
      <c r="M1535" s="22"/>
      <c r="N1535" s="22"/>
    </row>
    <row r="1536" spans="1:14">
      <c r="A1536" s="6" t="s">
        <v>32</v>
      </c>
      <c r="B1536" s="62" t="s">
        <v>354</v>
      </c>
      <c r="C1536" s="2" t="s">
        <v>22</v>
      </c>
      <c r="D1536" s="2" t="s">
        <v>131</v>
      </c>
      <c r="E1536" s="12"/>
      <c r="F1536" s="12"/>
      <c r="G1536" s="13"/>
      <c r="H1536" s="13"/>
      <c r="I1536" s="13"/>
      <c r="J1536" s="13"/>
      <c r="K1536" s="13"/>
      <c r="M1536" s="22"/>
      <c r="N1536" s="22"/>
    </row>
    <row r="1537" spans="1:14" ht="27.6">
      <c r="A1537" s="6" t="s">
        <v>32</v>
      </c>
      <c r="B1537" s="62" t="s">
        <v>354</v>
      </c>
      <c r="C1537" s="2" t="s">
        <v>22</v>
      </c>
      <c r="D1537" s="2" t="s">
        <v>132</v>
      </c>
      <c r="E1537" s="12"/>
      <c r="F1537" s="12"/>
      <c r="G1537" s="13"/>
      <c r="H1537" s="13"/>
      <c r="I1537" s="13"/>
      <c r="J1537" s="13"/>
      <c r="K1537" s="13"/>
      <c r="M1537" s="22"/>
      <c r="N1537" s="22"/>
    </row>
    <row r="1538" spans="1:14">
      <c r="A1538" s="6" t="s">
        <v>32</v>
      </c>
      <c r="B1538" s="62" t="s">
        <v>354</v>
      </c>
      <c r="C1538" s="2" t="s">
        <v>22</v>
      </c>
      <c r="D1538" s="2" t="s">
        <v>133</v>
      </c>
      <c r="E1538" s="12"/>
      <c r="F1538" s="12"/>
      <c r="G1538" s="13"/>
      <c r="H1538" s="13"/>
      <c r="I1538" s="13"/>
      <c r="J1538" s="13"/>
      <c r="K1538" s="13"/>
      <c r="M1538" s="22"/>
      <c r="N1538" s="22"/>
    </row>
    <row r="1539" spans="1:14">
      <c r="A1539" s="6" t="s">
        <v>32</v>
      </c>
      <c r="B1539" s="62" t="s">
        <v>354</v>
      </c>
      <c r="C1539" s="2" t="s">
        <v>22</v>
      </c>
      <c r="D1539" s="2" t="s">
        <v>134</v>
      </c>
      <c r="E1539" s="12"/>
      <c r="F1539" s="12"/>
      <c r="G1539" s="13"/>
      <c r="H1539" s="13"/>
      <c r="I1539" s="13"/>
      <c r="J1539" s="13"/>
      <c r="K1539" s="13"/>
      <c r="M1539" s="22"/>
      <c r="N1539" s="22"/>
    </row>
    <row r="1540" spans="1:14">
      <c r="A1540" s="6" t="s">
        <v>32</v>
      </c>
      <c r="B1540" s="62" t="s">
        <v>354</v>
      </c>
      <c r="C1540" s="2" t="s">
        <v>87</v>
      </c>
      <c r="D1540" s="2" t="s">
        <v>135</v>
      </c>
      <c r="E1540" s="12"/>
      <c r="F1540" s="12"/>
      <c r="G1540" s="13">
        <v>1851235</v>
      </c>
      <c r="H1540" s="13">
        <v>1635710</v>
      </c>
      <c r="I1540" s="13">
        <v>857088</v>
      </c>
      <c r="J1540" s="13">
        <v>606769</v>
      </c>
      <c r="K1540" s="13"/>
      <c r="L1540" s="2">
        <v>396354</v>
      </c>
      <c r="M1540" s="22"/>
      <c r="N1540" s="22"/>
    </row>
    <row r="1541" spans="1:14">
      <c r="A1541" s="6" t="s">
        <v>32</v>
      </c>
      <c r="B1541" s="62" t="s">
        <v>354</v>
      </c>
      <c r="C1541" s="2" t="s">
        <v>23</v>
      </c>
      <c r="D1541" s="2" t="s">
        <v>136</v>
      </c>
      <c r="E1541" s="12"/>
      <c r="F1541" s="12"/>
      <c r="G1541" s="13">
        <v>3543714</v>
      </c>
      <c r="H1541" s="13">
        <v>3539525</v>
      </c>
      <c r="I1541" s="13"/>
      <c r="J1541" s="13">
        <v>4189</v>
      </c>
      <c r="K1541" s="13"/>
      <c r="M1541" s="22"/>
      <c r="N1541" s="22"/>
    </row>
    <row r="1542" spans="1:14">
      <c r="A1542" s="6" t="s">
        <v>32</v>
      </c>
      <c r="B1542" s="62" t="s">
        <v>354</v>
      </c>
      <c r="C1542" s="2" t="s">
        <v>23</v>
      </c>
      <c r="D1542" s="2" t="s">
        <v>126</v>
      </c>
      <c r="E1542" s="12"/>
      <c r="F1542" s="12"/>
      <c r="G1542" s="13">
        <v>8629521</v>
      </c>
      <c r="H1542" s="13">
        <v>8299855</v>
      </c>
      <c r="I1542" s="13"/>
      <c r="J1542" s="13">
        <v>329666</v>
      </c>
      <c r="K1542" s="13"/>
      <c r="M1542" s="22"/>
      <c r="N1542" s="22"/>
    </row>
    <row r="1543" spans="1:14">
      <c r="A1543" s="6" t="s">
        <v>32</v>
      </c>
      <c r="B1543" s="62" t="s">
        <v>354</v>
      </c>
      <c r="C1543" s="2" t="s">
        <v>23</v>
      </c>
      <c r="D1543" s="2" t="s">
        <v>127</v>
      </c>
      <c r="E1543" s="12"/>
      <c r="F1543" s="12"/>
      <c r="G1543" s="13"/>
      <c r="H1543" s="13"/>
      <c r="I1543" s="13"/>
      <c r="J1543" s="13"/>
      <c r="K1543" s="13"/>
      <c r="M1543" s="22"/>
      <c r="N1543" s="22"/>
    </row>
    <row r="1544" spans="1:14">
      <c r="A1544" s="6" t="s">
        <v>32</v>
      </c>
      <c r="B1544" s="62" t="s">
        <v>354</v>
      </c>
      <c r="C1544" s="2" t="s">
        <v>23</v>
      </c>
      <c r="D1544" s="2" t="s">
        <v>128</v>
      </c>
      <c r="E1544" s="12"/>
      <c r="F1544" s="12"/>
      <c r="G1544" s="13"/>
      <c r="H1544" s="13"/>
      <c r="I1544" s="13"/>
      <c r="J1544" s="13"/>
      <c r="K1544" s="13"/>
      <c r="M1544" s="22"/>
      <c r="N1544" s="22"/>
    </row>
    <row r="1545" spans="1:14">
      <c r="A1545" s="6" t="s">
        <v>32</v>
      </c>
      <c r="B1545" s="62" t="s">
        <v>354</v>
      </c>
      <c r="C1545" s="2" t="s">
        <v>23</v>
      </c>
      <c r="D1545" s="2" t="s">
        <v>129</v>
      </c>
      <c r="E1545" s="12"/>
      <c r="F1545" s="12"/>
      <c r="G1545" s="13">
        <v>776087</v>
      </c>
      <c r="H1545" s="13">
        <v>776087</v>
      </c>
      <c r="I1545" s="13"/>
      <c r="J1545" s="13"/>
      <c r="K1545" s="13"/>
      <c r="M1545" s="22"/>
      <c r="N1545" s="22"/>
    </row>
    <row r="1546" spans="1:14">
      <c r="A1546" s="6" t="s">
        <v>32</v>
      </c>
      <c r="B1546" s="62" t="s">
        <v>354</v>
      </c>
      <c r="C1546" s="2" t="s">
        <v>23</v>
      </c>
      <c r="D1546" s="2" t="s">
        <v>130</v>
      </c>
      <c r="E1546" s="12"/>
      <c r="F1546" s="12"/>
      <c r="G1546" s="13"/>
      <c r="H1546" s="13"/>
      <c r="I1546" s="13"/>
      <c r="J1546" s="13"/>
      <c r="K1546" s="13"/>
      <c r="M1546" s="22"/>
      <c r="N1546" s="22"/>
    </row>
    <row r="1547" spans="1:14">
      <c r="A1547" s="6" t="s">
        <v>32</v>
      </c>
      <c r="B1547" s="62" t="s">
        <v>354</v>
      </c>
      <c r="C1547" s="2" t="s">
        <v>23</v>
      </c>
      <c r="D1547" s="2" t="s">
        <v>137</v>
      </c>
      <c r="E1547" s="12"/>
      <c r="F1547" s="12"/>
      <c r="G1547" s="13"/>
      <c r="H1547" s="13"/>
      <c r="I1547" s="13"/>
      <c r="J1547" s="13"/>
      <c r="K1547" s="13"/>
      <c r="M1547" s="22"/>
      <c r="N1547" s="22"/>
    </row>
    <row r="1548" spans="1:14" ht="27.6">
      <c r="A1548" s="6" t="s">
        <v>32</v>
      </c>
      <c r="B1548" s="62" t="s">
        <v>354</v>
      </c>
      <c r="C1548" s="2" t="s">
        <v>23</v>
      </c>
      <c r="D1548" s="2" t="s">
        <v>138</v>
      </c>
      <c r="E1548" s="12"/>
      <c r="F1548" s="12"/>
      <c r="G1548" s="13"/>
      <c r="H1548" s="13"/>
      <c r="I1548" s="13"/>
      <c r="J1548" s="13"/>
      <c r="K1548" s="13"/>
      <c r="M1548" s="22"/>
      <c r="N1548" s="22"/>
    </row>
    <row r="1549" spans="1:14">
      <c r="A1549" s="6" t="s">
        <v>32</v>
      </c>
      <c r="B1549" s="62" t="s">
        <v>354</v>
      </c>
      <c r="C1549" s="2" t="s">
        <v>23</v>
      </c>
      <c r="D1549" s="2" t="s">
        <v>134</v>
      </c>
      <c r="E1549" s="12"/>
      <c r="F1549" s="12"/>
      <c r="G1549" s="13"/>
      <c r="H1549" s="13"/>
      <c r="I1549" s="13"/>
      <c r="J1549" s="13"/>
      <c r="K1549" s="13"/>
      <c r="M1549" s="22"/>
      <c r="N1549" s="22"/>
    </row>
    <row r="1550" spans="1:14">
      <c r="A1550" s="6" t="s">
        <v>32</v>
      </c>
      <c r="B1550" s="62" t="s">
        <v>354</v>
      </c>
      <c r="C1550" s="2" t="s">
        <v>24</v>
      </c>
      <c r="D1550" s="2" t="s">
        <v>125</v>
      </c>
      <c r="E1550" s="12"/>
      <c r="F1550" s="12"/>
      <c r="G1550" s="13">
        <v>10694992</v>
      </c>
      <c r="H1550" s="13"/>
      <c r="I1550" s="13"/>
      <c r="J1550" s="13">
        <v>6694992</v>
      </c>
      <c r="K1550" s="13"/>
      <c r="L1550" s="2">
        <v>4000000</v>
      </c>
      <c r="M1550" s="22"/>
      <c r="N1550" s="22"/>
    </row>
    <row r="1551" spans="1:14">
      <c r="A1551" s="6" t="s">
        <v>32</v>
      </c>
      <c r="B1551" s="62" t="s">
        <v>354</v>
      </c>
      <c r="C1551" s="2" t="s">
        <v>24</v>
      </c>
      <c r="D1551" s="2" t="s">
        <v>126</v>
      </c>
      <c r="E1551" s="12"/>
      <c r="F1551" s="12"/>
      <c r="G1551" s="13">
        <v>10658904</v>
      </c>
      <c r="H1551" s="13"/>
      <c r="I1551" s="13"/>
      <c r="J1551" s="13">
        <v>6063579</v>
      </c>
      <c r="K1551" s="13"/>
      <c r="L1551" s="2">
        <v>1003353</v>
      </c>
      <c r="M1551" s="22">
        <v>2800000</v>
      </c>
      <c r="N1551" s="22"/>
    </row>
    <row r="1552" spans="1:14">
      <c r="A1552" s="6" t="s">
        <v>32</v>
      </c>
      <c r="B1552" s="62" t="s">
        <v>354</v>
      </c>
      <c r="C1552" s="2" t="s">
        <v>24</v>
      </c>
      <c r="D1552" s="2" t="s">
        <v>127</v>
      </c>
      <c r="E1552" s="12"/>
      <c r="F1552" s="12"/>
      <c r="G1552" s="13"/>
      <c r="H1552" s="13"/>
      <c r="I1552" s="13"/>
      <c r="J1552" s="13"/>
      <c r="K1552" s="13"/>
      <c r="M1552" s="22"/>
      <c r="N1552" s="22"/>
    </row>
    <row r="1553" spans="1:14">
      <c r="A1553" s="6" t="s">
        <v>32</v>
      </c>
      <c r="B1553" s="62" t="s">
        <v>354</v>
      </c>
      <c r="C1553" s="2" t="s">
        <v>24</v>
      </c>
      <c r="D1553" s="2" t="s">
        <v>128</v>
      </c>
      <c r="E1553" s="12"/>
      <c r="F1553" s="12"/>
      <c r="G1553" s="13"/>
      <c r="H1553" s="13"/>
      <c r="I1553" s="13"/>
      <c r="J1553" s="13"/>
      <c r="K1553" s="13"/>
      <c r="M1553" s="22"/>
      <c r="N1553" s="22"/>
    </row>
    <row r="1554" spans="1:14">
      <c r="A1554" s="6" t="s">
        <v>32</v>
      </c>
      <c r="B1554" s="62" t="s">
        <v>354</v>
      </c>
      <c r="C1554" s="2" t="s">
        <v>24</v>
      </c>
      <c r="D1554" s="2" t="s">
        <v>129</v>
      </c>
      <c r="E1554" s="12"/>
      <c r="F1554" s="12"/>
      <c r="G1554" s="13">
        <v>1318165</v>
      </c>
      <c r="H1554" s="13"/>
      <c r="I1554" s="13"/>
      <c r="J1554" s="13">
        <v>1318165</v>
      </c>
      <c r="K1554" s="13"/>
      <c r="M1554" s="22"/>
      <c r="N1554" s="22"/>
    </row>
    <row r="1555" spans="1:14">
      <c r="A1555" s="6" t="s">
        <v>32</v>
      </c>
      <c r="B1555" s="62" t="s">
        <v>354</v>
      </c>
      <c r="C1555" s="2" t="s">
        <v>24</v>
      </c>
      <c r="D1555" s="2" t="s">
        <v>130</v>
      </c>
      <c r="E1555" s="12"/>
      <c r="F1555" s="12"/>
      <c r="G1555" s="13"/>
      <c r="H1555" s="13"/>
      <c r="I1555" s="13"/>
      <c r="J1555" s="13"/>
      <c r="K1555" s="13"/>
      <c r="M1555" s="22"/>
      <c r="N1555" s="22"/>
    </row>
    <row r="1556" spans="1:14">
      <c r="A1556" s="6" t="s">
        <v>32</v>
      </c>
      <c r="B1556" s="62" t="s">
        <v>354</v>
      </c>
      <c r="C1556" s="2" t="s">
        <v>24</v>
      </c>
      <c r="D1556" s="2" t="s">
        <v>137</v>
      </c>
      <c r="E1556" s="12"/>
      <c r="F1556" s="12"/>
      <c r="G1556" s="13"/>
      <c r="H1556" s="13"/>
      <c r="I1556" s="13"/>
      <c r="J1556" s="13"/>
      <c r="K1556" s="13"/>
      <c r="M1556" s="22"/>
      <c r="N1556" s="22"/>
    </row>
    <row r="1557" spans="1:14">
      <c r="A1557" s="6" t="s">
        <v>32</v>
      </c>
      <c r="B1557" s="63" t="s">
        <v>354</v>
      </c>
      <c r="C1557" s="2" t="s">
        <v>24</v>
      </c>
      <c r="D1557" s="2" t="s">
        <v>139</v>
      </c>
      <c r="E1557" s="12"/>
      <c r="F1557" s="12"/>
      <c r="G1557" s="13"/>
      <c r="H1557" s="13"/>
      <c r="I1557" s="13"/>
      <c r="J1557" s="13"/>
      <c r="K1557" s="13">
        <v>1361480</v>
      </c>
      <c r="L1557" s="2">
        <v>527155</v>
      </c>
      <c r="M1557" s="22"/>
      <c r="N1557" s="22"/>
    </row>
    <row r="1558" spans="1:14" ht="27.6">
      <c r="A1558" s="6" t="s">
        <v>32</v>
      </c>
      <c r="B1558" s="62" t="s">
        <v>354</v>
      </c>
      <c r="C1558" s="2" t="s">
        <v>24</v>
      </c>
      <c r="D1558" s="2" t="s">
        <v>140</v>
      </c>
      <c r="E1558" s="12"/>
      <c r="F1558" s="12"/>
      <c r="G1558" s="13"/>
      <c r="H1558" s="13"/>
      <c r="I1558" s="13"/>
      <c r="J1558" s="13"/>
      <c r="K1558" s="13"/>
      <c r="M1558" s="22"/>
      <c r="N1558" s="22"/>
    </row>
    <row r="1559" spans="1:14">
      <c r="A1559" s="6" t="s">
        <v>32</v>
      </c>
      <c r="B1559" s="62" t="s">
        <v>354</v>
      </c>
      <c r="C1559" s="2" t="s">
        <v>24</v>
      </c>
      <c r="D1559" s="2" t="s">
        <v>134</v>
      </c>
      <c r="E1559" s="12"/>
      <c r="F1559" s="12"/>
      <c r="G1559" s="13"/>
      <c r="H1559" s="13"/>
      <c r="I1559" s="13"/>
      <c r="J1559" s="13"/>
      <c r="K1559" s="13"/>
      <c r="M1559" s="22"/>
      <c r="N1559" s="22"/>
    </row>
    <row r="1560" spans="1:14">
      <c r="A1560" s="6" t="s">
        <v>32</v>
      </c>
      <c r="B1560" s="62" t="s">
        <v>354</v>
      </c>
      <c r="C1560" s="2" t="s">
        <v>25</v>
      </c>
      <c r="D1560" s="2" t="s">
        <v>134</v>
      </c>
      <c r="E1560" s="12"/>
      <c r="F1560" s="12"/>
      <c r="G1560" s="13"/>
      <c r="H1560" s="13"/>
      <c r="I1560" s="13"/>
      <c r="J1560" s="13"/>
      <c r="K1560" s="13"/>
      <c r="M1560" s="22"/>
      <c r="N1560" s="22"/>
    </row>
    <row r="1561" spans="1:14">
      <c r="A1561" s="6" t="s">
        <v>32</v>
      </c>
      <c r="B1561" s="62" t="s">
        <v>354</v>
      </c>
      <c r="C1561" s="2" t="s">
        <v>25</v>
      </c>
      <c r="D1561" s="2" t="s">
        <v>134</v>
      </c>
      <c r="E1561" s="12"/>
      <c r="F1561" s="12"/>
      <c r="G1561" s="13"/>
      <c r="H1561" s="13"/>
      <c r="I1561" s="13"/>
      <c r="J1561" s="13"/>
      <c r="K1561" s="13"/>
      <c r="M1561" s="22"/>
      <c r="N1561" s="22"/>
    </row>
    <row r="1562" spans="1:14">
      <c r="A1562" s="6" t="s">
        <v>32</v>
      </c>
      <c r="B1562" s="62" t="s">
        <v>354</v>
      </c>
      <c r="C1562" s="2" t="s">
        <v>26</v>
      </c>
      <c r="D1562" s="2" t="s">
        <v>134</v>
      </c>
      <c r="E1562" s="12"/>
      <c r="F1562" s="12"/>
      <c r="G1562" s="13"/>
      <c r="H1562" s="13"/>
      <c r="I1562" s="13"/>
      <c r="J1562" s="13"/>
      <c r="K1562" s="13"/>
      <c r="M1562" s="22"/>
      <c r="N1562" s="22"/>
    </row>
    <row r="1563" spans="1:14">
      <c r="A1563" s="6" t="s">
        <v>32</v>
      </c>
      <c r="B1563" s="62" t="s">
        <v>354</v>
      </c>
      <c r="C1563" s="2" t="s">
        <v>26</v>
      </c>
      <c r="D1563" s="2" t="s">
        <v>134</v>
      </c>
      <c r="E1563" s="12"/>
      <c r="F1563" s="12"/>
      <c r="G1563" s="13"/>
      <c r="H1563" s="13"/>
      <c r="I1563" s="13"/>
      <c r="J1563" s="13"/>
      <c r="K1563" s="13"/>
      <c r="M1563" s="22"/>
      <c r="N1563" s="22"/>
    </row>
    <row r="1564" spans="1:14">
      <c r="A1564" s="6" t="s">
        <v>32</v>
      </c>
      <c r="B1564" s="62" t="s">
        <v>354</v>
      </c>
      <c r="C1564" s="2" t="s">
        <v>14</v>
      </c>
      <c r="D1564" s="2" t="s">
        <v>134</v>
      </c>
      <c r="E1564" s="12"/>
      <c r="F1564" s="12"/>
      <c r="G1564" s="13"/>
      <c r="H1564" s="13"/>
      <c r="I1564" s="13"/>
      <c r="J1564" s="13"/>
      <c r="K1564" s="13"/>
      <c r="M1564" s="22"/>
      <c r="N1564" s="22"/>
    </row>
    <row r="1565" spans="1:14">
      <c r="A1565" s="6" t="s">
        <v>32</v>
      </c>
      <c r="B1565" s="62" t="s">
        <v>354</v>
      </c>
      <c r="C1565" s="2" t="s">
        <v>14</v>
      </c>
      <c r="D1565" s="2" t="s">
        <v>134</v>
      </c>
      <c r="E1565" s="12"/>
      <c r="F1565" s="12"/>
      <c r="G1565" s="13"/>
      <c r="H1565" s="13"/>
      <c r="I1565" s="13">
        <v>33087</v>
      </c>
      <c r="J1565" s="13">
        <v>33087</v>
      </c>
      <c r="K1565" s="13"/>
      <c r="M1565" s="22"/>
      <c r="N1565" s="22"/>
    </row>
    <row r="1566" spans="1:14" ht="27.6">
      <c r="A1566" s="6" t="s">
        <v>32</v>
      </c>
      <c r="B1566" s="62" t="s">
        <v>354</v>
      </c>
      <c r="C1566" s="2" t="s">
        <v>27</v>
      </c>
      <c r="D1566" s="2" t="s">
        <v>141</v>
      </c>
      <c r="E1566" s="12"/>
      <c r="F1566" s="12"/>
      <c r="G1566" s="13"/>
      <c r="H1566" s="13"/>
      <c r="I1566" s="13"/>
      <c r="J1566" s="13"/>
      <c r="K1566" s="13"/>
      <c r="M1566" s="22"/>
      <c r="N1566" s="22"/>
    </row>
    <row r="1567" spans="1:14" ht="41.4">
      <c r="A1567" s="6" t="s">
        <v>32</v>
      </c>
      <c r="B1567" s="62" t="s">
        <v>354</v>
      </c>
      <c r="C1567" s="2" t="s">
        <v>27</v>
      </c>
      <c r="D1567" s="2" t="s">
        <v>142</v>
      </c>
      <c r="E1567" s="12"/>
      <c r="F1567" s="12"/>
      <c r="G1567" s="13"/>
      <c r="H1567" s="13"/>
      <c r="I1567" s="13"/>
      <c r="J1567" s="13"/>
      <c r="K1567" s="13"/>
      <c r="M1567" s="22"/>
      <c r="N1567" s="22"/>
    </row>
    <row r="1568" spans="1:14">
      <c r="A1568" s="6" t="s">
        <v>32</v>
      </c>
      <c r="B1568" s="62" t="s">
        <v>356</v>
      </c>
      <c r="C1568" s="2" t="s">
        <v>22</v>
      </c>
      <c r="D1568" s="2" t="s">
        <v>125</v>
      </c>
      <c r="E1568" s="12">
        <v>3596578</v>
      </c>
      <c r="F1568" s="12">
        <v>1246006</v>
      </c>
      <c r="G1568" s="13"/>
      <c r="H1568" s="13">
        <v>2350572</v>
      </c>
      <c r="I1568" s="13"/>
      <c r="J1568" s="13"/>
      <c r="K1568" s="13"/>
      <c r="M1568" s="22"/>
      <c r="N1568" s="22"/>
    </row>
    <row r="1569" spans="1:14">
      <c r="A1569" s="6" t="s">
        <v>32</v>
      </c>
      <c r="B1569" s="62" t="s">
        <v>356</v>
      </c>
      <c r="C1569" s="2" t="s">
        <v>22</v>
      </c>
      <c r="D1569" s="2" t="s">
        <v>126</v>
      </c>
      <c r="E1569" s="12">
        <v>3596578</v>
      </c>
      <c r="F1569" s="12">
        <v>956595</v>
      </c>
      <c r="G1569" s="13"/>
      <c r="H1569" s="13">
        <v>2366313</v>
      </c>
      <c r="I1569" s="13"/>
      <c r="J1569" s="13">
        <v>273670</v>
      </c>
      <c r="K1569" s="13"/>
      <c r="L1569" s="2">
        <v>12203</v>
      </c>
      <c r="M1569" s="22">
        <v>23</v>
      </c>
      <c r="N1569" s="22"/>
    </row>
    <row r="1570" spans="1:14">
      <c r="A1570" s="6" t="s">
        <v>32</v>
      </c>
      <c r="B1570" s="62" t="s">
        <v>356</v>
      </c>
      <c r="C1570" s="2" t="s">
        <v>22</v>
      </c>
      <c r="D1570" s="2" t="s">
        <v>127</v>
      </c>
      <c r="E1570" s="12"/>
      <c r="F1570" s="12"/>
      <c r="G1570" s="13"/>
      <c r="H1570" s="13"/>
      <c r="I1570" s="13"/>
      <c r="J1570" s="13"/>
      <c r="K1570" s="13"/>
      <c r="M1570" s="22"/>
      <c r="N1570" s="22"/>
    </row>
    <row r="1571" spans="1:14">
      <c r="A1571" s="6" t="s">
        <v>32</v>
      </c>
      <c r="B1571" s="62" t="s">
        <v>356</v>
      </c>
      <c r="C1571" s="2" t="s">
        <v>22</v>
      </c>
      <c r="D1571" s="2" t="s">
        <v>128</v>
      </c>
      <c r="E1571" s="12"/>
      <c r="F1571" s="12"/>
      <c r="G1571" s="13"/>
      <c r="H1571" s="13"/>
      <c r="I1571" s="13"/>
      <c r="J1571" s="13"/>
      <c r="K1571" s="13"/>
      <c r="M1571" s="22"/>
      <c r="N1571" s="22"/>
    </row>
    <row r="1572" spans="1:14">
      <c r="A1572" s="6" t="s">
        <v>32</v>
      </c>
      <c r="B1572" s="62" t="s">
        <v>356</v>
      </c>
      <c r="C1572" s="2" t="s">
        <v>22</v>
      </c>
      <c r="D1572" s="2" t="s">
        <v>129</v>
      </c>
      <c r="E1572" s="12"/>
      <c r="F1572" s="12"/>
      <c r="G1572" s="13"/>
      <c r="H1572" s="13"/>
      <c r="I1572" s="13"/>
      <c r="J1572" s="13"/>
      <c r="K1572" s="13"/>
      <c r="M1572" s="22"/>
      <c r="N1572" s="22"/>
    </row>
    <row r="1573" spans="1:14">
      <c r="A1573" s="6" t="s">
        <v>32</v>
      </c>
      <c r="B1573" s="62" t="s">
        <v>356</v>
      </c>
      <c r="C1573" s="2" t="s">
        <v>22</v>
      </c>
      <c r="D1573" s="2" t="s">
        <v>130</v>
      </c>
      <c r="E1573" s="12">
        <v>355107</v>
      </c>
      <c r="F1573" s="12">
        <v>14523</v>
      </c>
      <c r="G1573" s="13"/>
      <c r="H1573" s="13">
        <v>183797</v>
      </c>
      <c r="I1573" s="13"/>
      <c r="J1573" s="13">
        <v>156787</v>
      </c>
      <c r="K1573" s="13"/>
      <c r="L1573" s="2">
        <v>14400</v>
      </c>
      <c r="M1573" s="22">
        <v>42667</v>
      </c>
      <c r="N1573" s="22"/>
    </row>
    <row r="1574" spans="1:14">
      <c r="A1574" s="6" t="s">
        <v>32</v>
      </c>
      <c r="B1574" s="62" t="s">
        <v>356</v>
      </c>
      <c r="C1574" s="2" t="s">
        <v>22</v>
      </c>
      <c r="D1574" s="2" t="s">
        <v>131</v>
      </c>
      <c r="E1574" s="12"/>
      <c r="F1574" s="12"/>
      <c r="G1574" s="13"/>
      <c r="H1574" s="13"/>
      <c r="I1574" s="13"/>
      <c r="J1574" s="13"/>
      <c r="K1574" s="13"/>
      <c r="M1574" s="22"/>
      <c r="N1574" s="22"/>
    </row>
    <row r="1575" spans="1:14" ht="27.6">
      <c r="A1575" s="6" t="s">
        <v>32</v>
      </c>
      <c r="B1575" s="62" t="s">
        <v>356</v>
      </c>
      <c r="C1575" s="2" t="s">
        <v>22</v>
      </c>
      <c r="D1575" s="2" t="s">
        <v>132</v>
      </c>
      <c r="E1575" s="12"/>
      <c r="F1575" s="12"/>
      <c r="G1575" s="13"/>
      <c r="H1575" s="13"/>
      <c r="I1575" s="13"/>
      <c r="J1575" s="13"/>
      <c r="K1575" s="13"/>
      <c r="M1575" s="22"/>
      <c r="N1575" s="22"/>
    </row>
    <row r="1576" spans="1:14">
      <c r="A1576" s="6" t="s">
        <v>32</v>
      </c>
      <c r="B1576" s="62" t="s">
        <v>356</v>
      </c>
      <c r="C1576" s="2" t="s">
        <v>22</v>
      </c>
      <c r="D1576" s="2" t="s">
        <v>133</v>
      </c>
      <c r="E1576" s="12"/>
      <c r="F1576" s="12"/>
      <c r="G1576" s="13"/>
      <c r="H1576" s="13"/>
      <c r="I1576" s="13"/>
      <c r="J1576" s="13"/>
      <c r="K1576" s="13"/>
      <c r="M1576" s="22"/>
      <c r="N1576" s="22"/>
    </row>
    <row r="1577" spans="1:14">
      <c r="A1577" s="6" t="s">
        <v>32</v>
      </c>
      <c r="B1577" s="62" t="s">
        <v>356</v>
      </c>
      <c r="C1577" s="2" t="s">
        <v>22</v>
      </c>
      <c r="D1577" s="2" t="s">
        <v>134</v>
      </c>
      <c r="E1577" s="12"/>
      <c r="F1577" s="12"/>
      <c r="G1577" s="13"/>
      <c r="H1577" s="13"/>
      <c r="I1577" s="13"/>
      <c r="J1577" s="13"/>
      <c r="K1577" s="13"/>
      <c r="M1577" s="22"/>
      <c r="N1577" s="22"/>
    </row>
    <row r="1578" spans="1:14">
      <c r="A1578" s="6" t="s">
        <v>32</v>
      </c>
      <c r="B1578" s="62" t="s">
        <v>356</v>
      </c>
      <c r="C1578" s="2" t="s">
        <v>87</v>
      </c>
      <c r="D1578" s="2" t="s">
        <v>135</v>
      </c>
      <c r="E1578" s="12"/>
      <c r="F1578" s="12"/>
      <c r="G1578" s="13">
        <v>1631662</v>
      </c>
      <c r="H1578" s="13">
        <v>1631662</v>
      </c>
      <c r="I1578" s="13"/>
      <c r="J1578" s="13"/>
      <c r="K1578" s="13"/>
      <c r="M1578" s="22"/>
      <c r="N1578" s="22"/>
    </row>
    <row r="1579" spans="1:14">
      <c r="A1579" s="6" t="s">
        <v>32</v>
      </c>
      <c r="B1579" s="62" t="s">
        <v>356</v>
      </c>
      <c r="C1579" s="2" t="s">
        <v>23</v>
      </c>
      <c r="D1579" s="2" t="s">
        <v>136</v>
      </c>
      <c r="E1579" s="12"/>
      <c r="F1579" s="12"/>
      <c r="G1579" s="13">
        <v>3596578</v>
      </c>
      <c r="H1579" s="13">
        <v>3596578</v>
      </c>
      <c r="I1579" s="13"/>
      <c r="J1579" s="13"/>
      <c r="K1579" s="13"/>
      <c r="M1579" s="22"/>
      <c r="N1579" s="22"/>
    </row>
    <row r="1580" spans="1:14">
      <c r="A1580" s="6" t="s">
        <v>32</v>
      </c>
      <c r="B1580" s="62" t="s">
        <v>356</v>
      </c>
      <c r="C1580" s="2" t="s">
        <v>23</v>
      </c>
      <c r="D1580" s="2" t="s">
        <v>126</v>
      </c>
      <c r="E1580" s="12"/>
      <c r="F1580" s="12"/>
      <c r="G1580" s="13">
        <v>9147083</v>
      </c>
      <c r="H1580" s="13">
        <v>8987813</v>
      </c>
      <c r="I1580" s="13"/>
      <c r="J1580" s="13">
        <v>159270</v>
      </c>
      <c r="K1580" s="13"/>
      <c r="M1580" s="22"/>
      <c r="N1580" s="22"/>
    </row>
    <row r="1581" spans="1:14">
      <c r="A1581" s="6" t="s">
        <v>32</v>
      </c>
      <c r="B1581" s="62" t="s">
        <v>356</v>
      </c>
      <c r="C1581" s="2" t="s">
        <v>23</v>
      </c>
      <c r="D1581" s="2" t="s">
        <v>127</v>
      </c>
      <c r="E1581" s="12"/>
      <c r="F1581" s="12"/>
      <c r="G1581" s="13"/>
      <c r="H1581" s="13"/>
      <c r="I1581" s="13"/>
      <c r="J1581" s="13"/>
      <c r="K1581" s="13"/>
      <c r="M1581" s="22"/>
      <c r="N1581" s="22"/>
    </row>
    <row r="1582" spans="1:14">
      <c r="A1582" s="6" t="s">
        <v>32</v>
      </c>
      <c r="B1582" s="62" t="s">
        <v>356</v>
      </c>
      <c r="C1582" s="2" t="s">
        <v>23</v>
      </c>
      <c r="D1582" s="2" t="s">
        <v>128</v>
      </c>
      <c r="E1582" s="12"/>
      <c r="F1582" s="12"/>
      <c r="G1582" s="13"/>
      <c r="H1582" s="13"/>
      <c r="I1582" s="13"/>
      <c r="J1582" s="13"/>
      <c r="K1582" s="13"/>
      <c r="M1582" s="22"/>
      <c r="N1582" s="22"/>
    </row>
    <row r="1583" spans="1:14">
      <c r="A1583" s="6" t="s">
        <v>32</v>
      </c>
      <c r="B1583" s="62" t="s">
        <v>356</v>
      </c>
      <c r="C1583" s="2" t="s">
        <v>23</v>
      </c>
      <c r="D1583" s="2" t="s">
        <v>129</v>
      </c>
      <c r="E1583" s="12"/>
      <c r="F1583" s="12"/>
      <c r="G1583" s="13"/>
      <c r="H1583" s="13"/>
      <c r="I1583" s="13"/>
      <c r="J1583" s="13"/>
      <c r="K1583" s="13"/>
      <c r="M1583" s="22"/>
      <c r="N1583" s="22"/>
    </row>
    <row r="1584" spans="1:14">
      <c r="A1584" s="6" t="s">
        <v>32</v>
      </c>
      <c r="B1584" s="62" t="s">
        <v>356</v>
      </c>
      <c r="C1584" s="2" t="s">
        <v>23</v>
      </c>
      <c r="D1584" s="2" t="s">
        <v>130</v>
      </c>
      <c r="E1584" s="12"/>
      <c r="F1584" s="12"/>
      <c r="G1584" s="13">
        <v>528935</v>
      </c>
      <c r="H1584" s="13"/>
      <c r="I1584" s="13">
        <v>445919</v>
      </c>
      <c r="J1584" s="13">
        <v>58259</v>
      </c>
      <c r="K1584" s="13"/>
      <c r="M1584" s="22"/>
      <c r="N1584" s="22"/>
    </row>
    <row r="1585" spans="1:14">
      <c r="A1585" s="6" t="s">
        <v>32</v>
      </c>
      <c r="B1585" s="62" t="s">
        <v>356</v>
      </c>
      <c r="C1585" s="2" t="s">
        <v>23</v>
      </c>
      <c r="D1585" s="2" t="s">
        <v>137</v>
      </c>
      <c r="E1585" s="12"/>
      <c r="F1585" s="12"/>
      <c r="G1585" s="13"/>
      <c r="H1585" s="13"/>
      <c r="I1585" s="13"/>
      <c r="J1585" s="13"/>
      <c r="K1585" s="13"/>
      <c r="M1585" s="22"/>
      <c r="N1585" s="22"/>
    </row>
    <row r="1586" spans="1:14" ht="27.6">
      <c r="A1586" s="6" t="s">
        <v>32</v>
      </c>
      <c r="B1586" s="62" t="s">
        <v>356</v>
      </c>
      <c r="C1586" s="2" t="s">
        <v>23</v>
      </c>
      <c r="D1586" s="2" t="s">
        <v>138</v>
      </c>
      <c r="E1586" s="12"/>
      <c r="F1586" s="12"/>
      <c r="G1586" s="13"/>
      <c r="H1586" s="13"/>
      <c r="I1586" s="13"/>
      <c r="J1586" s="13"/>
      <c r="K1586" s="13"/>
      <c r="M1586" s="22"/>
      <c r="N1586" s="22"/>
    </row>
    <row r="1587" spans="1:14">
      <c r="A1587" s="6" t="s">
        <v>32</v>
      </c>
      <c r="B1587" s="62" t="s">
        <v>356</v>
      </c>
      <c r="C1587" s="2" t="s">
        <v>23</v>
      </c>
      <c r="D1587" s="2" t="s">
        <v>134</v>
      </c>
      <c r="E1587" s="12"/>
      <c r="F1587" s="12"/>
      <c r="G1587" s="13"/>
      <c r="H1587" s="13"/>
      <c r="I1587" s="13"/>
      <c r="J1587" s="13"/>
      <c r="K1587" s="13"/>
      <c r="M1587" s="22"/>
      <c r="N1587" s="22"/>
    </row>
    <row r="1588" spans="1:14">
      <c r="A1588" s="6" t="s">
        <v>32</v>
      </c>
      <c r="B1588" s="62" t="s">
        <v>356</v>
      </c>
      <c r="C1588" s="2" t="s">
        <v>24</v>
      </c>
      <c r="D1588" s="2" t="s">
        <v>125</v>
      </c>
      <c r="E1588" s="12"/>
      <c r="F1588" s="12"/>
      <c r="G1588" s="13">
        <v>11709991</v>
      </c>
      <c r="H1588" s="13">
        <v>1818236</v>
      </c>
      <c r="I1588" s="13"/>
      <c r="J1588" s="13">
        <v>9891264</v>
      </c>
      <c r="K1588" s="13"/>
      <c r="M1588" s="22"/>
      <c r="N1588" s="22"/>
    </row>
    <row r="1589" spans="1:14">
      <c r="A1589" s="6" t="s">
        <v>32</v>
      </c>
      <c r="B1589" s="62" t="s">
        <v>356</v>
      </c>
      <c r="C1589" s="2" t="s">
        <v>24</v>
      </c>
      <c r="D1589" s="2" t="s">
        <v>126</v>
      </c>
      <c r="E1589" s="12"/>
      <c r="F1589" s="12"/>
      <c r="G1589" s="13">
        <v>10887551</v>
      </c>
      <c r="H1589" s="13">
        <v>4036641</v>
      </c>
      <c r="I1589" s="13"/>
      <c r="J1589" s="13">
        <v>6840716</v>
      </c>
      <c r="K1589" s="13"/>
      <c r="M1589" s="22"/>
      <c r="N1589" s="22"/>
    </row>
    <row r="1590" spans="1:14">
      <c r="A1590" s="6" t="s">
        <v>32</v>
      </c>
      <c r="B1590" s="62" t="s">
        <v>356</v>
      </c>
      <c r="C1590" s="2" t="s">
        <v>24</v>
      </c>
      <c r="D1590" s="2" t="s">
        <v>127</v>
      </c>
      <c r="E1590" s="12"/>
      <c r="F1590" s="12"/>
      <c r="G1590" s="13"/>
      <c r="H1590" s="13"/>
      <c r="I1590" s="13"/>
      <c r="J1590" s="13"/>
      <c r="K1590" s="13"/>
      <c r="M1590" s="22"/>
      <c r="N1590" s="22"/>
    </row>
    <row r="1591" spans="1:14">
      <c r="A1591" s="6" t="s">
        <v>32</v>
      </c>
      <c r="B1591" s="62" t="s">
        <v>356</v>
      </c>
      <c r="C1591" s="2" t="s">
        <v>24</v>
      </c>
      <c r="D1591" s="2" t="s">
        <v>128</v>
      </c>
      <c r="E1591" s="12"/>
      <c r="F1591" s="12"/>
      <c r="G1591" s="13"/>
      <c r="H1591" s="13"/>
      <c r="I1591" s="13"/>
      <c r="J1591" s="13"/>
      <c r="K1591" s="13"/>
      <c r="M1591" s="22"/>
      <c r="N1591" s="22"/>
    </row>
    <row r="1592" spans="1:14">
      <c r="A1592" s="6" t="s">
        <v>32</v>
      </c>
      <c r="B1592" s="62" t="s">
        <v>356</v>
      </c>
      <c r="C1592" s="2" t="s">
        <v>24</v>
      </c>
      <c r="D1592" s="2" t="s">
        <v>129</v>
      </c>
      <c r="E1592" s="12"/>
      <c r="F1592" s="12"/>
      <c r="G1592" s="13"/>
      <c r="H1592" s="13"/>
      <c r="I1592" s="13"/>
      <c r="J1592" s="13"/>
      <c r="K1592" s="13"/>
      <c r="M1592" s="22"/>
      <c r="N1592" s="22"/>
    </row>
    <row r="1593" spans="1:14">
      <c r="A1593" s="6" t="s">
        <v>32</v>
      </c>
      <c r="B1593" s="62" t="s">
        <v>356</v>
      </c>
      <c r="C1593" s="2" t="s">
        <v>24</v>
      </c>
      <c r="D1593" s="2" t="s">
        <v>130</v>
      </c>
      <c r="E1593" s="12"/>
      <c r="F1593" s="12"/>
      <c r="G1593" s="13">
        <v>979663</v>
      </c>
      <c r="H1593" s="13"/>
      <c r="I1593" s="13"/>
      <c r="J1593" s="13"/>
      <c r="K1593" s="13"/>
      <c r="M1593" s="22"/>
      <c r="N1593" s="22"/>
    </row>
    <row r="1594" spans="1:14">
      <c r="A1594" s="6" t="s">
        <v>32</v>
      </c>
      <c r="B1594" s="63" t="s">
        <v>356</v>
      </c>
      <c r="C1594" s="2" t="s">
        <v>24</v>
      </c>
      <c r="D1594" s="2" t="s">
        <v>137</v>
      </c>
      <c r="E1594" s="12"/>
      <c r="F1594" s="12"/>
      <c r="G1594" s="13"/>
      <c r="H1594" s="13"/>
      <c r="I1594" s="13"/>
      <c r="J1594" s="13"/>
      <c r="K1594" s="13"/>
      <c r="M1594" s="22"/>
      <c r="N1594" s="22"/>
    </row>
    <row r="1595" spans="1:14">
      <c r="A1595" s="6" t="s">
        <v>32</v>
      </c>
      <c r="B1595" s="62" t="s">
        <v>356</v>
      </c>
      <c r="C1595" s="2" t="s">
        <v>24</v>
      </c>
      <c r="D1595" s="2" t="s">
        <v>139</v>
      </c>
      <c r="E1595" s="12"/>
      <c r="F1595" s="12"/>
      <c r="G1595" s="13"/>
      <c r="H1595" s="13"/>
      <c r="I1595" s="13"/>
      <c r="J1595" s="13"/>
      <c r="K1595" s="13"/>
      <c r="M1595" s="22"/>
      <c r="N1595" s="22"/>
    </row>
    <row r="1596" spans="1:14" ht="27.6">
      <c r="A1596" s="6" t="s">
        <v>32</v>
      </c>
      <c r="B1596" s="62" t="s">
        <v>356</v>
      </c>
      <c r="C1596" s="2" t="s">
        <v>24</v>
      </c>
      <c r="D1596" s="2" t="s">
        <v>140</v>
      </c>
      <c r="E1596" s="12"/>
      <c r="F1596" s="12"/>
      <c r="G1596" s="13"/>
      <c r="H1596" s="13"/>
      <c r="I1596" s="13"/>
      <c r="J1596" s="13"/>
      <c r="K1596" s="13"/>
      <c r="M1596" s="22"/>
      <c r="N1596" s="22"/>
    </row>
    <row r="1597" spans="1:14">
      <c r="A1597" s="6" t="s">
        <v>32</v>
      </c>
      <c r="B1597" s="62" t="s">
        <v>356</v>
      </c>
      <c r="C1597" s="2" t="s">
        <v>24</v>
      </c>
      <c r="D1597" s="2" t="s">
        <v>134</v>
      </c>
      <c r="E1597" s="12"/>
      <c r="F1597" s="12"/>
      <c r="G1597" s="13"/>
      <c r="H1597" s="13"/>
      <c r="I1597" s="13"/>
      <c r="J1597" s="13"/>
      <c r="K1597" s="13"/>
      <c r="M1597" s="22"/>
      <c r="N1597" s="22"/>
    </row>
    <row r="1598" spans="1:14">
      <c r="A1598" s="6" t="s">
        <v>32</v>
      </c>
      <c r="B1598" s="62" t="s">
        <v>356</v>
      </c>
      <c r="C1598" s="2" t="s">
        <v>25</v>
      </c>
      <c r="D1598" s="2" t="s">
        <v>134</v>
      </c>
      <c r="E1598" s="12"/>
      <c r="F1598" s="12"/>
      <c r="G1598" s="13"/>
      <c r="H1598" s="13"/>
      <c r="I1598" s="13"/>
      <c r="J1598" s="13"/>
      <c r="K1598" s="13"/>
      <c r="M1598" s="22"/>
      <c r="N1598" s="22"/>
    </row>
    <row r="1599" spans="1:14">
      <c r="A1599" s="6" t="s">
        <v>32</v>
      </c>
      <c r="B1599" s="62" t="s">
        <v>356</v>
      </c>
      <c r="C1599" s="2" t="s">
        <v>25</v>
      </c>
      <c r="D1599" s="2" t="s">
        <v>134</v>
      </c>
      <c r="E1599" s="12"/>
      <c r="F1599" s="12"/>
      <c r="G1599" s="13"/>
      <c r="H1599" s="13"/>
      <c r="I1599" s="13"/>
      <c r="J1599" s="13"/>
      <c r="K1599" s="13"/>
      <c r="M1599" s="22"/>
      <c r="N1599" s="22"/>
    </row>
    <row r="1600" spans="1:14">
      <c r="A1600" s="6" t="s">
        <v>32</v>
      </c>
      <c r="B1600" s="62" t="s">
        <v>356</v>
      </c>
      <c r="C1600" s="2" t="s">
        <v>26</v>
      </c>
      <c r="D1600" s="2" t="s">
        <v>134</v>
      </c>
      <c r="E1600" s="12"/>
      <c r="F1600" s="12"/>
      <c r="G1600" s="13"/>
      <c r="H1600" s="13"/>
      <c r="I1600" s="13"/>
      <c r="J1600" s="13"/>
      <c r="K1600" s="13"/>
      <c r="M1600" s="22"/>
      <c r="N1600" s="22"/>
    </row>
    <row r="1601" spans="1:14">
      <c r="A1601" s="6" t="s">
        <v>32</v>
      </c>
      <c r="B1601" s="62" t="s">
        <v>356</v>
      </c>
      <c r="C1601" s="2" t="s">
        <v>26</v>
      </c>
      <c r="D1601" s="2" t="s">
        <v>134</v>
      </c>
      <c r="E1601" s="12"/>
      <c r="F1601" s="12"/>
      <c r="G1601" s="13"/>
      <c r="H1601" s="13"/>
      <c r="I1601" s="13"/>
      <c r="J1601" s="13"/>
      <c r="K1601" s="13"/>
      <c r="M1601" s="22"/>
      <c r="N1601" s="22"/>
    </row>
    <row r="1602" spans="1:14">
      <c r="A1602" s="6" t="s">
        <v>32</v>
      </c>
      <c r="B1602" s="62" t="s">
        <v>356</v>
      </c>
      <c r="C1602" s="2" t="s">
        <v>14</v>
      </c>
      <c r="D1602" s="2" t="s">
        <v>134</v>
      </c>
      <c r="E1602" s="12"/>
      <c r="F1602" s="12"/>
      <c r="G1602" s="13"/>
      <c r="H1602" s="13"/>
      <c r="I1602" s="13"/>
      <c r="J1602" s="13"/>
      <c r="K1602" s="13"/>
      <c r="M1602" s="22"/>
      <c r="N1602" s="22"/>
    </row>
    <row r="1603" spans="1:14">
      <c r="A1603" s="6" t="s">
        <v>32</v>
      </c>
      <c r="B1603" s="62" t="s">
        <v>356</v>
      </c>
      <c r="C1603" s="2" t="s">
        <v>14</v>
      </c>
      <c r="D1603" s="2" t="s">
        <v>134</v>
      </c>
      <c r="E1603" s="12"/>
      <c r="F1603" s="12"/>
      <c r="G1603" s="13"/>
      <c r="H1603" s="13"/>
      <c r="I1603" s="13"/>
      <c r="J1603" s="13"/>
      <c r="K1603" s="13"/>
      <c r="M1603" s="22"/>
      <c r="N1603" s="22"/>
    </row>
    <row r="1604" spans="1:14" ht="27.6">
      <c r="A1604" s="6" t="s">
        <v>32</v>
      </c>
      <c r="B1604" s="62" t="s">
        <v>356</v>
      </c>
      <c r="C1604" s="2" t="s">
        <v>27</v>
      </c>
      <c r="D1604" s="2" t="s">
        <v>141</v>
      </c>
      <c r="E1604" s="12"/>
      <c r="F1604" s="12"/>
      <c r="G1604" s="13"/>
      <c r="H1604" s="13"/>
      <c r="I1604" s="13"/>
      <c r="J1604" s="13"/>
      <c r="K1604" s="13"/>
      <c r="M1604" s="22"/>
      <c r="N1604" s="22"/>
    </row>
    <row r="1605" spans="1:14" ht="41.4">
      <c r="A1605" s="6" t="s">
        <v>32</v>
      </c>
      <c r="B1605" s="62" t="s">
        <v>356</v>
      </c>
      <c r="C1605" s="2" t="s">
        <v>27</v>
      </c>
      <c r="D1605" s="2" t="s">
        <v>142</v>
      </c>
      <c r="E1605" s="12"/>
      <c r="F1605" s="12"/>
      <c r="G1605" s="13"/>
      <c r="H1605" s="13"/>
      <c r="I1605" s="13"/>
      <c r="J1605" s="13"/>
      <c r="K1605" s="13"/>
      <c r="M1605" s="22"/>
      <c r="N1605" s="22"/>
    </row>
    <row r="1606" spans="1:14">
      <c r="A1606" s="6" t="s">
        <v>32</v>
      </c>
      <c r="B1606" s="62" t="s">
        <v>358</v>
      </c>
      <c r="C1606" s="2" t="s">
        <v>22</v>
      </c>
      <c r="D1606" s="2" t="s">
        <v>125</v>
      </c>
      <c r="E1606" s="12">
        <v>2806713</v>
      </c>
      <c r="F1606" s="12">
        <v>2062213</v>
      </c>
      <c r="G1606" s="13">
        <v>11981883</v>
      </c>
      <c r="H1606" s="13">
        <v>7698750</v>
      </c>
      <c r="I1606" s="13" t="s">
        <v>157</v>
      </c>
      <c r="J1606" s="13">
        <v>4970301</v>
      </c>
      <c r="K1606" s="13" t="s">
        <v>157</v>
      </c>
      <c r="L1606" s="134">
        <v>50334</v>
      </c>
      <c r="M1606" s="22">
        <v>6998</v>
      </c>
      <c r="N1606" s="22"/>
    </row>
    <row r="1607" spans="1:14">
      <c r="A1607" s="6" t="s">
        <v>32</v>
      </c>
      <c r="B1607" s="62" t="s">
        <v>358</v>
      </c>
      <c r="C1607" s="2" t="s">
        <v>22</v>
      </c>
      <c r="D1607" s="2" t="s">
        <v>126</v>
      </c>
      <c r="E1607" s="12">
        <v>2806712</v>
      </c>
      <c r="F1607" s="12">
        <v>1759424</v>
      </c>
      <c r="G1607" s="13">
        <v>17062272</v>
      </c>
      <c r="H1607" s="13">
        <v>8692769</v>
      </c>
      <c r="I1607" s="13" t="s">
        <v>157</v>
      </c>
      <c r="J1607" s="13">
        <v>7437242</v>
      </c>
      <c r="K1607" s="13" t="s">
        <v>157</v>
      </c>
      <c r="L1607" s="134">
        <v>1561082</v>
      </c>
      <c r="M1607" s="22">
        <v>418468</v>
      </c>
      <c r="N1607" s="22"/>
    </row>
    <row r="1608" spans="1:14">
      <c r="A1608" s="6" t="s">
        <v>32</v>
      </c>
      <c r="B1608" s="62" t="s">
        <v>358</v>
      </c>
      <c r="C1608" s="2" t="s">
        <v>22</v>
      </c>
      <c r="D1608" s="2" t="s">
        <v>127</v>
      </c>
      <c r="E1608" s="12"/>
      <c r="F1608" s="12"/>
      <c r="G1608" s="13"/>
      <c r="H1608" s="13"/>
      <c r="I1608" s="13"/>
      <c r="J1608" s="13"/>
      <c r="K1608" s="13"/>
      <c r="M1608" s="22"/>
      <c r="N1608" s="22"/>
    </row>
    <row r="1609" spans="1:14">
      <c r="A1609" s="6" t="s">
        <v>32</v>
      </c>
      <c r="B1609" s="62" t="s">
        <v>358</v>
      </c>
      <c r="C1609" s="2" t="s">
        <v>22</v>
      </c>
      <c r="D1609" s="2" t="s">
        <v>128</v>
      </c>
      <c r="E1609" s="12"/>
      <c r="F1609" s="12"/>
      <c r="G1609" s="13"/>
      <c r="H1609" s="13"/>
      <c r="I1609" s="13"/>
      <c r="J1609" s="13"/>
      <c r="K1609" s="13"/>
      <c r="M1609" s="22"/>
      <c r="N1609" s="22"/>
    </row>
    <row r="1610" spans="1:14">
      <c r="A1610" s="6" t="s">
        <v>32</v>
      </c>
      <c r="B1610" s="62" t="s">
        <v>358</v>
      </c>
      <c r="C1610" s="2" t="s">
        <v>22</v>
      </c>
      <c r="D1610" s="2" t="s">
        <v>129</v>
      </c>
      <c r="E1610" s="12">
        <v>404121</v>
      </c>
      <c r="F1610" s="12">
        <v>165000</v>
      </c>
      <c r="G1610" s="13">
        <v>1792748</v>
      </c>
      <c r="H1610" s="13">
        <v>1077801</v>
      </c>
      <c r="I1610" s="13" t="s">
        <v>157</v>
      </c>
      <c r="J1610" s="13">
        <v>954068</v>
      </c>
      <c r="K1610" s="13" t="s">
        <v>157</v>
      </c>
      <c r="L1610" s="2" t="s">
        <v>157</v>
      </c>
      <c r="M1610" s="22" t="s">
        <v>155</v>
      </c>
      <c r="N1610" s="22"/>
    </row>
    <row r="1611" spans="1:14">
      <c r="A1611" s="6" t="s">
        <v>32</v>
      </c>
      <c r="B1611" s="62" t="s">
        <v>358</v>
      </c>
      <c r="C1611" s="2" t="s">
        <v>22</v>
      </c>
      <c r="D1611" s="2" t="s">
        <v>130</v>
      </c>
      <c r="E1611" s="12"/>
      <c r="F1611" s="12"/>
      <c r="G1611" s="13"/>
      <c r="H1611" s="13"/>
      <c r="I1611" s="13"/>
      <c r="J1611" s="13"/>
      <c r="K1611" s="13"/>
      <c r="M1611" s="22"/>
      <c r="N1611" s="22"/>
    </row>
    <row r="1612" spans="1:14">
      <c r="A1612" s="6" t="s">
        <v>32</v>
      </c>
      <c r="B1612" s="62" t="s">
        <v>358</v>
      </c>
      <c r="C1612" s="2" t="s">
        <v>22</v>
      </c>
      <c r="D1612" s="2" t="s">
        <v>131</v>
      </c>
      <c r="E1612" s="12"/>
      <c r="F1612" s="12"/>
      <c r="G1612" s="13"/>
      <c r="H1612" s="13"/>
      <c r="I1612" s="13"/>
      <c r="J1612" s="13"/>
      <c r="K1612" s="13"/>
      <c r="M1612" s="22"/>
      <c r="N1612" s="22"/>
    </row>
    <row r="1613" spans="1:14" ht="27.6">
      <c r="A1613" s="6" t="s">
        <v>32</v>
      </c>
      <c r="B1613" s="62" t="s">
        <v>358</v>
      </c>
      <c r="C1613" s="2" t="s">
        <v>22</v>
      </c>
      <c r="D1613" s="2" t="s">
        <v>132</v>
      </c>
      <c r="E1613" s="12"/>
      <c r="F1613" s="12"/>
      <c r="G1613" s="13"/>
      <c r="H1613" s="13"/>
      <c r="I1613" s="13"/>
      <c r="J1613" s="13"/>
      <c r="K1613" s="13"/>
      <c r="M1613" s="22"/>
      <c r="N1613" s="22"/>
    </row>
    <row r="1614" spans="1:14">
      <c r="A1614" s="6" t="s">
        <v>32</v>
      </c>
      <c r="B1614" s="62" t="s">
        <v>358</v>
      </c>
      <c r="C1614" s="2" t="s">
        <v>22</v>
      </c>
      <c r="D1614" s="2" t="s">
        <v>133</v>
      </c>
      <c r="E1614" s="12"/>
      <c r="F1614" s="12"/>
      <c r="G1614" s="13"/>
      <c r="H1614" s="13"/>
      <c r="I1614" s="13"/>
      <c r="J1614" s="13"/>
      <c r="K1614" s="13"/>
      <c r="M1614" s="22"/>
      <c r="N1614" s="22"/>
    </row>
    <row r="1615" spans="1:14">
      <c r="A1615" s="6" t="s">
        <v>32</v>
      </c>
      <c r="B1615" s="62" t="s">
        <v>358</v>
      </c>
      <c r="C1615" s="2" t="s">
        <v>22</v>
      </c>
      <c r="D1615" s="2" t="s">
        <v>134</v>
      </c>
      <c r="E1615" s="12"/>
      <c r="F1615" s="12"/>
      <c r="G1615" s="13"/>
      <c r="H1615" s="13"/>
      <c r="I1615" s="13"/>
      <c r="J1615" s="13"/>
      <c r="K1615" s="13"/>
      <c r="M1615" s="22"/>
      <c r="N1615" s="22"/>
    </row>
    <row r="1616" spans="1:14">
      <c r="A1616" s="6" t="s">
        <v>32</v>
      </c>
      <c r="B1616" s="62" t="s">
        <v>358</v>
      </c>
      <c r="C1616" s="2" t="s">
        <v>87</v>
      </c>
      <c r="D1616" s="2" t="s">
        <v>135</v>
      </c>
      <c r="E1616" s="12"/>
      <c r="F1616" s="12"/>
      <c r="G1616" s="13"/>
      <c r="H1616" s="13"/>
      <c r="I1616" s="13"/>
      <c r="J1616" s="13"/>
      <c r="K1616" s="13"/>
      <c r="M1616" s="22"/>
      <c r="N1616" s="22"/>
    </row>
    <row r="1617" spans="1:14">
      <c r="A1617" s="6" t="s">
        <v>32</v>
      </c>
      <c r="B1617" s="62" t="s">
        <v>358</v>
      </c>
      <c r="C1617" s="2" t="s">
        <v>23</v>
      </c>
      <c r="D1617" s="2" t="s">
        <v>136</v>
      </c>
      <c r="E1617" s="12"/>
      <c r="F1617" s="12"/>
      <c r="G1617" s="13"/>
      <c r="H1617" s="13"/>
      <c r="I1617" s="13"/>
      <c r="J1617" s="13"/>
      <c r="K1617" s="13"/>
      <c r="M1617" s="22"/>
      <c r="N1617" s="22"/>
    </row>
    <row r="1618" spans="1:14">
      <c r="A1618" s="6" t="s">
        <v>32</v>
      </c>
      <c r="B1618" s="62" t="s">
        <v>358</v>
      </c>
      <c r="C1618" s="2" t="s">
        <v>23</v>
      </c>
      <c r="D1618" s="2" t="s">
        <v>126</v>
      </c>
      <c r="E1618" s="12"/>
      <c r="F1618" s="12"/>
      <c r="G1618" s="13"/>
      <c r="H1618" s="13"/>
      <c r="I1618" s="13"/>
      <c r="J1618" s="13"/>
      <c r="K1618" s="13"/>
      <c r="M1618" s="22"/>
      <c r="N1618" s="22"/>
    </row>
    <row r="1619" spans="1:14">
      <c r="A1619" s="6" t="s">
        <v>32</v>
      </c>
      <c r="B1619" s="62" t="s">
        <v>358</v>
      </c>
      <c r="C1619" s="2" t="s">
        <v>23</v>
      </c>
      <c r="D1619" s="2" t="s">
        <v>127</v>
      </c>
      <c r="E1619" s="12"/>
      <c r="F1619" s="12"/>
      <c r="G1619" s="13"/>
      <c r="H1619" s="13"/>
      <c r="I1619" s="13"/>
      <c r="J1619" s="13"/>
      <c r="K1619" s="13"/>
      <c r="M1619" s="22"/>
      <c r="N1619" s="22"/>
    </row>
    <row r="1620" spans="1:14">
      <c r="A1620" s="6" t="s">
        <v>32</v>
      </c>
      <c r="B1620" s="62" t="s">
        <v>358</v>
      </c>
      <c r="C1620" s="2" t="s">
        <v>23</v>
      </c>
      <c r="D1620" s="2" t="s">
        <v>128</v>
      </c>
      <c r="E1620" s="12"/>
      <c r="F1620" s="12"/>
      <c r="G1620" s="13"/>
      <c r="H1620" s="13"/>
      <c r="I1620" s="13"/>
      <c r="J1620" s="13"/>
      <c r="K1620" s="13"/>
      <c r="M1620" s="22"/>
      <c r="N1620" s="22"/>
    </row>
    <row r="1621" spans="1:14">
      <c r="A1621" s="6" t="s">
        <v>32</v>
      </c>
      <c r="B1621" s="62" t="s">
        <v>358</v>
      </c>
      <c r="C1621" s="2" t="s">
        <v>23</v>
      </c>
      <c r="D1621" s="2" t="s">
        <v>129</v>
      </c>
      <c r="E1621" s="12"/>
      <c r="F1621" s="12"/>
      <c r="G1621" s="13"/>
      <c r="H1621" s="13"/>
      <c r="I1621" s="13"/>
      <c r="J1621" s="13"/>
      <c r="K1621" s="13"/>
      <c r="M1621" s="22"/>
      <c r="N1621" s="22"/>
    </row>
    <row r="1622" spans="1:14">
      <c r="A1622" s="6" t="s">
        <v>32</v>
      </c>
      <c r="B1622" s="62" t="s">
        <v>358</v>
      </c>
      <c r="C1622" s="2" t="s">
        <v>23</v>
      </c>
      <c r="D1622" s="2" t="s">
        <v>130</v>
      </c>
      <c r="E1622" s="12"/>
      <c r="F1622" s="12"/>
      <c r="G1622" s="13"/>
      <c r="H1622" s="13"/>
      <c r="I1622" s="13"/>
      <c r="J1622" s="13"/>
      <c r="K1622" s="13"/>
      <c r="M1622" s="22"/>
      <c r="N1622" s="22"/>
    </row>
    <row r="1623" spans="1:14">
      <c r="A1623" s="6" t="s">
        <v>32</v>
      </c>
      <c r="B1623" s="62" t="s">
        <v>358</v>
      </c>
      <c r="C1623" s="2" t="s">
        <v>23</v>
      </c>
      <c r="D1623" s="2" t="s">
        <v>137</v>
      </c>
      <c r="E1623" s="12"/>
      <c r="F1623" s="12"/>
      <c r="G1623" s="13"/>
      <c r="H1623" s="13"/>
      <c r="I1623" s="13"/>
      <c r="J1623" s="13"/>
      <c r="K1623" s="13"/>
      <c r="M1623" s="22"/>
      <c r="N1623" s="22"/>
    </row>
    <row r="1624" spans="1:14" ht="27.6">
      <c r="A1624" s="6" t="s">
        <v>32</v>
      </c>
      <c r="B1624" s="62" t="s">
        <v>358</v>
      </c>
      <c r="C1624" s="2" t="s">
        <v>23</v>
      </c>
      <c r="D1624" s="2" t="s">
        <v>138</v>
      </c>
      <c r="E1624" s="12"/>
      <c r="F1624" s="12"/>
      <c r="G1624" s="13"/>
      <c r="H1624" s="13"/>
      <c r="I1624" s="13"/>
      <c r="J1624" s="13"/>
      <c r="K1624" s="13"/>
      <c r="M1624" s="22"/>
      <c r="N1624" s="22"/>
    </row>
    <row r="1625" spans="1:14">
      <c r="A1625" s="6" t="s">
        <v>32</v>
      </c>
      <c r="B1625" s="62" t="s">
        <v>358</v>
      </c>
      <c r="C1625" s="2" t="s">
        <v>23</v>
      </c>
      <c r="D1625" s="2" t="s">
        <v>134</v>
      </c>
      <c r="E1625" s="12"/>
      <c r="F1625" s="12"/>
      <c r="G1625" s="13"/>
      <c r="H1625" s="13"/>
      <c r="I1625" s="13"/>
      <c r="J1625" s="13"/>
      <c r="K1625" s="13"/>
      <c r="M1625" s="22"/>
      <c r="N1625" s="22"/>
    </row>
    <row r="1626" spans="1:14">
      <c r="A1626" s="6" t="s">
        <v>32</v>
      </c>
      <c r="B1626" s="62" t="s">
        <v>358</v>
      </c>
      <c r="C1626" s="2" t="s">
        <v>24</v>
      </c>
      <c r="D1626" s="2" t="s">
        <v>125</v>
      </c>
      <c r="E1626" s="12"/>
      <c r="F1626" s="12"/>
      <c r="G1626" s="13"/>
      <c r="H1626" s="13"/>
      <c r="I1626" s="13"/>
      <c r="J1626" s="13"/>
      <c r="K1626" s="13"/>
      <c r="M1626" s="22"/>
      <c r="N1626" s="22"/>
    </row>
    <row r="1627" spans="1:14">
      <c r="A1627" s="6" t="s">
        <v>32</v>
      </c>
      <c r="B1627" s="62" t="s">
        <v>358</v>
      </c>
      <c r="C1627" s="2" t="s">
        <v>24</v>
      </c>
      <c r="D1627" s="2" t="s">
        <v>126</v>
      </c>
      <c r="E1627" s="12"/>
      <c r="F1627" s="12"/>
      <c r="G1627" s="13"/>
      <c r="H1627" s="13"/>
      <c r="I1627" s="13"/>
      <c r="J1627" s="13"/>
      <c r="K1627" s="13"/>
      <c r="M1627" s="22"/>
      <c r="N1627" s="22"/>
    </row>
    <row r="1628" spans="1:14">
      <c r="A1628" s="6" t="s">
        <v>32</v>
      </c>
      <c r="B1628" s="62" t="s">
        <v>358</v>
      </c>
      <c r="C1628" s="2" t="s">
        <v>24</v>
      </c>
      <c r="D1628" s="2" t="s">
        <v>127</v>
      </c>
      <c r="E1628" s="12"/>
      <c r="F1628" s="12"/>
      <c r="G1628" s="13"/>
      <c r="H1628" s="13"/>
      <c r="I1628" s="13"/>
      <c r="J1628" s="13"/>
      <c r="K1628" s="13"/>
      <c r="M1628" s="22"/>
      <c r="N1628" s="22"/>
    </row>
    <row r="1629" spans="1:14">
      <c r="A1629" s="6" t="s">
        <v>32</v>
      </c>
      <c r="B1629" s="62" t="s">
        <v>358</v>
      </c>
      <c r="C1629" s="2" t="s">
        <v>24</v>
      </c>
      <c r="D1629" s="2" t="s">
        <v>128</v>
      </c>
      <c r="E1629" s="12"/>
      <c r="F1629" s="12"/>
      <c r="G1629" s="13"/>
      <c r="H1629" s="13"/>
      <c r="I1629" s="13"/>
      <c r="J1629" s="13"/>
      <c r="K1629" s="13"/>
      <c r="M1629" s="22"/>
      <c r="N1629" s="22"/>
    </row>
    <row r="1630" spans="1:14">
      <c r="A1630" s="6" t="s">
        <v>32</v>
      </c>
      <c r="B1630" s="62" t="s">
        <v>358</v>
      </c>
      <c r="C1630" s="2" t="s">
        <v>24</v>
      </c>
      <c r="D1630" s="2" t="s">
        <v>129</v>
      </c>
      <c r="E1630" s="12"/>
      <c r="F1630" s="12"/>
      <c r="G1630" s="13"/>
      <c r="H1630" s="13"/>
      <c r="I1630" s="13"/>
      <c r="J1630" s="13"/>
      <c r="K1630" s="13"/>
      <c r="M1630" s="22"/>
      <c r="N1630" s="22"/>
    </row>
    <row r="1631" spans="1:14">
      <c r="A1631" s="6" t="s">
        <v>32</v>
      </c>
      <c r="B1631" s="63" t="s">
        <v>358</v>
      </c>
      <c r="C1631" s="2" t="s">
        <v>24</v>
      </c>
      <c r="D1631" s="2" t="s">
        <v>130</v>
      </c>
      <c r="E1631" s="12"/>
      <c r="F1631" s="12"/>
      <c r="G1631" s="13"/>
      <c r="H1631" s="13"/>
      <c r="I1631" s="13"/>
      <c r="J1631" s="13"/>
      <c r="K1631" s="13"/>
      <c r="M1631" s="22"/>
      <c r="N1631" s="22"/>
    </row>
    <row r="1632" spans="1:14">
      <c r="A1632" s="6" t="s">
        <v>32</v>
      </c>
      <c r="B1632" s="62" t="s">
        <v>358</v>
      </c>
      <c r="C1632" s="2" t="s">
        <v>24</v>
      </c>
      <c r="D1632" s="2" t="s">
        <v>137</v>
      </c>
      <c r="E1632" s="12"/>
      <c r="F1632" s="12"/>
      <c r="G1632" s="13"/>
      <c r="H1632" s="13"/>
      <c r="I1632" s="13"/>
      <c r="J1632" s="13"/>
      <c r="K1632" s="13"/>
      <c r="M1632" s="22"/>
      <c r="N1632" s="22"/>
    </row>
    <row r="1633" spans="1:14">
      <c r="A1633" s="6" t="s">
        <v>32</v>
      </c>
      <c r="B1633" s="62" t="s">
        <v>358</v>
      </c>
      <c r="C1633" s="2" t="s">
        <v>24</v>
      </c>
      <c r="D1633" s="2" t="s">
        <v>139</v>
      </c>
      <c r="E1633" s="12"/>
      <c r="F1633" s="12"/>
      <c r="G1633" s="13"/>
      <c r="H1633" s="13"/>
      <c r="I1633" s="13"/>
      <c r="J1633" s="13"/>
      <c r="K1633" s="13"/>
      <c r="M1633" s="22"/>
      <c r="N1633" s="22"/>
    </row>
    <row r="1634" spans="1:14" ht="27.6">
      <c r="A1634" s="6" t="s">
        <v>32</v>
      </c>
      <c r="B1634" s="62" t="s">
        <v>358</v>
      </c>
      <c r="C1634" s="2" t="s">
        <v>24</v>
      </c>
      <c r="D1634" s="2" t="s">
        <v>140</v>
      </c>
      <c r="E1634" s="12"/>
      <c r="F1634" s="12"/>
      <c r="G1634" s="13"/>
      <c r="H1634" s="13"/>
      <c r="I1634" s="13"/>
      <c r="J1634" s="13"/>
      <c r="K1634" s="13"/>
      <c r="M1634" s="22"/>
      <c r="N1634" s="22"/>
    </row>
    <row r="1635" spans="1:14">
      <c r="A1635" s="6" t="s">
        <v>32</v>
      </c>
      <c r="B1635" s="62" t="s">
        <v>358</v>
      </c>
      <c r="C1635" s="2" t="s">
        <v>24</v>
      </c>
      <c r="D1635" s="2" t="s">
        <v>134</v>
      </c>
      <c r="E1635" s="12"/>
      <c r="F1635" s="12"/>
      <c r="G1635" s="13"/>
      <c r="H1635" s="13"/>
      <c r="I1635" s="13"/>
      <c r="J1635" s="13"/>
      <c r="K1635" s="13"/>
      <c r="M1635" s="22"/>
      <c r="N1635" s="22"/>
    </row>
    <row r="1636" spans="1:14">
      <c r="A1636" s="6" t="s">
        <v>32</v>
      </c>
      <c r="B1636" s="62" t="s">
        <v>358</v>
      </c>
      <c r="C1636" s="2" t="s">
        <v>25</v>
      </c>
      <c r="D1636" s="2" t="s">
        <v>134</v>
      </c>
      <c r="E1636" s="12"/>
      <c r="F1636" s="12"/>
      <c r="G1636" s="13"/>
      <c r="H1636" s="13"/>
      <c r="I1636" s="13"/>
      <c r="J1636" s="13"/>
      <c r="K1636" s="13"/>
      <c r="M1636" s="22"/>
      <c r="N1636" s="22"/>
    </row>
    <row r="1637" spans="1:14">
      <c r="A1637" s="6" t="s">
        <v>32</v>
      </c>
      <c r="B1637" s="62" t="s">
        <v>358</v>
      </c>
      <c r="C1637" s="2" t="s">
        <v>25</v>
      </c>
      <c r="D1637" s="2" t="s">
        <v>134</v>
      </c>
      <c r="E1637" s="12"/>
      <c r="F1637" s="12"/>
      <c r="G1637" s="13"/>
      <c r="H1637" s="13"/>
      <c r="I1637" s="13"/>
      <c r="J1637" s="13"/>
      <c r="K1637" s="13"/>
      <c r="M1637" s="22"/>
      <c r="N1637" s="22"/>
    </row>
    <row r="1638" spans="1:14">
      <c r="A1638" s="6" t="s">
        <v>32</v>
      </c>
      <c r="B1638" s="62" t="s">
        <v>358</v>
      </c>
      <c r="C1638" s="2" t="s">
        <v>26</v>
      </c>
      <c r="D1638" s="2" t="s">
        <v>134</v>
      </c>
      <c r="E1638" s="12"/>
      <c r="F1638" s="12"/>
      <c r="G1638" s="13"/>
      <c r="H1638" s="13"/>
      <c r="I1638" s="13"/>
      <c r="J1638" s="13"/>
      <c r="K1638" s="13"/>
      <c r="M1638" s="22"/>
      <c r="N1638" s="22"/>
    </row>
    <row r="1639" spans="1:14">
      <c r="A1639" s="6" t="s">
        <v>32</v>
      </c>
      <c r="B1639" s="62" t="s">
        <v>358</v>
      </c>
      <c r="C1639" s="2" t="s">
        <v>26</v>
      </c>
      <c r="D1639" s="2" t="s">
        <v>134</v>
      </c>
      <c r="E1639" s="12"/>
      <c r="F1639" s="12"/>
      <c r="G1639" s="13"/>
      <c r="H1639" s="13"/>
      <c r="I1639" s="13"/>
      <c r="J1639" s="13"/>
      <c r="K1639" s="13"/>
      <c r="M1639" s="22"/>
      <c r="N1639" s="22"/>
    </row>
    <row r="1640" spans="1:14">
      <c r="A1640" s="6" t="s">
        <v>32</v>
      </c>
      <c r="B1640" s="62" t="s">
        <v>358</v>
      </c>
      <c r="C1640" s="2" t="s">
        <v>14</v>
      </c>
      <c r="D1640" s="2" t="s">
        <v>134</v>
      </c>
      <c r="E1640" s="12"/>
      <c r="F1640" s="12"/>
      <c r="G1640" s="13"/>
      <c r="H1640" s="13"/>
      <c r="I1640" s="13"/>
      <c r="J1640" s="13"/>
      <c r="K1640" s="13"/>
      <c r="M1640" s="22"/>
      <c r="N1640" s="22"/>
    </row>
    <row r="1641" spans="1:14">
      <c r="A1641" s="6" t="s">
        <v>32</v>
      </c>
      <c r="B1641" s="62" t="s">
        <v>358</v>
      </c>
      <c r="C1641" s="2" t="s">
        <v>14</v>
      </c>
      <c r="D1641" s="2" t="s">
        <v>134</v>
      </c>
      <c r="E1641" s="12"/>
      <c r="F1641" s="12"/>
      <c r="G1641" s="13"/>
      <c r="H1641" s="13"/>
      <c r="I1641" s="13"/>
      <c r="J1641" s="13"/>
      <c r="K1641" s="13"/>
      <c r="M1641" s="22"/>
      <c r="N1641" s="22"/>
    </row>
    <row r="1642" spans="1:14" ht="27.6">
      <c r="A1642" s="6" t="s">
        <v>32</v>
      </c>
      <c r="B1642" s="62" t="s">
        <v>358</v>
      </c>
      <c r="C1642" s="2" t="s">
        <v>27</v>
      </c>
      <c r="D1642" s="2" t="s">
        <v>141</v>
      </c>
      <c r="E1642" s="12"/>
      <c r="F1642" s="12"/>
      <c r="G1642" s="13"/>
      <c r="H1642" s="13"/>
      <c r="I1642" s="13"/>
      <c r="J1642" s="13"/>
      <c r="K1642" s="13"/>
      <c r="M1642" s="22"/>
      <c r="N1642" s="22"/>
    </row>
    <row r="1643" spans="1:14" ht="41.4">
      <c r="A1643" s="6" t="s">
        <v>32</v>
      </c>
      <c r="B1643" s="62" t="s">
        <v>358</v>
      </c>
      <c r="C1643" s="2" t="s">
        <v>27</v>
      </c>
      <c r="D1643" s="2" t="s">
        <v>142</v>
      </c>
      <c r="E1643" s="12"/>
      <c r="F1643" s="12"/>
      <c r="G1643" s="13"/>
      <c r="H1643" s="13"/>
      <c r="I1643" s="13"/>
      <c r="J1643" s="13"/>
      <c r="K1643" s="13"/>
      <c r="M1643" s="22"/>
      <c r="N1643" s="22"/>
    </row>
    <row r="1644" spans="1:14">
      <c r="A1644" s="6" t="s">
        <v>32</v>
      </c>
      <c r="B1644" s="62" t="s">
        <v>361</v>
      </c>
      <c r="C1644" s="2" t="s">
        <v>22</v>
      </c>
      <c r="D1644" s="2" t="s">
        <v>125</v>
      </c>
      <c r="E1644" s="12">
        <v>2777685</v>
      </c>
      <c r="F1644" s="12">
        <v>1731925</v>
      </c>
      <c r="G1644" s="13"/>
      <c r="H1644" s="13">
        <v>1045760</v>
      </c>
      <c r="I1644" s="13"/>
      <c r="J1644" s="13"/>
      <c r="K1644" s="13"/>
      <c r="M1644" s="22"/>
      <c r="N1644" s="22"/>
    </row>
    <row r="1645" spans="1:14">
      <c r="A1645" s="6" t="s">
        <v>32</v>
      </c>
      <c r="B1645" s="62" t="s">
        <v>361</v>
      </c>
      <c r="C1645" s="2" t="s">
        <v>22</v>
      </c>
      <c r="D1645" s="2" t="s">
        <v>126</v>
      </c>
      <c r="E1645" s="12">
        <v>2777684</v>
      </c>
      <c r="F1645" s="12">
        <v>1652408</v>
      </c>
      <c r="G1645" s="13"/>
      <c r="H1645" s="13">
        <v>1125276</v>
      </c>
      <c r="I1645" s="13"/>
      <c r="J1645" s="13"/>
      <c r="K1645" s="13"/>
      <c r="M1645" s="22"/>
      <c r="N1645" s="22"/>
    </row>
    <row r="1646" spans="1:14">
      <c r="A1646" s="6" t="s">
        <v>32</v>
      </c>
      <c r="B1646" s="62" t="s">
        <v>361</v>
      </c>
      <c r="C1646" s="2" t="s">
        <v>22</v>
      </c>
      <c r="D1646" s="2" t="s">
        <v>127</v>
      </c>
      <c r="E1646" s="12"/>
      <c r="F1646" s="12"/>
      <c r="G1646" s="13"/>
      <c r="H1646" s="13"/>
      <c r="I1646" s="13"/>
      <c r="J1646" s="13"/>
      <c r="K1646" s="13"/>
      <c r="M1646" s="22"/>
      <c r="N1646" s="22"/>
    </row>
    <row r="1647" spans="1:14">
      <c r="A1647" s="6" t="s">
        <v>32</v>
      </c>
      <c r="B1647" s="62" t="s">
        <v>361</v>
      </c>
      <c r="C1647" s="2" t="s">
        <v>22</v>
      </c>
      <c r="D1647" s="2" t="s">
        <v>128</v>
      </c>
      <c r="E1647" s="12"/>
      <c r="F1647" s="12"/>
      <c r="G1647" s="13"/>
      <c r="H1647" s="13"/>
      <c r="I1647" s="13"/>
      <c r="J1647" s="13"/>
      <c r="K1647" s="13"/>
      <c r="M1647" s="22"/>
      <c r="N1647" s="22"/>
    </row>
    <row r="1648" spans="1:14">
      <c r="A1648" s="6" t="s">
        <v>32</v>
      </c>
      <c r="B1648" s="62" t="s">
        <v>361</v>
      </c>
      <c r="C1648" s="2" t="s">
        <v>22</v>
      </c>
      <c r="D1648" s="2" t="s">
        <v>129</v>
      </c>
      <c r="E1648" s="12">
        <v>410341</v>
      </c>
      <c r="F1648" s="12">
        <v>18500</v>
      </c>
      <c r="G1648" s="13"/>
      <c r="H1648" s="13">
        <v>391841</v>
      </c>
      <c r="I1648" s="13"/>
      <c r="J1648" s="13"/>
      <c r="K1648" s="13"/>
      <c r="M1648" s="22"/>
      <c r="N1648" s="22"/>
    </row>
    <row r="1649" spans="1:14" ht="55.2">
      <c r="A1649" s="6" t="s">
        <v>32</v>
      </c>
      <c r="B1649" s="62" t="s">
        <v>361</v>
      </c>
      <c r="C1649" s="2" t="s">
        <v>22</v>
      </c>
      <c r="D1649" s="2" t="s">
        <v>130</v>
      </c>
      <c r="E1649" s="12"/>
      <c r="F1649" s="12"/>
      <c r="G1649" s="13">
        <v>50000</v>
      </c>
      <c r="H1649" s="13"/>
      <c r="I1649" s="13"/>
      <c r="J1649" s="13">
        <v>45325</v>
      </c>
      <c r="K1649" s="13"/>
      <c r="M1649" s="22">
        <v>4675</v>
      </c>
      <c r="N1649" s="21" t="s">
        <v>366</v>
      </c>
    </row>
    <row r="1650" spans="1:14">
      <c r="A1650" s="6" t="s">
        <v>32</v>
      </c>
      <c r="B1650" s="62" t="s">
        <v>361</v>
      </c>
      <c r="C1650" s="2" t="s">
        <v>22</v>
      </c>
      <c r="D1650" s="2" t="s">
        <v>131</v>
      </c>
      <c r="E1650" s="12"/>
      <c r="F1650" s="12"/>
      <c r="G1650" s="13"/>
      <c r="H1650" s="13"/>
      <c r="I1650" s="13"/>
      <c r="J1650" s="13"/>
      <c r="K1650" s="13"/>
      <c r="M1650" s="22"/>
      <c r="N1650" s="22"/>
    </row>
    <row r="1651" spans="1:14" ht="27.6">
      <c r="A1651" s="6" t="s">
        <v>32</v>
      </c>
      <c r="B1651" s="62" t="s">
        <v>361</v>
      </c>
      <c r="C1651" s="2" t="s">
        <v>22</v>
      </c>
      <c r="D1651" s="2" t="s">
        <v>132</v>
      </c>
      <c r="E1651" s="12"/>
      <c r="F1651" s="12"/>
      <c r="G1651" s="13"/>
      <c r="H1651" s="13"/>
      <c r="I1651" s="13"/>
      <c r="J1651" s="13"/>
      <c r="K1651" s="13"/>
      <c r="M1651" s="22"/>
      <c r="N1651" s="22"/>
    </row>
    <row r="1652" spans="1:14">
      <c r="A1652" s="6" t="s">
        <v>32</v>
      </c>
      <c r="B1652" s="62" t="s">
        <v>361</v>
      </c>
      <c r="C1652" s="2" t="s">
        <v>22</v>
      </c>
      <c r="D1652" s="2" t="s">
        <v>133</v>
      </c>
      <c r="E1652" s="12"/>
      <c r="F1652" s="12"/>
      <c r="G1652" s="13"/>
      <c r="H1652" s="13"/>
      <c r="I1652" s="13"/>
      <c r="J1652" s="13"/>
      <c r="K1652" s="13"/>
      <c r="M1652" s="22"/>
      <c r="N1652" s="22"/>
    </row>
    <row r="1653" spans="1:14">
      <c r="A1653" s="6" t="s">
        <v>32</v>
      </c>
      <c r="B1653" s="62" t="s">
        <v>361</v>
      </c>
      <c r="C1653" s="2" t="s">
        <v>22</v>
      </c>
      <c r="D1653" s="2" t="s">
        <v>134</v>
      </c>
      <c r="E1653" s="12"/>
      <c r="F1653" s="12"/>
      <c r="G1653" s="13"/>
      <c r="H1653" s="13"/>
      <c r="I1653" s="13"/>
      <c r="J1653" s="13"/>
      <c r="K1653" s="13"/>
      <c r="M1653" s="22"/>
      <c r="N1653" s="22"/>
    </row>
    <row r="1654" spans="1:14">
      <c r="A1654" s="6" t="s">
        <v>32</v>
      </c>
      <c r="B1654" s="62" t="s">
        <v>361</v>
      </c>
      <c r="C1654" s="2" t="s">
        <v>87</v>
      </c>
      <c r="D1654" s="2" t="s">
        <v>135</v>
      </c>
      <c r="E1654" s="12"/>
      <c r="F1654" s="12"/>
      <c r="G1654" s="13">
        <v>1382359</v>
      </c>
      <c r="H1654" s="13">
        <v>1269859</v>
      </c>
      <c r="I1654" s="13">
        <v>1038782</v>
      </c>
      <c r="J1654" s="13">
        <v>697136</v>
      </c>
      <c r="K1654" s="13">
        <v>170045</v>
      </c>
      <c r="L1654" s="2">
        <v>433294</v>
      </c>
      <c r="M1654" s="22">
        <v>190897</v>
      </c>
      <c r="N1654" s="22" t="s">
        <v>367</v>
      </c>
    </row>
    <row r="1655" spans="1:14">
      <c r="A1655" s="6" t="s">
        <v>32</v>
      </c>
      <c r="B1655" s="62" t="s">
        <v>361</v>
      </c>
      <c r="C1655" s="2" t="s">
        <v>23</v>
      </c>
      <c r="D1655" s="2" t="s">
        <v>136</v>
      </c>
      <c r="E1655" s="12"/>
      <c r="F1655" s="12"/>
      <c r="G1655" s="13">
        <v>2777685</v>
      </c>
      <c r="H1655" s="13">
        <v>2777685</v>
      </c>
      <c r="I1655" s="13"/>
      <c r="J1655" s="13"/>
      <c r="K1655" s="13"/>
      <c r="M1655" s="22"/>
      <c r="N1655" s="22" t="s">
        <v>368</v>
      </c>
    </row>
    <row r="1656" spans="1:14">
      <c r="A1656" s="6" t="s">
        <v>32</v>
      </c>
      <c r="B1656" s="62" t="s">
        <v>361</v>
      </c>
      <c r="C1656" s="2" t="s">
        <v>23</v>
      </c>
      <c r="D1656" s="2" t="s">
        <v>126</v>
      </c>
      <c r="E1656" s="12"/>
      <c r="F1656" s="12"/>
      <c r="G1656" s="13">
        <v>7427468</v>
      </c>
      <c r="H1656" s="13">
        <v>7247796</v>
      </c>
      <c r="I1656" s="13"/>
      <c r="J1656" s="13">
        <v>179672</v>
      </c>
      <c r="K1656" s="13"/>
      <c r="M1656" s="22"/>
      <c r="N1656" s="22" t="s">
        <v>368</v>
      </c>
    </row>
    <row r="1657" spans="1:14">
      <c r="A1657" s="6" t="s">
        <v>32</v>
      </c>
      <c r="B1657" s="62" t="s">
        <v>361</v>
      </c>
      <c r="C1657" s="2" t="s">
        <v>23</v>
      </c>
      <c r="D1657" s="2" t="s">
        <v>127</v>
      </c>
      <c r="E1657" s="12"/>
      <c r="F1657" s="12"/>
      <c r="G1657" s="13"/>
      <c r="H1657" s="13"/>
      <c r="I1657" s="13"/>
      <c r="J1657" s="13"/>
      <c r="K1657" s="13"/>
      <c r="M1657" s="22"/>
      <c r="N1657" s="22"/>
    </row>
    <row r="1658" spans="1:14">
      <c r="A1658" s="6" t="s">
        <v>32</v>
      </c>
      <c r="B1658" s="62" t="s">
        <v>361</v>
      </c>
      <c r="C1658" s="2" t="s">
        <v>23</v>
      </c>
      <c r="D1658" s="2" t="s">
        <v>128</v>
      </c>
      <c r="E1658" s="12"/>
      <c r="F1658" s="12"/>
      <c r="G1658" s="13"/>
      <c r="H1658" s="13"/>
      <c r="I1658" s="13"/>
      <c r="J1658" s="13"/>
      <c r="K1658" s="13"/>
      <c r="M1658" s="22"/>
      <c r="N1658" s="22"/>
    </row>
    <row r="1659" spans="1:14">
      <c r="A1659" s="6" t="s">
        <v>32</v>
      </c>
      <c r="B1659" s="62" t="s">
        <v>361</v>
      </c>
      <c r="C1659" s="2" t="s">
        <v>23</v>
      </c>
      <c r="D1659" s="2" t="s">
        <v>129</v>
      </c>
      <c r="E1659" s="12"/>
      <c r="F1659" s="12"/>
      <c r="G1659" s="13">
        <v>662208</v>
      </c>
      <c r="H1659" s="13">
        <v>555080</v>
      </c>
      <c r="I1659" s="13"/>
      <c r="J1659" s="13">
        <v>107128</v>
      </c>
      <c r="K1659" s="13"/>
      <c r="M1659" s="22"/>
      <c r="N1659" s="22"/>
    </row>
    <row r="1660" spans="1:14">
      <c r="A1660" s="6" t="s">
        <v>32</v>
      </c>
      <c r="B1660" s="62" t="s">
        <v>361</v>
      </c>
      <c r="C1660" s="2" t="s">
        <v>23</v>
      </c>
      <c r="D1660" s="2" t="s">
        <v>130</v>
      </c>
      <c r="E1660" s="12"/>
      <c r="F1660" s="12"/>
      <c r="G1660" s="13"/>
      <c r="H1660" s="13"/>
      <c r="I1660" s="13"/>
      <c r="J1660" s="13"/>
      <c r="K1660" s="13"/>
      <c r="M1660" s="22"/>
      <c r="N1660" s="22"/>
    </row>
    <row r="1661" spans="1:14">
      <c r="A1661" s="6" t="s">
        <v>32</v>
      </c>
      <c r="B1661" s="62" t="s">
        <v>361</v>
      </c>
      <c r="C1661" s="2" t="s">
        <v>23</v>
      </c>
      <c r="D1661" s="2" t="s">
        <v>137</v>
      </c>
      <c r="E1661" s="12"/>
      <c r="F1661" s="12"/>
      <c r="G1661" s="13"/>
      <c r="H1661" s="13"/>
      <c r="I1661" s="13"/>
      <c r="J1661" s="13"/>
      <c r="K1661" s="13"/>
      <c r="M1661" s="22"/>
      <c r="N1661" s="22"/>
    </row>
    <row r="1662" spans="1:14" ht="27.6">
      <c r="A1662" s="6" t="s">
        <v>32</v>
      </c>
      <c r="B1662" s="62" t="s">
        <v>361</v>
      </c>
      <c r="C1662" s="2" t="s">
        <v>23</v>
      </c>
      <c r="D1662" s="2" t="s">
        <v>138</v>
      </c>
      <c r="E1662" s="12"/>
      <c r="F1662" s="12"/>
      <c r="G1662" s="13"/>
      <c r="H1662" s="13"/>
      <c r="I1662" s="13"/>
      <c r="J1662" s="13"/>
      <c r="K1662" s="13"/>
      <c r="M1662" s="22"/>
      <c r="N1662" s="22"/>
    </row>
    <row r="1663" spans="1:14">
      <c r="A1663" s="6" t="s">
        <v>32</v>
      </c>
      <c r="B1663" s="62" t="s">
        <v>361</v>
      </c>
      <c r="C1663" s="2" t="s">
        <v>23</v>
      </c>
      <c r="D1663" s="2" t="s">
        <v>134</v>
      </c>
      <c r="E1663" s="12"/>
      <c r="F1663" s="12"/>
      <c r="G1663" s="13"/>
      <c r="H1663" s="13"/>
      <c r="I1663" s="13"/>
      <c r="J1663" s="13"/>
      <c r="K1663" s="13"/>
      <c r="M1663" s="22"/>
      <c r="N1663" s="22"/>
    </row>
    <row r="1664" spans="1:14">
      <c r="A1664" s="6" t="s">
        <v>32</v>
      </c>
      <c r="B1664" s="62" t="s">
        <v>361</v>
      </c>
      <c r="C1664" s="2" t="s">
        <v>24</v>
      </c>
      <c r="D1664" s="2" t="s">
        <v>125</v>
      </c>
      <c r="E1664" s="12"/>
      <c r="F1664" s="12"/>
      <c r="G1664" s="13">
        <v>9010174</v>
      </c>
      <c r="H1664" s="13">
        <v>3506875</v>
      </c>
      <c r="I1664" s="13"/>
      <c r="J1664" s="13">
        <v>5503299</v>
      </c>
      <c r="K1664" s="13"/>
      <c r="M1664" s="22"/>
      <c r="N1664" s="22"/>
    </row>
    <row r="1665" spans="1:14">
      <c r="A1665" s="6" t="s">
        <v>32</v>
      </c>
      <c r="B1665" s="62" t="s">
        <v>361</v>
      </c>
      <c r="C1665" s="2" t="s">
        <v>24</v>
      </c>
      <c r="D1665" s="2" t="s">
        <v>126</v>
      </c>
      <c r="E1665" s="12"/>
      <c r="F1665" s="12"/>
      <c r="G1665" s="13">
        <v>8775834</v>
      </c>
      <c r="H1665" s="13"/>
      <c r="I1665" s="13"/>
      <c r="J1665" s="13">
        <v>5078968</v>
      </c>
      <c r="K1665" s="13"/>
      <c r="L1665" s="2">
        <v>455467</v>
      </c>
      <c r="M1665" s="22">
        <v>3241398</v>
      </c>
      <c r="N1665" s="22"/>
    </row>
    <row r="1666" spans="1:14">
      <c r="A1666" s="6" t="s">
        <v>32</v>
      </c>
      <c r="B1666" s="62" t="s">
        <v>361</v>
      </c>
      <c r="C1666" s="2" t="s">
        <v>24</v>
      </c>
      <c r="D1666" s="2" t="s">
        <v>127</v>
      </c>
      <c r="E1666" s="12"/>
      <c r="F1666" s="12"/>
      <c r="G1666" s="13"/>
      <c r="H1666" s="13"/>
      <c r="I1666" s="13"/>
      <c r="J1666" s="13"/>
      <c r="K1666" s="13"/>
      <c r="M1666" s="22"/>
      <c r="N1666" s="22"/>
    </row>
    <row r="1667" spans="1:14">
      <c r="A1667" s="6" t="s">
        <v>32</v>
      </c>
      <c r="B1667" s="62" t="s">
        <v>361</v>
      </c>
      <c r="C1667" s="2" t="s">
        <v>24</v>
      </c>
      <c r="D1667" s="2" t="s">
        <v>128</v>
      </c>
      <c r="E1667" s="12"/>
      <c r="F1667" s="12"/>
      <c r="G1667" s="13"/>
      <c r="H1667" s="13"/>
      <c r="I1667" s="13"/>
      <c r="J1667" s="13"/>
      <c r="K1667" s="13"/>
      <c r="M1667" s="22"/>
      <c r="N1667" s="22"/>
    </row>
    <row r="1668" spans="1:14">
      <c r="A1668" s="6" t="s">
        <v>32</v>
      </c>
      <c r="B1668" s="62" t="s">
        <v>361</v>
      </c>
      <c r="C1668" s="2" t="s">
        <v>24</v>
      </c>
      <c r="D1668" s="2" t="s">
        <v>129</v>
      </c>
      <c r="E1668" s="12"/>
      <c r="F1668" s="12"/>
      <c r="G1668" s="13">
        <v>1119442</v>
      </c>
      <c r="H1668" s="13"/>
      <c r="I1668" s="13"/>
      <c r="J1668" s="13">
        <v>1119442</v>
      </c>
      <c r="K1668" s="13"/>
      <c r="M1668" s="22"/>
      <c r="N1668" s="22"/>
    </row>
    <row r="1669" spans="1:14">
      <c r="A1669" s="6" t="s">
        <v>32</v>
      </c>
      <c r="B1669" s="62" t="s">
        <v>361</v>
      </c>
      <c r="C1669" s="2" t="s">
        <v>24</v>
      </c>
      <c r="D1669" s="2" t="s">
        <v>130</v>
      </c>
      <c r="E1669" s="12"/>
      <c r="F1669" s="12"/>
      <c r="G1669" s="13"/>
      <c r="H1669" s="13"/>
      <c r="I1669" s="13"/>
      <c r="J1669" s="13"/>
      <c r="K1669" s="13"/>
      <c r="M1669" s="22"/>
      <c r="N1669" s="22"/>
    </row>
    <row r="1670" spans="1:14">
      <c r="A1670" s="6" t="s">
        <v>32</v>
      </c>
      <c r="B1670" s="63" t="s">
        <v>361</v>
      </c>
      <c r="C1670" s="2" t="s">
        <v>24</v>
      </c>
      <c r="D1670" s="2" t="s">
        <v>137</v>
      </c>
      <c r="E1670" s="12"/>
      <c r="F1670" s="12"/>
      <c r="G1670" s="13"/>
      <c r="H1670" s="13"/>
      <c r="I1670" s="13"/>
      <c r="J1670" s="13"/>
      <c r="K1670" s="13"/>
      <c r="M1670" s="22"/>
      <c r="N1670" s="22"/>
    </row>
    <row r="1671" spans="1:14">
      <c r="A1671" s="6" t="s">
        <v>32</v>
      </c>
      <c r="B1671" s="62" t="s">
        <v>361</v>
      </c>
      <c r="C1671" s="2" t="s">
        <v>24</v>
      </c>
      <c r="D1671" s="2" t="s">
        <v>139</v>
      </c>
      <c r="E1671" s="12"/>
      <c r="F1671" s="12"/>
      <c r="G1671" s="13"/>
      <c r="H1671" s="13"/>
      <c r="I1671" s="13"/>
      <c r="J1671" s="13"/>
      <c r="K1671" s="13"/>
      <c r="M1671" s="22"/>
      <c r="N1671" s="22"/>
    </row>
    <row r="1672" spans="1:14" ht="27.6">
      <c r="A1672" s="6" t="s">
        <v>32</v>
      </c>
      <c r="B1672" s="62" t="s">
        <v>361</v>
      </c>
      <c r="C1672" s="2" t="s">
        <v>24</v>
      </c>
      <c r="D1672" s="2" t="s">
        <v>140</v>
      </c>
      <c r="E1672" s="12"/>
      <c r="F1672" s="12"/>
      <c r="G1672" s="13"/>
      <c r="H1672" s="13"/>
      <c r="I1672" s="13"/>
      <c r="J1672" s="13"/>
      <c r="K1672" s="13"/>
      <c r="M1672" s="22"/>
      <c r="N1672" s="22"/>
    </row>
    <row r="1673" spans="1:14">
      <c r="A1673" s="6" t="s">
        <v>32</v>
      </c>
      <c r="B1673" s="62" t="s">
        <v>361</v>
      </c>
      <c r="C1673" s="2" t="s">
        <v>24</v>
      </c>
      <c r="D1673" s="2" t="s">
        <v>134</v>
      </c>
      <c r="E1673" s="12"/>
      <c r="F1673" s="12"/>
      <c r="G1673" s="13"/>
      <c r="H1673" s="13"/>
      <c r="I1673" s="13"/>
      <c r="J1673" s="13"/>
      <c r="K1673" s="13"/>
      <c r="M1673" s="22"/>
      <c r="N1673" s="22"/>
    </row>
    <row r="1674" spans="1:14">
      <c r="A1674" s="6" t="s">
        <v>32</v>
      </c>
      <c r="B1674" s="62" t="s">
        <v>361</v>
      </c>
      <c r="C1674" s="2" t="s">
        <v>25</v>
      </c>
      <c r="D1674" s="2" t="s">
        <v>134</v>
      </c>
      <c r="E1674" s="12"/>
      <c r="F1674" s="12"/>
      <c r="G1674" s="13"/>
      <c r="H1674" s="13"/>
      <c r="I1674" s="13"/>
      <c r="J1674" s="13"/>
      <c r="K1674" s="13"/>
      <c r="M1674" s="22"/>
      <c r="N1674" s="22"/>
    </row>
    <row r="1675" spans="1:14">
      <c r="A1675" s="6" t="s">
        <v>32</v>
      </c>
      <c r="B1675" s="62" t="s">
        <v>361</v>
      </c>
      <c r="C1675" s="2" t="s">
        <v>25</v>
      </c>
      <c r="D1675" s="2" t="s">
        <v>134</v>
      </c>
      <c r="E1675" s="12"/>
      <c r="F1675" s="12"/>
      <c r="G1675" s="13"/>
      <c r="H1675" s="13"/>
      <c r="I1675" s="13"/>
      <c r="J1675" s="13"/>
      <c r="K1675" s="13"/>
      <c r="M1675" s="22"/>
      <c r="N1675" s="22"/>
    </row>
    <row r="1676" spans="1:14">
      <c r="A1676" s="6" t="s">
        <v>32</v>
      </c>
      <c r="B1676" s="62" t="s">
        <v>361</v>
      </c>
      <c r="C1676" s="2" t="s">
        <v>26</v>
      </c>
      <c r="D1676" s="2" t="s">
        <v>134</v>
      </c>
      <c r="E1676" s="12"/>
      <c r="F1676" s="12"/>
      <c r="G1676" s="13"/>
      <c r="H1676" s="13"/>
      <c r="I1676" s="13"/>
      <c r="J1676" s="13"/>
      <c r="K1676" s="13"/>
      <c r="M1676" s="22"/>
      <c r="N1676" s="22"/>
    </row>
    <row r="1677" spans="1:14">
      <c r="A1677" s="6" t="s">
        <v>32</v>
      </c>
      <c r="B1677" s="62" t="s">
        <v>361</v>
      </c>
      <c r="C1677" s="2" t="s">
        <v>26</v>
      </c>
      <c r="D1677" s="2" t="s">
        <v>134</v>
      </c>
      <c r="E1677" s="12"/>
      <c r="F1677" s="12"/>
      <c r="G1677" s="13"/>
      <c r="H1677" s="13"/>
      <c r="I1677" s="13"/>
      <c r="J1677" s="13"/>
      <c r="K1677" s="13"/>
      <c r="M1677" s="22"/>
      <c r="N1677" s="22"/>
    </row>
    <row r="1678" spans="1:14" ht="82.8">
      <c r="A1678" s="6" t="s">
        <v>32</v>
      </c>
      <c r="B1678" s="62" t="s">
        <v>361</v>
      </c>
      <c r="C1678" s="2" t="s">
        <v>14</v>
      </c>
      <c r="D1678" s="2" t="s">
        <v>134</v>
      </c>
      <c r="E1678" s="12"/>
      <c r="F1678" s="12"/>
      <c r="G1678" s="13"/>
      <c r="H1678" s="13"/>
      <c r="I1678" s="13">
        <v>17171</v>
      </c>
      <c r="J1678" s="13">
        <v>14515</v>
      </c>
      <c r="K1678" s="13"/>
      <c r="M1678" s="22">
        <v>2656</v>
      </c>
      <c r="N1678" s="21" t="s">
        <v>369</v>
      </c>
    </row>
    <row r="1679" spans="1:14">
      <c r="A1679" s="6" t="s">
        <v>32</v>
      </c>
      <c r="B1679" s="62" t="s">
        <v>361</v>
      </c>
      <c r="C1679" s="2" t="s">
        <v>14</v>
      </c>
      <c r="D1679" s="2" t="s">
        <v>134</v>
      </c>
      <c r="E1679" s="12"/>
      <c r="F1679" s="12"/>
      <c r="G1679" s="13"/>
      <c r="H1679" s="13"/>
      <c r="I1679" s="13"/>
      <c r="J1679" s="13"/>
      <c r="K1679" s="13"/>
      <c r="M1679" s="22"/>
      <c r="N1679" s="22"/>
    </row>
    <row r="1680" spans="1:14" ht="27.6">
      <c r="A1680" s="6" t="s">
        <v>32</v>
      </c>
      <c r="B1680" s="62" t="s">
        <v>361</v>
      </c>
      <c r="C1680" s="2" t="s">
        <v>27</v>
      </c>
      <c r="D1680" s="2" t="s">
        <v>141</v>
      </c>
      <c r="E1680" s="12"/>
      <c r="F1680" s="12"/>
      <c r="G1680" s="13"/>
      <c r="H1680" s="13"/>
      <c r="I1680" s="13"/>
      <c r="J1680" s="13"/>
      <c r="K1680" s="13"/>
      <c r="M1680" s="22"/>
      <c r="N1680" s="22"/>
    </row>
    <row r="1681" spans="1:14" ht="41.4">
      <c r="A1681" s="6" t="s">
        <v>32</v>
      </c>
      <c r="B1681" s="62" t="s">
        <v>361</v>
      </c>
      <c r="C1681" s="2" t="s">
        <v>27</v>
      </c>
      <c r="D1681" s="2" t="s">
        <v>142</v>
      </c>
      <c r="E1681" s="12"/>
      <c r="F1681" s="12"/>
      <c r="G1681" s="13"/>
      <c r="H1681" s="13"/>
      <c r="I1681" s="13"/>
      <c r="J1681" s="13"/>
      <c r="K1681" s="13"/>
      <c r="M1681" s="22"/>
      <c r="N1681" s="22"/>
    </row>
    <row r="1682" spans="1:14">
      <c r="A1682" s="6" t="s">
        <v>32</v>
      </c>
      <c r="B1682" s="62" t="s">
        <v>370</v>
      </c>
      <c r="C1682" s="2" t="s">
        <v>22</v>
      </c>
      <c r="D1682" s="2" t="s">
        <v>125</v>
      </c>
      <c r="E1682" s="12">
        <v>1116503</v>
      </c>
      <c r="F1682" s="12">
        <v>808172</v>
      </c>
      <c r="G1682" s="13">
        <v>0</v>
      </c>
      <c r="H1682" s="13">
        <v>308330</v>
      </c>
      <c r="I1682" s="13">
        <v>0</v>
      </c>
      <c r="J1682" s="13">
        <v>0</v>
      </c>
      <c r="K1682" s="13">
        <v>0</v>
      </c>
      <c r="L1682" s="2">
        <v>0</v>
      </c>
      <c r="M1682" s="22">
        <v>0</v>
      </c>
      <c r="N1682" s="22"/>
    </row>
    <row r="1683" spans="1:14">
      <c r="A1683" s="6" t="s">
        <v>32</v>
      </c>
      <c r="B1683" s="62" t="s">
        <v>370</v>
      </c>
      <c r="C1683" s="2" t="s">
        <v>22</v>
      </c>
      <c r="D1683" s="2" t="s">
        <v>126</v>
      </c>
      <c r="E1683" s="12">
        <v>1116503</v>
      </c>
      <c r="F1683" s="12">
        <v>1068609</v>
      </c>
      <c r="G1683" s="13">
        <v>0</v>
      </c>
      <c r="H1683" s="13">
        <v>47894</v>
      </c>
      <c r="I1683" s="13">
        <v>0</v>
      </c>
      <c r="J1683" s="13">
        <v>0</v>
      </c>
      <c r="K1683" s="13">
        <v>0</v>
      </c>
      <c r="L1683" s="2">
        <v>0</v>
      </c>
      <c r="M1683" s="22">
        <v>0</v>
      </c>
      <c r="N1683" s="22"/>
    </row>
    <row r="1684" spans="1:14">
      <c r="A1684" s="6" t="s">
        <v>32</v>
      </c>
      <c r="B1684" s="62" t="s">
        <v>370</v>
      </c>
      <c r="C1684" s="2" t="s">
        <v>22</v>
      </c>
      <c r="D1684" s="2" t="s">
        <v>127</v>
      </c>
      <c r="E1684" s="12">
        <v>0</v>
      </c>
      <c r="F1684" s="12">
        <v>0</v>
      </c>
      <c r="G1684" s="13">
        <v>0</v>
      </c>
      <c r="H1684" s="13">
        <v>0</v>
      </c>
      <c r="I1684" s="13">
        <v>0</v>
      </c>
      <c r="J1684" s="13">
        <v>0</v>
      </c>
      <c r="K1684" s="13">
        <v>0</v>
      </c>
      <c r="L1684" s="2">
        <v>0</v>
      </c>
      <c r="M1684" s="22">
        <v>0</v>
      </c>
      <c r="N1684" s="22"/>
    </row>
    <row r="1685" spans="1:14">
      <c r="A1685" s="6" t="s">
        <v>32</v>
      </c>
      <c r="B1685" s="62" t="s">
        <v>370</v>
      </c>
      <c r="C1685" s="2" t="s">
        <v>22</v>
      </c>
      <c r="D1685" s="2" t="s">
        <v>128</v>
      </c>
      <c r="E1685" s="12">
        <v>0</v>
      </c>
      <c r="F1685" s="12">
        <v>0</v>
      </c>
      <c r="G1685" s="13">
        <v>0</v>
      </c>
      <c r="H1685" s="13">
        <v>0</v>
      </c>
      <c r="I1685" s="13">
        <v>0</v>
      </c>
      <c r="J1685" s="13">
        <v>0</v>
      </c>
      <c r="K1685" s="13">
        <v>0</v>
      </c>
      <c r="L1685" s="2">
        <v>0</v>
      </c>
      <c r="M1685" s="22">
        <v>0</v>
      </c>
      <c r="N1685" s="22"/>
    </row>
    <row r="1686" spans="1:14">
      <c r="A1686" s="6" t="s">
        <v>32</v>
      </c>
      <c r="B1686" s="62" t="s">
        <v>370</v>
      </c>
      <c r="C1686" s="2" t="s">
        <v>22</v>
      </c>
      <c r="D1686" s="2" t="s">
        <v>129</v>
      </c>
      <c r="E1686" s="12">
        <v>161130</v>
      </c>
      <c r="F1686" s="12">
        <v>159795</v>
      </c>
      <c r="G1686" s="13">
        <v>0</v>
      </c>
      <c r="H1686" s="13">
        <v>1335</v>
      </c>
      <c r="I1686" s="13">
        <v>0</v>
      </c>
      <c r="J1686" s="13">
        <v>0</v>
      </c>
      <c r="K1686" s="13">
        <v>0</v>
      </c>
      <c r="L1686" s="2">
        <v>0</v>
      </c>
      <c r="M1686" s="22">
        <v>0</v>
      </c>
      <c r="N1686" s="22"/>
    </row>
    <row r="1687" spans="1:14">
      <c r="A1687" s="6" t="s">
        <v>32</v>
      </c>
      <c r="B1687" s="62" t="s">
        <v>370</v>
      </c>
      <c r="C1687" s="2" t="s">
        <v>22</v>
      </c>
      <c r="D1687" s="2" t="s">
        <v>130</v>
      </c>
      <c r="E1687" s="12">
        <v>0</v>
      </c>
      <c r="F1687" s="12">
        <v>0</v>
      </c>
      <c r="G1687" s="13">
        <v>0</v>
      </c>
      <c r="H1687" s="13">
        <v>0</v>
      </c>
      <c r="I1687" s="13">
        <v>0</v>
      </c>
      <c r="J1687" s="13">
        <v>0</v>
      </c>
      <c r="K1687" s="13">
        <v>0</v>
      </c>
      <c r="L1687" s="2">
        <v>0</v>
      </c>
      <c r="M1687" s="22">
        <v>0</v>
      </c>
      <c r="N1687" s="22"/>
    </row>
    <row r="1688" spans="1:14">
      <c r="A1688" s="6" t="s">
        <v>32</v>
      </c>
      <c r="B1688" s="62" t="s">
        <v>370</v>
      </c>
      <c r="C1688" s="2" t="s">
        <v>22</v>
      </c>
      <c r="D1688" s="2" t="s">
        <v>131</v>
      </c>
      <c r="E1688" s="12">
        <v>0</v>
      </c>
      <c r="F1688" s="12">
        <v>0</v>
      </c>
      <c r="G1688" s="13">
        <v>0</v>
      </c>
      <c r="H1688" s="13">
        <v>0</v>
      </c>
      <c r="I1688" s="13">
        <v>0</v>
      </c>
      <c r="J1688" s="13">
        <v>0</v>
      </c>
      <c r="K1688" s="13">
        <v>0</v>
      </c>
      <c r="L1688" s="2">
        <v>0</v>
      </c>
      <c r="M1688" s="22">
        <v>0</v>
      </c>
      <c r="N1688" s="22"/>
    </row>
    <row r="1689" spans="1:14" ht="27.6">
      <c r="A1689" s="6" t="s">
        <v>32</v>
      </c>
      <c r="B1689" s="62" t="s">
        <v>370</v>
      </c>
      <c r="C1689" s="2" t="s">
        <v>22</v>
      </c>
      <c r="D1689" s="2" t="s">
        <v>132</v>
      </c>
      <c r="E1689" s="12">
        <v>0</v>
      </c>
      <c r="F1689" s="12">
        <v>0</v>
      </c>
      <c r="G1689" s="13">
        <v>0</v>
      </c>
      <c r="H1689" s="13">
        <v>0</v>
      </c>
      <c r="I1689" s="13">
        <v>0</v>
      </c>
      <c r="J1689" s="13">
        <v>0</v>
      </c>
      <c r="K1689" s="13">
        <v>0</v>
      </c>
      <c r="L1689" s="2">
        <v>0</v>
      </c>
      <c r="M1689" s="22">
        <v>0</v>
      </c>
      <c r="N1689" s="22"/>
    </row>
    <row r="1690" spans="1:14">
      <c r="A1690" s="6" t="s">
        <v>32</v>
      </c>
      <c r="B1690" s="62" t="s">
        <v>370</v>
      </c>
      <c r="C1690" s="2" t="s">
        <v>22</v>
      </c>
      <c r="D1690" s="2" t="s">
        <v>133</v>
      </c>
      <c r="E1690" s="12">
        <v>0</v>
      </c>
      <c r="F1690" s="12">
        <v>0</v>
      </c>
      <c r="G1690" s="13">
        <v>0</v>
      </c>
      <c r="H1690" s="13">
        <v>0</v>
      </c>
      <c r="I1690" s="13">
        <v>0</v>
      </c>
      <c r="J1690" s="13">
        <v>0</v>
      </c>
      <c r="K1690" s="13">
        <v>0</v>
      </c>
      <c r="L1690" s="2">
        <v>0</v>
      </c>
      <c r="M1690" s="22">
        <v>0</v>
      </c>
      <c r="N1690" s="22"/>
    </row>
    <row r="1691" spans="1:14">
      <c r="A1691" s="6" t="s">
        <v>32</v>
      </c>
      <c r="B1691" s="62" t="s">
        <v>370</v>
      </c>
      <c r="C1691" s="2" t="s">
        <v>22</v>
      </c>
      <c r="D1691" s="2" t="s">
        <v>134</v>
      </c>
      <c r="E1691" s="12">
        <v>0</v>
      </c>
      <c r="F1691" s="12">
        <v>0</v>
      </c>
      <c r="G1691" s="13">
        <v>0</v>
      </c>
      <c r="H1691" s="13">
        <v>0</v>
      </c>
      <c r="I1691" s="13">
        <v>0</v>
      </c>
      <c r="J1691" s="13">
        <v>0</v>
      </c>
      <c r="K1691" s="13">
        <v>0</v>
      </c>
      <c r="L1691" s="2">
        <v>0</v>
      </c>
      <c r="M1691" s="22">
        <v>0</v>
      </c>
      <c r="N1691" s="22"/>
    </row>
    <row r="1692" spans="1:14">
      <c r="A1692" s="6" t="s">
        <v>32</v>
      </c>
      <c r="B1692" s="62" t="s">
        <v>370</v>
      </c>
      <c r="C1692" s="2" t="s">
        <v>87</v>
      </c>
      <c r="D1692" s="2" t="s">
        <v>135</v>
      </c>
      <c r="E1692" s="12">
        <v>0</v>
      </c>
      <c r="F1692" s="12">
        <v>0</v>
      </c>
      <c r="G1692" s="13">
        <v>590591</v>
      </c>
      <c r="H1692" s="13">
        <v>590591</v>
      </c>
      <c r="I1692" s="13">
        <v>118532</v>
      </c>
      <c r="J1692" s="13">
        <v>118532</v>
      </c>
      <c r="K1692" s="13">
        <v>85490</v>
      </c>
      <c r="L1692" s="134">
        <v>85490</v>
      </c>
      <c r="M1692" s="22">
        <v>0</v>
      </c>
      <c r="N1692" s="22"/>
    </row>
    <row r="1693" spans="1:14">
      <c r="A1693" s="6" t="s">
        <v>32</v>
      </c>
      <c r="B1693" s="62" t="s">
        <v>370</v>
      </c>
      <c r="C1693" s="2" t="s">
        <v>23</v>
      </c>
      <c r="D1693" s="2" t="s">
        <v>136</v>
      </c>
      <c r="E1693" s="12">
        <v>0</v>
      </c>
      <c r="F1693" s="12">
        <v>0</v>
      </c>
      <c r="G1693" s="13">
        <v>1116502</v>
      </c>
      <c r="H1693" s="13">
        <v>1116502</v>
      </c>
      <c r="I1693" s="13">
        <v>0</v>
      </c>
      <c r="J1693" s="13">
        <v>0</v>
      </c>
      <c r="K1693" s="13">
        <v>0</v>
      </c>
      <c r="L1693" s="2">
        <v>0</v>
      </c>
      <c r="M1693" s="22">
        <v>0</v>
      </c>
      <c r="N1693" s="22"/>
    </row>
    <row r="1694" spans="1:14">
      <c r="A1694" s="6" t="s">
        <v>32</v>
      </c>
      <c r="B1694" s="62" t="s">
        <v>370</v>
      </c>
      <c r="C1694" s="2" t="s">
        <v>23</v>
      </c>
      <c r="D1694" s="2" t="s">
        <v>126</v>
      </c>
      <c r="E1694" s="12">
        <v>0</v>
      </c>
      <c r="F1694" s="12">
        <v>0</v>
      </c>
      <c r="G1694" s="13">
        <v>3067891</v>
      </c>
      <c r="H1694" s="13">
        <v>3067891</v>
      </c>
      <c r="I1694" s="13">
        <v>0</v>
      </c>
      <c r="J1694" s="13">
        <v>0</v>
      </c>
      <c r="K1694" s="13">
        <v>0</v>
      </c>
      <c r="L1694" s="2">
        <v>0</v>
      </c>
      <c r="M1694" s="22">
        <v>0</v>
      </c>
      <c r="N1694" s="22"/>
    </row>
    <row r="1695" spans="1:14">
      <c r="A1695" s="6" t="s">
        <v>32</v>
      </c>
      <c r="B1695" s="62" t="s">
        <v>370</v>
      </c>
      <c r="C1695" s="2" t="s">
        <v>23</v>
      </c>
      <c r="D1695" s="2" t="s">
        <v>127</v>
      </c>
      <c r="E1695" s="12">
        <v>0</v>
      </c>
      <c r="F1695" s="12">
        <v>0</v>
      </c>
      <c r="G1695" s="13">
        <v>0</v>
      </c>
      <c r="H1695" s="13">
        <v>0</v>
      </c>
      <c r="I1695" s="13">
        <v>0</v>
      </c>
      <c r="J1695" s="13">
        <v>0</v>
      </c>
      <c r="K1695" s="13">
        <v>0</v>
      </c>
      <c r="L1695" s="2">
        <v>0</v>
      </c>
      <c r="M1695" s="22">
        <v>0</v>
      </c>
      <c r="N1695" s="22"/>
    </row>
    <row r="1696" spans="1:14">
      <c r="A1696" s="6" t="s">
        <v>32</v>
      </c>
      <c r="B1696" s="62" t="s">
        <v>370</v>
      </c>
      <c r="C1696" s="2" t="s">
        <v>23</v>
      </c>
      <c r="D1696" s="2" t="s">
        <v>128</v>
      </c>
      <c r="E1696" s="12">
        <v>0</v>
      </c>
      <c r="F1696" s="12">
        <v>0</v>
      </c>
      <c r="G1696" s="13">
        <v>0</v>
      </c>
      <c r="H1696" s="13">
        <v>0</v>
      </c>
      <c r="I1696" s="13">
        <v>0</v>
      </c>
      <c r="J1696" s="13">
        <v>0</v>
      </c>
      <c r="K1696" s="13">
        <v>0</v>
      </c>
      <c r="L1696" s="2">
        <v>0</v>
      </c>
      <c r="M1696" s="22">
        <v>0</v>
      </c>
      <c r="N1696" s="22"/>
    </row>
    <row r="1697" spans="1:14">
      <c r="A1697" s="6" t="s">
        <v>32</v>
      </c>
      <c r="B1697" s="62" t="s">
        <v>370</v>
      </c>
      <c r="C1697" s="2" t="s">
        <v>23</v>
      </c>
      <c r="D1697" s="2" t="s">
        <v>129</v>
      </c>
      <c r="E1697" s="12">
        <v>0</v>
      </c>
      <c r="F1697" s="12">
        <v>0</v>
      </c>
      <c r="G1697" s="13">
        <v>278342</v>
      </c>
      <c r="H1697" s="13">
        <v>278342</v>
      </c>
      <c r="I1697" s="13">
        <v>0</v>
      </c>
      <c r="J1697" s="13">
        <v>0</v>
      </c>
      <c r="K1697" s="13">
        <v>0</v>
      </c>
      <c r="L1697" s="2">
        <v>0</v>
      </c>
      <c r="M1697" s="22">
        <v>0</v>
      </c>
      <c r="N1697" s="22"/>
    </row>
    <row r="1698" spans="1:14">
      <c r="A1698" s="6" t="s">
        <v>32</v>
      </c>
      <c r="B1698" s="62" t="s">
        <v>370</v>
      </c>
      <c r="C1698" s="2" t="s">
        <v>23</v>
      </c>
      <c r="D1698" s="2" t="s">
        <v>130</v>
      </c>
      <c r="E1698" s="12">
        <v>0</v>
      </c>
      <c r="F1698" s="12">
        <v>0</v>
      </c>
      <c r="G1698" s="13">
        <v>0</v>
      </c>
      <c r="H1698" s="13">
        <v>0</v>
      </c>
      <c r="I1698" s="13">
        <v>0</v>
      </c>
      <c r="J1698" s="13">
        <v>0</v>
      </c>
      <c r="K1698" s="13">
        <v>0</v>
      </c>
      <c r="L1698" s="2">
        <v>0</v>
      </c>
      <c r="M1698" s="22">
        <v>0</v>
      </c>
      <c r="N1698" s="22"/>
    </row>
    <row r="1699" spans="1:14">
      <c r="A1699" s="6" t="s">
        <v>32</v>
      </c>
      <c r="B1699" s="62" t="s">
        <v>370</v>
      </c>
      <c r="C1699" s="2" t="s">
        <v>23</v>
      </c>
      <c r="D1699" s="2" t="s">
        <v>137</v>
      </c>
      <c r="E1699" s="12">
        <v>0</v>
      </c>
      <c r="F1699" s="12">
        <v>0</v>
      </c>
      <c r="G1699" s="13">
        <v>0</v>
      </c>
      <c r="H1699" s="13">
        <v>0</v>
      </c>
      <c r="I1699" s="13">
        <v>0</v>
      </c>
      <c r="J1699" s="13">
        <v>0</v>
      </c>
      <c r="K1699" s="13">
        <v>0</v>
      </c>
      <c r="L1699" s="2">
        <v>0</v>
      </c>
      <c r="M1699" s="22">
        <v>0</v>
      </c>
      <c r="N1699" s="22"/>
    </row>
    <row r="1700" spans="1:14" ht="27.6">
      <c r="A1700" s="6" t="s">
        <v>32</v>
      </c>
      <c r="B1700" s="62" t="s">
        <v>370</v>
      </c>
      <c r="C1700" s="2" t="s">
        <v>23</v>
      </c>
      <c r="D1700" s="2" t="s">
        <v>138</v>
      </c>
      <c r="E1700" s="12">
        <v>0</v>
      </c>
      <c r="F1700" s="12">
        <v>0</v>
      </c>
      <c r="G1700" s="13">
        <v>0</v>
      </c>
      <c r="H1700" s="13">
        <v>0</v>
      </c>
      <c r="I1700" s="13">
        <v>0</v>
      </c>
      <c r="J1700" s="13">
        <v>0</v>
      </c>
      <c r="K1700" s="13">
        <v>0</v>
      </c>
      <c r="L1700" s="2">
        <v>0</v>
      </c>
      <c r="M1700" s="22">
        <v>0</v>
      </c>
      <c r="N1700" s="22"/>
    </row>
    <row r="1701" spans="1:14">
      <c r="A1701" s="6" t="s">
        <v>32</v>
      </c>
      <c r="B1701" s="62" t="s">
        <v>370</v>
      </c>
      <c r="C1701" s="2" t="s">
        <v>23</v>
      </c>
      <c r="D1701" s="2" t="s">
        <v>134</v>
      </c>
      <c r="E1701" s="12">
        <v>0</v>
      </c>
      <c r="F1701" s="12">
        <v>0</v>
      </c>
      <c r="G1701" s="13">
        <v>0</v>
      </c>
      <c r="H1701" s="13">
        <v>0</v>
      </c>
      <c r="I1701" s="13">
        <v>0</v>
      </c>
      <c r="J1701" s="13">
        <v>0</v>
      </c>
      <c r="K1701" s="13">
        <v>0</v>
      </c>
      <c r="L1701" s="2">
        <v>0</v>
      </c>
      <c r="M1701" s="22">
        <v>0</v>
      </c>
      <c r="N1701" s="22"/>
    </row>
    <row r="1702" spans="1:14">
      <c r="A1702" s="6" t="s">
        <v>32</v>
      </c>
      <c r="B1702" s="62" t="s">
        <v>370</v>
      </c>
      <c r="C1702" s="2" t="s">
        <v>24</v>
      </c>
      <c r="D1702" s="2" t="s">
        <v>125</v>
      </c>
      <c r="E1702" s="12">
        <v>0</v>
      </c>
      <c r="F1702" s="12">
        <v>0</v>
      </c>
      <c r="G1702" s="13">
        <v>3668435</v>
      </c>
      <c r="H1702" s="13">
        <v>456925</v>
      </c>
      <c r="I1702" s="13">
        <v>0</v>
      </c>
      <c r="J1702" s="13">
        <v>3211511</v>
      </c>
      <c r="K1702" s="13">
        <v>0</v>
      </c>
      <c r="L1702" s="2">
        <v>0</v>
      </c>
      <c r="M1702" s="22">
        <v>0</v>
      </c>
      <c r="N1702" s="22"/>
    </row>
    <row r="1703" spans="1:14">
      <c r="A1703" s="6" t="s">
        <v>32</v>
      </c>
      <c r="B1703" s="62" t="s">
        <v>370</v>
      </c>
      <c r="C1703" s="2" t="s">
        <v>24</v>
      </c>
      <c r="D1703" s="2" t="s">
        <v>126</v>
      </c>
      <c r="E1703" s="12">
        <v>0</v>
      </c>
      <c r="F1703" s="12">
        <v>0</v>
      </c>
      <c r="G1703" s="13">
        <v>2878918</v>
      </c>
      <c r="H1703" s="13">
        <v>981111</v>
      </c>
      <c r="I1703" s="13">
        <v>0</v>
      </c>
      <c r="J1703" s="13">
        <v>1897807</v>
      </c>
      <c r="K1703" s="13">
        <v>0</v>
      </c>
      <c r="L1703" s="2">
        <v>0</v>
      </c>
      <c r="M1703" s="22">
        <v>0</v>
      </c>
      <c r="N1703" s="22"/>
    </row>
    <row r="1704" spans="1:14">
      <c r="A1704" s="6" t="s">
        <v>32</v>
      </c>
      <c r="B1704" s="62" t="s">
        <v>370</v>
      </c>
      <c r="C1704" s="2" t="s">
        <v>24</v>
      </c>
      <c r="D1704" s="2" t="s">
        <v>127</v>
      </c>
      <c r="E1704" s="12">
        <v>0</v>
      </c>
      <c r="F1704" s="12">
        <v>0</v>
      </c>
      <c r="G1704" s="13">
        <v>0</v>
      </c>
      <c r="H1704" s="13">
        <v>0</v>
      </c>
      <c r="I1704" s="13">
        <v>0</v>
      </c>
      <c r="J1704" s="13">
        <v>0</v>
      </c>
      <c r="K1704" s="13">
        <v>0</v>
      </c>
      <c r="L1704" s="2">
        <v>0</v>
      </c>
      <c r="M1704" s="22">
        <v>0</v>
      </c>
      <c r="N1704" s="22"/>
    </row>
    <row r="1705" spans="1:14">
      <c r="A1705" s="6" t="s">
        <v>32</v>
      </c>
      <c r="B1705" s="62" t="s">
        <v>370</v>
      </c>
      <c r="C1705" s="2" t="s">
        <v>24</v>
      </c>
      <c r="D1705" s="2" t="s">
        <v>128</v>
      </c>
      <c r="E1705" s="12">
        <v>0</v>
      </c>
      <c r="F1705" s="12">
        <v>0</v>
      </c>
      <c r="G1705" s="13">
        <v>0</v>
      </c>
      <c r="H1705" s="13">
        <v>0</v>
      </c>
      <c r="I1705" s="13">
        <v>0</v>
      </c>
      <c r="J1705" s="13">
        <v>0</v>
      </c>
      <c r="K1705" s="13">
        <v>0</v>
      </c>
      <c r="L1705" s="2">
        <v>0</v>
      </c>
      <c r="M1705" s="22">
        <v>0</v>
      </c>
      <c r="N1705" s="22"/>
    </row>
    <row r="1706" spans="1:14">
      <c r="A1706" s="6" t="s">
        <v>32</v>
      </c>
      <c r="B1706" s="62" t="s">
        <v>370</v>
      </c>
      <c r="C1706" s="2" t="s">
        <v>24</v>
      </c>
      <c r="D1706" s="2" t="s">
        <v>129</v>
      </c>
      <c r="E1706" s="12">
        <v>0</v>
      </c>
      <c r="F1706" s="12">
        <v>0</v>
      </c>
      <c r="G1706" s="13">
        <v>425842</v>
      </c>
      <c r="H1706" s="13">
        <v>0</v>
      </c>
      <c r="I1706" s="13">
        <v>0</v>
      </c>
      <c r="J1706" s="13">
        <v>425842</v>
      </c>
      <c r="K1706" s="13">
        <v>0</v>
      </c>
      <c r="L1706" s="2">
        <v>0</v>
      </c>
      <c r="M1706" s="22">
        <v>0</v>
      </c>
      <c r="N1706" s="22"/>
    </row>
    <row r="1707" spans="1:14">
      <c r="A1707" s="6" t="s">
        <v>32</v>
      </c>
      <c r="B1707" s="63" t="s">
        <v>370</v>
      </c>
      <c r="C1707" s="2" t="s">
        <v>24</v>
      </c>
      <c r="D1707" s="2" t="s">
        <v>130</v>
      </c>
      <c r="E1707" s="12">
        <v>0</v>
      </c>
      <c r="F1707" s="12">
        <v>0</v>
      </c>
      <c r="G1707" s="13">
        <v>0</v>
      </c>
      <c r="H1707" s="13">
        <v>0</v>
      </c>
      <c r="I1707" s="13">
        <v>0</v>
      </c>
      <c r="J1707" s="13">
        <v>0</v>
      </c>
      <c r="K1707" s="13">
        <v>0</v>
      </c>
      <c r="L1707" s="2">
        <v>0</v>
      </c>
      <c r="M1707" s="22">
        <v>0</v>
      </c>
      <c r="N1707" s="22"/>
    </row>
    <row r="1708" spans="1:14">
      <c r="A1708" s="6" t="s">
        <v>32</v>
      </c>
      <c r="B1708" s="62" t="s">
        <v>370</v>
      </c>
      <c r="C1708" s="2" t="s">
        <v>24</v>
      </c>
      <c r="D1708" s="2" t="s">
        <v>137</v>
      </c>
      <c r="E1708" s="12">
        <v>0</v>
      </c>
      <c r="F1708" s="12">
        <v>0</v>
      </c>
      <c r="G1708" s="13">
        <v>0</v>
      </c>
      <c r="H1708" s="13">
        <v>0</v>
      </c>
      <c r="I1708" s="13">
        <v>0</v>
      </c>
      <c r="J1708" s="13">
        <v>0</v>
      </c>
      <c r="K1708" s="13">
        <v>0</v>
      </c>
      <c r="L1708" s="2">
        <v>0</v>
      </c>
      <c r="M1708" s="22">
        <v>0</v>
      </c>
      <c r="N1708" s="22"/>
    </row>
    <row r="1709" spans="1:14">
      <c r="A1709" s="6" t="s">
        <v>32</v>
      </c>
      <c r="B1709" s="62" t="s">
        <v>370</v>
      </c>
      <c r="C1709" s="2" t="s">
        <v>24</v>
      </c>
      <c r="D1709" s="2" t="s">
        <v>139</v>
      </c>
      <c r="E1709" s="12">
        <v>0</v>
      </c>
      <c r="F1709" s="12">
        <v>0</v>
      </c>
      <c r="G1709" s="13">
        <v>0</v>
      </c>
      <c r="H1709" s="13">
        <v>0</v>
      </c>
      <c r="I1709" s="13">
        <v>0</v>
      </c>
      <c r="J1709" s="13">
        <v>0</v>
      </c>
      <c r="K1709" s="13">
        <v>0</v>
      </c>
      <c r="L1709" s="2">
        <v>0</v>
      </c>
      <c r="M1709" s="22">
        <v>0</v>
      </c>
      <c r="N1709" s="22"/>
    </row>
    <row r="1710" spans="1:14" ht="27.6">
      <c r="A1710" s="6" t="s">
        <v>32</v>
      </c>
      <c r="B1710" s="62" t="s">
        <v>370</v>
      </c>
      <c r="C1710" s="2" t="s">
        <v>24</v>
      </c>
      <c r="D1710" s="2" t="s">
        <v>140</v>
      </c>
      <c r="E1710" s="12">
        <v>0</v>
      </c>
      <c r="F1710" s="12">
        <v>0</v>
      </c>
      <c r="G1710" s="13">
        <v>0</v>
      </c>
      <c r="H1710" s="13">
        <v>0</v>
      </c>
      <c r="I1710" s="13">
        <v>0</v>
      </c>
      <c r="J1710" s="13">
        <v>0</v>
      </c>
      <c r="K1710" s="13">
        <v>0</v>
      </c>
      <c r="L1710" s="2">
        <v>0</v>
      </c>
      <c r="M1710" s="22">
        <v>0</v>
      </c>
      <c r="N1710" s="22"/>
    </row>
    <row r="1711" spans="1:14">
      <c r="A1711" s="6" t="s">
        <v>32</v>
      </c>
      <c r="B1711" s="62" t="s">
        <v>370</v>
      </c>
      <c r="C1711" s="2" t="s">
        <v>24</v>
      </c>
      <c r="D1711" s="2" t="s">
        <v>134</v>
      </c>
      <c r="E1711" s="12">
        <v>0</v>
      </c>
      <c r="F1711" s="12">
        <v>0</v>
      </c>
      <c r="G1711" s="13">
        <v>0</v>
      </c>
      <c r="H1711" s="13">
        <v>0</v>
      </c>
      <c r="I1711" s="13">
        <v>0</v>
      </c>
      <c r="J1711" s="13">
        <v>0</v>
      </c>
      <c r="K1711" s="13">
        <v>0</v>
      </c>
      <c r="L1711" s="2">
        <v>0</v>
      </c>
      <c r="M1711" s="22">
        <v>0</v>
      </c>
      <c r="N1711" s="22"/>
    </row>
    <row r="1712" spans="1:14">
      <c r="A1712" s="6" t="s">
        <v>32</v>
      </c>
      <c r="B1712" s="62" t="s">
        <v>370</v>
      </c>
      <c r="C1712" s="2" t="s">
        <v>25</v>
      </c>
      <c r="D1712" s="2" t="s">
        <v>134</v>
      </c>
      <c r="E1712" s="12">
        <v>0</v>
      </c>
      <c r="F1712" s="12">
        <v>0</v>
      </c>
      <c r="G1712" s="13">
        <v>0</v>
      </c>
      <c r="H1712" s="13">
        <v>0</v>
      </c>
      <c r="I1712" s="13">
        <v>0</v>
      </c>
      <c r="J1712" s="13">
        <v>0</v>
      </c>
      <c r="K1712" s="13">
        <v>0</v>
      </c>
      <c r="L1712" s="2">
        <v>0</v>
      </c>
      <c r="M1712" s="22">
        <v>0</v>
      </c>
      <c r="N1712" s="22"/>
    </row>
    <row r="1713" spans="1:14">
      <c r="A1713" s="6" t="s">
        <v>32</v>
      </c>
      <c r="B1713" s="62" t="s">
        <v>370</v>
      </c>
      <c r="C1713" s="2" t="s">
        <v>25</v>
      </c>
      <c r="D1713" s="2" t="s">
        <v>134</v>
      </c>
      <c r="E1713" s="12">
        <v>0</v>
      </c>
      <c r="F1713" s="12">
        <v>0</v>
      </c>
      <c r="G1713" s="13">
        <v>0</v>
      </c>
      <c r="H1713" s="13">
        <v>0</v>
      </c>
      <c r="I1713" s="13">
        <v>0</v>
      </c>
      <c r="J1713" s="13">
        <v>0</v>
      </c>
      <c r="K1713" s="13">
        <v>0</v>
      </c>
      <c r="L1713" s="2">
        <v>0</v>
      </c>
      <c r="M1713" s="22">
        <v>0</v>
      </c>
      <c r="N1713" s="22"/>
    </row>
    <row r="1714" spans="1:14">
      <c r="A1714" s="6" t="s">
        <v>32</v>
      </c>
      <c r="B1714" s="62" t="s">
        <v>370</v>
      </c>
      <c r="C1714" s="2" t="s">
        <v>26</v>
      </c>
      <c r="D1714" s="2" t="s">
        <v>134</v>
      </c>
      <c r="E1714" s="12">
        <v>0</v>
      </c>
      <c r="F1714" s="12">
        <v>0</v>
      </c>
      <c r="G1714" s="13">
        <v>0</v>
      </c>
      <c r="H1714" s="13">
        <v>0</v>
      </c>
      <c r="I1714" s="13">
        <v>0</v>
      </c>
      <c r="J1714" s="13">
        <v>0</v>
      </c>
      <c r="K1714" s="13">
        <v>0</v>
      </c>
      <c r="L1714" s="2">
        <v>0</v>
      </c>
      <c r="M1714" s="22">
        <v>0</v>
      </c>
      <c r="N1714" s="22"/>
    </row>
    <row r="1715" spans="1:14">
      <c r="A1715" s="6" t="s">
        <v>32</v>
      </c>
      <c r="B1715" s="62" t="s">
        <v>370</v>
      </c>
      <c r="C1715" s="2" t="s">
        <v>26</v>
      </c>
      <c r="D1715" s="2" t="s">
        <v>134</v>
      </c>
      <c r="E1715" s="12">
        <v>0</v>
      </c>
      <c r="F1715" s="12">
        <v>0</v>
      </c>
      <c r="G1715" s="13">
        <v>0</v>
      </c>
      <c r="H1715" s="13">
        <v>0</v>
      </c>
      <c r="I1715" s="13">
        <v>0</v>
      </c>
      <c r="J1715" s="13">
        <v>0</v>
      </c>
      <c r="K1715" s="13">
        <v>0</v>
      </c>
      <c r="L1715" s="2">
        <v>0</v>
      </c>
      <c r="M1715" s="22">
        <v>0</v>
      </c>
      <c r="N1715" s="22"/>
    </row>
    <row r="1716" spans="1:14">
      <c r="A1716" s="6" t="s">
        <v>32</v>
      </c>
      <c r="B1716" s="62" t="s">
        <v>370</v>
      </c>
      <c r="C1716" s="2" t="s">
        <v>14</v>
      </c>
      <c r="D1716" s="2" t="s">
        <v>134</v>
      </c>
      <c r="E1716" s="12">
        <v>0</v>
      </c>
      <c r="F1716" s="12">
        <v>0</v>
      </c>
      <c r="G1716" s="13">
        <v>0</v>
      </c>
      <c r="H1716" s="13">
        <v>0</v>
      </c>
      <c r="I1716" s="13">
        <v>0</v>
      </c>
      <c r="J1716" s="13">
        <v>0</v>
      </c>
      <c r="K1716" s="13">
        <v>0</v>
      </c>
      <c r="L1716" s="2">
        <v>0</v>
      </c>
      <c r="M1716" s="22">
        <v>0</v>
      </c>
      <c r="N1716" s="22"/>
    </row>
    <row r="1717" spans="1:14">
      <c r="A1717" s="6" t="s">
        <v>32</v>
      </c>
      <c r="B1717" s="62" t="s">
        <v>370</v>
      </c>
      <c r="C1717" s="2" t="s">
        <v>14</v>
      </c>
      <c r="D1717" s="2" t="s">
        <v>134</v>
      </c>
      <c r="E1717" s="12">
        <v>0</v>
      </c>
      <c r="F1717" s="12">
        <v>0</v>
      </c>
      <c r="G1717" s="13">
        <v>0</v>
      </c>
      <c r="H1717" s="13">
        <v>0</v>
      </c>
      <c r="I1717" s="13">
        <v>0</v>
      </c>
      <c r="J1717" s="13">
        <v>0</v>
      </c>
      <c r="K1717" s="13">
        <v>0</v>
      </c>
      <c r="L1717" s="2">
        <v>0</v>
      </c>
      <c r="M1717" s="22">
        <v>0</v>
      </c>
      <c r="N1717" s="22"/>
    </row>
    <row r="1718" spans="1:14" ht="27.6">
      <c r="A1718" s="6" t="s">
        <v>32</v>
      </c>
      <c r="B1718" s="62" t="s">
        <v>370</v>
      </c>
      <c r="C1718" s="2" t="s">
        <v>27</v>
      </c>
      <c r="D1718" s="2" t="s">
        <v>141</v>
      </c>
      <c r="E1718" s="12">
        <v>0</v>
      </c>
      <c r="F1718" s="12">
        <v>0</v>
      </c>
      <c r="G1718" s="13">
        <v>0</v>
      </c>
      <c r="H1718" s="13">
        <v>0</v>
      </c>
      <c r="I1718" s="13">
        <v>0</v>
      </c>
      <c r="J1718" s="13">
        <v>0</v>
      </c>
      <c r="K1718" s="13">
        <v>0</v>
      </c>
      <c r="L1718" s="2">
        <v>0</v>
      </c>
      <c r="M1718" s="22">
        <v>0</v>
      </c>
      <c r="N1718" s="22"/>
    </row>
    <row r="1719" spans="1:14" ht="41.4">
      <c r="A1719" s="6" t="s">
        <v>32</v>
      </c>
      <c r="B1719" s="62" t="s">
        <v>370</v>
      </c>
      <c r="C1719" s="2" t="s">
        <v>27</v>
      </c>
      <c r="D1719" s="2" t="s">
        <v>142</v>
      </c>
      <c r="E1719" s="12">
        <v>0</v>
      </c>
      <c r="F1719" s="12">
        <v>0</v>
      </c>
      <c r="G1719" s="13">
        <v>0</v>
      </c>
      <c r="H1719" s="13">
        <v>0</v>
      </c>
      <c r="I1719" s="13">
        <v>0</v>
      </c>
      <c r="J1719" s="13">
        <v>0</v>
      </c>
      <c r="K1719" s="13">
        <v>0</v>
      </c>
      <c r="L1719" s="2">
        <v>0</v>
      </c>
      <c r="M1719" s="22">
        <v>0</v>
      </c>
      <c r="N1719" s="22"/>
    </row>
    <row r="1720" spans="1:14">
      <c r="A1720" s="6" t="s">
        <v>32</v>
      </c>
      <c r="B1720" s="62" t="s">
        <v>371</v>
      </c>
      <c r="C1720" s="2" t="s">
        <v>22</v>
      </c>
      <c r="D1720" s="2" t="s">
        <v>125</v>
      </c>
      <c r="E1720" s="12">
        <v>12757626</v>
      </c>
      <c r="F1720" s="12">
        <v>12757626</v>
      </c>
      <c r="G1720" s="13"/>
      <c r="H1720" s="13"/>
      <c r="I1720" s="13"/>
      <c r="J1720" s="13"/>
      <c r="K1720" s="13"/>
      <c r="M1720" s="22"/>
      <c r="N1720" s="22"/>
    </row>
    <row r="1721" spans="1:14">
      <c r="A1721" s="6" t="s">
        <v>32</v>
      </c>
      <c r="B1721" s="62" t="s">
        <v>371</v>
      </c>
      <c r="C1721" s="2" t="s">
        <v>22</v>
      </c>
      <c r="D1721" s="2" t="s">
        <v>126</v>
      </c>
      <c r="E1721" s="12">
        <v>12757626</v>
      </c>
      <c r="F1721" s="12">
        <v>12757626</v>
      </c>
      <c r="G1721" s="13"/>
      <c r="H1721" s="13"/>
      <c r="I1721" s="13"/>
      <c r="J1721" s="13"/>
      <c r="K1721" s="13"/>
      <c r="M1721" s="22"/>
      <c r="N1721" s="22"/>
    </row>
    <row r="1722" spans="1:14">
      <c r="A1722" s="6" t="s">
        <v>32</v>
      </c>
      <c r="B1722" s="62" t="s">
        <v>371</v>
      </c>
      <c r="C1722" s="2" t="s">
        <v>22</v>
      </c>
      <c r="D1722" s="2" t="s">
        <v>127</v>
      </c>
      <c r="E1722" s="12"/>
      <c r="F1722" s="12"/>
      <c r="G1722" s="13"/>
      <c r="H1722" s="13"/>
      <c r="I1722" s="13"/>
      <c r="J1722" s="13"/>
      <c r="K1722" s="13"/>
      <c r="M1722" s="22"/>
      <c r="N1722" s="22"/>
    </row>
    <row r="1723" spans="1:14">
      <c r="A1723" s="6" t="s">
        <v>32</v>
      </c>
      <c r="B1723" s="62" t="s">
        <v>371</v>
      </c>
      <c r="C1723" s="2" t="s">
        <v>22</v>
      </c>
      <c r="D1723" s="2" t="s">
        <v>128</v>
      </c>
      <c r="E1723" s="12"/>
      <c r="F1723" s="12"/>
      <c r="G1723" s="13"/>
      <c r="H1723" s="13"/>
      <c r="I1723" s="13"/>
      <c r="J1723" s="13"/>
      <c r="K1723" s="13"/>
      <c r="M1723" s="22"/>
      <c r="N1723" s="22"/>
    </row>
    <row r="1724" spans="1:14">
      <c r="A1724" s="6" t="s">
        <v>32</v>
      </c>
      <c r="B1724" s="62" t="s">
        <v>371</v>
      </c>
      <c r="C1724" s="2" t="s">
        <v>22</v>
      </c>
      <c r="D1724" s="2" t="s">
        <v>129</v>
      </c>
      <c r="E1724" s="12">
        <v>1912447</v>
      </c>
      <c r="F1724" s="12">
        <v>1529646</v>
      </c>
      <c r="G1724" s="13">
        <v>16506</v>
      </c>
      <c r="H1724" s="13">
        <v>399306</v>
      </c>
      <c r="I1724" s="13"/>
      <c r="J1724" s="13"/>
      <c r="K1724" s="13"/>
      <c r="M1724" s="22"/>
      <c r="N1724" s="22"/>
    </row>
    <row r="1725" spans="1:14">
      <c r="A1725" s="6" t="s">
        <v>32</v>
      </c>
      <c r="B1725" s="62" t="s">
        <v>371</v>
      </c>
      <c r="C1725" s="2" t="s">
        <v>22</v>
      </c>
      <c r="D1725" s="2" t="s">
        <v>130</v>
      </c>
      <c r="E1725" s="12"/>
      <c r="F1725" s="12"/>
      <c r="G1725" s="13"/>
      <c r="H1725" s="13"/>
      <c r="I1725" s="13"/>
      <c r="J1725" s="13"/>
      <c r="K1725" s="13"/>
      <c r="M1725" s="22"/>
      <c r="N1725" s="22"/>
    </row>
    <row r="1726" spans="1:14">
      <c r="A1726" s="6" t="s">
        <v>32</v>
      </c>
      <c r="B1726" s="62" t="s">
        <v>371</v>
      </c>
      <c r="C1726" s="2" t="s">
        <v>22</v>
      </c>
      <c r="D1726" s="2" t="s">
        <v>131</v>
      </c>
      <c r="E1726" s="12"/>
      <c r="F1726" s="12"/>
      <c r="G1726" s="13"/>
      <c r="H1726" s="13"/>
      <c r="I1726" s="13"/>
      <c r="J1726" s="13"/>
      <c r="K1726" s="13"/>
      <c r="M1726" s="22"/>
      <c r="N1726" s="22"/>
    </row>
    <row r="1727" spans="1:14" ht="27.6">
      <c r="A1727" s="6" t="s">
        <v>32</v>
      </c>
      <c r="B1727" s="62" t="s">
        <v>371</v>
      </c>
      <c r="C1727" s="2" t="s">
        <v>22</v>
      </c>
      <c r="D1727" s="2" t="s">
        <v>132</v>
      </c>
      <c r="E1727" s="12"/>
      <c r="F1727" s="12"/>
      <c r="G1727" s="13"/>
      <c r="H1727" s="13"/>
      <c r="I1727" s="13"/>
      <c r="J1727" s="13"/>
      <c r="K1727" s="13"/>
      <c r="M1727" s="22"/>
      <c r="N1727" s="22"/>
    </row>
    <row r="1728" spans="1:14">
      <c r="A1728" s="6" t="s">
        <v>32</v>
      </c>
      <c r="B1728" s="62" t="s">
        <v>371</v>
      </c>
      <c r="C1728" s="2" t="s">
        <v>22</v>
      </c>
      <c r="D1728" s="2" t="s">
        <v>133</v>
      </c>
      <c r="E1728" s="12"/>
      <c r="F1728" s="12"/>
      <c r="G1728" s="13"/>
      <c r="H1728" s="13"/>
      <c r="I1728" s="13"/>
      <c r="J1728" s="13"/>
      <c r="K1728" s="13"/>
      <c r="M1728" s="22"/>
      <c r="N1728" s="22"/>
    </row>
    <row r="1729" spans="1:14">
      <c r="A1729" s="6" t="s">
        <v>32</v>
      </c>
      <c r="B1729" s="62" t="s">
        <v>371</v>
      </c>
      <c r="C1729" s="2" t="s">
        <v>22</v>
      </c>
      <c r="D1729" s="2" t="s">
        <v>382</v>
      </c>
      <c r="E1729" s="12">
        <v>1280000</v>
      </c>
      <c r="F1729" s="12">
        <v>150393</v>
      </c>
      <c r="G1729" s="13"/>
      <c r="H1729" s="13">
        <v>711647</v>
      </c>
      <c r="I1729" s="13">
        <v>55979</v>
      </c>
      <c r="J1729" s="13">
        <v>378051</v>
      </c>
      <c r="K1729" s="13"/>
      <c r="L1729" s="135">
        <v>95197</v>
      </c>
      <c r="M1729" s="22"/>
      <c r="N1729" s="22" t="s">
        <v>383</v>
      </c>
    </row>
    <row r="1730" spans="1:14">
      <c r="A1730" s="6" t="s">
        <v>32</v>
      </c>
      <c r="B1730" s="62" t="s">
        <v>371</v>
      </c>
      <c r="C1730" s="2" t="s">
        <v>87</v>
      </c>
      <c r="D1730" s="2" t="s">
        <v>135</v>
      </c>
      <c r="E1730" s="12"/>
      <c r="F1730" s="12"/>
      <c r="G1730" s="13">
        <v>3841292</v>
      </c>
      <c r="H1730" s="13">
        <v>3032192</v>
      </c>
      <c r="I1730" s="13">
        <v>652200</v>
      </c>
      <c r="J1730" s="13">
        <v>444851</v>
      </c>
      <c r="K1730" s="13">
        <v>-9940</v>
      </c>
      <c r="L1730" s="135">
        <v>497208</v>
      </c>
      <c r="M1730" s="22"/>
      <c r="N1730" s="22" t="s">
        <v>384</v>
      </c>
    </row>
    <row r="1731" spans="1:14">
      <c r="A1731" s="6" t="s">
        <v>32</v>
      </c>
      <c r="B1731" s="62" t="s">
        <v>371</v>
      </c>
      <c r="C1731" s="2" t="s">
        <v>23</v>
      </c>
      <c r="D1731" s="2" t="s">
        <v>136</v>
      </c>
      <c r="E1731" s="12"/>
      <c r="F1731" s="12"/>
      <c r="G1731" s="13">
        <v>12757626</v>
      </c>
      <c r="H1731" s="13">
        <v>5991550</v>
      </c>
      <c r="I1731" s="13"/>
      <c r="J1731" s="13">
        <v>6766076</v>
      </c>
      <c r="K1731" s="13"/>
      <c r="M1731" s="22"/>
      <c r="N1731" s="22"/>
    </row>
    <row r="1732" spans="1:14">
      <c r="A1732" s="6" t="s">
        <v>32</v>
      </c>
      <c r="B1732" s="62" t="s">
        <v>371</v>
      </c>
      <c r="C1732" s="2" t="s">
        <v>23</v>
      </c>
      <c r="D1732" s="2" t="s">
        <v>126</v>
      </c>
      <c r="E1732" s="12"/>
      <c r="F1732" s="12"/>
      <c r="G1732" s="13">
        <v>27031239</v>
      </c>
      <c r="H1732" s="13">
        <v>27031239</v>
      </c>
      <c r="I1732" s="13"/>
      <c r="J1732" s="13"/>
      <c r="K1732" s="13"/>
      <c r="L1732" s="2">
        <v>-617</v>
      </c>
      <c r="M1732" s="22"/>
      <c r="N1732" s="22"/>
    </row>
    <row r="1733" spans="1:14">
      <c r="A1733" s="6" t="s">
        <v>32</v>
      </c>
      <c r="B1733" s="62" t="s">
        <v>371</v>
      </c>
      <c r="C1733" s="2" t="s">
        <v>23</v>
      </c>
      <c r="D1733" s="2" t="s">
        <v>127</v>
      </c>
      <c r="E1733" s="12"/>
      <c r="F1733" s="12"/>
      <c r="G1733" s="13"/>
      <c r="H1733" s="13"/>
      <c r="I1733" s="13"/>
      <c r="J1733" s="13"/>
      <c r="K1733" s="13"/>
      <c r="M1733" s="22"/>
      <c r="N1733" s="22"/>
    </row>
    <row r="1734" spans="1:14">
      <c r="A1734" s="6" t="s">
        <v>32</v>
      </c>
      <c r="B1734" s="62" t="s">
        <v>371</v>
      </c>
      <c r="C1734" s="2" t="s">
        <v>23</v>
      </c>
      <c r="D1734" s="2" t="s">
        <v>128</v>
      </c>
      <c r="E1734" s="12"/>
      <c r="F1734" s="12"/>
      <c r="G1734" s="13"/>
      <c r="H1734" s="13"/>
      <c r="I1734" s="13"/>
      <c r="J1734" s="13"/>
      <c r="K1734" s="13"/>
      <c r="M1734" s="22"/>
      <c r="N1734" s="22"/>
    </row>
    <row r="1735" spans="1:14">
      <c r="A1735" s="6" t="s">
        <v>32</v>
      </c>
      <c r="B1735" s="62" t="s">
        <v>371</v>
      </c>
      <c r="C1735" s="2" t="s">
        <v>23</v>
      </c>
      <c r="D1735" s="2" t="s">
        <v>129</v>
      </c>
      <c r="E1735" s="12"/>
      <c r="F1735" s="12"/>
      <c r="G1735" s="13">
        <v>2643835</v>
      </c>
      <c r="H1735" s="13">
        <v>1931493</v>
      </c>
      <c r="I1735" s="13"/>
      <c r="J1735" s="13"/>
      <c r="K1735" s="13"/>
      <c r="M1735" s="22"/>
      <c r="N1735" s="22"/>
    </row>
    <row r="1736" spans="1:14">
      <c r="A1736" s="6" t="s">
        <v>32</v>
      </c>
      <c r="B1736" s="62" t="s">
        <v>371</v>
      </c>
      <c r="C1736" s="2" t="s">
        <v>23</v>
      </c>
      <c r="D1736" s="2" t="s">
        <v>130</v>
      </c>
      <c r="E1736" s="12"/>
      <c r="F1736" s="12"/>
      <c r="G1736" s="13"/>
      <c r="H1736" s="13"/>
      <c r="I1736" s="13"/>
      <c r="J1736" s="13"/>
      <c r="K1736" s="13"/>
      <c r="M1736" s="22"/>
      <c r="N1736" s="22"/>
    </row>
    <row r="1737" spans="1:14">
      <c r="A1737" s="6" t="s">
        <v>32</v>
      </c>
      <c r="B1737" s="62" t="s">
        <v>371</v>
      </c>
      <c r="C1737" s="2" t="s">
        <v>23</v>
      </c>
      <c r="D1737" s="2" t="s">
        <v>137</v>
      </c>
      <c r="E1737" s="12"/>
      <c r="F1737" s="12"/>
      <c r="G1737" s="13"/>
      <c r="H1737" s="13"/>
      <c r="I1737" s="13"/>
      <c r="J1737" s="13"/>
      <c r="K1737" s="13"/>
      <c r="M1737" s="22"/>
      <c r="N1737" s="22"/>
    </row>
    <row r="1738" spans="1:14" ht="27.6">
      <c r="A1738" s="6" t="s">
        <v>32</v>
      </c>
      <c r="B1738" s="62" t="s">
        <v>371</v>
      </c>
      <c r="C1738" s="2" t="s">
        <v>23</v>
      </c>
      <c r="D1738" s="2" t="s">
        <v>138</v>
      </c>
      <c r="E1738" s="12"/>
      <c r="F1738" s="12"/>
      <c r="G1738" s="13"/>
      <c r="H1738" s="13"/>
      <c r="I1738" s="13"/>
      <c r="J1738" s="13"/>
      <c r="K1738" s="13"/>
      <c r="M1738" s="22"/>
      <c r="N1738" s="22"/>
    </row>
    <row r="1739" spans="1:14">
      <c r="A1739" s="6" t="s">
        <v>32</v>
      </c>
      <c r="B1739" s="62" t="s">
        <v>371</v>
      </c>
      <c r="C1739" s="2" t="s">
        <v>23</v>
      </c>
      <c r="D1739" s="2" t="s">
        <v>385</v>
      </c>
      <c r="E1739" s="12"/>
      <c r="F1739" s="12"/>
      <c r="G1739" s="13">
        <v>28893</v>
      </c>
      <c r="H1739" s="13">
        <v>17255</v>
      </c>
      <c r="I1739" s="13"/>
      <c r="J1739" s="13">
        <v>11592</v>
      </c>
      <c r="K1739" s="13"/>
      <c r="M1739" s="22">
        <v>24963</v>
      </c>
      <c r="N1739" s="22" t="s">
        <v>386</v>
      </c>
    </row>
    <row r="1740" spans="1:14">
      <c r="A1740" s="6" t="s">
        <v>32</v>
      </c>
      <c r="B1740" s="62" t="s">
        <v>371</v>
      </c>
      <c r="C1740" s="2" t="s">
        <v>23</v>
      </c>
      <c r="D1740" s="2" t="s">
        <v>387</v>
      </c>
      <c r="E1740" s="12"/>
      <c r="F1740" s="12"/>
      <c r="G1740" s="13"/>
      <c r="H1740" s="13"/>
      <c r="I1740" s="13"/>
      <c r="J1740" s="13"/>
      <c r="K1740" s="13"/>
      <c r="M1740" s="22"/>
      <c r="N1740" s="22"/>
    </row>
    <row r="1741" spans="1:14">
      <c r="A1741" s="6" t="s">
        <v>32</v>
      </c>
      <c r="B1741" s="62" t="s">
        <v>371</v>
      </c>
      <c r="C1741" s="2" t="s">
        <v>24</v>
      </c>
      <c r="D1741" s="2" t="s">
        <v>125</v>
      </c>
      <c r="E1741" s="12"/>
      <c r="F1741" s="12"/>
      <c r="G1741" s="13">
        <v>35493723</v>
      </c>
      <c r="H1741" s="13">
        <v>6072000</v>
      </c>
      <c r="I1741" s="13"/>
      <c r="J1741" s="13">
        <v>29408624</v>
      </c>
      <c r="K1741" s="13"/>
      <c r="L1741" s="135">
        <v>1500</v>
      </c>
      <c r="M1741" s="22"/>
      <c r="N1741" s="22"/>
    </row>
    <row r="1742" spans="1:14">
      <c r="A1742" s="6" t="s">
        <v>32</v>
      </c>
      <c r="B1742" s="62" t="s">
        <v>371</v>
      </c>
      <c r="C1742" s="2" t="s">
        <v>24</v>
      </c>
      <c r="D1742" s="2" t="s">
        <v>126</v>
      </c>
      <c r="E1742" s="12"/>
      <c r="F1742" s="12"/>
      <c r="G1742" s="13">
        <v>34906018</v>
      </c>
      <c r="H1742" s="13">
        <v>14060630</v>
      </c>
      <c r="I1742" s="13"/>
      <c r="J1742" s="13">
        <v>9905474</v>
      </c>
      <c r="K1742" s="13"/>
      <c r="L1742" s="135">
        <v>2975802</v>
      </c>
      <c r="M1742" s="22">
        <v>4291438</v>
      </c>
      <c r="N1742" s="22"/>
    </row>
    <row r="1743" spans="1:14">
      <c r="A1743" s="6" t="s">
        <v>32</v>
      </c>
      <c r="B1743" s="62" t="s">
        <v>371</v>
      </c>
      <c r="C1743" s="2" t="s">
        <v>24</v>
      </c>
      <c r="D1743" s="2" t="s">
        <v>127</v>
      </c>
      <c r="E1743" s="12"/>
      <c r="F1743" s="12"/>
      <c r="G1743" s="13"/>
      <c r="H1743" s="13"/>
      <c r="I1743" s="13"/>
      <c r="J1743" s="13"/>
      <c r="K1743" s="13"/>
      <c r="M1743" s="22"/>
      <c r="N1743" s="22"/>
    </row>
    <row r="1744" spans="1:14">
      <c r="A1744" s="6" t="s">
        <v>32</v>
      </c>
      <c r="B1744" s="63" t="s">
        <v>371</v>
      </c>
      <c r="C1744" s="2" t="s">
        <v>24</v>
      </c>
      <c r="D1744" s="2" t="s">
        <v>128</v>
      </c>
      <c r="E1744" s="12"/>
      <c r="F1744" s="12"/>
      <c r="G1744" s="13"/>
      <c r="H1744" s="13"/>
      <c r="I1744" s="13"/>
      <c r="J1744" s="13"/>
      <c r="K1744" s="13"/>
      <c r="M1744" s="22"/>
      <c r="N1744" s="22"/>
    </row>
    <row r="1745" spans="1:14">
      <c r="A1745" s="6" t="s">
        <v>32</v>
      </c>
      <c r="B1745" s="62" t="s">
        <v>371</v>
      </c>
      <c r="C1745" s="2" t="s">
        <v>24</v>
      </c>
      <c r="D1745" s="2" t="s">
        <v>129</v>
      </c>
      <c r="E1745" s="12"/>
      <c r="F1745" s="12"/>
      <c r="G1745" s="13">
        <v>4534565</v>
      </c>
      <c r="H1745" s="13">
        <v>487109</v>
      </c>
      <c r="I1745" s="13"/>
      <c r="J1745" s="13">
        <v>3596137</v>
      </c>
      <c r="K1745" s="13"/>
      <c r="M1745" s="22"/>
      <c r="N1745" s="22"/>
    </row>
    <row r="1746" spans="1:14">
      <c r="A1746" s="6" t="s">
        <v>32</v>
      </c>
      <c r="B1746" s="62" t="s">
        <v>371</v>
      </c>
      <c r="C1746" s="2" t="s">
        <v>24</v>
      </c>
      <c r="D1746" s="2" t="s">
        <v>130</v>
      </c>
      <c r="E1746" s="12"/>
      <c r="F1746" s="12"/>
      <c r="G1746" s="13"/>
      <c r="H1746" s="13"/>
      <c r="I1746" s="13"/>
      <c r="J1746" s="13"/>
      <c r="K1746" s="13"/>
      <c r="M1746" s="22"/>
      <c r="N1746" s="22"/>
    </row>
    <row r="1747" spans="1:14">
      <c r="A1747" s="6" t="s">
        <v>32</v>
      </c>
      <c r="B1747" s="62" t="s">
        <v>371</v>
      </c>
      <c r="C1747" s="2" t="s">
        <v>24</v>
      </c>
      <c r="D1747" s="2" t="s">
        <v>137</v>
      </c>
      <c r="E1747" s="12"/>
      <c r="F1747" s="12"/>
      <c r="G1747" s="13"/>
      <c r="H1747" s="13"/>
      <c r="I1747" s="13"/>
      <c r="J1747" s="13"/>
      <c r="K1747" s="13"/>
      <c r="M1747" s="22"/>
      <c r="N1747" s="22"/>
    </row>
    <row r="1748" spans="1:14">
      <c r="A1748" s="6" t="s">
        <v>32</v>
      </c>
      <c r="B1748" s="62" t="s">
        <v>371</v>
      </c>
      <c r="C1748" s="2" t="s">
        <v>24</v>
      </c>
      <c r="D1748" s="2" t="s">
        <v>139</v>
      </c>
      <c r="E1748" s="12"/>
      <c r="F1748" s="12"/>
      <c r="G1748" s="13"/>
      <c r="H1748" s="13"/>
      <c r="I1748" s="13"/>
      <c r="J1748" s="13"/>
      <c r="K1748" s="13"/>
      <c r="M1748" s="22"/>
      <c r="N1748" s="22"/>
    </row>
    <row r="1749" spans="1:14" ht="27.6">
      <c r="A1749" s="6" t="s">
        <v>32</v>
      </c>
      <c r="B1749" s="62" t="s">
        <v>371</v>
      </c>
      <c r="C1749" s="2" t="s">
        <v>24</v>
      </c>
      <c r="D1749" s="2" t="s">
        <v>140</v>
      </c>
      <c r="E1749" s="12"/>
      <c r="F1749" s="12"/>
      <c r="G1749" s="13"/>
      <c r="H1749" s="13"/>
      <c r="I1749" s="13">
        <v>50000000</v>
      </c>
      <c r="J1749" s="13">
        <v>6841119</v>
      </c>
      <c r="K1749" s="13"/>
      <c r="L1749" s="135">
        <v>14313412</v>
      </c>
      <c r="M1749" s="22">
        <v>6733882</v>
      </c>
      <c r="N1749" s="22" t="s">
        <v>388</v>
      </c>
    </row>
    <row r="1750" spans="1:14">
      <c r="A1750" s="6" t="s">
        <v>32</v>
      </c>
      <c r="B1750" s="62" t="s">
        <v>371</v>
      </c>
      <c r="C1750" s="2" t="s">
        <v>24</v>
      </c>
      <c r="D1750" s="2" t="s">
        <v>385</v>
      </c>
      <c r="E1750" s="12"/>
      <c r="F1750" s="12"/>
      <c r="G1750" s="13">
        <v>114864</v>
      </c>
      <c r="H1750" s="13">
        <v>6786</v>
      </c>
      <c r="I1750" s="13"/>
      <c r="J1750" s="13">
        <v>41906</v>
      </c>
      <c r="K1750" s="13"/>
      <c r="L1750" s="135">
        <v>33816</v>
      </c>
      <c r="M1750" s="22"/>
      <c r="N1750" s="22" t="s">
        <v>389</v>
      </c>
    </row>
    <row r="1751" spans="1:14">
      <c r="A1751" s="6" t="s">
        <v>32</v>
      </c>
      <c r="B1751" s="62" t="s">
        <v>371</v>
      </c>
      <c r="C1751" s="2" t="s">
        <v>25</v>
      </c>
      <c r="D1751" s="2" t="s">
        <v>134</v>
      </c>
      <c r="E1751" s="12"/>
      <c r="F1751" s="12"/>
      <c r="G1751" s="13"/>
      <c r="H1751" s="13"/>
      <c r="I1751" s="13"/>
      <c r="J1751" s="13"/>
      <c r="K1751" s="13"/>
      <c r="M1751" s="22"/>
      <c r="N1751" s="22"/>
    </row>
    <row r="1752" spans="1:14">
      <c r="A1752" s="6" t="s">
        <v>32</v>
      </c>
      <c r="B1752" s="62" t="s">
        <v>371</v>
      </c>
      <c r="C1752" s="2" t="s">
        <v>25</v>
      </c>
      <c r="D1752" s="2" t="s">
        <v>134</v>
      </c>
      <c r="E1752" s="12"/>
      <c r="F1752" s="12"/>
      <c r="G1752" s="13"/>
      <c r="H1752" s="13"/>
      <c r="I1752" s="13"/>
      <c r="J1752" s="13"/>
      <c r="K1752" s="13"/>
      <c r="M1752" s="22"/>
      <c r="N1752" s="22"/>
    </row>
    <row r="1753" spans="1:14">
      <c r="A1753" s="6" t="s">
        <v>32</v>
      </c>
      <c r="B1753" s="62" t="s">
        <v>371</v>
      </c>
      <c r="C1753" s="2" t="s">
        <v>26</v>
      </c>
      <c r="D1753" s="2" t="s">
        <v>134</v>
      </c>
      <c r="E1753" s="12"/>
      <c r="F1753" s="12"/>
      <c r="G1753" s="13"/>
      <c r="H1753" s="13"/>
      <c r="I1753" s="13"/>
      <c r="J1753" s="13"/>
      <c r="K1753" s="13"/>
      <c r="M1753" s="22"/>
      <c r="N1753" s="22"/>
    </row>
    <row r="1754" spans="1:14">
      <c r="A1754" s="6" t="s">
        <v>32</v>
      </c>
      <c r="B1754" s="62" t="s">
        <v>371</v>
      </c>
      <c r="C1754" s="2" t="s">
        <v>26</v>
      </c>
      <c r="D1754" s="2" t="s">
        <v>134</v>
      </c>
      <c r="E1754" s="12"/>
      <c r="F1754" s="12"/>
      <c r="G1754" s="13"/>
      <c r="H1754" s="13"/>
      <c r="I1754" s="13"/>
      <c r="J1754" s="13"/>
      <c r="K1754" s="13"/>
      <c r="M1754" s="22"/>
      <c r="N1754" s="22"/>
    </row>
    <row r="1755" spans="1:14">
      <c r="A1755" s="6" t="s">
        <v>32</v>
      </c>
      <c r="B1755" s="62" t="s">
        <v>371</v>
      </c>
      <c r="C1755" s="2" t="s">
        <v>23</v>
      </c>
      <c r="D1755" s="2" t="s">
        <v>390</v>
      </c>
      <c r="E1755" s="12"/>
      <c r="F1755" s="12"/>
      <c r="G1755" s="13">
        <v>173539</v>
      </c>
      <c r="H1755" s="13">
        <v>173523</v>
      </c>
      <c r="I1755" s="13"/>
      <c r="J1755" s="13">
        <v>16</v>
      </c>
      <c r="K1755" s="13"/>
      <c r="M1755" s="22"/>
      <c r="N1755" s="22" t="s">
        <v>389</v>
      </c>
    </row>
    <row r="1756" spans="1:14">
      <c r="A1756" s="6" t="s">
        <v>32</v>
      </c>
      <c r="B1756" s="62" t="s">
        <v>371</v>
      </c>
      <c r="C1756" s="2" t="s">
        <v>22</v>
      </c>
      <c r="D1756" s="2" t="s">
        <v>391</v>
      </c>
      <c r="E1756" s="12"/>
      <c r="F1756" s="12"/>
      <c r="G1756" s="13"/>
      <c r="H1756" s="13"/>
      <c r="I1756" s="13"/>
      <c r="J1756" s="13"/>
      <c r="K1756" s="13"/>
      <c r="M1756" s="22"/>
      <c r="N1756" s="22"/>
    </row>
    <row r="1757" spans="1:14" ht="27.6">
      <c r="A1757" s="6" t="s">
        <v>32</v>
      </c>
      <c r="B1757" s="62" t="s">
        <v>371</v>
      </c>
      <c r="C1757" s="2" t="s">
        <v>27</v>
      </c>
      <c r="D1757" s="2" t="s">
        <v>141</v>
      </c>
      <c r="E1757" s="12"/>
      <c r="F1757" s="12"/>
      <c r="G1757" s="13"/>
      <c r="H1757" s="13"/>
      <c r="I1757" s="13"/>
      <c r="J1757" s="13"/>
      <c r="K1757" s="13"/>
      <c r="M1757" s="22"/>
      <c r="N1757" s="22"/>
    </row>
    <row r="1758" spans="1:14" ht="41.4">
      <c r="A1758" s="6" t="s">
        <v>32</v>
      </c>
      <c r="B1758" s="62" t="s">
        <v>371</v>
      </c>
      <c r="C1758" s="2" t="s">
        <v>27</v>
      </c>
      <c r="D1758" s="2" t="s">
        <v>142</v>
      </c>
      <c r="E1758" s="12">
        <v>2382269</v>
      </c>
      <c r="F1758" s="12">
        <v>22633</v>
      </c>
      <c r="G1758" s="13">
        <v>1612900</v>
      </c>
      <c r="H1758" s="13">
        <v>1113454</v>
      </c>
      <c r="I1758" s="13"/>
      <c r="J1758" s="13">
        <v>1869744</v>
      </c>
      <c r="K1758" s="13"/>
      <c r="L1758" s="135">
        <v>210914</v>
      </c>
      <c r="M1758" s="22">
        <v>122868</v>
      </c>
      <c r="N1758" s="22" t="s">
        <v>392</v>
      </c>
    </row>
    <row r="1759" spans="1:14">
      <c r="A1759" s="6" t="s">
        <v>32</v>
      </c>
      <c r="B1759" s="62" t="s">
        <v>393</v>
      </c>
      <c r="C1759" s="2" t="s">
        <v>22</v>
      </c>
      <c r="D1759" s="2" t="s">
        <v>125</v>
      </c>
      <c r="E1759" s="131">
        <v>14509044</v>
      </c>
      <c r="F1759" s="131">
        <v>11716309</v>
      </c>
      <c r="G1759" s="132">
        <v>0</v>
      </c>
      <c r="H1759" s="132">
        <v>2792735</v>
      </c>
      <c r="I1759" s="132">
        <v>0</v>
      </c>
      <c r="J1759" s="132">
        <v>0</v>
      </c>
      <c r="K1759" s="132">
        <v>0</v>
      </c>
      <c r="L1759" s="133">
        <v>0</v>
      </c>
      <c r="M1759" s="138">
        <v>0</v>
      </c>
      <c r="N1759" s="22"/>
    </row>
    <row r="1760" spans="1:14">
      <c r="A1760" s="6" t="s">
        <v>32</v>
      </c>
      <c r="B1760" s="62" t="s">
        <v>393</v>
      </c>
      <c r="C1760" s="2" t="s">
        <v>22</v>
      </c>
      <c r="D1760" s="2" t="s">
        <v>126</v>
      </c>
      <c r="E1760" s="131">
        <v>14509044</v>
      </c>
      <c r="F1760" s="131">
        <v>10363452</v>
      </c>
      <c r="G1760" s="132">
        <v>0</v>
      </c>
      <c r="H1760" s="132">
        <v>2627334</v>
      </c>
      <c r="I1760" s="132">
        <v>0</v>
      </c>
      <c r="J1760" s="132">
        <v>1518258</v>
      </c>
      <c r="K1760" s="132">
        <v>0</v>
      </c>
      <c r="L1760" s="133">
        <v>0</v>
      </c>
      <c r="M1760" s="138">
        <v>0</v>
      </c>
      <c r="N1760" s="22"/>
    </row>
    <row r="1761" spans="1:14">
      <c r="A1761" s="6" t="s">
        <v>32</v>
      </c>
      <c r="B1761" s="62" t="s">
        <v>393</v>
      </c>
      <c r="C1761" s="2" t="s">
        <v>22</v>
      </c>
      <c r="D1761" s="2" t="s">
        <v>127</v>
      </c>
      <c r="E1761" s="131">
        <v>0</v>
      </c>
      <c r="F1761" s="131">
        <v>0</v>
      </c>
      <c r="G1761" s="132">
        <v>0</v>
      </c>
      <c r="H1761" s="132">
        <v>0</v>
      </c>
      <c r="I1761" s="132">
        <v>0</v>
      </c>
      <c r="J1761" s="132">
        <v>0</v>
      </c>
      <c r="K1761" s="132">
        <v>0</v>
      </c>
      <c r="L1761" s="133">
        <v>0</v>
      </c>
      <c r="M1761" s="138">
        <v>0</v>
      </c>
      <c r="N1761" s="22"/>
    </row>
    <row r="1762" spans="1:14">
      <c r="A1762" s="6" t="s">
        <v>32</v>
      </c>
      <c r="B1762" s="62" t="s">
        <v>393</v>
      </c>
      <c r="C1762" s="2" t="s">
        <v>22</v>
      </c>
      <c r="D1762" s="2" t="s">
        <v>128</v>
      </c>
      <c r="E1762" s="131">
        <v>0</v>
      </c>
      <c r="F1762" s="131">
        <v>0</v>
      </c>
      <c r="G1762" s="132">
        <v>0</v>
      </c>
      <c r="H1762" s="132">
        <v>0</v>
      </c>
      <c r="I1762" s="132">
        <v>0</v>
      </c>
      <c r="J1762" s="132">
        <v>0</v>
      </c>
      <c r="K1762" s="132">
        <v>0</v>
      </c>
      <c r="L1762" s="133">
        <v>0</v>
      </c>
      <c r="M1762" s="138">
        <v>0</v>
      </c>
      <c r="N1762" s="22"/>
    </row>
    <row r="1763" spans="1:14">
      <c r="A1763" s="6" t="s">
        <v>32</v>
      </c>
      <c r="B1763" s="62" t="s">
        <v>393</v>
      </c>
      <c r="C1763" s="2" t="s">
        <v>22</v>
      </c>
      <c r="D1763" s="2" t="s">
        <v>129</v>
      </c>
      <c r="E1763" s="131">
        <v>2150220</v>
      </c>
      <c r="F1763" s="131">
        <v>7170</v>
      </c>
      <c r="G1763" s="132">
        <v>0</v>
      </c>
      <c r="H1763" s="132">
        <v>2143050</v>
      </c>
      <c r="I1763" s="132">
        <v>0</v>
      </c>
      <c r="J1763" s="132">
        <v>0</v>
      </c>
      <c r="K1763" s="132">
        <v>0</v>
      </c>
      <c r="L1763" s="133">
        <v>0</v>
      </c>
      <c r="M1763" s="138">
        <v>0</v>
      </c>
      <c r="N1763" s="22"/>
    </row>
    <row r="1764" spans="1:14">
      <c r="A1764" s="6" t="s">
        <v>32</v>
      </c>
      <c r="B1764" s="62" t="s">
        <v>393</v>
      </c>
      <c r="C1764" s="2" t="s">
        <v>22</v>
      </c>
      <c r="D1764" s="2" t="s">
        <v>130</v>
      </c>
      <c r="E1764" s="131">
        <v>0</v>
      </c>
      <c r="F1764" s="131">
        <v>0</v>
      </c>
      <c r="G1764" s="132">
        <v>0</v>
      </c>
      <c r="H1764" s="132">
        <v>0</v>
      </c>
      <c r="I1764" s="132">
        <v>0</v>
      </c>
      <c r="J1764" s="132">
        <v>0</v>
      </c>
      <c r="K1764" s="132">
        <v>0</v>
      </c>
      <c r="L1764" s="133">
        <v>0</v>
      </c>
      <c r="M1764" s="138">
        <v>0</v>
      </c>
      <c r="N1764" s="22"/>
    </row>
    <row r="1765" spans="1:14">
      <c r="A1765" s="6" t="s">
        <v>32</v>
      </c>
      <c r="B1765" s="62" t="s">
        <v>393</v>
      </c>
      <c r="C1765" s="2" t="s">
        <v>22</v>
      </c>
      <c r="D1765" s="2" t="s">
        <v>131</v>
      </c>
      <c r="E1765" s="131">
        <v>0</v>
      </c>
      <c r="F1765" s="131">
        <v>0</v>
      </c>
      <c r="G1765" s="132">
        <v>0</v>
      </c>
      <c r="H1765" s="132">
        <v>0</v>
      </c>
      <c r="I1765" s="132">
        <v>0</v>
      </c>
      <c r="J1765" s="132">
        <v>0</v>
      </c>
      <c r="K1765" s="132">
        <v>0</v>
      </c>
      <c r="L1765" s="133">
        <v>0</v>
      </c>
      <c r="M1765" s="138">
        <v>0</v>
      </c>
      <c r="N1765" s="22"/>
    </row>
    <row r="1766" spans="1:14" ht="27.6">
      <c r="A1766" s="6" t="s">
        <v>32</v>
      </c>
      <c r="B1766" s="62" t="s">
        <v>393</v>
      </c>
      <c r="C1766" s="2" t="s">
        <v>22</v>
      </c>
      <c r="D1766" s="2" t="s">
        <v>132</v>
      </c>
      <c r="E1766" s="131">
        <v>0</v>
      </c>
      <c r="F1766" s="131">
        <v>0</v>
      </c>
      <c r="G1766" s="132">
        <v>0</v>
      </c>
      <c r="H1766" s="132">
        <v>0</v>
      </c>
      <c r="I1766" s="132">
        <v>0</v>
      </c>
      <c r="J1766" s="132">
        <v>0</v>
      </c>
      <c r="K1766" s="132">
        <v>0</v>
      </c>
      <c r="L1766" s="133">
        <v>0</v>
      </c>
      <c r="M1766" s="138">
        <v>0</v>
      </c>
      <c r="N1766" s="22"/>
    </row>
    <row r="1767" spans="1:14">
      <c r="A1767" s="6" t="s">
        <v>32</v>
      </c>
      <c r="B1767" s="62" t="s">
        <v>393</v>
      </c>
      <c r="C1767" s="2" t="s">
        <v>22</v>
      </c>
      <c r="D1767" s="2" t="s">
        <v>133</v>
      </c>
      <c r="E1767" s="131">
        <v>0</v>
      </c>
      <c r="F1767" s="131">
        <v>0</v>
      </c>
      <c r="G1767" s="132">
        <v>0</v>
      </c>
      <c r="H1767" s="132">
        <v>0</v>
      </c>
      <c r="I1767" s="132">
        <v>0</v>
      </c>
      <c r="J1767" s="132">
        <v>0</v>
      </c>
      <c r="K1767" s="132">
        <v>0</v>
      </c>
      <c r="L1767" s="133">
        <v>0</v>
      </c>
      <c r="M1767" s="138">
        <v>0</v>
      </c>
      <c r="N1767" s="22"/>
    </row>
    <row r="1768" spans="1:14">
      <c r="A1768" s="6" t="s">
        <v>32</v>
      </c>
      <c r="B1768" s="62" t="s">
        <v>393</v>
      </c>
      <c r="C1768" s="2" t="s">
        <v>22</v>
      </c>
      <c r="D1768" s="2" t="s">
        <v>134</v>
      </c>
      <c r="E1768" s="131">
        <v>0</v>
      </c>
      <c r="F1768" s="131">
        <v>0</v>
      </c>
      <c r="G1768" s="132">
        <v>0</v>
      </c>
      <c r="H1768" s="132">
        <v>0</v>
      </c>
      <c r="I1768" s="132">
        <v>0</v>
      </c>
      <c r="J1768" s="132">
        <v>0</v>
      </c>
      <c r="K1768" s="132">
        <v>0</v>
      </c>
      <c r="L1768" s="133">
        <v>0</v>
      </c>
      <c r="M1768" s="138">
        <v>0</v>
      </c>
      <c r="N1768" s="22"/>
    </row>
    <row r="1769" spans="1:14">
      <c r="A1769" s="6" t="s">
        <v>32</v>
      </c>
      <c r="B1769" s="62" t="s">
        <v>393</v>
      </c>
      <c r="C1769" s="2" t="s">
        <v>87</v>
      </c>
      <c r="D1769" s="2" t="s">
        <v>135</v>
      </c>
      <c r="E1769" s="131">
        <v>0</v>
      </c>
      <c r="F1769" s="131">
        <v>0</v>
      </c>
      <c r="G1769" s="132">
        <v>6998851.5</v>
      </c>
      <c r="H1769" s="132">
        <v>4774820</v>
      </c>
      <c r="I1769" s="132">
        <v>1972020</v>
      </c>
      <c r="J1769" s="132">
        <v>1338101</v>
      </c>
      <c r="K1769" s="132">
        <v>320000</v>
      </c>
      <c r="L1769" s="133">
        <v>2523710</v>
      </c>
      <c r="M1769" s="138">
        <v>0</v>
      </c>
      <c r="N1769" s="22" t="s">
        <v>410</v>
      </c>
    </row>
    <row r="1770" spans="1:14">
      <c r="A1770" s="6" t="s">
        <v>32</v>
      </c>
      <c r="B1770" s="62" t="s">
        <v>393</v>
      </c>
      <c r="C1770" s="2" t="s">
        <v>23</v>
      </c>
      <c r="D1770" s="2" t="s">
        <v>136</v>
      </c>
      <c r="E1770" s="131">
        <v>0</v>
      </c>
      <c r="F1770" s="131">
        <v>0</v>
      </c>
      <c r="G1770" s="132">
        <v>14509044</v>
      </c>
      <c r="H1770" s="132">
        <v>14509044</v>
      </c>
      <c r="I1770" s="132">
        <v>0</v>
      </c>
      <c r="J1770" s="132">
        <v>0</v>
      </c>
      <c r="K1770" s="132">
        <v>0</v>
      </c>
      <c r="L1770" s="133">
        <v>0</v>
      </c>
      <c r="M1770" s="22"/>
      <c r="N1770" s="22"/>
    </row>
    <row r="1771" spans="1:14">
      <c r="A1771" s="6" t="s">
        <v>32</v>
      </c>
      <c r="B1771" s="62" t="s">
        <v>393</v>
      </c>
      <c r="C1771" s="2" t="s">
        <v>23</v>
      </c>
      <c r="D1771" s="2" t="s">
        <v>126</v>
      </c>
      <c r="E1771" s="131">
        <v>0</v>
      </c>
      <c r="F1771" s="131">
        <v>0</v>
      </c>
      <c r="G1771" s="132">
        <v>33345551</v>
      </c>
      <c r="H1771" s="132">
        <v>24814304</v>
      </c>
      <c r="I1771" s="132">
        <v>0</v>
      </c>
      <c r="J1771" s="132">
        <v>7771944</v>
      </c>
      <c r="K1771" s="132">
        <v>0</v>
      </c>
      <c r="L1771" s="133">
        <v>721548</v>
      </c>
      <c r="M1771" s="138">
        <v>37755</v>
      </c>
      <c r="N1771" s="22" t="s">
        <v>411</v>
      </c>
    </row>
    <row r="1772" spans="1:14">
      <c r="A1772" s="6" t="s">
        <v>32</v>
      </c>
      <c r="B1772" s="62" t="s">
        <v>393</v>
      </c>
      <c r="C1772" s="2" t="s">
        <v>23</v>
      </c>
      <c r="D1772" s="2" t="s">
        <v>127</v>
      </c>
      <c r="E1772" s="131">
        <v>0</v>
      </c>
      <c r="F1772" s="131">
        <v>0</v>
      </c>
      <c r="G1772" s="132">
        <v>0</v>
      </c>
      <c r="H1772" s="132">
        <v>0</v>
      </c>
      <c r="I1772" s="132">
        <v>0</v>
      </c>
      <c r="J1772" s="132">
        <v>0</v>
      </c>
      <c r="K1772" s="132">
        <v>0</v>
      </c>
      <c r="L1772" s="133">
        <v>0</v>
      </c>
      <c r="M1772" s="138">
        <v>0</v>
      </c>
      <c r="N1772" s="22"/>
    </row>
    <row r="1773" spans="1:14">
      <c r="A1773" s="6" t="s">
        <v>32</v>
      </c>
      <c r="B1773" s="62" t="s">
        <v>393</v>
      </c>
      <c r="C1773" s="2" t="s">
        <v>23</v>
      </c>
      <c r="D1773" s="2" t="s">
        <v>128</v>
      </c>
      <c r="E1773" s="131">
        <v>0</v>
      </c>
      <c r="F1773" s="131">
        <v>0</v>
      </c>
      <c r="G1773" s="132">
        <v>0</v>
      </c>
      <c r="H1773" s="132">
        <v>0</v>
      </c>
      <c r="I1773" s="132">
        <v>0</v>
      </c>
      <c r="J1773" s="132">
        <v>0</v>
      </c>
      <c r="K1773" s="132">
        <v>0</v>
      </c>
      <c r="L1773" s="133">
        <v>0</v>
      </c>
      <c r="M1773" s="138">
        <v>0</v>
      </c>
      <c r="N1773" s="22"/>
    </row>
    <row r="1774" spans="1:14">
      <c r="A1774" s="6" t="s">
        <v>32</v>
      </c>
      <c r="B1774" s="62" t="s">
        <v>393</v>
      </c>
      <c r="C1774" s="2" t="s">
        <v>23</v>
      </c>
      <c r="D1774" s="2" t="s">
        <v>129</v>
      </c>
      <c r="E1774" s="131">
        <v>0</v>
      </c>
      <c r="F1774" s="131">
        <v>0</v>
      </c>
      <c r="G1774" s="132">
        <v>3102636</v>
      </c>
      <c r="H1774" s="132">
        <v>65390</v>
      </c>
      <c r="I1774" s="132">
        <v>0</v>
      </c>
      <c r="J1774" s="132">
        <v>3037246</v>
      </c>
      <c r="K1774" s="132">
        <v>0</v>
      </c>
      <c r="L1774" s="133">
        <v>0</v>
      </c>
      <c r="M1774" s="138">
        <v>0</v>
      </c>
      <c r="N1774" s="22"/>
    </row>
    <row r="1775" spans="1:14">
      <c r="A1775" s="6" t="s">
        <v>32</v>
      </c>
      <c r="B1775" s="62" t="s">
        <v>393</v>
      </c>
      <c r="C1775" s="2" t="s">
        <v>23</v>
      </c>
      <c r="D1775" s="2" t="s">
        <v>130</v>
      </c>
      <c r="E1775" s="131">
        <v>0</v>
      </c>
      <c r="F1775" s="131">
        <v>0</v>
      </c>
      <c r="G1775" s="132">
        <v>0</v>
      </c>
      <c r="H1775" s="132">
        <v>0</v>
      </c>
      <c r="I1775" s="132">
        <v>0</v>
      </c>
      <c r="J1775" s="132">
        <v>0</v>
      </c>
      <c r="K1775" s="132">
        <v>0</v>
      </c>
      <c r="L1775" s="133">
        <v>0</v>
      </c>
      <c r="M1775" s="138">
        <v>0</v>
      </c>
      <c r="N1775" s="22"/>
    </row>
    <row r="1776" spans="1:14">
      <c r="A1776" s="6" t="s">
        <v>32</v>
      </c>
      <c r="B1776" s="62" t="s">
        <v>393</v>
      </c>
      <c r="C1776" s="2" t="s">
        <v>23</v>
      </c>
      <c r="D1776" s="2" t="s">
        <v>137</v>
      </c>
      <c r="E1776" s="131">
        <v>0</v>
      </c>
      <c r="F1776" s="131">
        <v>0</v>
      </c>
      <c r="G1776" s="132">
        <v>0</v>
      </c>
      <c r="H1776" s="132">
        <v>0</v>
      </c>
      <c r="I1776" s="132">
        <v>0</v>
      </c>
      <c r="J1776" s="132">
        <v>0</v>
      </c>
      <c r="K1776" s="132">
        <v>0</v>
      </c>
      <c r="L1776" s="133">
        <v>0</v>
      </c>
      <c r="M1776" s="138">
        <v>0</v>
      </c>
      <c r="N1776" s="22"/>
    </row>
    <row r="1777" spans="1:14" ht="27.6">
      <c r="A1777" s="6" t="s">
        <v>32</v>
      </c>
      <c r="B1777" s="62" t="s">
        <v>393</v>
      </c>
      <c r="C1777" s="2" t="s">
        <v>23</v>
      </c>
      <c r="D1777" s="2" t="s">
        <v>138</v>
      </c>
      <c r="E1777" s="131">
        <v>0</v>
      </c>
      <c r="F1777" s="131">
        <v>0</v>
      </c>
      <c r="G1777" s="132">
        <v>0</v>
      </c>
      <c r="H1777" s="132">
        <v>0</v>
      </c>
      <c r="I1777" s="132">
        <v>0</v>
      </c>
      <c r="J1777" s="132">
        <v>0</v>
      </c>
      <c r="K1777" s="132">
        <v>0</v>
      </c>
      <c r="L1777" s="133">
        <v>0</v>
      </c>
      <c r="M1777" s="138">
        <v>0</v>
      </c>
      <c r="N1777" s="22"/>
    </row>
    <row r="1778" spans="1:14">
      <c r="A1778" s="6" t="s">
        <v>32</v>
      </c>
      <c r="B1778" s="62" t="s">
        <v>393</v>
      </c>
      <c r="C1778" s="2" t="s">
        <v>23</v>
      </c>
      <c r="D1778" s="2" t="s">
        <v>134</v>
      </c>
      <c r="E1778" s="131">
        <v>0</v>
      </c>
      <c r="F1778" s="131">
        <v>0</v>
      </c>
      <c r="G1778" s="132">
        <v>0</v>
      </c>
      <c r="H1778" s="132">
        <v>0</v>
      </c>
      <c r="I1778" s="132">
        <v>0</v>
      </c>
      <c r="J1778" s="132">
        <v>0</v>
      </c>
      <c r="K1778" s="132">
        <v>0</v>
      </c>
      <c r="L1778" s="133">
        <v>0</v>
      </c>
      <c r="M1778" s="138">
        <v>0</v>
      </c>
      <c r="N1778" s="22"/>
    </row>
    <row r="1779" spans="1:14">
      <c r="A1779" s="6" t="s">
        <v>32</v>
      </c>
      <c r="B1779" s="62" t="s">
        <v>393</v>
      </c>
      <c r="C1779" s="2" t="s">
        <v>24</v>
      </c>
      <c r="D1779" s="2" t="s">
        <v>125</v>
      </c>
      <c r="E1779" s="131">
        <v>0</v>
      </c>
      <c r="F1779" s="131">
        <v>0</v>
      </c>
      <c r="G1779" s="132">
        <v>42468686</v>
      </c>
      <c r="H1779" s="132">
        <v>16524456</v>
      </c>
      <c r="I1779" s="132">
        <v>0</v>
      </c>
      <c r="J1779" s="132">
        <v>25816336</v>
      </c>
      <c r="K1779" s="132">
        <v>0</v>
      </c>
      <c r="L1779" s="133">
        <v>124060</v>
      </c>
      <c r="M1779" s="138">
        <v>3834</v>
      </c>
      <c r="N1779" s="22" t="s">
        <v>412</v>
      </c>
    </row>
    <row r="1780" spans="1:14">
      <c r="A1780" s="6" t="s">
        <v>32</v>
      </c>
      <c r="B1780" s="62" t="s">
        <v>393</v>
      </c>
      <c r="C1780" s="2" t="s">
        <v>24</v>
      </c>
      <c r="D1780" s="2" t="s">
        <v>126</v>
      </c>
      <c r="E1780" s="131">
        <v>0</v>
      </c>
      <c r="F1780" s="131">
        <v>0</v>
      </c>
      <c r="G1780" s="132">
        <v>41799783</v>
      </c>
      <c r="H1780" s="132">
        <v>12352337</v>
      </c>
      <c r="I1780" s="132">
        <v>0</v>
      </c>
      <c r="J1780" s="132">
        <v>23927674</v>
      </c>
      <c r="K1780" s="132">
        <v>0</v>
      </c>
      <c r="L1780" s="133">
        <v>3601028</v>
      </c>
      <c r="M1780" s="138">
        <v>1918744</v>
      </c>
      <c r="N1780" s="22" t="s">
        <v>413</v>
      </c>
    </row>
    <row r="1781" spans="1:14">
      <c r="A1781" s="6" t="s">
        <v>32</v>
      </c>
      <c r="B1781" s="63" t="s">
        <v>393</v>
      </c>
      <c r="C1781" s="2" t="s">
        <v>24</v>
      </c>
      <c r="D1781" s="2" t="s">
        <v>127</v>
      </c>
      <c r="E1781" s="131">
        <v>0</v>
      </c>
      <c r="F1781" s="131">
        <v>0</v>
      </c>
      <c r="G1781" s="132">
        <v>0</v>
      </c>
      <c r="H1781" s="132">
        <v>0</v>
      </c>
      <c r="I1781" s="132">
        <v>0</v>
      </c>
      <c r="J1781" s="132">
        <v>0</v>
      </c>
      <c r="K1781" s="132">
        <v>0</v>
      </c>
      <c r="M1781" s="22"/>
      <c r="N1781" s="22"/>
    </row>
    <row r="1782" spans="1:14">
      <c r="A1782" s="6" t="s">
        <v>32</v>
      </c>
      <c r="B1782" s="62" t="s">
        <v>393</v>
      </c>
      <c r="C1782" s="2" t="s">
        <v>24</v>
      </c>
      <c r="D1782" s="2" t="s">
        <v>128</v>
      </c>
      <c r="E1782" s="131">
        <v>0</v>
      </c>
      <c r="F1782" s="131">
        <v>0</v>
      </c>
      <c r="G1782" s="132">
        <v>0</v>
      </c>
      <c r="H1782" s="132">
        <v>0</v>
      </c>
      <c r="I1782" s="132">
        <v>0</v>
      </c>
      <c r="J1782" s="132">
        <v>0</v>
      </c>
      <c r="K1782" s="132">
        <v>0</v>
      </c>
      <c r="M1782" s="22"/>
      <c r="N1782" s="22"/>
    </row>
    <row r="1783" spans="1:14">
      <c r="A1783" s="6" t="s">
        <v>32</v>
      </c>
      <c r="B1783" s="62" t="s">
        <v>393</v>
      </c>
      <c r="C1783" s="2" t="s">
        <v>24</v>
      </c>
      <c r="D1783" s="2" t="s">
        <v>129</v>
      </c>
      <c r="E1783" s="131">
        <v>0</v>
      </c>
      <c r="F1783" s="131">
        <v>0</v>
      </c>
      <c r="G1783" s="132">
        <v>5293032</v>
      </c>
      <c r="H1783" s="132">
        <v>0</v>
      </c>
      <c r="I1783" s="132">
        <v>0</v>
      </c>
      <c r="J1783" s="132">
        <v>4559297</v>
      </c>
      <c r="K1783" s="132">
        <v>0</v>
      </c>
      <c r="L1783" s="133">
        <v>-1866265</v>
      </c>
      <c r="M1783" s="138">
        <v>2600000</v>
      </c>
      <c r="N1783" s="22" t="s">
        <v>414</v>
      </c>
    </row>
    <row r="1784" spans="1:14">
      <c r="A1784" s="6" t="s">
        <v>32</v>
      </c>
      <c r="B1784" s="62" t="s">
        <v>393</v>
      </c>
      <c r="C1784" s="2" t="s">
        <v>24</v>
      </c>
      <c r="D1784" s="2" t="s">
        <v>130</v>
      </c>
      <c r="E1784" s="131">
        <v>0</v>
      </c>
      <c r="F1784" s="131">
        <v>0</v>
      </c>
      <c r="G1784" s="132">
        <v>0</v>
      </c>
      <c r="H1784" s="132">
        <v>0</v>
      </c>
      <c r="I1784" s="132">
        <v>0</v>
      </c>
      <c r="J1784" s="132">
        <v>0</v>
      </c>
      <c r="K1784" s="132">
        <v>0</v>
      </c>
      <c r="L1784" s="133">
        <v>0</v>
      </c>
      <c r="M1784" s="22"/>
      <c r="N1784" s="22"/>
    </row>
    <row r="1785" spans="1:14">
      <c r="A1785" s="6" t="s">
        <v>32</v>
      </c>
      <c r="B1785" s="62" t="s">
        <v>393</v>
      </c>
      <c r="C1785" s="2" t="s">
        <v>24</v>
      </c>
      <c r="D1785" s="2" t="s">
        <v>137</v>
      </c>
      <c r="E1785" s="131">
        <v>0</v>
      </c>
      <c r="F1785" s="131">
        <v>0</v>
      </c>
      <c r="G1785" s="132">
        <v>0</v>
      </c>
      <c r="H1785" s="132">
        <v>0</v>
      </c>
      <c r="I1785" s="132">
        <v>0</v>
      </c>
      <c r="J1785" s="132">
        <v>0</v>
      </c>
      <c r="K1785" s="132">
        <v>0</v>
      </c>
      <c r="L1785" s="133">
        <v>0</v>
      </c>
      <c r="M1785" s="22"/>
      <c r="N1785" s="22"/>
    </row>
    <row r="1786" spans="1:14">
      <c r="A1786" s="6" t="s">
        <v>32</v>
      </c>
      <c r="B1786" s="62" t="s">
        <v>393</v>
      </c>
      <c r="C1786" s="2" t="s">
        <v>24</v>
      </c>
      <c r="D1786" s="2" t="s">
        <v>139</v>
      </c>
      <c r="E1786" s="131">
        <v>0</v>
      </c>
      <c r="F1786" s="131">
        <v>0</v>
      </c>
      <c r="G1786" s="132">
        <v>0</v>
      </c>
      <c r="H1786" s="132">
        <v>0</v>
      </c>
      <c r="I1786" s="132">
        <v>0</v>
      </c>
      <c r="J1786" s="132">
        <v>0</v>
      </c>
      <c r="K1786" s="132">
        <v>0</v>
      </c>
      <c r="L1786" s="133">
        <v>0</v>
      </c>
      <c r="M1786" s="22"/>
      <c r="N1786" s="22"/>
    </row>
    <row r="1787" spans="1:14" ht="27.6">
      <c r="A1787" s="6" t="s">
        <v>32</v>
      </c>
      <c r="B1787" s="62" t="s">
        <v>393</v>
      </c>
      <c r="C1787" s="2" t="s">
        <v>24</v>
      </c>
      <c r="D1787" s="2" t="s">
        <v>140</v>
      </c>
      <c r="E1787" s="131">
        <v>0</v>
      </c>
      <c r="F1787" s="131">
        <v>0</v>
      </c>
      <c r="G1787" s="132">
        <v>0</v>
      </c>
      <c r="H1787" s="132">
        <v>0</v>
      </c>
      <c r="I1787" s="132">
        <v>0</v>
      </c>
      <c r="J1787" s="132">
        <v>0</v>
      </c>
      <c r="K1787" s="132">
        <v>0</v>
      </c>
      <c r="L1787" s="133">
        <v>0</v>
      </c>
      <c r="M1787" s="22"/>
      <c r="N1787" s="22"/>
    </row>
    <row r="1788" spans="1:14">
      <c r="A1788" s="6" t="s">
        <v>32</v>
      </c>
      <c r="B1788" s="62" t="s">
        <v>393</v>
      </c>
      <c r="C1788" s="2" t="s">
        <v>24</v>
      </c>
      <c r="D1788" s="2" t="s">
        <v>134</v>
      </c>
      <c r="E1788" s="131">
        <v>0</v>
      </c>
      <c r="F1788" s="131">
        <v>0</v>
      </c>
      <c r="G1788" s="132">
        <v>0</v>
      </c>
      <c r="H1788" s="132">
        <v>0</v>
      </c>
      <c r="I1788" s="132">
        <v>0</v>
      </c>
      <c r="J1788" s="132">
        <v>0</v>
      </c>
      <c r="K1788" s="132">
        <v>0</v>
      </c>
      <c r="L1788" s="133">
        <v>0</v>
      </c>
      <c r="M1788" s="22"/>
      <c r="N1788" s="22"/>
    </row>
    <row r="1789" spans="1:14">
      <c r="A1789" s="6" t="s">
        <v>32</v>
      </c>
      <c r="B1789" s="62" t="s">
        <v>393</v>
      </c>
      <c r="C1789" s="2" t="s">
        <v>25</v>
      </c>
      <c r="D1789" s="2" t="s">
        <v>134</v>
      </c>
      <c r="E1789" s="131">
        <v>0</v>
      </c>
      <c r="F1789" s="131">
        <v>0</v>
      </c>
      <c r="G1789" s="132">
        <v>0</v>
      </c>
      <c r="H1789" s="132">
        <v>0</v>
      </c>
      <c r="I1789" s="132">
        <v>0</v>
      </c>
      <c r="J1789" s="132">
        <v>0</v>
      </c>
      <c r="K1789" s="132">
        <v>0</v>
      </c>
      <c r="L1789" s="133">
        <v>0</v>
      </c>
      <c r="M1789" s="22"/>
      <c r="N1789" s="22"/>
    </row>
    <row r="1790" spans="1:14">
      <c r="A1790" s="6" t="s">
        <v>32</v>
      </c>
      <c r="B1790" s="62" t="s">
        <v>393</v>
      </c>
      <c r="C1790" s="2" t="s">
        <v>25</v>
      </c>
      <c r="D1790" s="2" t="s">
        <v>134</v>
      </c>
      <c r="E1790" s="131">
        <v>0</v>
      </c>
      <c r="F1790" s="131">
        <v>0</v>
      </c>
      <c r="G1790" s="132">
        <v>0</v>
      </c>
      <c r="H1790" s="132">
        <v>0</v>
      </c>
      <c r="I1790" s="132">
        <v>0</v>
      </c>
      <c r="J1790" s="132">
        <v>0</v>
      </c>
      <c r="K1790" s="132">
        <v>0</v>
      </c>
      <c r="L1790" s="133">
        <v>0</v>
      </c>
      <c r="M1790" s="22"/>
      <c r="N1790" s="22"/>
    </row>
    <row r="1791" spans="1:14">
      <c r="A1791" s="6" t="s">
        <v>32</v>
      </c>
      <c r="B1791" s="62" t="s">
        <v>393</v>
      </c>
      <c r="C1791" s="2" t="s">
        <v>26</v>
      </c>
      <c r="D1791" s="2" t="s">
        <v>134</v>
      </c>
      <c r="E1791" s="131">
        <v>0</v>
      </c>
      <c r="F1791" s="131">
        <v>0</v>
      </c>
      <c r="G1791" s="132">
        <v>0</v>
      </c>
      <c r="H1791" s="132">
        <v>0</v>
      </c>
      <c r="I1791" s="132">
        <v>0</v>
      </c>
      <c r="J1791" s="132">
        <v>0</v>
      </c>
      <c r="K1791" s="132">
        <v>0</v>
      </c>
      <c r="L1791" s="133">
        <v>0</v>
      </c>
      <c r="M1791" s="22"/>
      <c r="N1791" s="22"/>
    </row>
    <row r="1792" spans="1:14">
      <c r="A1792" s="6" t="s">
        <v>32</v>
      </c>
      <c r="B1792" s="62" t="s">
        <v>393</v>
      </c>
      <c r="C1792" s="2" t="s">
        <v>26</v>
      </c>
      <c r="D1792" s="2" t="s">
        <v>134</v>
      </c>
      <c r="E1792" s="131">
        <v>0</v>
      </c>
      <c r="F1792" s="131">
        <v>0</v>
      </c>
      <c r="G1792" s="132">
        <v>0</v>
      </c>
      <c r="H1792" s="132">
        <v>0</v>
      </c>
      <c r="I1792" s="132">
        <v>0</v>
      </c>
      <c r="J1792" s="132">
        <v>0</v>
      </c>
      <c r="K1792" s="132">
        <v>0</v>
      </c>
      <c r="L1792" s="133">
        <v>0</v>
      </c>
      <c r="M1792" s="22"/>
      <c r="N1792" s="22"/>
    </row>
    <row r="1793" spans="1:14">
      <c r="A1793" s="6" t="s">
        <v>32</v>
      </c>
      <c r="B1793" s="62" t="s">
        <v>393</v>
      </c>
      <c r="C1793" s="2" t="s">
        <v>14</v>
      </c>
      <c r="D1793" s="2" t="s">
        <v>134</v>
      </c>
      <c r="E1793" s="131">
        <v>0</v>
      </c>
      <c r="F1793" s="131">
        <v>0</v>
      </c>
      <c r="G1793" s="132">
        <v>0</v>
      </c>
      <c r="H1793" s="132">
        <v>0</v>
      </c>
      <c r="I1793" s="132">
        <v>0</v>
      </c>
      <c r="J1793" s="132">
        <v>0</v>
      </c>
      <c r="K1793" s="132">
        <v>0</v>
      </c>
      <c r="L1793" s="133">
        <v>0</v>
      </c>
      <c r="M1793" s="22"/>
      <c r="N1793" s="22"/>
    </row>
    <row r="1794" spans="1:14">
      <c r="A1794" s="6" t="s">
        <v>32</v>
      </c>
      <c r="B1794" s="62" t="s">
        <v>393</v>
      </c>
      <c r="C1794" s="2" t="s">
        <v>14</v>
      </c>
      <c r="D1794" s="2" t="s">
        <v>134</v>
      </c>
      <c r="E1794" s="131">
        <v>0</v>
      </c>
      <c r="F1794" s="131">
        <v>0</v>
      </c>
      <c r="G1794" s="132">
        <v>0</v>
      </c>
      <c r="H1794" s="132">
        <v>0</v>
      </c>
      <c r="I1794" s="132">
        <v>0</v>
      </c>
      <c r="J1794" s="132">
        <v>0</v>
      </c>
      <c r="K1794" s="132">
        <v>0</v>
      </c>
      <c r="L1794" s="133">
        <v>0</v>
      </c>
      <c r="M1794" s="22"/>
      <c r="N1794" s="22"/>
    </row>
    <row r="1795" spans="1:14" ht="27.6">
      <c r="A1795" s="6" t="s">
        <v>32</v>
      </c>
      <c r="B1795" s="62" t="s">
        <v>393</v>
      </c>
      <c r="C1795" s="2" t="s">
        <v>27</v>
      </c>
      <c r="D1795" s="2" t="s">
        <v>141</v>
      </c>
      <c r="E1795" s="131">
        <v>0</v>
      </c>
      <c r="F1795" s="131">
        <v>0</v>
      </c>
      <c r="G1795" s="132">
        <v>0</v>
      </c>
      <c r="H1795" s="132">
        <v>0</v>
      </c>
      <c r="I1795" s="132">
        <v>0</v>
      </c>
      <c r="J1795" s="132">
        <v>0</v>
      </c>
      <c r="K1795" s="132">
        <v>0</v>
      </c>
      <c r="L1795" s="133">
        <v>0</v>
      </c>
      <c r="M1795" s="22"/>
      <c r="N1795" s="22"/>
    </row>
    <row r="1796" spans="1:14" ht="41.4">
      <c r="A1796" s="6" t="s">
        <v>32</v>
      </c>
      <c r="B1796" s="62" t="s">
        <v>393</v>
      </c>
      <c r="C1796" s="2" t="s">
        <v>27</v>
      </c>
      <c r="D1796" s="2" t="s">
        <v>142</v>
      </c>
      <c r="E1796" s="131">
        <v>0</v>
      </c>
      <c r="F1796" s="131">
        <v>0</v>
      </c>
      <c r="G1796" s="132">
        <v>0</v>
      </c>
      <c r="H1796" s="132">
        <v>0</v>
      </c>
      <c r="I1796" s="132">
        <v>0</v>
      </c>
      <c r="J1796" s="132">
        <v>0</v>
      </c>
      <c r="K1796" s="132">
        <v>0</v>
      </c>
      <c r="L1796" s="133">
        <v>0</v>
      </c>
      <c r="M1796" s="22"/>
      <c r="N1796" s="22"/>
    </row>
    <row r="1797" spans="1:14">
      <c r="A1797" s="6" t="s">
        <v>32</v>
      </c>
      <c r="B1797" s="62" t="s">
        <v>415</v>
      </c>
      <c r="C1797" s="2" t="s">
        <v>22</v>
      </c>
      <c r="D1797" s="2" t="s">
        <v>125</v>
      </c>
      <c r="E1797" s="12">
        <v>1518405</v>
      </c>
      <c r="F1797" s="12">
        <v>627621</v>
      </c>
      <c r="G1797" s="13"/>
      <c r="H1797" s="13">
        <v>890784</v>
      </c>
      <c r="I1797" s="13"/>
      <c r="J1797" s="13"/>
      <c r="K1797" s="13"/>
      <c r="M1797" s="22"/>
      <c r="N1797" s="22"/>
    </row>
    <row r="1798" spans="1:14">
      <c r="A1798" s="6" t="s">
        <v>32</v>
      </c>
      <c r="B1798" s="62" t="s">
        <v>415</v>
      </c>
      <c r="C1798" s="2" t="s">
        <v>22</v>
      </c>
      <c r="D1798" s="2" t="s">
        <v>126</v>
      </c>
      <c r="E1798" s="12">
        <v>1518405</v>
      </c>
      <c r="F1798" s="12"/>
      <c r="G1798" s="13"/>
      <c r="H1798" s="13">
        <v>1518405</v>
      </c>
      <c r="I1798" s="13"/>
      <c r="J1798" s="13"/>
      <c r="K1798" s="13"/>
      <c r="M1798" s="22"/>
      <c r="N1798" s="22"/>
    </row>
    <row r="1799" spans="1:14">
      <c r="A1799" s="6" t="s">
        <v>32</v>
      </c>
      <c r="B1799" s="62" t="s">
        <v>415</v>
      </c>
      <c r="C1799" s="2" t="s">
        <v>22</v>
      </c>
      <c r="D1799" s="2" t="s">
        <v>127</v>
      </c>
      <c r="E1799" s="12"/>
      <c r="F1799" s="12"/>
      <c r="G1799" s="13"/>
      <c r="H1799" s="13"/>
      <c r="I1799" s="13"/>
      <c r="J1799" s="13"/>
      <c r="K1799" s="13"/>
      <c r="M1799" s="22"/>
      <c r="N1799" s="22"/>
    </row>
    <row r="1800" spans="1:14">
      <c r="A1800" s="6" t="s">
        <v>32</v>
      </c>
      <c r="B1800" s="62" t="s">
        <v>415</v>
      </c>
      <c r="C1800" s="2" t="s">
        <v>22</v>
      </c>
      <c r="D1800" s="2" t="s">
        <v>128</v>
      </c>
      <c r="E1800" s="12"/>
      <c r="F1800" s="12"/>
      <c r="G1800" s="13"/>
      <c r="H1800" s="13"/>
      <c r="I1800" s="13"/>
      <c r="J1800" s="13"/>
      <c r="K1800" s="13"/>
      <c r="M1800" s="22"/>
      <c r="N1800" s="22"/>
    </row>
    <row r="1801" spans="1:14">
      <c r="A1801" s="6" t="s">
        <v>32</v>
      </c>
      <c r="B1801" s="62" t="s">
        <v>415</v>
      </c>
      <c r="C1801" s="2" t="s">
        <v>22</v>
      </c>
      <c r="D1801" s="2" t="s">
        <v>129</v>
      </c>
      <c r="E1801" s="12"/>
      <c r="F1801" s="12"/>
      <c r="G1801" s="13">
        <v>219788</v>
      </c>
      <c r="H1801" s="13">
        <v>219788</v>
      </c>
      <c r="I1801" s="13"/>
      <c r="J1801" s="13"/>
      <c r="K1801" s="13"/>
      <c r="M1801" s="22"/>
      <c r="N1801" s="22"/>
    </row>
    <row r="1802" spans="1:14">
      <c r="A1802" s="6" t="s">
        <v>32</v>
      </c>
      <c r="B1802" s="62" t="s">
        <v>415</v>
      </c>
      <c r="C1802" s="2" t="s">
        <v>22</v>
      </c>
      <c r="D1802" s="2" t="s">
        <v>130</v>
      </c>
      <c r="E1802" s="12"/>
      <c r="F1802" s="12"/>
      <c r="G1802" s="13"/>
      <c r="H1802" s="13"/>
      <c r="I1802" s="13"/>
      <c r="J1802" s="13"/>
      <c r="K1802" s="13"/>
      <c r="M1802" s="22"/>
      <c r="N1802" s="22"/>
    </row>
    <row r="1803" spans="1:14">
      <c r="A1803" s="6" t="s">
        <v>32</v>
      </c>
      <c r="B1803" s="62" t="s">
        <v>415</v>
      </c>
      <c r="C1803" s="2" t="s">
        <v>22</v>
      </c>
      <c r="D1803" s="2" t="s">
        <v>131</v>
      </c>
      <c r="E1803" s="12"/>
      <c r="F1803" s="12"/>
      <c r="G1803" s="13"/>
      <c r="H1803" s="13"/>
      <c r="I1803" s="13"/>
      <c r="J1803" s="13"/>
      <c r="K1803" s="13"/>
      <c r="M1803" s="22"/>
      <c r="N1803" s="22"/>
    </row>
    <row r="1804" spans="1:14" ht="27.6">
      <c r="A1804" s="6" t="s">
        <v>32</v>
      </c>
      <c r="B1804" s="62" t="s">
        <v>415</v>
      </c>
      <c r="C1804" s="2" t="s">
        <v>22</v>
      </c>
      <c r="D1804" s="2" t="s">
        <v>132</v>
      </c>
      <c r="E1804" s="12"/>
      <c r="F1804" s="12"/>
      <c r="G1804" s="13"/>
      <c r="H1804" s="13"/>
      <c r="I1804" s="13"/>
      <c r="J1804" s="13"/>
      <c r="K1804" s="13"/>
      <c r="M1804" s="22"/>
      <c r="N1804" s="22"/>
    </row>
    <row r="1805" spans="1:14">
      <c r="A1805" s="6" t="s">
        <v>32</v>
      </c>
      <c r="B1805" s="62" t="s">
        <v>415</v>
      </c>
      <c r="C1805" s="2" t="s">
        <v>22</v>
      </c>
      <c r="D1805" s="2" t="s">
        <v>133</v>
      </c>
      <c r="E1805" s="12"/>
      <c r="F1805" s="12"/>
      <c r="G1805" s="13"/>
      <c r="H1805" s="13"/>
      <c r="I1805" s="13"/>
      <c r="J1805" s="13"/>
      <c r="K1805" s="13"/>
      <c r="M1805" s="22"/>
      <c r="N1805" s="22"/>
    </row>
    <row r="1806" spans="1:14">
      <c r="A1806" s="6" t="s">
        <v>32</v>
      </c>
      <c r="B1806" s="62" t="s">
        <v>415</v>
      </c>
      <c r="C1806" s="2" t="s">
        <v>22</v>
      </c>
      <c r="D1806" s="2" t="s">
        <v>134</v>
      </c>
      <c r="E1806" s="12"/>
      <c r="F1806" s="12"/>
      <c r="G1806" s="13"/>
      <c r="H1806" s="13"/>
      <c r="I1806" s="13"/>
      <c r="J1806" s="13"/>
      <c r="K1806" s="13"/>
      <c r="M1806" s="22"/>
      <c r="N1806" s="22"/>
    </row>
    <row r="1807" spans="1:14">
      <c r="A1807" s="6" t="s">
        <v>32</v>
      </c>
      <c r="B1807" s="62" t="s">
        <v>415</v>
      </c>
      <c r="C1807" s="2" t="s">
        <v>87</v>
      </c>
      <c r="D1807" s="2" t="s">
        <v>135</v>
      </c>
      <c r="E1807" s="12"/>
      <c r="F1807" s="12"/>
      <c r="G1807" s="13">
        <v>1522660</v>
      </c>
      <c r="H1807" s="13">
        <v>900886</v>
      </c>
      <c r="I1807" s="13"/>
      <c r="J1807" s="13">
        <v>163514</v>
      </c>
      <c r="K1807" s="13"/>
      <c r="L1807" s="134">
        <v>136487</v>
      </c>
      <c r="M1807" s="22"/>
      <c r="N1807" s="22"/>
    </row>
    <row r="1808" spans="1:14">
      <c r="A1808" s="6" t="s">
        <v>32</v>
      </c>
      <c r="B1808" s="62" t="s">
        <v>415</v>
      </c>
      <c r="C1808" s="2" t="s">
        <v>23</v>
      </c>
      <c r="D1808" s="2" t="s">
        <v>136</v>
      </c>
      <c r="E1808" s="12"/>
      <c r="F1808" s="12"/>
      <c r="G1808" s="13">
        <v>1518405</v>
      </c>
      <c r="H1808" s="13">
        <v>1248432</v>
      </c>
      <c r="I1808" s="13"/>
      <c r="J1808" s="13">
        <v>269973</v>
      </c>
      <c r="K1808" s="13"/>
      <c r="M1808" s="22"/>
      <c r="N1808" s="22"/>
    </row>
    <row r="1809" spans="1:14">
      <c r="A1809" s="6" t="s">
        <v>32</v>
      </c>
      <c r="B1809" s="62" t="s">
        <v>415</v>
      </c>
      <c r="C1809" s="2" t="s">
        <v>23</v>
      </c>
      <c r="D1809" s="2" t="s">
        <v>126</v>
      </c>
      <c r="E1809" s="12"/>
      <c r="F1809" s="12"/>
      <c r="G1809" s="13">
        <v>3903506</v>
      </c>
      <c r="H1809" s="13">
        <v>3903506</v>
      </c>
      <c r="I1809" s="13"/>
      <c r="J1809" s="13"/>
      <c r="K1809" s="13"/>
      <c r="M1809" s="22"/>
      <c r="N1809" s="22"/>
    </row>
    <row r="1810" spans="1:14">
      <c r="A1810" s="6" t="s">
        <v>32</v>
      </c>
      <c r="B1810" s="62" t="s">
        <v>415</v>
      </c>
      <c r="C1810" s="2" t="s">
        <v>23</v>
      </c>
      <c r="D1810" s="2" t="s">
        <v>127</v>
      </c>
      <c r="E1810" s="12"/>
      <c r="F1810" s="12"/>
      <c r="G1810" s="13"/>
      <c r="H1810" s="13"/>
      <c r="I1810" s="13"/>
      <c r="J1810" s="13"/>
      <c r="K1810" s="13"/>
      <c r="M1810" s="22"/>
      <c r="N1810" s="22"/>
    </row>
    <row r="1811" spans="1:14">
      <c r="A1811" s="6" t="s">
        <v>32</v>
      </c>
      <c r="B1811" s="62" t="s">
        <v>415</v>
      </c>
      <c r="C1811" s="2" t="s">
        <v>23</v>
      </c>
      <c r="D1811" s="2" t="s">
        <v>128</v>
      </c>
      <c r="E1811" s="12"/>
      <c r="F1811" s="12"/>
      <c r="G1811" s="13"/>
      <c r="H1811" s="13"/>
      <c r="I1811" s="13"/>
      <c r="J1811" s="13"/>
      <c r="K1811" s="13"/>
      <c r="M1811" s="22"/>
      <c r="N1811" s="22"/>
    </row>
    <row r="1812" spans="1:14">
      <c r="A1812" s="6" t="s">
        <v>32</v>
      </c>
      <c r="B1812" s="62" t="s">
        <v>415</v>
      </c>
      <c r="C1812" s="2" t="s">
        <v>23</v>
      </c>
      <c r="D1812" s="2" t="s">
        <v>129</v>
      </c>
      <c r="E1812" s="12"/>
      <c r="F1812" s="12"/>
      <c r="G1812" s="13">
        <v>348106</v>
      </c>
      <c r="H1812" s="13">
        <v>348106</v>
      </c>
      <c r="I1812" s="13"/>
      <c r="J1812" s="13"/>
      <c r="K1812" s="13"/>
      <c r="M1812" s="22"/>
      <c r="N1812" s="22"/>
    </row>
    <row r="1813" spans="1:14">
      <c r="A1813" s="6" t="s">
        <v>32</v>
      </c>
      <c r="B1813" s="62" t="s">
        <v>415</v>
      </c>
      <c r="C1813" s="2" t="s">
        <v>23</v>
      </c>
      <c r="D1813" s="2" t="s">
        <v>130</v>
      </c>
      <c r="E1813" s="12"/>
      <c r="F1813" s="12"/>
      <c r="G1813" s="13"/>
      <c r="H1813" s="13"/>
      <c r="I1813" s="13"/>
      <c r="J1813" s="13"/>
      <c r="K1813" s="13"/>
      <c r="M1813" s="22"/>
      <c r="N1813" s="22"/>
    </row>
    <row r="1814" spans="1:14">
      <c r="A1814" s="6" t="s">
        <v>32</v>
      </c>
      <c r="B1814" s="62" t="s">
        <v>415</v>
      </c>
      <c r="C1814" s="2" t="s">
        <v>23</v>
      </c>
      <c r="D1814" s="2" t="s">
        <v>137</v>
      </c>
      <c r="E1814" s="12"/>
      <c r="F1814" s="12"/>
      <c r="G1814" s="13"/>
      <c r="H1814" s="13"/>
      <c r="I1814" s="13"/>
      <c r="J1814" s="13"/>
      <c r="K1814" s="13"/>
      <c r="M1814" s="22"/>
      <c r="N1814" s="22"/>
    </row>
    <row r="1815" spans="1:14" ht="27.6">
      <c r="A1815" s="6" t="s">
        <v>32</v>
      </c>
      <c r="B1815" s="62" t="s">
        <v>415</v>
      </c>
      <c r="C1815" s="2" t="s">
        <v>23</v>
      </c>
      <c r="D1815" s="2" t="s">
        <v>138</v>
      </c>
      <c r="E1815" s="12"/>
      <c r="F1815" s="12"/>
      <c r="G1815" s="13"/>
      <c r="H1815" s="13"/>
      <c r="I1815" s="13"/>
      <c r="J1815" s="13"/>
      <c r="K1815" s="13"/>
      <c r="M1815" s="22"/>
      <c r="N1815" s="22"/>
    </row>
    <row r="1816" spans="1:14">
      <c r="A1816" s="6" t="s">
        <v>32</v>
      </c>
      <c r="B1816" s="62" t="s">
        <v>415</v>
      </c>
      <c r="C1816" s="2" t="s">
        <v>23</v>
      </c>
      <c r="D1816" s="2" t="s">
        <v>134</v>
      </c>
      <c r="E1816" s="12"/>
      <c r="F1816" s="12"/>
      <c r="G1816" s="13"/>
      <c r="H1816" s="13"/>
      <c r="I1816" s="13"/>
      <c r="J1816" s="13"/>
      <c r="K1816" s="13"/>
      <c r="M1816" s="22"/>
      <c r="N1816" s="22"/>
    </row>
    <row r="1817" spans="1:14">
      <c r="A1817" s="6" t="s">
        <v>32</v>
      </c>
      <c r="B1817" s="62" t="s">
        <v>415</v>
      </c>
      <c r="C1817" s="2" t="s">
        <v>24</v>
      </c>
      <c r="D1817" s="2" t="s">
        <v>125</v>
      </c>
      <c r="E1817" s="12"/>
      <c r="F1817" s="12"/>
      <c r="G1817" s="13">
        <v>4990779</v>
      </c>
      <c r="H1817" s="13"/>
      <c r="I1817" s="13"/>
      <c r="J1817" s="13">
        <v>4986941</v>
      </c>
      <c r="K1817" s="13"/>
      <c r="L1817" s="134">
        <v>3848</v>
      </c>
      <c r="M1817" s="22"/>
      <c r="N1817" s="22"/>
    </row>
    <row r="1818" spans="1:14">
      <c r="A1818" s="6" t="s">
        <v>32</v>
      </c>
      <c r="B1818" s="63" t="s">
        <v>415</v>
      </c>
      <c r="C1818" s="2" t="s">
        <v>24</v>
      </c>
      <c r="D1818" s="2" t="s">
        <v>126</v>
      </c>
      <c r="E1818" s="12"/>
      <c r="F1818" s="12"/>
      <c r="G1818" s="13">
        <v>4766644</v>
      </c>
      <c r="H1818" s="13">
        <v>3165204</v>
      </c>
      <c r="I1818" s="13"/>
      <c r="J1818" s="13">
        <v>1481315</v>
      </c>
      <c r="K1818" s="13"/>
      <c r="L1818" s="134">
        <v>14328</v>
      </c>
      <c r="M1818" s="22"/>
      <c r="N1818" s="22"/>
    </row>
    <row r="1819" spans="1:14">
      <c r="A1819" s="6" t="s">
        <v>32</v>
      </c>
      <c r="B1819" s="62" t="s">
        <v>415</v>
      </c>
      <c r="C1819" s="2" t="s">
        <v>24</v>
      </c>
      <c r="D1819" s="2" t="s">
        <v>127</v>
      </c>
      <c r="E1819" s="12"/>
      <c r="F1819" s="12"/>
      <c r="G1819" s="13"/>
      <c r="H1819" s="13"/>
      <c r="I1819" s="13"/>
      <c r="J1819" s="13"/>
      <c r="K1819" s="13"/>
      <c r="M1819" s="22"/>
      <c r="N1819" s="22"/>
    </row>
    <row r="1820" spans="1:14">
      <c r="A1820" s="6" t="s">
        <v>32</v>
      </c>
      <c r="B1820" s="62" t="s">
        <v>415</v>
      </c>
      <c r="C1820" s="2" t="s">
        <v>24</v>
      </c>
      <c r="D1820" s="2" t="s">
        <v>128</v>
      </c>
      <c r="E1820" s="12"/>
      <c r="F1820" s="12"/>
      <c r="G1820" s="13"/>
      <c r="H1820" s="13"/>
      <c r="I1820" s="13"/>
      <c r="J1820" s="13"/>
      <c r="K1820" s="13"/>
      <c r="M1820" s="22"/>
      <c r="N1820" s="22"/>
    </row>
    <row r="1821" spans="1:14">
      <c r="A1821" s="6" t="s">
        <v>32</v>
      </c>
      <c r="B1821" s="62" t="s">
        <v>415</v>
      </c>
      <c r="C1821" s="2" t="s">
        <v>24</v>
      </c>
      <c r="D1821" s="2" t="s">
        <v>129</v>
      </c>
      <c r="E1821" s="12"/>
      <c r="F1821" s="12"/>
      <c r="G1821" s="13">
        <v>603387</v>
      </c>
      <c r="H1821" s="13"/>
      <c r="I1821" s="13"/>
      <c r="J1821" s="13">
        <v>570944</v>
      </c>
      <c r="K1821" s="13"/>
      <c r="M1821" s="22"/>
      <c r="N1821" s="22"/>
    </row>
    <row r="1822" spans="1:14">
      <c r="A1822" s="6" t="s">
        <v>32</v>
      </c>
      <c r="B1822" s="62" t="s">
        <v>415</v>
      </c>
      <c r="C1822" s="2" t="s">
        <v>24</v>
      </c>
      <c r="D1822" s="2" t="s">
        <v>130</v>
      </c>
      <c r="E1822" s="12"/>
      <c r="F1822" s="12"/>
      <c r="G1822" s="13"/>
      <c r="H1822" s="13"/>
      <c r="I1822" s="13"/>
      <c r="J1822" s="13"/>
      <c r="K1822" s="13"/>
      <c r="M1822" s="22"/>
      <c r="N1822" s="22"/>
    </row>
    <row r="1823" spans="1:14">
      <c r="A1823" s="6" t="s">
        <v>32</v>
      </c>
      <c r="B1823" s="62" t="s">
        <v>415</v>
      </c>
      <c r="C1823" s="2" t="s">
        <v>24</v>
      </c>
      <c r="D1823" s="2" t="s">
        <v>137</v>
      </c>
      <c r="E1823" s="12"/>
      <c r="F1823" s="12"/>
      <c r="G1823" s="13"/>
      <c r="H1823" s="13"/>
      <c r="I1823" s="13"/>
      <c r="J1823" s="13"/>
      <c r="K1823" s="13"/>
      <c r="M1823" s="22"/>
      <c r="N1823" s="22"/>
    </row>
    <row r="1824" spans="1:14">
      <c r="A1824" s="6" t="s">
        <v>32</v>
      </c>
      <c r="B1824" s="62" t="s">
        <v>415</v>
      </c>
      <c r="C1824" s="2" t="s">
        <v>24</v>
      </c>
      <c r="D1824" s="2" t="s">
        <v>139</v>
      </c>
      <c r="E1824" s="12"/>
      <c r="F1824" s="12"/>
      <c r="G1824" s="13"/>
      <c r="H1824" s="13"/>
      <c r="I1824" s="13"/>
      <c r="J1824" s="13"/>
      <c r="K1824" s="13"/>
      <c r="M1824" s="22"/>
      <c r="N1824" s="22"/>
    </row>
    <row r="1825" spans="1:14" ht="27.6">
      <c r="A1825" s="6" t="s">
        <v>32</v>
      </c>
      <c r="B1825" s="62" t="s">
        <v>415</v>
      </c>
      <c r="C1825" s="2" t="s">
        <v>24</v>
      </c>
      <c r="D1825" s="2" t="s">
        <v>140</v>
      </c>
      <c r="E1825" s="12"/>
      <c r="F1825" s="12"/>
      <c r="G1825" s="13"/>
      <c r="H1825" s="13"/>
      <c r="I1825" s="13"/>
      <c r="J1825" s="13"/>
      <c r="K1825" s="13"/>
      <c r="M1825" s="22"/>
      <c r="N1825" s="22"/>
    </row>
    <row r="1826" spans="1:14">
      <c r="A1826" s="6" t="s">
        <v>32</v>
      </c>
      <c r="B1826" s="62" t="s">
        <v>415</v>
      </c>
      <c r="C1826" s="2" t="s">
        <v>24</v>
      </c>
      <c r="D1826" s="2" t="s">
        <v>134</v>
      </c>
      <c r="E1826" s="12"/>
      <c r="F1826" s="12"/>
      <c r="G1826" s="13"/>
      <c r="H1826" s="13"/>
      <c r="I1826" s="13"/>
      <c r="J1826" s="13"/>
      <c r="K1826" s="13"/>
      <c r="M1826" s="22"/>
      <c r="N1826" s="22"/>
    </row>
    <row r="1827" spans="1:14">
      <c r="A1827" s="6" t="s">
        <v>32</v>
      </c>
      <c r="B1827" s="62" t="s">
        <v>415</v>
      </c>
      <c r="C1827" s="2" t="s">
        <v>25</v>
      </c>
      <c r="D1827" s="2" t="s">
        <v>134</v>
      </c>
      <c r="E1827" s="12"/>
      <c r="F1827" s="12"/>
      <c r="G1827" s="13"/>
      <c r="H1827" s="13"/>
      <c r="I1827" s="13"/>
      <c r="J1827" s="13"/>
      <c r="K1827" s="13"/>
      <c r="M1827" s="22"/>
      <c r="N1827" s="22"/>
    </row>
    <row r="1828" spans="1:14">
      <c r="A1828" s="6" t="s">
        <v>32</v>
      </c>
      <c r="B1828" s="62" t="s">
        <v>415</v>
      </c>
      <c r="C1828" s="2" t="s">
        <v>25</v>
      </c>
      <c r="D1828" s="2" t="s">
        <v>134</v>
      </c>
      <c r="E1828" s="12"/>
      <c r="F1828" s="12"/>
      <c r="G1828" s="13"/>
      <c r="H1828" s="13"/>
      <c r="I1828" s="13"/>
      <c r="J1828" s="13"/>
      <c r="K1828" s="13"/>
      <c r="M1828" s="22"/>
      <c r="N1828" s="22"/>
    </row>
    <row r="1829" spans="1:14">
      <c r="A1829" s="6" t="s">
        <v>32</v>
      </c>
      <c r="B1829" s="62" t="s">
        <v>415</v>
      </c>
      <c r="C1829" s="2" t="s">
        <v>26</v>
      </c>
      <c r="D1829" s="2" t="s">
        <v>134</v>
      </c>
      <c r="E1829" s="12"/>
      <c r="F1829" s="12"/>
      <c r="G1829" s="13"/>
      <c r="H1829" s="13"/>
      <c r="I1829" s="13"/>
      <c r="J1829" s="13"/>
      <c r="K1829" s="13"/>
      <c r="M1829" s="22"/>
      <c r="N1829" s="22"/>
    </row>
    <row r="1830" spans="1:14">
      <c r="A1830" s="6" t="s">
        <v>32</v>
      </c>
      <c r="B1830" s="62" t="s">
        <v>415</v>
      </c>
      <c r="C1830" s="2" t="s">
        <v>26</v>
      </c>
      <c r="D1830" s="2" t="s">
        <v>134</v>
      </c>
      <c r="E1830" s="12"/>
      <c r="F1830" s="12"/>
      <c r="G1830" s="13"/>
      <c r="H1830" s="13"/>
      <c r="I1830" s="13"/>
      <c r="J1830" s="13"/>
      <c r="K1830" s="13"/>
      <c r="M1830" s="22"/>
      <c r="N1830" s="22"/>
    </row>
    <row r="1831" spans="1:14">
      <c r="A1831" s="6" t="s">
        <v>32</v>
      </c>
      <c r="B1831" s="62" t="s">
        <v>415</v>
      </c>
      <c r="C1831" s="2" t="s">
        <v>14</v>
      </c>
      <c r="D1831" s="2" t="s">
        <v>134</v>
      </c>
      <c r="E1831" s="12"/>
      <c r="F1831" s="12"/>
      <c r="G1831" s="13"/>
      <c r="H1831" s="13"/>
      <c r="I1831" s="13"/>
      <c r="J1831" s="13"/>
      <c r="K1831" s="13"/>
      <c r="M1831" s="22"/>
      <c r="N1831" s="22"/>
    </row>
    <row r="1832" spans="1:14">
      <c r="A1832" s="6" t="s">
        <v>32</v>
      </c>
      <c r="B1832" s="62" t="s">
        <v>415</v>
      </c>
      <c r="C1832" s="2" t="s">
        <v>14</v>
      </c>
      <c r="D1832" s="2" t="s">
        <v>134</v>
      </c>
      <c r="E1832" s="12"/>
      <c r="F1832" s="12"/>
      <c r="G1832" s="13"/>
      <c r="H1832" s="13"/>
      <c r="I1832" s="13"/>
      <c r="J1832" s="13"/>
      <c r="K1832" s="13"/>
      <c r="M1832" s="22"/>
      <c r="N1832" s="22"/>
    </row>
    <row r="1833" spans="1:14" ht="27.6">
      <c r="A1833" s="6" t="s">
        <v>32</v>
      </c>
      <c r="B1833" s="62" t="s">
        <v>415</v>
      </c>
      <c r="C1833" s="2" t="s">
        <v>27</v>
      </c>
      <c r="D1833" s="2" t="s">
        <v>141</v>
      </c>
      <c r="E1833" s="12"/>
      <c r="F1833" s="12"/>
      <c r="G1833" s="13"/>
      <c r="H1833" s="13"/>
      <c r="I1833" s="13"/>
      <c r="J1833" s="13"/>
      <c r="K1833" s="13"/>
      <c r="M1833" s="22"/>
      <c r="N1833" s="22"/>
    </row>
    <row r="1834" spans="1:14" ht="41.4">
      <c r="A1834" s="6" t="s">
        <v>32</v>
      </c>
      <c r="B1834" s="62" t="s">
        <v>415</v>
      </c>
      <c r="C1834" s="2" t="s">
        <v>27</v>
      </c>
      <c r="D1834" s="2" t="s">
        <v>142</v>
      </c>
      <c r="E1834" s="12"/>
      <c r="F1834" s="12"/>
      <c r="G1834" s="13"/>
      <c r="H1834" s="13"/>
      <c r="I1834" s="13"/>
      <c r="J1834" s="13"/>
      <c r="K1834" s="13"/>
      <c r="M1834" s="22"/>
      <c r="N1834" s="22"/>
    </row>
    <row r="1835" spans="1:14">
      <c r="A1835" s="6" t="s">
        <v>32</v>
      </c>
      <c r="B1835" s="62" t="s">
        <v>416</v>
      </c>
      <c r="C1835" s="2" t="s">
        <v>22</v>
      </c>
      <c r="D1835" s="2" t="s">
        <v>125</v>
      </c>
      <c r="E1835" s="12">
        <v>2206937</v>
      </c>
      <c r="F1835" s="12">
        <v>2203658</v>
      </c>
      <c r="G1835" s="13"/>
      <c r="H1835" s="13">
        <v>3279</v>
      </c>
      <c r="I1835" s="13"/>
      <c r="J1835" s="13"/>
      <c r="K1835" s="13"/>
      <c r="M1835" s="22"/>
      <c r="N1835" s="22"/>
    </row>
    <row r="1836" spans="1:14">
      <c r="A1836" s="6" t="s">
        <v>32</v>
      </c>
      <c r="B1836" s="62" t="s">
        <v>416</v>
      </c>
      <c r="C1836" s="2" t="s">
        <v>22</v>
      </c>
      <c r="D1836" s="2" t="s">
        <v>126</v>
      </c>
      <c r="E1836" s="12">
        <v>2206937</v>
      </c>
      <c r="F1836" s="12">
        <v>1839935</v>
      </c>
      <c r="G1836" s="13"/>
      <c r="H1836" s="13">
        <v>309626</v>
      </c>
      <c r="I1836" s="13"/>
      <c r="J1836" s="13">
        <v>28166</v>
      </c>
      <c r="K1836" s="13"/>
      <c r="L1836" s="2">
        <v>20266</v>
      </c>
      <c r="M1836" s="22">
        <v>8944</v>
      </c>
      <c r="N1836" s="22"/>
    </row>
    <row r="1837" spans="1:14">
      <c r="A1837" s="6" t="s">
        <v>32</v>
      </c>
      <c r="B1837" s="62" t="s">
        <v>416</v>
      </c>
      <c r="C1837" s="2" t="s">
        <v>22</v>
      </c>
      <c r="D1837" s="2" t="s">
        <v>127</v>
      </c>
      <c r="E1837" s="12"/>
      <c r="F1837" s="12"/>
      <c r="G1837" s="13"/>
      <c r="H1837" s="13"/>
      <c r="I1837" s="13"/>
      <c r="J1837" s="13"/>
      <c r="K1837" s="13"/>
      <c r="M1837" s="22"/>
      <c r="N1837" s="22"/>
    </row>
    <row r="1838" spans="1:14">
      <c r="A1838" s="6" t="s">
        <v>32</v>
      </c>
      <c r="B1838" s="62" t="s">
        <v>416</v>
      </c>
      <c r="C1838" s="2" t="s">
        <v>22</v>
      </c>
      <c r="D1838" s="2" t="s">
        <v>128</v>
      </c>
      <c r="E1838" s="12"/>
      <c r="F1838" s="12"/>
      <c r="G1838" s="13"/>
      <c r="H1838" s="13"/>
      <c r="I1838" s="13"/>
      <c r="J1838" s="13"/>
      <c r="K1838" s="13"/>
      <c r="M1838" s="22"/>
      <c r="N1838" s="22"/>
    </row>
    <row r="1839" spans="1:14">
      <c r="A1839" s="6" t="s">
        <v>32</v>
      </c>
      <c r="B1839" s="62" t="s">
        <v>416</v>
      </c>
      <c r="C1839" s="2" t="s">
        <v>22</v>
      </c>
      <c r="D1839" s="2" t="s">
        <v>129</v>
      </c>
      <c r="E1839" s="12"/>
      <c r="F1839" s="12"/>
      <c r="G1839" s="13"/>
      <c r="H1839" s="13"/>
      <c r="I1839" s="13"/>
      <c r="J1839" s="13"/>
      <c r="K1839" s="13"/>
      <c r="M1839" s="22"/>
      <c r="N1839" s="22"/>
    </row>
    <row r="1840" spans="1:14">
      <c r="A1840" s="6" t="s">
        <v>32</v>
      </c>
      <c r="B1840" s="62" t="s">
        <v>416</v>
      </c>
      <c r="C1840" s="2" t="s">
        <v>22</v>
      </c>
      <c r="D1840" s="2" t="s">
        <v>130</v>
      </c>
      <c r="E1840" s="12">
        <v>215274</v>
      </c>
      <c r="F1840" s="12">
        <v>206947</v>
      </c>
      <c r="G1840" s="13">
        <v>2508</v>
      </c>
      <c r="H1840" s="13">
        <v>10835</v>
      </c>
      <c r="I1840" s="13"/>
      <c r="J1840" s="13"/>
      <c r="K1840" s="13"/>
      <c r="M1840" s="22"/>
      <c r="N1840" s="22"/>
    </row>
    <row r="1841" spans="1:14">
      <c r="A1841" s="6" t="s">
        <v>32</v>
      </c>
      <c r="B1841" s="62" t="s">
        <v>416</v>
      </c>
      <c r="C1841" s="2" t="s">
        <v>22</v>
      </c>
      <c r="D1841" s="2" t="s">
        <v>131</v>
      </c>
      <c r="E1841" s="12"/>
      <c r="F1841" s="12"/>
      <c r="G1841" s="13"/>
      <c r="H1841" s="13"/>
      <c r="I1841" s="13"/>
      <c r="J1841" s="13"/>
      <c r="K1841" s="13"/>
      <c r="M1841" s="22"/>
      <c r="N1841" s="22"/>
    </row>
    <row r="1842" spans="1:14" ht="27.6">
      <c r="A1842" s="6" t="s">
        <v>32</v>
      </c>
      <c r="B1842" s="62" t="s">
        <v>416</v>
      </c>
      <c r="C1842" s="2" t="s">
        <v>22</v>
      </c>
      <c r="D1842" s="2" t="s">
        <v>132</v>
      </c>
      <c r="E1842" s="12"/>
      <c r="F1842" s="12"/>
      <c r="G1842" s="13"/>
      <c r="H1842" s="13"/>
      <c r="I1842" s="13"/>
      <c r="J1842" s="13"/>
      <c r="K1842" s="13"/>
      <c r="M1842" s="22"/>
      <c r="N1842" s="22"/>
    </row>
    <row r="1843" spans="1:14">
      <c r="A1843" s="6" t="s">
        <v>32</v>
      </c>
      <c r="B1843" s="62" t="s">
        <v>416</v>
      </c>
      <c r="C1843" s="2" t="s">
        <v>22</v>
      </c>
      <c r="D1843" s="2" t="s">
        <v>133</v>
      </c>
      <c r="E1843" s="12"/>
      <c r="F1843" s="12"/>
      <c r="G1843" s="13"/>
      <c r="H1843" s="13"/>
      <c r="I1843" s="13"/>
      <c r="J1843" s="13"/>
      <c r="K1843" s="13"/>
      <c r="M1843" s="22"/>
      <c r="N1843" s="22"/>
    </row>
    <row r="1844" spans="1:14">
      <c r="A1844" s="6" t="s">
        <v>32</v>
      </c>
      <c r="B1844" s="62" t="s">
        <v>416</v>
      </c>
      <c r="C1844" s="2" t="s">
        <v>22</v>
      </c>
      <c r="D1844" s="2" t="s">
        <v>134</v>
      </c>
      <c r="E1844" s="12"/>
      <c r="F1844" s="12"/>
      <c r="G1844" s="13"/>
      <c r="H1844" s="13"/>
      <c r="I1844" s="13"/>
      <c r="J1844" s="13"/>
      <c r="K1844" s="13"/>
      <c r="M1844" s="22"/>
      <c r="N1844" s="22"/>
    </row>
    <row r="1845" spans="1:14">
      <c r="A1845" s="6" t="s">
        <v>32</v>
      </c>
      <c r="B1845" s="62" t="s">
        <v>416</v>
      </c>
      <c r="C1845" s="2" t="s">
        <v>87</v>
      </c>
      <c r="D1845" s="2" t="s">
        <v>135</v>
      </c>
      <c r="E1845" s="12"/>
      <c r="F1845" s="12"/>
      <c r="G1845" s="13">
        <v>1135835</v>
      </c>
      <c r="H1845" s="13">
        <v>1040585</v>
      </c>
      <c r="I1845" s="13">
        <v>414750</v>
      </c>
      <c r="J1845" s="13">
        <v>369245</v>
      </c>
      <c r="K1845" s="13">
        <v>25000</v>
      </c>
      <c r="L1845" s="2">
        <v>25000</v>
      </c>
      <c r="M1845" s="22"/>
      <c r="N1845" s="22"/>
    </row>
    <row r="1846" spans="1:14">
      <c r="A1846" s="6" t="s">
        <v>32</v>
      </c>
      <c r="B1846" s="62" t="s">
        <v>416</v>
      </c>
      <c r="C1846" s="2" t="s">
        <v>23</v>
      </c>
      <c r="D1846" s="2" t="s">
        <v>136</v>
      </c>
      <c r="E1846" s="12"/>
      <c r="F1846" s="12"/>
      <c r="G1846" s="13">
        <v>2206937</v>
      </c>
      <c r="H1846" s="13">
        <v>2206937</v>
      </c>
      <c r="I1846" s="13"/>
      <c r="J1846" s="13"/>
      <c r="K1846" s="13"/>
      <c r="M1846" s="22"/>
      <c r="N1846" s="22"/>
    </row>
    <row r="1847" spans="1:14">
      <c r="A1847" s="6" t="s">
        <v>32</v>
      </c>
      <c r="B1847" s="62" t="s">
        <v>416</v>
      </c>
      <c r="C1847" s="2" t="s">
        <v>23</v>
      </c>
      <c r="D1847" s="2" t="s">
        <v>126</v>
      </c>
      <c r="E1847" s="12"/>
      <c r="F1847" s="12"/>
      <c r="G1847" s="13">
        <v>5471504</v>
      </c>
      <c r="H1847" s="13">
        <v>4491097</v>
      </c>
      <c r="I1847" s="13"/>
      <c r="J1847" s="13">
        <v>781064</v>
      </c>
      <c r="K1847" s="13"/>
      <c r="L1847" s="2">
        <v>187489</v>
      </c>
      <c r="M1847" s="22">
        <v>11854</v>
      </c>
      <c r="N1847" s="22"/>
    </row>
    <row r="1848" spans="1:14">
      <c r="A1848" s="6" t="s">
        <v>32</v>
      </c>
      <c r="B1848" s="62" t="s">
        <v>416</v>
      </c>
      <c r="C1848" s="2" t="s">
        <v>23</v>
      </c>
      <c r="D1848" s="2" t="s">
        <v>127</v>
      </c>
      <c r="E1848" s="12"/>
      <c r="F1848" s="12"/>
      <c r="G1848" s="13"/>
      <c r="H1848" s="13"/>
      <c r="I1848" s="13"/>
      <c r="J1848" s="13"/>
      <c r="K1848" s="13"/>
      <c r="M1848" s="22"/>
      <c r="N1848" s="22"/>
    </row>
    <row r="1849" spans="1:14">
      <c r="A1849" s="6" t="s">
        <v>32</v>
      </c>
      <c r="B1849" s="62" t="s">
        <v>416</v>
      </c>
      <c r="C1849" s="2" t="s">
        <v>23</v>
      </c>
      <c r="D1849" s="2" t="s">
        <v>128</v>
      </c>
      <c r="E1849" s="12"/>
      <c r="F1849" s="12"/>
      <c r="G1849" s="13"/>
      <c r="H1849" s="13"/>
      <c r="I1849" s="13"/>
      <c r="J1849" s="13"/>
      <c r="K1849" s="13"/>
      <c r="M1849" s="22"/>
      <c r="N1849" s="22"/>
    </row>
    <row r="1850" spans="1:14">
      <c r="A1850" s="6" t="s">
        <v>32</v>
      </c>
      <c r="B1850" s="62" t="s">
        <v>416</v>
      </c>
      <c r="C1850" s="2" t="s">
        <v>23</v>
      </c>
      <c r="D1850" s="2" t="s">
        <v>129</v>
      </c>
      <c r="E1850" s="12"/>
      <c r="F1850" s="12"/>
      <c r="G1850" s="13"/>
      <c r="H1850" s="13"/>
      <c r="I1850" s="13"/>
      <c r="J1850" s="13"/>
      <c r="K1850" s="13"/>
      <c r="M1850" s="22"/>
      <c r="N1850" s="22"/>
    </row>
    <row r="1851" spans="1:14">
      <c r="A1851" s="6" t="s">
        <v>32</v>
      </c>
      <c r="B1851" s="62" t="s">
        <v>416</v>
      </c>
      <c r="C1851" s="2" t="s">
        <v>23</v>
      </c>
      <c r="D1851" s="2" t="s">
        <v>130</v>
      </c>
      <c r="E1851" s="12"/>
      <c r="F1851" s="12"/>
      <c r="G1851" s="13">
        <v>320830</v>
      </c>
      <c r="H1851" s="13">
        <v>299</v>
      </c>
      <c r="I1851" s="13"/>
      <c r="J1851" s="13">
        <v>173792</v>
      </c>
      <c r="K1851" s="13"/>
      <c r="L1851" s="2">
        <v>127063</v>
      </c>
      <c r="M1851" s="22">
        <v>19676</v>
      </c>
      <c r="N1851" s="22"/>
    </row>
    <row r="1852" spans="1:14">
      <c r="A1852" s="6" t="s">
        <v>32</v>
      </c>
      <c r="B1852" s="62" t="s">
        <v>416</v>
      </c>
      <c r="C1852" s="2" t="s">
        <v>23</v>
      </c>
      <c r="D1852" s="2" t="s">
        <v>137</v>
      </c>
      <c r="E1852" s="12"/>
      <c r="F1852" s="12"/>
      <c r="G1852" s="13"/>
      <c r="H1852" s="13"/>
      <c r="I1852" s="13"/>
      <c r="J1852" s="13"/>
      <c r="K1852" s="13"/>
      <c r="M1852" s="22"/>
      <c r="N1852" s="22"/>
    </row>
    <row r="1853" spans="1:14" ht="27.6">
      <c r="A1853" s="6" t="s">
        <v>32</v>
      </c>
      <c r="B1853" s="62" t="s">
        <v>416</v>
      </c>
      <c r="C1853" s="2" t="s">
        <v>23</v>
      </c>
      <c r="D1853" s="2" t="s">
        <v>138</v>
      </c>
      <c r="E1853" s="12"/>
      <c r="F1853" s="12"/>
      <c r="G1853" s="13"/>
      <c r="H1853" s="13"/>
      <c r="I1853" s="13"/>
      <c r="J1853" s="13"/>
      <c r="K1853" s="13"/>
      <c r="M1853" s="22"/>
      <c r="N1853" s="22"/>
    </row>
    <row r="1854" spans="1:14">
      <c r="A1854" s="6" t="s">
        <v>32</v>
      </c>
      <c r="B1854" s="62" t="s">
        <v>416</v>
      </c>
      <c r="C1854" s="2" t="s">
        <v>23</v>
      </c>
      <c r="D1854" s="2" t="s">
        <v>134</v>
      </c>
      <c r="E1854" s="12"/>
      <c r="F1854" s="12"/>
      <c r="G1854" s="13"/>
      <c r="H1854" s="13"/>
      <c r="I1854" s="13"/>
      <c r="J1854" s="13"/>
      <c r="K1854" s="13"/>
      <c r="M1854" s="22"/>
      <c r="N1854" s="22"/>
    </row>
    <row r="1855" spans="1:14">
      <c r="A1855" s="6" t="s">
        <v>32</v>
      </c>
      <c r="B1855" s="63" t="s">
        <v>416</v>
      </c>
      <c r="C1855" s="2" t="s">
        <v>24</v>
      </c>
      <c r="D1855" s="2" t="s">
        <v>125</v>
      </c>
      <c r="E1855" s="12"/>
      <c r="F1855" s="12"/>
      <c r="G1855" s="13">
        <v>6934442</v>
      </c>
      <c r="H1855" s="13">
        <v>1291500</v>
      </c>
      <c r="I1855" s="13"/>
      <c r="J1855" s="13">
        <v>5642942</v>
      </c>
      <c r="K1855" s="13"/>
      <c r="M1855" s="22"/>
      <c r="N1855" s="22"/>
    </row>
    <row r="1856" spans="1:14">
      <c r="A1856" s="6" t="s">
        <v>32</v>
      </c>
      <c r="B1856" s="62" t="s">
        <v>416</v>
      </c>
      <c r="C1856" s="2" t="s">
        <v>24</v>
      </c>
      <c r="D1856" s="2" t="s">
        <v>126</v>
      </c>
      <c r="E1856" s="12"/>
      <c r="F1856" s="12"/>
      <c r="G1856" s="13">
        <v>6569277</v>
      </c>
      <c r="H1856" s="13">
        <v>1229077</v>
      </c>
      <c r="I1856" s="13"/>
      <c r="J1856" s="13">
        <v>5210014</v>
      </c>
      <c r="K1856" s="13"/>
      <c r="L1856" s="2">
        <v>119370</v>
      </c>
      <c r="M1856" s="22">
        <v>10816</v>
      </c>
      <c r="N1856" s="22"/>
    </row>
    <row r="1857" spans="1:14">
      <c r="A1857" s="6" t="s">
        <v>32</v>
      </c>
      <c r="B1857" s="62" t="s">
        <v>416</v>
      </c>
      <c r="C1857" s="2" t="s">
        <v>24</v>
      </c>
      <c r="D1857" s="2" t="s">
        <v>127</v>
      </c>
      <c r="E1857" s="12"/>
      <c r="F1857" s="12"/>
      <c r="G1857" s="13"/>
      <c r="H1857" s="13"/>
      <c r="I1857" s="13"/>
      <c r="J1857" s="13"/>
      <c r="K1857" s="13"/>
      <c r="M1857" s="22"/>
      <c r="N1857" s="22"/>
    </row>
    <row r="1858" spans="1:14">
      <c r="A1858" s="6" t="s">
        <v>32</v>
      </c>
      <c r="B1858" s="62" t="s">
        <v>416</v>
      </c>
      <c r="C1858" s="2" t="s">
        <v>24</v>
      </c>
      <c r="D1858" s="2" t="s">
        <v>128</v>
      </c>
      <c r="E1858" s="12"/>
      <c r="F1858" s="12"/>
      <c r="G1858" s="13"/>
      <c r="H1858" s="13"/>
      <c r="I1858" s="13"/>
      <c r="J1858" s="13"/>
      <c r="K1858" s="13"/>
      <c r="M1858" s="22"/>
      <c r="N1858" s="22"/>
    </row>
    <row r="1859" spans="1:14">
      <c r="A1859" s="6" t="s">
        <v>32</v>
      </c>
      <c r="B1859" s="62" t="s">
        <v>416</v>
      </c>
      <c r="C1859" s="2" t="s">
        <v>24</v>
      </c>
      <c r="D1859" s="2" t="s">
        <v>129</v>
      </c>
      <c r="E1859" s="12"/>
      <c r="F1859" s="12"/>
      <c r="G1859" s="13"/>
      <c r="H1859" s="13"/>
      <c r="I1859" s="13"/>
      <c r="J1859" s="13"/>
      <c r="K1859" s="13"/>
      <c r="M1859" s="22"/>
      <c r="N1859" s="22"/>
    </row>
    <row r="1860" spans="1:14">
      <c r="A1860" s="6" t="s">
        <v>32</v>
      </c>
      <c r="B1860" s="62" t="s">
        <v>416</v>
      </c>
      <c r="C1860" s="2" t="s">
        <v>24</v>
      </c>
      <c r="D1860" s="2" t="s">
        <v>130</v>
      </c>
      <c r="E1860" s="12"/>
      <c r="F1860" s="12"/>
      <c r="G1860" s="13">
        <v>587974</v>
      </c>
      <c r="H1860" s="13">
        <v>0</v>
      </c>
      <c r="I1860" s="13"/>
      <c r="J1860" s="13">
        <v>51560</v>
      </c>
      <c r="K1860" s="13"/>
      <c r="L1860" s="2">
        <v>480865</v>
      </c>
      <c r="M1860" s="22">
        <v>55549</v>
      </c>
      <c r="N1860" s="22"/>
    </row>
    <row r="1861" spans="1:14">
      <c r="A1861" s="6" t="s">
        <v>32</v>
      </c>
      <c r="B1861" s="62" t="s">
        <v>416</v>
      </c>
      <c r="C1861" s="2" t="s">
        <v>24</v>
      </c>
      <c r="D1861" s="2" t="s">
        <v>137</v>
      </c>
      <c r="E1861" s="12"/>
      <c r="F1861" s="12"/>
      <c r="G1861" s="13"/>
      <c r="H1861" s="13"/>
      <c r="I1861" s="13"/>
      <c r="J1861" s="13"/>
      <c r="K1861" s="13"/>
      <c r="M1861" s="22"/>
      <c r="N1861" s="22"/>
    </row>
    <row r="1862" spans="1:14">
      <c r="A1862" s="6" t="s">
        <v>32</v>
      </c>
      <c r="B1862" s="62" t="s">
        <v>416</v>
      </c>
      <c r="C1862" s="2" t="s">
        <v>24</v>
      </c>
      <c r="D1862" s="2" t="s">
        <v>139</v>
      </c>
      <c r="E1862" s="12"/>
      <c r="F1862" s="12"/>
      <c r="G1862" s="13"/>
      <c r="H1862" s="13"/>
      <c r="I1862" s="13"/>
      <c r="J1862" s="13"/>
      <c r="K1862" s="13"/>
      <c r="M1862" s="22"/>
      <c r="N1862" s="22"/>
    </row>
    <row r="1863" spans="1:14" ht="27.6">
      <c r="A1863" s="6" t="s">
        <v>32</v>
      </c>
      <c r="B1863" s="62" t="s">
        <v>416</v>
      </c>
      <c r="C1863" s="2" t="s">
        <v>24</v>
      </c>
      <c r="D1863" s="2" t="s">
        <v>140</v>
      </c>
      <c r="E1863" s="12"/>
      <c r="F1863" s="12"/>
      <c r="G1863" s="13"/>
      <c r="H1863" s="13"/>
      <c r="I1863" s="13"/>
      <c r="J1863" s="13"/>
      <c r="K1863" s="13"/>
      <c r="M1863" s="22"/>
      <c r="N1863" s="22"/>
    </row>
    <row r="1864" spans="1:14">
      <c r="A1864" s="6" t="s">
        <v>32</v>
      </c>
      <c r="B1864" s="62" t="s">
        <v>416</v>
      </c>
      <c r="C1864" s="2" t="s">
        <v>24</v>
      </c>
      <c r="D1864" s="2" t="s">
        <v>134</v>
      </c>
      <c r="E1864" s="12"/>
      <c r="F1864" s="12"/>
      <c r="G1864" s="13"/>
      <c r="H1864" s="13"/>
      <c r="I1864" s="13"/>
      <c r="J1864" s="13"/>
      <c r="K1864" s="13"/>
      <c r="M1864" s="22"/>
      <c r="N1864" s="22"/>
    </row>
    <row r="1865" spans="1:14">
      <c r="A1865" s="6" t="s">
        <v>32</v>
      </c>
      <c r="B1865" s="62" t="s">
        <v>416</v>
      </c>
      <c r="C1865" s="2" t="s">
        <v>25</v>
      </c>
      <c r="D1865" s="2" t="s">
        <v>134</v>
      </c>
      <c r="E1865" s="12"/>
      <c r="F1865" s="12"/>
      <c r="G1865" s="13"/>
      <c r="H1865" s="13"/>
      <c r="I1865" s="13"/>
      <c r="J1865" s="13"/>
      <c r="K1865" s="13"/>
      <c r="M1865" s="22"/>
      <c r="N1865" s="22"/>
    </row>
    <row r="1866" spans="1:14">
      <c r="A1866" s="6" t="s">
        <v>32</v>
      </c>
      <c r="B1866" s="62" t="s">
        <v>416</v>
      </c>
      <c r="C1866" s="2" t="s">
        <v>25</v>
      </c>
      <c r="D1866" s="2" t="s">
        <v>134</v>
      </c>
      <c r="E1866" s="12"/>
      <c r="F1866" s="12"/>
      <c r="G1866" s="13"/>
      <c r="H1866" s="13"/>
      <c r="I1866" s="13"/>
      <c r="J1866" s="13"/>
      <c r="K1866" s="13"/>
      <c r="M1866" s="22"/>
      <c r="N1866" s="22"/>
    </row>
    <row r="1867" spans="1:14">
      <c r="A1867" s="6" t="s">
        <v>32</v>
      </c>
      <c r="B1867" s="62" t="s">
        <v>416</v>
      </c>
      <c r="C1867" s="2" t="s">
        <v>26</v>
      </c>
      <c r="D1867" s="2" t="s">
        <v>134</v>
      </c>
      <c r="E1867" s="12"/>
      <c r="F1867" s="12"/>
      <c r="G1867" s="13"/>
      <c r="H1867" s="13"/>
      <c r="I1867" s="13"/>
      <c r="J1867" s="13"/>
      <c r="K1867" s="13"/>
      <c r="M1867" s="22"/>
      <c r="N1867" s="22"/>
    </row>
    <row r="1868" spans="1:14">
      <c r="A1868" s="6" t="s">
        <v>32</v>
      </c>
      <c r="B1868" s="62" t="s">
        <v>416</v>
      </c>
      <c r="C1868" s="2" t="s">
        <v>26</v>
      </c>
      <c r="D1868" s="2" t="s">
        <v>134</v>
      </c>
      <c r="E1868" s="12"/>
      <c r="F1868" s="12"/>
      <c r="G1868" s="13"/>
      <c r="H1868" s="13"/>
      <c r="I1868" s="13"/>
      <c r="J1868" s="13"/>
      <c r="K1868" s="13"/>
      <c r="M1868" s="22"/>
      <c r="N1868" s="22"/>
    </row>
    <row r="1869" spans="1:14">
      <c r="A1869" s="6" t="s">
        <v>32</v>
      </c>
      <c r="B1869" s="62" t="s">
        <v>416</v>
      </c>
      <c r="C1869" s="2" t="s">
        <v>14</v>
      </c>
      <c r="D1869" s="2" t="s">
        <v>134</v>
      </c>
      <c r="E1869" s="12"/>
      <c r="F1869" s="12"/>
      <c r="G1869" s="13"/>
      <c r="H1869" s="13"/>
      <c r="I1869" s="13"/>
      <c r="J1869" s="13"/>
      <c r="K1869" s="13"/>
      <c r="M1869" s="22"/>
      <c r="N1869" s="22"/>
    </row>
    <row r="1870" spans="1:14">
      <c r="A1870" s="6" t="s">
        <v>32</v>
      </c>
      <c r="B1870" s="62" t="s">
        <v>416</v>
      </c>
      <c r="C1870" s="2" t="s">
        <v>14</v>
      </c>
      <c r="D1870" s="2" t="s">
        <v>134</v>
      </c>
      <c r="E1870" s="12"/>
      <c r="F1870" s="12"/>
      <c r="G1870" s="13"/>
      <c r="H1870" s="13"/>
      <c r="I1870" s="13"/>
      <c r="J1870" s="13"/>
      <c r="K1870" s="13"/>
      <c r="M1870" s="22"/>
      <c r="N1870" s="22"/>
    </row>
    <row r="1871" spans="1:14" ht="27.6">
      <c r="A1871" s="6" t="s">
        <v>32</v>
      </c>
      <c r="B1871" s="62" t="s">
        <v>416</v>
      </c>
      <c r="C1871" s="2" t="s">
        <v>27</v>
      </c>
      <c r="D1871" s="2" t="s">
        <v>141</v>
      </c>
      <c r="E1871" s="12"/>
      <c r="F1871" s="12"/>
      <c r="G1871" s="13"/>
      <c r="H1871" s="13"/>
      <c r="I1871" s="13"/>
      <c r="J1871" s="13"/>
      <c r="K1871" s="13"/>
      <c r="M1871" s="22"/>
      <c r="N1871" s="22"/>
    </row>
    <row r="1872" spans="1:14" ht="41.4">
      <c r="A1872" s="6" t="s">
        <v>32</v>
      </c>
      <c r="B1872" s="62" t="s">
        <v>416</v>
      </c>
      <c r="C1872" s="2" t="s">
        <v>27</v>
      </c>
      <c r="D1872" s="2" t="s">
        <v>142</v>
      </c>
      <c r="E1872" s="12"/>
      <c r="F1872" s="12"/>
      <c r="G1872" s="13"/>
      <c r="H1872" s="13"/>
      <c r="I1872" s="13"/>
      <c r="J1872" s="13"/>
      <c r="K1872" s="13"/>
      <c r="M1872" s="22"/>
      <c r="N1872" s="22"/>
    </row>
    <row r="1873" spans="1:14" ht="27.6">
      <c r="A1873" s="6" t="s">
        <v>33</v>
      </c>
      <c r="B1873" s="62" t="s">
        <v>417</v>
      </c>
      <c r="C1873" s="2" t="s">
        <v>22</v>
      </c>
      <c r="D1873" s="2" t="s">
        <v>125</v>
      </c>
      <c r="E1873" s="12">
        <v>997852</v>
      </c>
      <c r="F1873" s="12">
        <v>970736</v>
      </c>
      <c r="G1873" s="13"/>
      <c r="H1873" s="13">
        <v>27116</v>
      </c>
      <c r="I1873" s="13"/>
      <c r="J1873" s="13"/>
      <c r="K1873" s="13"/>
      <c r="M1873" s="22"/>
      <c r="N1873" s="22" t="s">
        <v>426</v>
      </c>
    </row>
    <row r="1874" spans="1:14" ht="27.6">
      <c r="A1874" s="6" t="s">
        <v>33</v>
      </c>
      <c r="B1874" s="62" t="s">
        <v>417</v>
      </c>
      <c r="C1874" s="2" t="s">
        <v>22</v>
      </c>
      <c r="D1874" s="2" t="s">
        <v>126</v>
      </c>
      <c r="E1874" s="12">
        <v>997851</v>
      </c>
      <c r="F1874" s="12">
        <v>977271</v>
      </c>
      <c r="G1874" s="13"/>
      <c r="H1874" s="13">
        <v>20580</v>
      </c>
      <c r="I1874" s="13"/>
      <c r="J1874" s="13"/>
      <c r="K1874" s="13"/>
      <c r="M1874" s="22"/>
      <c r="N1874" s="22" t="s">
        <v>427</v>
      </c>
    </row>
    <row r="1875" spans="1:14" ht="27.6">
      <c r="A1875" s="6" t="s">
        <v>33</v>
      </c>
      <c r="B1875" s="62" t="s">
        <v>417</v>
      </c>
      <c r="C1875" s="2" t="s">
        <v>22</v>
      </c>
      <c r="D1875" s="2" t="s">
        <v>127</v>
      </c>
      <c r="E1875" s="12"/>
      <c r="F1875" s="12"/>
      <c r="G1875" s="13"/>
      <c r="H1875" s="13"/>
      <c r="I1875" s="13"/>
      <c r="J1875" s="13"/>
      <c r="K1875" s="13"/>
      <c r="M1875" s="22"/>
      <c r="N1875" s="22"/>
    </row>
    <row r="1876" spans="1:14" ht="27.6">
      <c r="A1876" s="6" t="s">
        <v>33</v>
      </c>
      <c r="B1876" s="62" t="s">
        <v>417</v>
      </c>
      <c r="C1876" s="2" t="s">
        <v>22</v>
      </c>
      <c r="D1876" s="2" t="s">
        <v>128</v>
      </c>
      <c r="E1876" s="12"/>
      <c r="F1876" s="12"/>
      <c r="G1876" s="13"/>
      <c r="H1876" s="13"/>
      <c r="I1876" s="13"/>
      <c r="J1876" s="13"/>
      <c r="K1876" s="13"/>
      <c r="M1876" s="22"/>
      <c r="N1876" s="22"/>
    </row>
    <row r="1877" spans="1:14" ht="27.6">
      <c r="A1877" s="6" t="s">
        <v>33</v>
      </c>
      <c r="B1877" s="62" t="s">
        <v>417</v>
      </c>
      <c r="C1877" s="2" t="s">
        <v>22</v>
      </c>
      <c r="D1877" s="2" t="s">
        <v>129</v>
      </c>
      <c r="E1877" s="12"/>
      <c r="F1877" s="12"/>
      <c r="G1877" s="13"/>
      <c r="H1877" s="13"/>
      <c r="I1877" s="13"/>
      <c r="J1877" s="13"/>
      <c r="K1877" s="13"/>
      <c r="M1877" s="22"/>
      <c r="N1877" s="22"/>
    </row>
    <row r="1878" spans="1:14" ht="27.6">
      <c r="A1878" s="6" t="s">
        <v>33</v>
      </c>
      <c r="B1878" s="62" t="s">
        <v>417</v>
      </c>
      <c r="C1878" s="2" t="s">
        <v>22</v>
      </c>
      <c r="D1878" s="2" t="s">
        <v>130</v>
      </c>
      <c r="E1878" s="12"/>
      <c r="F1878" s="12"/>
      <c r="G1878" s="13"/>
      <c r="H1878" s="13"/>
      <c r="I1878" s="13"/>
      <c r="J1878" s="13"/>
      <c r="K1878" s="13"/>
      <c r="M1878" s="22"/>
      <c r="N1878" s="22"/>
    </row>
    <row r="1879" spans="1:14" ht="27.6">
      <c r="A1879" s="6" t="s">
        <v>33</v>
      </c>
      <c r="B1879" s="62" t="s">
        <v>417</v>
      </c>
      <c r="C1879" s="2" t="s">
        <v>22</v>
      </c>
      <c r="D1879" s="2" t="s">
        <v>131</v>
      </c>
      <c r="E1879" s="12"/>
      <c r="F1879" s="12"/>
      <c r="G1879" s="13"/>
      <c r="H1879" s="13"/>
      <c r="I1879" s="13"/>
      <c r="J1879" s="13"/>
      <c r="K1879" s="13"/>
      <c r="M1879" s="22"/>
      <c r="N1879" s="22"/>
    </row>
    <row r="1880" spans="1:14" ht="27.6">
      <c r="A1880" s="6" t="s">
        <v>33</v>
      </c>
      <c r="B1880" s="62" t="s">
        <v>417</v>
      </c>
      <c r="C1880" s="2" t="s">
        <v>22</v>
      </c>
      <c r="D1880" s="2" t="s">
        <v>132</v>
      </c>
      <c r="E1880" s="12"/>
      <c r="F1880" s="12"/>
      <c r="G1880" s="13"/>
      <c r="H1880" s="13"/>
      <c r="I1880" s="13"/>
      <c r="J1880" s="13"/>
      <c r="K1880" s="13"/>
      <c r="M1880" s="22"/>
      <c r="N1880" s="22"/>
    </row>
    <row r="1881" spans="1:14" ht="27.6">
      <c r="A1881" s="6" t="s">
        <v>33</v>
      </c>
      <c r="B1881" s="62" t="s">
        <v>417</v>
      </c>
      <c r="C1881" s="2" t="s">
        <v>22</v>
      </c>
      <c r="D1881" s="2" t="s">
        <v>133</v>
      </c>
      <c r="E1881" s="12">
        <v>9036462</v>
      </c>
      <c r="F1881" s="12">
        <v>8052821</v>
      </c>
      <c r="G1881" s="13"/>
      <c r="H1881" s="13">
        <v>983641</v>
      </c>
      <c r="I1881" s="13"/>
      <c r="J1881" s="13"/>
      <c r="K1881" s="13"/>
      <c r="M1881" s="22"/>
      <c r="N1881" s="22" t="s">
        <v>428</v>
      </c>
    </row>
    <row r="1882" spans="1:14" ht="27.6">
      <c r="A1882" s="6" t="s">
        <v>33</v>
      </c>
      <c r="B1882" s="62" t="s">
        <v>417</v>
      </c>
      <c r="C1882" s="2" t="s">
        <v>22</v>
      </c>
      <c r="D1882" s="2" t="s">
        <v>429</v>
      </c>
      <c r="E1882" s="12">
        <v>799999</v>
      </c>
      <c r="F1882" s="12">
        <v>28399</v>
      </c>
      <c r="G1882" s="13">
        <v>799999</v>
      </c>
      <c r="H1882" s="13">
        <v>597753</v>
      </c>
      <c r="I1882" s="13"/>
      <c r="J1882" s="13">
        <v>155262</v>
      </c>
      <c r="K1882" s="13"/>
      <c r="M1882" s="22"/>
      <c r="N1882" s="21" t="s">
        <v>430</v>
      </c>
    </row>
    <row r="1883" spans="1:14" ht="27.6">
      <c r="A1883" s="6" t="s">
        <v>33</v>
      </c>
      <c r="B1883" s="62" t="s">
        <v>417</v>
      </c>
      <c r="C1883" s="2" t="s">
        <v>87</v>
      </c>
      <c r="D1883" s="2" t="s">
        <v>135</v>
      </c>
      <c r="E1883" s="12"/>
      <c r="F1883" s="12"/>
      <c r="G1883" s="13"/>
      <c r="H1883" s="13"/>
      <c r="I1883" s="13"/>
      <c r="J1883" s="13"/>
      <c r="K1883" s="13"/>
      <c r="M1883" s="22"/>
      <c r="N1883" s="22"/>
    </row>
    <row r="1884" spans="1:14" ht="27.6">
      <c r="A1884" s="6" t="s">
        <v>33</v>
      </c>
      <c r="B1884" s="62" t="s">
        <v>417</v>
      </c>
      <c r="C1884" s="2" t="s">
        <v>23</v>
      </c>
      <c r="D1884" s="2" t="s">
        <v>136</v>
      </c>
      <c r="E1884" s="12"/>
      <c r="F1884" s="12"/>
      <c r="G1884" s="13">
        <v>997852</v>
      </c>
      <c r="H1884" s="13">
        <v>997852</v>
      </c>
      <c r="I1884" s="13"/>
      <c r="J1884" s="13"/>
      <c r="K1884" s="13"/>
      <c r="M1884" s="22"/>
      <c r="N1884" s="22" t="s">
        <v>431</v>
      </c>
    </row>
    <row r="1885" spans="1:14" ht="27.6">
      <c r="A1885" s="6" t="s">
        <v>33</v>
      </c>
      <c r="B1885" s="62" t="s">
        <v>417</v>
      </c>
      <c r="C1885" s="2" t="s">
        <v>23</v>
      </c>
      <c r="D1885" s="2" t="s">
        <v>126</v>
      </c>
      <c r="E1885" s="12"/>
      <c r="F1885" s="12"/>
      <c r="G1885" s="13">
        <v>1895260</v>
      </c>
      <c r="H1885" s="13">
        <v>1666001</v>
      </c>
      <c r="I1885" s="13"/>
      <c r="J1885" s="13">
        <v>229259</v>
      </c>
      <c r="K1885" s="13"/>
      <c r="M1885" s="22"/>
      <c r="N1885" s="22" t="s">
        <v>431</v>
      </c>
    </row>
    <row r="1886" spans="1:14" ht="27.6">
      <c r="A1886" s="6" t="s">
        <v>33</v>
      </c>
      <c r="B1886" s="62" t="s">
        <v>417</v>
      </c>
      <c r="C1886" s="2" t="s">
        <v>23</v>
      </c>
      <c r="D1886" s="2" t="s">
        <v>127</v>
      </c>
      <c r="E1886" s="12"/>
      <c r="F1886" s="12"/>
      <c r="G1886" s="13"/>
      <c r="H1886" s="13"/>
      <c r="I1886" s="13"/>
      <c r="J1886" s="13"/>
      <c r="K1886" s="13"/>
      <c r="M1886" s="22"/>
      <c r="N1886" s="22"/>
    </row>
    <row r="1887" spans="1:14" ht="27.6">
      <c r="A1887" s="6" t="s">
        <v>33</v>
      </c>
      <c r="B1887" s="62" t="s">
        <v>417</v>
      </c>
      <c r="C1887" s="2" t="s">
        <v>23</v>
      </c>
      <c r="D1887" s="2" t="s">
        <v>128</v>
      </c>
      <c r="E1887" s="12"/>
      <c r="F1887" s="12"/>
      <c r="G1887" s="13"/>
      <c r="H1887" s="13"/>
      <c r="I1887" s="13"/>
      <c r="J1887" s="13"/>
      <c r="K1887" s="13"/>
      <c r="M1887" s="22"/>
      <c r="N1887" s="22"/>
    </row>
    <row r="1888" spans="1:14" ht="27.6">
      <c r="A1888" s="6" t="s">
        <v>33</v>
      </c>
      <c r="B1888" s="62" t="s">
        <v>417</v>
      </c>
      <c r="C1888" s="2" t="s">
        <v>23</v>
      </c>
      <c r="D1888" s="2" t="s">
        <v>129</v>
      </c>
      <c r="E1888" s="12"/>
      <c r="F1888" s="12"/>
      <c r="G1888" s="13"/>
      <c r="H1888" s="13"/>
      <c r="I1888" s="13"/>
      <c r="J1888" s="13"/>
      <c r="K1888" s="13"/>
      <c r="M1888" s="22"/>
      <c r="N1888" s="22"/>
    </row>
    <row r="1889" spans="1:14" ht="27.6">
      <c r="A1889" s="6" t="s">
        <v>33</v>
      </c>
      <c r="B1889" s="62" t="s">
        <v>417</v>
      </c>
      <c r="C1889" s="2" t="s">
        <v>23</v>
      </c>
      <c r="D1889" s="2" t="s">
        <v>130</v>
      </c>
      <c r="E1889" s="12"/>
      <c r="F1889" s="12"/>
      <c r="G1889" s="13"/>
      <c r="H1889" s="13"/>
      <c r="I1889" s="13"/>
      <c r="J1889" s="13"/>
      <c r="K1889" s="13"/>
      <c r="M1889" s="22"/>
      <c r="N1889" s="22"/>
    </row>
    <row r="1890" spans="1:14" ht="27.6">
      <c r="A1890" s="6" t="s">
        <v>33</v>
      </c>
      <c r="B1890" s="62" t="s">
        <v>417</v>
      </c>
      <c r="C1890" s="2" t="s">
        <v>23</v>
      </c>
      <c r="D1890" s="2" t="s">
        <v>137</v>
      </c>
      <c r="E1890" s="12"/>
      <c r="F1890" s="12"/>
      <c r="G1890" s="13"/>
      <c r="H1890" s="13"/>
      <c r="I1890" s="13"/>
      <c r="J1890" s="13"/>
      <c r="K1890" s="13"/>
      <c r="M1890" s="22"/>
      <c r="N1890" s="22"/>
    </row>
    <row r="1891" spans="1:14" ht="27.6">
      <c r="A1891" s="6" t="s">
        <v>33</v>
      </c>
      <c r="B1891" s="62" t="s">
        <v>417</v>
      </c>
      <c r="C1891" s="2" t="s">
        <v>23</v>
      </c>
      <c r="D1891" s="2" t="s">
        <v>138</v>
      </c>
      <c r="E1891" s="12"/>
      <c r="F1891" s="12"/>
      <c r="G1891" s="13"/>
      <c r="H1891" s="13"/>
      <c r="I1891" s="13"/>
      <c r="J1891" s="13"/>
      <c r="K1891" s="13"/>
      <c r="M1891" s="22"/>
      <c r="N1891" s="22"/>
    </row>
    <row r="1892" spans="1:14" ht="27.6">
      <c r="A1892" s="6" t="s">
        <v>33</v>
      </c>
      <c r="B1892" s="63" t="s">
        <v>417</v>
      </c>
      <c r="C1892" s="2" t="s">
        <v>23</v>
      </c>
      <c r="D1892" s="2" t="s">
        <v>134</v>
      </c>
      <c r="E1892" s="12"/>
      <c r="F1892" s="12"/>
      <c r="G1892" s="13"/>
      <c r="H1892" s="13"/>
      <c r="I1892" s="13"/>
      <c r="J1892" s="13"/>
      <c r="K1892" s="13"/>
      <c r="M1892" s="22"/>
      <c r="N1892" s="22"/>
    </row>
    <row r="1893" spans="1:14" ht="27.6">
      <c r="A1893" s="6" t="s">
        <v>33</v>
      </c>
      <c r="B1893" s="62" t="s">
        <v>417</v>
      </c>
      <c r="C1893" s="2" t="s">
        <v>24</v>
      </c>
      <c r="D1893" s="2" t="s">
        <v>125</v>
      </c>
      <c r="E1893" s="12"/>
      <c r="F1893" s="12"/>
      <c r="G1893" s="13">
        <v>2530309</v>
      </c>
      <c r="H1893" s="13">
        <v>1223</v>
      </c>
      <c r="I1893" s="13"/>
      <c r="J1893" s="13">
        <v>2529086</v>
      </c>
      <c r="K1893" s="13"/>
      <c r="M1893" s="22"/>
      <c r="N1893" s="22" t="s">
        <v>432</v>
      </c>
    </row>
    <row r="1894" spans="1:14" ht="27.6">
      <c r="A1894" s="6" t="s">
        <v>33</v>
      </c>
      <c r="B1894" s="62" t="s">
        <v>417</v>
      </c>
      <c r="C1894" s="2" t="s">
        <v>24</v>
      </c>
      <c r="D1894" s="2" t="s">
        <v>126</v>
      </c>
      <c r="E1894" s="12"/>
      <c r="F1894" s="12"/>
      <c r="G1894" s="13">
        <v>2490785</v>
      </c>
      <c r="H1894" s="13"/>
      <c r="I1894" s="13"/>
      <c r="J1894" s="13">
        <v>2490785</v>
      </c>
      <c r="K1894" s="13"/>
      <c r="M1894" s="22"/>
      <c r="N1894" s="22" t="s">
        <v>432</v>
      </c>
    </row>
    <row r="1895" spans="1:14" ht="27.6">
      <c r="A1895" s="6" t="s">
        <v>33</v>
      </c>
      <c r="B1895" s="62" t="s">
        <v>417</v>
      </c>
      <c r="C1895" s="2" t="s">
        <v>24</v>
      </c>
      <c r="D1895" s="2" t="s">
        <v>127</v>
      </c>
      <c r="E1895" s="12"/>
      <c r="F1895" s="12"/>
      <c r="G1895" s="13"/>
      <c r="H1895" s="13"/>
      <c r="I1895" s="13"/>
      <c r="J1895" s="13"/>
      <c r="K1895" s="13"/>
      <c r="M1895" s="22"/>
      <c r="N1895" s="22"/>
    </row>
    <row r="1896" spans="1:14" ht="27.6">
      <c r="A1896" s="6" t="s">
        <v>33</v>
      </c>
      <c r="B1896" s="62" t="s">
        <v>417</v>
      </c>
      <c r="C1896" s="2" t="s">
        <v>24</v>
      </c>
      <c r="D1896" s="2" t="s">
        <v>128</v>
      </c>
      <c r="E1896" s="12"/>
      <c r="F1896" s="12"/>
      <c r="G1896" s="13"/>
      <c r="H1896" s="13"/>
      <c r="I1896" s="13"/>
      <c r="J1896" s="13"/>
      <c r="K1896" s="13"/>
      <c r="M1896" s="22"/>
      <c r="N1896" s="22"/>
    </row>
    <row r="1897" spans="1:14" ht="27.6">
      <c r="A1897" s="6" t="s">
        <v>33</v>
      </c>
      <c r="B1897" s="62" t="s">
        <v>417</v>
      </c>
      <c r="C1897" s="2" t="s">
        <v>24</v>
      </c>
      <c r="D1897" s="2" t="s">
        <v>129</v>
      </c>
      <c r="E1897" s="12"/>
      <c r="F1897" s="12"/>
      <c r="G1897" s="13"/>
      <c r="H1897" s="13"/>
      <c r="I1897" s="13"/>
      <c r="J1897" s="13"/>
      <c r="K1897" s="13"/>
      <c r="M1897" s="22"/>
      <c r="N1897" s="22"/>
    </row>
    <row r="1898" spans="1:14" ht="27.6">
      <c r="A1898" s="6" t="s">
        <v>33</v>
      </c>
      <c r="B1898" s="62" t="s">
        <v>417</v>
      </c>
      <c r="C1898" s="2" t="s">
        <v>24</v>
      </c>
      <c r="D1898" s="2" t="s">
        <v>130</v>
      </c>
      <c r="E1898" s="12"/>
      <c r="F1898" s="12"/>
      <c r="G1898" s="13"/>
      <c r="H1898" s="13"/>
      <c r="I1898" s="13"/>
      <c r="J1898" s="13"/>
      <c r="K1898" s="13"/>
      <c r="M1898" s="22"/>
      <c r="N1898" s="22"/>
    </row>
    <row r="1899" spans="1:14" ht="27.6">
      <c r="A1899" s="6" t="s">
        <v>33</v>
      </c>
      <c r="B1899" s="62" t="s">
        <v>417</v>
      </c>
      <c r="C1899" s="2" t="s">
        <v>24</v>
      </c>
      <c r="D1899" s="2" t="s">
        <v>137</v>
      </c>
      <c r="E1899" s="12"/>
      <c r="F1899" s="12"/>
      <c r="G1899" s="13"/>
      <c r="H1899" s="13"/>
      <c r="I1899" s="13"/>
      <c r="J1899" s="13"/>
      <c r="K1899" s="13"/>
      <c r="M1899" s="22"/>
      <c r="N1899" s="22"/>
    </row>
    <row r="1900" spans="1:14" ht="27.6">
      <c r="A1900" s="6" t="s">
        <v>33</v>
      </c>
      <c r="B1900" s="62" t="s">
        <v>417</v>
      </c>
      <c r="C1900" s="2" t="s">
        <v>24</v>
      </c>
      <c r="D1900" s="2" t="s">
        <v>139</v>
      </c>
      <c r="E1900" s="12"/>
      <c r="F1900" s="12"/>
      <c r="G1900" s="13"/>
      <c r="H1900" s="13"/>
      <c r="I1900" s="13"/>
      <c r="J1900" s="13"/>
      <c r="K1900" s="13"/>
      <c r="M1900" s="22"/>
      <c r="N1900" s="22"/>
    </row>
    <row r="1901" spans="1:14" ht="41.4">
      <c r="A1901" s="6" t="s">
        <v>33</v>
      </c>
      <c r="B1901" s="62" t="s">
        <v>417</v>
      </c>
      <c r="C1901" s="2" t="s">
        <v>24</v>
      </c>
      <c r="D1901" s="2" t="s">
        <v>140</v>
      </c>
      <c r="E1901" s="12"/>
      <c r="F1901" s="12"/>
      <c r="G1901" s="13"/>
      <c r="H1901" s="13"/>
      <c r="I1901" s="13">
        <v>40000000</v>
      </c>
      <c r="J1901" s="13">
        <v>938922</v>
      </c>
      <c r="K1901" s="13"/>
      <c r="L1901" s="2">
        <v>2525319</v>
      </c>
      <c r="M1901" s="22"/>
      <c r="N1901" s="21" t="s">
        <v>433</v>
      </c>
    </row>
    <row r="1902" spans="1:14" ht="27.6">
      <c r="A1902" s="6" t="s">
        <v>33</v>
      </c>
      <c r="B1902" s="62" t="s">
        <v>417</v>
      </c>
      <c r="C1902" s="2" t="s">
        <v>24</v>
      </c>
      <c r="D1902" s="2" t="s">
        <v>134</v>
      </c>
      <c r="E1902" s="12"/>
      <c r="F1902" s="12"/>
      <c r="G1902" s="13"/>
      <c r="H1902" s="13"/>
      <c r="I1902" s="13"/>
      <c r="J1902" s="13"/>
      <c r="K1902" s="13"/>
      <c r="M1902" s="22"/>
      <c r="N1902" s="22"/>
    </row>
    <row r="1903" spans="1:14" ht="27.6">
      <c r="A1903" s="6" t="s">
        <v>33</v>
      </c>
      <c r="B1903" s="62" t="s">
        <v>417</v>
      </c>
      <c r="C1903" s="2" t="s">
        <v>25</v>
      </c>
      <c r="D1903" s="2" t="s">
        <v>134</v>
      </c>
      <c r="E1903" s="12"/>
      <c r="F1903" s="12"/>
      <c r="G1903" s="13"/>
      <c r="H1903" s="13"/>
      <c r="I1903" s="13"/>
      <c r="J1903" s="13"/>
      <c r="K1903" s="13"/>
      <c r="M1903" s="22"/>
      <c r="N1903" s="22"/>
    </row>
    <row r="1904" spans="1:14" ht="27.6">
      <c r="A1904" s="6" t="s">
        <v>33</v>
      </c>
      <c r="B1904" s="62" t="s">
        <v>417</v>
      </c>
      <c r="C1904" s="2" t="s">
        <v>25</v>
      </c>
      <c r="D1904" s="2" t="s">
        <v>134</v>
      </c>
      <c r="E1904" s="12"/>
      <c r="F1904" s="12"/>
      <c r="G1904" s="13"/>
      <c r="H1904" s="13"/>
      <c r="I1904" s="13"/>
      <c r="J1904" s="13"/>
      <c r="K1904" s="13"/>
      <c r="M1904" s="22"/>
      <c r="N1904" s="22"/>
    </row>
    <row r="1905" spans="1:14" ht="27.6">
      <c r="A1905" s="6" t="s">
        <v>33</v>
      </c>
      <c r="B1905" s="62" t="s">
        <v>417</v>
      </c>
      <c r="C1905" s="2" t="s">
        <v>26</v>
      </c>
      <c r="D1905" s="2" t="s">
        <v>134</v>
      </c>
      <c r="E1905" s="12"/>
      <c r="F1905" s="12"/>
      <c r="G1905" s="13"/>
      <c r="H1905" s="13"/>
      <c r="I1905" s="13"/>
      <c r="J1905" s="13"/>
      <c r="K1905" s="13"/>
      <c r="M1905" s="22"/>
      <c r="N1905" s="22"/>
    </row>
    <row r="1906" spans="1:14" ht="27.6">
      <c r="A1906" s="6" t="s">
        <v>33</v>
      </c>
      <c r="B1906" s="62" t="s">
        <v>417</v>
      </c>
      <c r="C1906" s="2" t="s">
        <v>26</v>
      </c>
      <c r="D1906" s="2" t="s">
        <v>134</v>
      </c>
      <c r="E1906" s="12"/>
      <c r="F1906" s="12"/>
      <c r="G1906" s="13"/>
      <c r="H1906" s="13"/>
      <c r="I1906" s="13"/>
      <c r="J1906" s="13"/>
      <c r="K1906" s="13"/>
      <c r="M1906" s="22"/>
      <c r="N1906" s="22"/>
    </row>
    <row r="1907" spans="1:14" ht="27.6">
      <c r="A1907" s="6" t="s">
        <v>33</v>
      </c>
      <c r="B1907" s="62" t="s">
        <v>417</v>
      </c>
      <c r="C1907" s="2" t="s">
        <v>14</v>
      </c>
      <c r="D1907" s="2" t="s">
        <v>134</v>
      </c>
      <c r="E1907" s="12"/>
      <c r="F1907" s="12"/>
      <c r="G1907" s="13"/>
      <c r="H1907" s="13"/>
      <c r="I1907" s="13"/>
      <c r="J1907" s="13"/>
      <c r="K1907" s="13"/>
      <c r="M1907" s="22"/>
      <c r="N1907" s="22"/>
    </row>
    <row r="1908" spans="1:14" ht="27.6">
      <c r="A1908" s="6" t="s">
        <v>33</v>
      </c>
      <c r="B1908" s="62" t="s">
        <v>417</v>
      </c>
      <c r="C1908" s="2" t="s">
        <v>14</v>
      </c>
      <c r="D1908" s="2" t="s">
        <v>134</v>
      </c>
      <c r="E1908" s="12"/>
      <c r="F1908" s="12"/>
      <c r="G1908" s="13"/>
      <c r="H1908" s="13"/>
      <c r="I1908" s="13"/>
      <c r="J1908" s="13"/>
      <c r="K1908" s="13"/>
      <c r="M1908" s="22"/>
      <c r="N1908" s="22"/>
    </row>
    <row r="1909" spans="1:14" ht="27.6">
      <c r="A1909" s="6" t="s">
        <v>33</v>
      </c>
      <c r="B1909" s="62" t="s">
        <v>417</v>
      </c>
      <c r="C1909" s="2" t="s">
        <v>27</v>
      </c>
      <c r="D1909" s="2" t="s">
        <v>141</v>
      </c>
      <c r="E1909" s="12"/>
      <c r="F1909" s="12"/>
      <c r="G1909" s="13"/>
      <c r="H1909" s="13"/>
      <c r="I1909" s="13"/>
      <c r="J1909" s="13"/>
      <c r="K1909" s="13"/>
      <c r="M1909" s="22"/>
      <c r="N1909" s="22"/>
    </row>
    <row r="1910" spans="1:14" ht="41.4">
      <c r="A1910" s="6" t="s">
        <v>33</v>
      </c>
      <c r="B1910" s="62" t="s">
        <v>417</v>
      </c>
      <c r="C1910" s="2" t="s">
        <v>27</v>
      </c>
      <c r="D1910" s="2" t="s">
        <v>142</v>
      </c>
      <c r="E1910" s="12">
        <v>3050000</v>
      </c>
      <c r="F1910" s="12">
        <v>309598</v>
      </c>
      <c r="G1910" s="13">
        <v>647757</v>
      </c>
      <c r="H1910" s="13">
        <v>2730448</v>
      </c>
      <c r="I1910" s="13">
        <v>12368549</v>
      </c>
      <c r="J1910" s="13">
        <v>709045</v>
      </c>
      <c r="K1910" s="13"/>
      <c r="L1910" s="2">
        <v>2421536</v>
      </c>
      <c r="M1910" s="22"/>
      <c r="N1910" s="21" t="s">
        <v>434</v>
      </c>
    </row>
    <row r="1911" spans="1:14" ht="27.6">
      <c r="A1911" s="6" t="s">
        <v>33</v>
      </c>
      <c r="B1911" s="62" t="s">
        <v>436</v>
      </c>
      <c r="C1911" s="2" t="s">
        <v>22</v>
      </c>
      <c r="D1911" s="2" t="s">
        <v>125</v>
      </c>
      <c r="E1911" s="12">
        <v>4656</v>
      </c>
      <c r="F1911" s="12">
        <v>4656</v>
      </c>
      <c r="G1911" s="13"/>
      <c r="H1911" s="13"/>
      <c r="I1911" s="13"/>
      <c r="J1911" s="13"/>
      <c r="K1911" s="13"/>
      <c r="M1911" s="22"/>
      <c r="N1911" s="22"/>
    </row>
    <row r="1912" spans="1:14" ht="27.6">
      <c r="A1912" s="6" t="s">
        <v>33</v>
      </c>
      <c r="B1912" s="62" t="s">
        <v>436</v>
      </c>
      <c r="C1912" s="2" t="s">
        <v>22</v>
      </c>
      <c r="D1912" s="2" t="s">
        <v>126</v>
      </c>
      <c r="E1912" s="12">
        <v>4656</v>
      </c>
      <c r="F1912" s="12"/>
      <c r="G1912" s="13"/>
      <c r="H1912" s="13">
        <v>4529</v>
      </c>
      <c r="I1912" s="13"/>
      <c r="J1912" s="13"/>
      <c r="K1912" s="13"/>
      <c r="M1912" s="22"/>
      <c r="N1912" s="22"/>
    </row>
    <row r="1913" spans="1:14" ht="27.6">
      <c r="A1913" s="6" t="s">
        <v>33</v>
      </c>
      <c r="B1913" s="62" t="s">
        <v>436</v>
      </c>
      <c r="C1913" s="2" t="s">
        <v>22</v>
      </c>
      <c r="D1913" s="2" t="s">
        <v>127</v>
      </c>
      <c r="E1913" s="12"/>
      <c r="F1913" s="12"/>
      <c r="G1913" s="13"/>
      <c r="H1913" s="13"/>
      <c r="I1913" s="13"/>
      <c r="J1913" s="13"/>
      <c r="K1913" s="13"/>
      <c r="M1913" s="22"/>
      <c r="N1913" s="22"/>
    </row>
    <row r="1914" spans="1:14" ht="27.6">
      <c r="A1914" s="6" t="s">
        <v>33</v>
      </c>
      <c r="B1914" s="62" t="s">
        <v>436</v>
      </c>
      <c r="C1914" s="2" t="s">
        <v>22</v>
      </c>
      <c r="D1914" s="2" t="s">
        <v>128</v>
      </c>
      <c r="E1914" s="12"/>
      <c r="F1914" s="12"/>
      <c r="G1914" s="13"/>
      <c r="H1914" s="13"/>
      <c r="I1914" s="13"/>
      <c r="J1914" s="13"/>
      <c r="K1914" s="13"/>
      <c r="M1914" s="22"/>
      <c r="N1914" s="22"/>
    </row>
    <row r="1915" spans="1:14" ht="27.6">
      <c r="A1915" s="6" t="s">
        <v>33</v>
      </c>
      <c r="B1915" s="62" t="s">
        <v>436</v>
      </c>
      <c r="C1915" s="2" t="s">
        <v>22</v>
      </c>
      <c r="D1915" s="2" t="s">
        <v>129</v>
      </c>
      <c r="E1915" s="12"/>
      <c r="F1915" s="12"/>
      <c r="G1915" s="13"/>
      <c r="H1915" s="13"/>
      <c r="I1915" s="13"/>
      <c r="J1915" s="13"/>
      <c r="K1915" s="13"/>
      <c r="M1915" s="22"/>
      <c r="N1915" s="22"/>
    </row>
    <row r="1916" spans="1:14" ht="27.6">
      <c r="A1916" s="6" t="s">
        <v>33</v>
      </c>
      <c r="B1916" s="62" t="s">
        <v>436</v>
      </c>
      <c r="C1916" s="2" t="s">
        <v>22</v>
      </c>
      <c r="D1916" s="2" t="s">
        <v>130</v>
      </c>
      <c r="E1916" s="12"/>
      <c r="F1916" s="12"/>
      <c r="G1916" s="13"/>
      <c r="H1916" s="13"/>
      <c r="I1916" s="13"/>
      <c r="J1916" s="13"/>
      <c r="K1916" s="13"/>
      <c r="M1916" s="22"/>
      <c r="N1916" s="22"/>
    </row>
    <row r="1917" spans="1:14" ht="27.6">
      <c r="A1917" s="6" t="s">
        <v>33</v>
      </c>
      <c r="B1917" s="62" t="s">
        <v>436</v>
      </c>
      <c r="C1917" s="2" t="s">
        <v>22</v>
      </c>
      <c r="D1917" s="2" t="s">
        <v>131</v>
      </c>
      <c r="E1917" s="12"/>
      <c r="F1917" s="12"/>
      <c r="G1917" s="13"/>
      <c r="H1917" s="13"/>
      <c r="I1917" s="13"/>
      <c r="J1917" s="13"/>
      <c r="K1917" s="13"/>
      <c r="M1917" s="22"/>
      <c r="N1917" s="22"/>
    </row>
    <row r="1918" spans="1:14" ht="27.6">
      <c r="A1918" s="6" t="s">
        <v>33</v>
      </c>
      <c r="B1918" s="62" t="s">
        <v>436</v>
      </c>
      <c r="C1918" s="2" t="s">
        <v>22</v>
      </c>
      <c r="D1918" s="2" t="s">
        <v>132</v>
      </c>
      <c r="E1918" s="12"/>
      <c r="F1918" s="12"/>
      <c r="G1918" s="13"/>
      <c r="H1918" s="13"/>
      <c r="I1918" s="13"/>
      <c r="J1918" s="13"/>
      <c r="K1918" s="13"/>
      <c r="M1918" s="22"/>
      <c r="N1918" s="22"/>
    </row>
    <row r="1919" spans="1:14" ht="27.6">
      <c r="A1919" s="6" t="s">
        <v>33</v>
      </c>
      <c r="B1919" s="62" t="s">
        <v>436</v>
      </c>
      <c r="C1919" s="2" t="s">
        <v>22</v>
      </c>
      <c r="D1919" s="2" t="s">
        <v>133</v>
      </c>
      <c r="E1919" s="12">
        <v>3883703</v>
      </c>
      <c r="F1919" s="12">
        <v>2792294</v>
      </c>
      <c r="G1919" s="13">
        <v>830844</v>
      </c>
      <c r="H1919" s="13">
        <v>1922253</v>
      </c>
      <c r="I1919" s="13"/>
      <c r="J1919" s="13"/>
      <c r="K1919" s="13"/>
      <c r="M1919" s="22"/>
      <c r="N1919" s="22"/>
    </row>
    <row r="1920" spans="1:14" ht="27.6">
      <c r="A1920" s="6" t="s">
        <v>33</v>
      </c>
      <c r="B1920" s="62" t="s">
        <v>436</v>
      </c>
      <c r="C1920" s="2" t="s">
        <v>22</v>
      </c>
      <c r="D1920" s="2" t="s">
        <v>134</v>
      </c>
      <c r="E1920" s="12"/>
      <c r="F1920" s="12"/>
      <c r="G1920" s="13"/>
      <c r="H1920" s="13"/>
      <c r="I1920" s="13"/>
      <c r="J1920" s="13"/>
      <c r="K1920" s="13"/>
      <c r="M1920" s="22"/>
      <c r="N1920" s="22"/>
    </row>
    <row r="1921" spans="1:14" ht="27.6">
      <c r="A1921" s="6" t="s">
        <v>33</v>
      </c>
      <c r="B1921" s="62" t="s">
        <v>436</v>
      </c>
      <c r="C1921" s="2" t="s">
        <v>87</v>
      </c>
      <c r="D1921" s="2" t="s">
        <v>135</v>
      </c>
      <c r="E1921" s="12"/>
      <c r="F1921" s="12"/>
      <c r="G1921" s="13"/>
      <c r="H1921" s="13"/>
      <c r="I1921" s="13"/>
      <c r="J1921" s="13"/>
      <c r="K1921" s="13"/>
      <c r="M1921" s="22"/>
      <c r="N1921" s="22"/>
    </row>
    <row r="1922" spans="1:14" ht="27.6">
      <c r="A1922" s="6" t="s">
        <v>33</v>
      </c>
      <c r="B1922" s="62" t="s">
        <v>436</v>
      </c>
      <c r="C1922" s="2" t="s">
        <v>23</v>
      </c>
      <c r="D1922" s="2" t="s">
        <v>136</v>
      </c>
      <c r="E1922" s="12"/>
      <c r="F1922" s="12"/>
      <c r="G1922" s="13">
        <v>4656</v>
      </c>
      <c r="H1922" s="13">
        <v>4656</v>
      </c>
      <c r="I1922" s="13"/>
      <c r="J1922" s="13"/>
      <c r="K1922" s="13"/>
      <c r="M1922" s="22"/>
      <c r="N1922" s="22"/>
    </row>
    <row r="1923" spans="1:14" ht="27.6">
      <c r="A1923" s="6" t="s">
        <v>33</v>
      </c>
      <c r="B1923" s="62" t="s">
        <v>436</v>
      </c>
      <c r="C1923" s="2" t="s">
        <v>23</v>
      </c>
      <c r="D1923" s="2" t="s">
        <v>126</v>
      </c>
      <c r="E1923" s="12"/>
      <c r="F1923" s="12"/>
      <c r="G1923" s="13">
        <v>20803</v>
      </c>
      <c r="H1923" s="13"/>
      <c r="I1923" s="13"/>
      <c r="J1923" s="13">
        <v>1750</v>
      </c>
      <c r="K1923" s="13"/>
      <c r="M1923" s="22"/>
      <c r="N1923" s="22"/>
    </row>
    <row r="1924" spans="1:14" ht="27.6">
      <c r="A1924" s="6" t="s">
        <v>33</v>
      </c>
      <c r="B1924" s="62" t="s">
        <v>436</v>
      </c>
      <c r="C1924" s="2" t="s">
        <v>23</v>
      </c>
      <c r="D1924" s="2" t="s">
        <v>127</v>
      </c>
      <c r="E1924" s="12"/>
      <c r="F1924" s="12"/>
      <c r="G1924" s="13"/>
      <c r="H1924" s="13"/>
      <c r="I1924" s="13"/>
      <c r="J1924" s="13"/>
      <c r="K1924" s="13"/>
      <c r="M1924" s="22"/>
      <c r="N1924" s="22"/>
    </row>
    <row r="1925" spans="1:14" ht="27.6">
      <c r="A1925" s="6" t="s">
        <v>33</v>
      </c>
      <c r="B1925" s="62" t="s">
        <v>436</v>
      </c>
      <c r="C1925" s="2" t="s">
        <v>23</v>
      </c>
      <c r="D1925" s="2" t="s">
        <v>128</v>
      </c>
      <c r="E1925" s="12"/>
      <c r="F1925" s="12"/>
      <c r="G1925" s="13"/>
      <c r="H1925" s="13"/>
      <c r="I1925" s="13"/>
      <c r="J1925" s="13"/>
      <c r="K1925" s="13"/>
      <c r="M1925" s="22"/>
      <c r="N1925" s="22"/>
    </row>
    <row r="1926" spans="1:14" ht="27.6">
      <c r="A1926" s="6" t="s">
        <v>33</v>
      </c>
      <c r="B1926" s="62" t="s">
        <v>436</v>
      </c>
      <c r="C1926" s="2" t="s">
        <v>23</v>
      </c>
      <c r="D1926" s="2" t="s">
        <v>129</v>
      </c>
      <c r="E1926" s="12"/>
      <c r="F1926" s="12"/>
      <c r="G1926" s="13"/>
      <c r="H1926" s="13"/>
      <c r="I1926" s="13"/>
      <c r="J1926" s="13"/>
      <c r="K1926" s="13"/>
      <c r="M1926" s="22"/>
      <c r="N1926" s="22"/>
    </row>
    <row r="1927" spans="1:14" ht="27.6">
      <c r="A1927" s="6" t="s">
        <v>33</v>
      </c>
      <c r="B1927" s="62" t="s">
        <v>436</v>
      </c>
      <c r="C1927" s="2" t="s">
        <v>23</v>
      </c>
      <c r="D1927" s="2" t="s">
        <v>130</v>
      </c>
      <c r="E1927" s="12"/>
      <c r="F1927" s="12"/>
      <c r="G1927" s="13"/>
      <c r="H1927" s="13"/>
      <c r="I1927" s="13"/>
      <c r="J1927" s="13"/>
      <c r="K1927" s="13"/>
      <c r="M1927" s="22"/>
      <c r="N1927" s="22"/>
    </row>
    <row r="1928" spans="1:14" ht="27.6">
      <c r="A1928" s="6" t="s">
        <v>33</v>
      </c>
      <c r="B1928" s="62" t="s">
        <v>436</v>
      </c>
      <c r="C1928" s="2" t="s">
        <v>23</v>
      </c>
      <c r="D1928" s="2" t="s">
        <v>137</v>
      </c>
      <c r="E1928" s="12"/>
      <c r="F1928" s="12"/>
      <c r="G1928" s="13"/>
      <c r="H1928" s="13"/>
      <c r="I1928" s="13"/>
      <c r="J1928" s="13"/>
      <c r="K1928" s="13"/>
      <c r="M1928" s="22"/>
      <c r="N1928" s="22"/>
    </row>
    <row r="1929" spans="1:14" ht="27.6">
      <c r="A1929" s="6" t="s">
        <v>33</v>
      </c>
      <c r="B1929" s="63" t="s">
        <v>436</v>
      </c>
      <c r="C1929" s="2" t="s">
        <v>23</v>
      </c>
      <c r="D1929" s="2" t="s">
        <v>138</v>
      </c>
      <c r="E1929" s="12"/>
      <c r="F1929" s="12"/>
      <c r="G1929" s="13"/>
      <c r="H1929" s="13"/>
      <c r="I1929" s="13"/>
      <c r="J1929" s="13"/>
      <c r="K1929" s="13"/>
      <c r="M1929" s="22"/>
      <c r="N1929" s="22"/>
    </row>
    <row r="1930" spans="1:14" ht="27.6">
      <c r="A1930" s="6" t="s">
        <v>33</v>
      </c>
      <c r="B1930" s="62" t="s">
        <v>436</v>
      </c>
      <c r="C1930" s="2" t="s">
        <v>23</v>
      </c>
      <c r="D1930" s="2" t="s">
        <v>134</v>
      </c>
      <c r="E1930" s="12"/>
      <c r="F1930" s="12"/>
      <c r="G1930" s="13"/>
      <c r="H1930" s="13"/>
      <c r="I1930" s="13"/>
      <c r="J1930" s="13"/>
      <c r="K1930" s="13"/>
      <c r="M1930" s="22"/>
      <c r="N1930" s="22"/>
    </row>
    <row r="1931" spans="1:14" ht="27.6">
      <c r="A1931" s="6" t="s">
        <v>33</v>
      </c>
      <c r="B1931" s="62" t="s">
        <v>436</v>
      </c>
      <c r="C1931" s="2" t="s">
        <v>24</v>
      </c>
      <c r="D1931" s="2" t="s">
        <v>125</v>
      </c>
      <c r="E1931" s="12"/>
      <c r="F1931" s="12"/>
      <c r="G1931" s="13">
        <v>23571</v>
      </c>
      <c r="H1931" s="13"/>
      <c r="I1931" s="13"/>
      <c r="J1931" s="13"/>
      <c r="K1931" s="13"/>
      <c r="M1931" s="22"/>
      <c r="N1931" s="22"/>
    </row>
    <row r="1932" spans="1:14" ht="27.6">
      <c r="A1932" s="6" t="s">
        <v>33</v>
      </c>
      <c r="B1932" s="62" t="s">
        <v>436</v>
      </c>
      <c r="C1932" s="2" t="s">
        <v>24</v>
      </c>
      <c r="D1932" s="2" t="s">
        <v>126</v>
      </c>
      <c r="E1932" s="12"/>
      <c r="F1932" s="12"/>
      <c r="G1932" s="13">
        <v>23570</v>
      </c>
      <c r="H1932" s="13"/>
      <c r="I1932" s="13"/>
      <c r="J1932" s="13"/>
      <c r="K1932" s="13"/>
      <c r="M1932" s="22"/>
      <c r="N1932" s="22"/>
    </row>
    <row r="1933" spans="1:14" ht="27.6">
      <c r="A1933" s="6" t="s">
        <v>33</v>
      </c>
      <c r="B1933" s="62" t="s">
        <v>436</v>
      </c>
      <c r="C1933" s="2" t="s">
        <v>24</v>
      </c>
      <c r="D1933" s="2" t="s">
        <v>127</v>
      </c>
      <c r="E1933" s="12"/>
      <c r="F1933" s="12"/>
      <c r="G1933" s="13"/>
      <c r="H1933" s="13"/>
      <c r="I1933" s="13"/>
      <c r="J1933" s="13"/>
      <c r="K1933" s="13"/>
      <c r="M1933" s="22"/>
      <c r="N1933" s="22"/>
    </row>
    <row r="1934" spans="1:14" ht="27.6">
      <c r="A1934" s="6" t="s">
        <v>33</v>
      </c>
      <c r="B1934" s="62" t="s">
        <v>436</v>
      </c>
      <c r="C1934" s="2" t="s">
        <v>24</v>
      </c>
      <c r="D1934" s="2" t="s">
        <v>128</v>
      </c>
      <c r="E1934" s="12"/>
      <c r="F1934" s="12"/>
      <c r="G1934" s="13"/>
      <c r="H1934" s="13"/>
      <c r="I1934" s="13"/>
      <c r="J1934" s="13"/>
      <c r="K1934" s="13"/>
      <c r="M1934" s="22"/>
      <c r="N1934" s="22"/>
    </row>
    <row r="1935" spans="1:14" ht="27.6">
      <c r="A1935" s="6" t="s">
        <v>33</v>
      </c>
      <c r="B1935" s="62" t="s">
        <v>436</v>
      </c>
      <c r="C1935" s="2" t="s">
        <v>24</v>
      </c>
      <c r="D1935" s="2" t="s">
        <v>129</v>
      </c>
      <c r="E1935" s="12"/>
      <c r="F1935" s="12"/>
      <c r="G1935" s="13"/>
      <c r="H1935" s="13"/>
      <c r="I1935" s="13"/>
      <c r="J1935" s="13"/>
      <c r="K1935" s="13"/>
      <c r="M1935" s="22"/>
      <c r="N1935" s="22"/>
    </row>
    <row r="1936" spans="1:14" ht="27.6">
      <c r="A1936" s="6" t="s">
        <v>33</v>
      </c>
      <c r="B1936" s="62" t="s">
        <v>436</v>
      </c>
      <c r="C1936" s="2" t="s">
        <v>24</v>
      </c>
      <c r="D1936" s="2" t="s">
        <v>130</v>
      </c>
      <c r="E1936" s="12"/>
      <c r="F1936" s="12"/>
      <c r="G1936" s="13"/>
      <c r="H1936" s="13"/>
      <c r="I1936" s="13"/>
      <c r="J1936" s="13"/>
      <c r="K1936" s="13"/>
      <c r="M1936" s="22"/>
      <c r="N1936" s="22"/>
    </row>
    <row r="1937" spans="1:14" ht="27.6">
      <c r="A1937" s="6" t="s">
        <v>33</v>
      </c>
      <c r="B1937" s="62" t="s">
        <v>436</v>
      </c>
      <c r="C1937" s="2" t="s">
        <v>24</v>
      </c>
      <c r="D1937" s="2" t="s">
        <v>137</v>
      </c>
      <c r="E1937" s="12"/>
      <c r="F1937" s="12"/>
      <c r="G1937" s="13"/>
      <c r="H1937" s="13"/>
      <c r="I1937" s="13"/>
      <c r="J1937" s="13"/>
      <c r="K1937" s="13"/>
      <c r="M1937" s="22"/>
      <c r="N1937" s="22"/>
    </row>
    <row r="1938" spans="1:14" ht="27.6">
      <c r="A1938" s="6" t="s">
        <v>33</v>
      </c>
      <c r="B1938" s="62" t="s">
        <v>436</v>
      </c>
      <c r="C1938" s="2" t="s">
        <v>24</v>
      </c>
      <c r="D1938" s="2" t="s">
        <v>139</v>
      </c>
      <c r="E1938" s="12"/>
      <c r="F1938" s="12"/>
      <c r="G1938" s="13"/>
      <c r="H1938" s="13"/>
      <c r="I1938" s="13"/>
      <c r="J1938" s="13"/>
      <c r="K1938" s="13"/>
      <c r="M1938" s="22"/>
      <c r="N1938" s="22"/>
    </row>
    <row r="1939" spans="1:14" ht="27.6">
      <c r="A1939" s="6" t="s">
        <v>33</v>
      </c>
      <c r="B1939" s="62" t="s">
        <v>436</v>
      </c>
      <c r="C1939" s="2" t="s">
        <v>24</v>
      </c>
      <c r="D1939" s="2" t="s">
        <v>140</v>
      </c>
      <c r="E1939" s="12"/>
      <c r="F1939" s="12"/>
      <c r="G1939" s="13"/>
      <c r="H1939" s="13"/>
      <c r="I1939" s="13"/>
      <c r="J1939" s="13"/>
      <c r="K1939" s="13"/>
      <c r="M1939" s="22"/>
      <c r="N1939" s="22"/>
    </row>
    <row r="1940" spans="1:14" ht="27.6">
      <c r="A1940" s="6" t="s">
        <v>33</v>
      </c>
      <c r="B1940" s="62" t="s">
        <v>436</v>
      </c>
      <c r="C1940" s="2" t="s">
        <v>24</v>
      </c>
      <c r="D1940" s="2" t="s">
        <v>439</v>
      </c>
      <c r="E1940" s="12"/>
      <c r="F1940" s="12"/>
      <c r="G1940" s="13">
        <v>549321</v>
      </c>
      <c r="H1940" s="13">
        <v>549321</v>
      </c>
      <c r="I1940" s="13">
        <v>2561997</v>
      </c>
      <c r="J1940" s="13">
        <v>2561997</v>
      </c>
      <c r="K1940" s="13">
        <v>227696</v>
      </c>
      <c r="L1940" s="134">
        <v>227696</v>
      </c>
      <c r="M1940" s="22"/>
      <c r="N1940" s="22"/>
    </row>
    <row r="1941" spans="1:14" ht="27.6">
      <c r="A1941" s="6" t="s">
        <v>33</v>
      </c>
      <c r="B1941" s="62" t="s">
        <v>436</v>
      </c>
      <c r="C1941" s="2" t="s">
        <v>25</v>
      </c>
      <c r="D1941" s="2" t="s">
        <v>440</v>
      </c>
      <c r="E1941" s="12"/>
      <c r="F1941" s="12"/>
      <c r="G1941" s="13"/>
      <c r="H1941" s="13"/>
      <c r="I1941" s="13">
        <v>2221804</v>
      </c>
      <c r="J1941" s="13">
        <v>2221804</v>
      </c>
      <c r="K1941" s="13"/>
      <c r="M1941" s="22"/>
      <c r="N1941" s="22"/>
    </row>
    <row r="1942" spans="1:14" ht="27.6">
      <c r="A1942" s="6" t="s">
        <v>33</v>
      </c>
      <c r="B1942" s="62" t="s">
        <v>436</v>
      </c>
      <c r="C1942" s="2" t="s">
        <v>25</v>
      </c>
      <c r="D1942" s="2" t="s">
        <v>134</v>
      </c>
      <c r="E1942" s="12"/>
      <c r="F1942" s="12"/>
      <c r="G1942" s="13"/>
      <c r="H1942" s="13"/>
      <c r="I1942" s="13"/>
      <c r="J1942" s="13"/>
      <c r="K1942" s="13"/>
      <c r="M1942" s="22"/>
      <c r="N1942" s="22"/>
    </row>
    <row r="1943" spans="1:14" ht="27.6">
      <c r="A1943" s="6" t="s">
        <v>33</v>
      </c>
      <c r="B1943" s="62" t="s">
        <v>436</v>
      </c>
      <c r="C1943" s="2" t="s">
        <v>26</v>
      </c>
      <c r="D1943" s="2" t="s">
        <v>134</v>
      </c>
      <c r="E1943" s="12"/>
      <c r="F1943" s="12"/>
      <c r="G1943" s="13"/>
      <c r="H1943" s="13"/>
      <c r="I1943" s="13"/>
      <c r="J1943" s="13"/>
      <c r="K1943" s="13"/>
      <c r="M1943" s="22"/>
      <c r="N1943" s="22"/>
    </row>
    <row r="1944" spans="1:14" ht="27.6">
      <c r="A1944" s="6" t="s">
        <v>33</v>
      </c>
      <c r="B1944" s="62" t="s">
        <v>436</v>
      </c>
      <c r="C1944" s="2" t="s">
        <v>26</v>
      </c>
      <c r="D1944" s="2" t="s">
        <v>134</v>
      </c>
      <c r="E1944" s="12"/>
      <c r="F1944" s="12"/>
      <c r="G1944" s="13"/>
      <c r="H1944" s="13"/>
      <c r="I1944" s="13"/>
      <c r="J1944" s="13"/>
      <c r="K1944" s="13"/>
      <c r="M1944" s="22"/>
      <c r="N1944" s="22"/>
    </row>
    <row r="1945" spans="1:14" ht="27.6">
      <c r="A1945" s="6" t="s">
        <v>33</v>
      </c>
      <c r="B1945" s="62" t="s">
        <v>436</v>
      </c>
      <c r="C1945" s="2" t="s">
        <v>14</v>
      </c>
      <c r="D1945" s="2" t="s">
        <v>134</v>
      </c>
      <c r="E1945" s="12"/>
      <c r="F1945" s="12"/>
      <c r="G1945" s="13"/>
      <c r="H1945" s="13"/>
      <c r="I1945" s="13"/>
      <c r="J1945" s="13"/>
      <c r="K1945" s="13"/>
      <c r="M1945" s="22"/>
      <c r="N1945" s="22"/>
    </row>
    <row r="1946" spans="1:14" ht="27.6">
      <c r="A1946" s="6" t="s">
        <v>33</v>
      </c>
      <c r="B1946" s="62" t="s">
        <v>436</v>
      </c>
      <c r="C1946" s="2" t="s">
        <v>14</v>
      </c>
      <c r="D1946" s="2" t="s">
        <v>134</v>
      </c>
      <c r="E1946" s="12"/>
      <c r="F1946" s="12"/>
      <c r="G1946" s="13"/>
      <c r="H1946" s="13"/>
      <c r="I1946" s="13"/>
      <c r="J1946" s="13"/>
      <c r="K1946" s="13"/>
      <c r="M1946" s="22"/>
      <c r="N1946" s="22"/>
    </row>
    <row r="1947" spans="1:14" ht="27.6">
      <c r="A1947" s="6" t="s">
        <v>33</v>
      </c>
      <c r="B1947" s="62" t="s">
        <v>436</v>
      </c>
      <c r="C1947" s="2" t="s">
        <v>27</v>
      </c>
      <c r="D1947" s="2" t="s">
        <v>141</v>
      </c>
      <c r="E1947" s="12"/>
      <c r="F1947" s="12"/>
      <c r="G1947" s="13"/>
      <c r="H1947" s="13"/>
      <c r="I1947" s="13"/>
      <c r="J1947" s="13"/>
      <c r="K1947" s="13"/>
      <c r="M1947" s="22"/>
      <c r="N1947" s="22"/>
    </row>
    <row r="1948" spans="1:14" ht="41.4">
      <c r="A1948" s="6" t="s">
        <v>33</v>
      </c>
      <c r="B1948" s="62" t="s">
        <v>436</v>
      </c>
      <c r="C1948" s="2" t="s">
        <v>27</v>
      </c>
      <c r="D1948" s="2" t="s">
        <v>142</v>
      </c>
      <c r="E1948" s="12"/>
      <c r="F1948" s="12"/>
      <c r="G1948" s="13">
        <v>650564</v>
      </c>
      <c r="H1948" s="13">
        <v>650564</v>
      </c>
      <c r="I1948" s="13"/>
      <c r="J1948" s="13"/>
      <c r="K1948" s="13"/>
      <c r="M1948" s="22"/>
      <c r="N1948" s="22" t="s">
        <v>441</v>
      </c>
    </row>
    <row r="1949" spans="1:14" ht="27.6">
      <c r="A1949" s="6" t="s">
        <v>33</v>
      </c>
      <c r="B1949" s="62" t="s">
        <v>442</v>
      </c>
      <c r="C1949" s="2" t="s">
        <v>22</v>
      </c>
      <c r="D1949" s="2" t="s">
        <v>125</v>
      </c>
      <c r="E1949" s="12"/>
      <c r="F1949" s="12"/>
      <c r="G1949" s="13"/>
      <c r="H1949" s="13"/>
      <c r="I1949" s="13"/>
      <c r="J1949" s="13"/>
      <c r="K1949" s="13"/>
      <c r="M1949" s="22"/>
      <c r="N1949" s="22"/>
    </row>
    <row r="1950" spans="1:14" ht="27.6">
      <c r="A1950" s="6" t="s">
        <v>33</v>
      </c>
      <c r="B1950" s="62" t="s">
        <v>442</v>
      </c>
      <c r="C1950" s="2" t="s">
        <v>22</v>
      </c>
      <c r="D1950" s="2" t="s">
        <v>126</v>
      </c>
      <c r="E1950" s="12"/>
      <c r="F1950" s="12"/>
      <c r="G1950" s="13"/>
      <c r="H1950" s="13"/>
      <c r="I1950" s="13"/>
      <c r="J1950" s="13"/>
      <c r="K1950" s="13"/>
      <c r="M1950" s="22"/>
      <c r="N1950" s="22"/>
    </row>
    <row r="1951" spans="1:14" ht="27.6">
      <c r="A1951" s="6" t="s">
        <v>33</v>
      </c>
      <c r="B1951" s="62" t="s">
        <v>442</v>
      </c>
      <c r="C1951" s="2" t="s">
        <v>22</v>
      </c>
      <c r="D1951" s="2" t="s">
        <v>127</v>
      </c>
      <c r="E1951" s="12"/>
      <c r="F1951" s="12"/>
      <c r="G1951" s="13"/>
      <c r="H1951" s="13"/>
      <c r="I1951" s="13"/>
      <c r="J1951" s="13"/>
      <c r="K1951" s="13"/>
      <c r="M1951" s="22"/>
      <c r="N1951" s="22"/>
    </row>
    <row r="1952" spans="1:14" ht="27.6">
      <c r="A1952" s="6" t="s">
        <v>33</v>
      </c>
      <c r="B1952" s="62" t="s">
        <v>442</v>
      </c>
      <c r="C1952" s="2" t="s">
        <v>22</v>
      </c>
      <c r="D1952" s="2" t="s">
        <v>128</v>
      </c>
      <c r="E1952" s="12"/>
      <c r="F1952" s="12"/>
      <c r="G1952" s="13"/>
      <c r="H1952" s="13"/>
      <c r="I1952" s="13"/>
      <c r="J1952" s="13"/>
      <c r="K1952" s="13"/>
      <c r="M1952" s="22"/>
      <c r="N1952" s="22"/>
    </row>
    <row r="1953" spans="1:14" ht="27.6">
      <c r="A1953" s="6" t="s">
        <v>33</v>
      </c>
      <c r="B1953" s="62" t="s">
        <v>442</v>
      </c>
      <c r="C1953" s="2" t="s">
        <v>22</v>
      </c>
      <c r="D1953" s="2" t="s">
        <v>129</v>
      </c>
      <c r="E1953" s="12"/>
      <c r="F1953" s="12"/>
      <c r="G1953" s="13"/>
      <c r="H1953" s="13"/>
      <c r="I1953" s="13"/>
      <c r="J1953" s="13"/>
      <c r="K1953" s="13"/>
      <c r="M1953" s="22"/>
      <c r="N1953" s="22"/>
    </row>
    <row r="1954" spans="1:14" ht="27.6">
      <c r="A1954" s="6" t="s">
        <v>33</v>
      </c>
      <c r="B1954" s="62" t="s">
        <v>442</v>
      </c>
      <c r="C1954" s="2" t="s">
        <v>22</v>
      </c>
      <c r="D1954" s="2" t="s">
        <v>130</v>
      </c>
      <c r="E1954" s="12"/>
      <c r="F1954" s="12"/>
      <c r="G1954" s="13"/>
      <c r="H1954" s="13"/>
      <c r="I1954" s="13"/>
      <c r="J1954" s="13"/>
      <c r="K1954" s="13"/>
      <c r="M1954" s="22"/>
      <c r="N1954" s="22"/>
    </row>
    <row r="1955" spans="1:14" ht="27.6">
      <c r="A1955" s="6" t="s">
        <v>33</v>
      </c>
      <c r="B1955" s="62" t="s">
        <v>442</v>
      </c>
      <c r="C1955" s="2" t="s">
        <v>22</v>
      </c>
      <c r="D1955" s="2" t="s">
        <v>131</v>
      </c>
      <c r="E1955" s="12"/>
      <c r="F1955" s="12"/>
      <c r="G1955" s="13"/>
      <c r="H1955" s="13"/>
      <c r="I1955" s="13"/>
      <c r="J1955" s="13"/>
      <c r="K1955" s="13"/>
      <c r="M1955" s="22"/>
      <c r="N1955" s="22"/>
    </row>
    <row r="1956" spans="1:14" ht="27.6">
      <c r="A1956" s="6" t="s">
        <v>33</v>
      </c>
      <c r="B1956" s="62" t="s">
        <v>442</v>
      </c>
      <c r="C1956" s="2" t="s">
        <v>22</v>
      </c>
      <c r="D1956" s="2" t="s">
        <v>132</v>
      </c>
      <c r="E1956" s="12"/>
      <c r="F1956" s="12"/>
      <c r="G1956" s="13"/>
      <c r="H1956" s="13"/>
      <c r="I1956" s="13"/>
      <c r="J1956" s="13"/>
      <c r="K1956" s="13"/>
      <c r="M1956" s="22"/>
      <c r="N1956" s="22"/>
    </row>
    <row r="1957" spans="1:14" ht="27.6">
      <c r="A1957" s="6" t="s">
        <v>33</v>
      </c>
      <c r="B1957" s="62" t="s">
        <v>442</v>
      </c>
      <c r="C1957" s="2" t="s">
        <v>22</v>
      </c>
      <c r="D1957" s="2" t="s">
        <v>133</v>
      </c>
      <c r="E1957" s="12">
        <v>51190</v>
      </c>
      <c r="F1957" s="12"/>
      <c r="G1957" s="13">
        <v>448309</v>
      </c>
      <c r="H1957" s="13">
        <v>499499</v>
      </c>
      <c r="I1957" s="13">
        <v>0</v>
      </c>
      <c r="J1957" s="13"/>
      <c r="K1957" s="13"/>
      <c r="M1957" s="22"/>
      <c r="N1957" s="22"/>
    </row>
    <row r="1958" spans="1:14" ht="27.6">
      <c r="A1958" s="6" t="s">
        <v>33</v>
      </c>
      <c r="B1958" s="62" t="s">
        <v>442</v>
      </c>
      <c r="C1958" s="2" t="s">
        <v>22</v>
      </c>
      <c r="D1958" s="2" t="s">
        <v>134</v>
      </c>
      <c r="E1958" s="12">
        <v>273174944</v>
      </c>
      <c r="F1958" s="12">
        <v>138712073</v>
      </c>
      <c r="G1958" s="13">
        <v>111463</v>
      </c>
      <c r="H1958" s="13">
        <v>108655451</v>
      </c>
      <c r="I1958" s="13">
        <v>0</v>
      </c>
      <c r="J1958" s="13">
        <v>25210309</v>
      </c>
      <c r="K1958" s="13"/>
      <c r="M1958" s="22"/>
      <c r="N1958" s="22"/>
    </row>
    <row r="1959" spans="1:14" ht="27.6">
      <c r="A1959" s="6" t="s">
        <v>33</v>
      </c>
      <c r="B1959" s="62" t="s">
        <v>442</v>
      </c>
      <c r="C1959" s="2" t="s">
        <v>87</v>
      </c>
      <c r="D1959" s="2" t="s">
        <v>135</v>
      </c>
      <c r="E1959" s="12"/>
      <c r="F1959" s="12"/>
      <c r="G1959" s="13">
        <v>54821</v>
      </c>
      <c r="H1959" s="13">
        <v>54821</v>
      </c>
      <c r="I1959" s="13">
        <v>25000</v>
      </c>
      <c r="J1959" s="13">
        <v>20000</v>
      </c>
      <c r="K1959" s="13">
        <v>151016</v>
      </c>
      <c r="L1959" s="2">
        <v>151016</v>
      </c>
      <c r="M1959" s="22"/>
      <c r="N1959" s="22" t="s">
        <v>685</v>
      </c>
    </row>
    <row r="1960" spans="1:14" ht="27.6">
      <c r="A1960" s="6" t="s">
        <v>33</v>
      </c>
      <c r="B1960" s="62" t="s">
        <v>442</v>
      </c>
      <c r="C1960" s="2" t="s">
        <v>23</v>
      </c>
      <c r="D1960" s="2" t="s">
        <v>136</v>
      </c>
      <c r="E1960" s="12"/>
      <c r="F1960" s="12"/>
      <c r="G1960" s="13"/>
      <c r="H1960" s="13"/>
      <c r="I1960" s="13"/>
      <c r="J1960" s="13"/>
      <c r="K1960" s="13"/>
      <c r="M1960" s="22"/>
      <c r="N1960" s="22"/>
    </row>
    <row r="1961" spans="1:14" ht="27.6">
      <c r="A1961" s="6" t="s">
        <v>33</v>
      </c>
      <c r="B1961" s="62" t="s">
        <v>442</v>
      </c>
      <c r="C1961" s="2" t="s">
        <v>23</v>
      </c>
      <c r="D1961" s="2" t="s">
        <v>126</v>
      </c>
      <c r="E1961" s="12"/>
      <c r="F1961" s="12"/>
      <c r="G1961" s="13"/>
      <c r="H1961" s="13"/>
      <c r="I1961" s="13"/>
      <c r="J1961" s="13"/>
      <c r="K1961" s="13"/>
      <c r="M1961" s="22"/>
      <c r="N1961" s="22"/>
    </row>
    <row r="1962" spans="1:14" ht="27.6">
      <c r="A1962" s="6" t="s">
        <v>33</v>
      </c>
      <c r="B1962" s="62" t="s">
        <v>442</v>
      </c>
      <c r="C1962" s="2" t="s">
        <v>23</v>
      </c>
      <c r="D1962" s="2" t="s">
        <v>127</v>
      </c>
      <c r="E1962" s="12"/>
      <c r="F1962" s="12"/>
      <c r="G1962" s="13"/>
      <c r="H1962" s="13"/>
      <c r="I1962" s="13"/>
      <c r="J1962" s="13"/>
      <c r="K1962" s="13"/>
      <c r="M1962" s="22"/>
      <c r="N1962" s="22"/>
    </row>
    <row r="1963" spans="1:14" ht="27.6">
      <c r="A1963" s="6" t="s">
        <v>33</v>
      </c>
      <c r="B1963" s="62" t="s">
        <v>442</v>
      </c>
      <c r="C1963" s="2" t="s">
        <v>23</v>
      </c>
      <c r="D1963" s="2" t="s">
        <v>128</v>
      </c>
      <c r="E1963" s="12"/>
      <c r="F1963" s="12"/>
      <c r="G1963" s="13"/>
      <c r="H1963" s="13"/>
      <c r="I1963" s="13"/>
      <c r="J1963" s="13"/>
      <c r="K1963" s="13"/>
      <c r="M1963" s="22"/>
      <c r="N1963" s="22"/>
    </row>
    <row r="1964" spans="1:14" ht="27.6">
      <c r="A1964" s="6" t="s">
        <v>33</v>
      </c>
      <c r="B1964" s="62" t="s">
        <v>442</v>
      </c>
      <c r="C1964" s="2" t="s">
        <v>23</v>
      </c>
      <c r="D1964" s="2" t="s">
        <v>129</v>
      </c>
      <c r="E1964" s="12"/>
      <c r="F1964" s="12"/>
      <c r="G1964" s="13"/>
      <c r="H1964" s="13"/>
      <c r="I1964" s="13"/>
      <c r="J1964" s="13"/>
      <c r="K1964" s="13"/>
      <c r="M1964" s="22"/>
      <c r="N1964" s="22"/>
    </row>
    <row r="1965" spans="1:14" ht="27.6">
      <c r="A1965" s="6" t="s">
        <v>33</v>
      </c>
      <c r="B1965" s="62" t="s">
        <v>442</v>
      </c>
      <c r="C1965" s="2" t="s">
        <v>23</v>
      </c>
      <c r="D1965" s="2" t="s">
        <v>130</v>
      </c>
      <c r="E1965" s="12"/>
      <c r="F1965" s="12"/>
      <c r="G1965" s="13"/>
      <c r="H1965" s="13"/>
      <c r="I1965" s="13"/>
      <c r="J1965" s="13"/>
      <c r="K1965" s="13"/>
      <c r="M1965" s="22"/>
      <c r="N1965" s="22"/>
    </row>
    <row r="1966" spans="1:14" ht="27.6">
      <c r="A1966" s="6" t="s">
        <v>33</v>
      </c>
      <c r="B1966" s="63" t="s">
        <v>442</v>
      </c>
      <c r="C1966" s="2" t="s">
        <v>23</v>
      </c>
      <c r="D1966" s="2" t="s">
        <v>137</v>
      </c>
      <c r="E1966" s="12"/>
      <c r="F1966" s="12"/>
      <c r="G1966" s="13"/>
      <c r="H1966" s="13"/>
      <c r="I1966" s="13"/>
      <c r="J1966" s="13"/>
      <c r="K1966" s="13"/>
      <c r="M1966" s="22"/>
      <c r="N1966" s="22"/>
    </row>
    <row r="1967" spans="1:14" ht="27.6">
      <c r="A1967" s="6" t="s">
        <v>33</v>
      </c>
      <c r="B1967" s="62" t="s">
        <v>442</v>
      </c>
      <c r="C1967" s="2" t="s">
        <v>23</v>
      </c>
      <c r="D1967" s="2" t="s">
        <v>138</v>
      </c>
      <c r="E1967" s="12"/>
      <c r="F1967" s="12"/>
      <c r="G1967" s="13"/>
      <c r="H1967" s="13"/>
      <c r="I1967" s="13"/>
      <c r="J1967" s="13"/>
      <c r="K1967" s="13"/>
      <c r="M1967" s="22"/>
      <c r="N1967" s="22"/>
    </row>
    <row r="1968" spans="1:14" ht="27.6">
      <c r="A1968" s="6" t="s">
        <v>33</v>
      </c>
      <c r="B1968" s="62" t="s">
        <v>442</v>
      </c>
      <c r="C1968" s="2" t="s">
        <v>23</v>
      </c>
      <c r="D1968" s="2" t="s">
        <v>134</v>
      </c>
      <c r="E1968" s="12"/>
      <c r="F1968" s="12"/>
      <c r="G1968" s="13"/>
      <c r="H1968" s="13"/>
      <c r="I1968" s="13"/>
      <c r="J1968" s="13"/>
      <c r="K1968" s="13"/>
      <c r="M1968" s="22"/>
      <c r="N1968" s="22"/>
    </row>
    <row r="1969" spans="1:14" ht="27.6">
      <c r="A1969" s="6" t="s">
        <v>33</v>
      </c>
      <c r="B1969" s="62" t="s">
        <v>442</v>
      </c>
      <c r="C1969" s="2" t="s">
        <v>24</v>
      </c>
      <c r="D1969" s="2" t="s">
        <v>125</v>
      </c>
      <c r="E1969" s="12"/>
      <c r="F1969" s="12"/>
      <c r="G1969" s="13"/>
      <c r="H1969" s="13"/>
      <c r="I1969" s="13"/>
      <c r="J1969" s="13"/>
      <c r="K1969" s="13"/>
      <c r="M1969" s="22"/>
      <c r="N1969" s="22"/>
    </row>
    <row r="1970" spans="1:14" ht="27.6">
      <c r="A1970" s="6" t="s">
        <v>33</v>
      </c>
      <c r="B1970" s="62" t="s">
        <v>442</v>
      </c>
      <c r="C1970" s="2" t="s">
        <v>24</v>
      </c>
      <c r="D1970" s="2" t="s">
        <v>126</v>
      </c>
      <c r="E1970" s="12"/>
      <c r="F1970" s="12"/>
      <c r="G1970" s="13"/>
      <c r="H1970" s="13"/>
      <c r="I1970" s="13"/>
      <c r="J1970" s="13"/>
      <c r="K1970" s="13"/>
      <c r="M1970" s="22"/>
      <c r="N1970" s="22"/>
    </row>
    <row r="1971" spans="1:14" ht="27.6">
      <c r="A1971" s="6" t="s">
        <v>33</v>
      </c>
      <c r="B1971" s="62" t="s">
        <v>442</v>
      </c>
      <c r="C1971" s="2" t="s">
        <v>24</v>
      </c>
      <c r="D1971" s="2" t="s">
        <v>127</v>
      </c>
      <c r="E1971" s="12"/>
      <c r="F1971" s="12"/>
      <c r="G1971" s="13"/>
      <c r="H1971" s="13"/>
      <c r="I1971" s="13"/>
      <c r="J1971" s="13"/>
      <c r="K1971" s="13"/>
      <c r="M1971" s="22"/>
      <c r="N1971" s="22"/>
    </row>
    <row r="1972" spans="1:14" ht="27.6">
      <c r="A1972" s="6" t="s">
        <v>33</v>
      </c>
      <c r="B1972" s="62" t="s">
        <v>442</v>
      </c>
      <c r="C1972" s="2" t="s">
        <v>24</v>
      </c>
      <c r="D1972" s="2" t="s">
        <v>128</v>
      </c>
      <c r="E1972" s="12"/>
      <c r="F1972" s="12"/>
      <c r="G1972" s="13"/>
      <c r="H1972" s="13"/>
      <c r="I1972" s="13"/>
      <c r="J1972" s="13"/>
      <c r="K1972" s="13"/>
      <c r="M1972" s="22"/>
      <c r="N1972" s="22"/>
    </row>
    <row r="1973" spans="1:14" ht="27.6">
      <c r="A1973" s="6" t="s">
        <v>33</v>
      </c>
      <c r="B1973" s="62" t="s">
        <v>442</v>
      </c>
      <c r="C1973" s="2" t="s">
        <v>24</v>
      </c>
      <c r="D1973" s="2" t="s">
        <v>129</v>
      </c>
      <c r="E1973" s="12"/>
      <c r="F1973" s="12"/>
      <c r="G1973" s="13"/>
      <c r="H1973" s="13"/>
      <c r="I1973" s="13"/>
      <c r="J1973" s="13"/>
      <c r="K1973" s="13"/>
      <c r="M1973" s="22"/>
      <c r="N1973" s="22"/>
    </row>
    <row r="1974" spans="1:14" ht="27.6">
      <c r="A1974" s="6" t="s">
        <v>33</v>
      </c>
      <c r="B1974" s="62" t="s">
        <v>442</v>
      </c>
      <c r="C1974" s="2" t="s">
        <v>24</v>
      </c>
      <c r="D1974" s="2" t="s">
        <v>130</v>
      </c>
      <c r="E1974" s="12"/>
      <c r="F1974" s="12"/>
      <c r="G1974" s="13"/>
      <c r="H1974" s="13"/>
      <c r="I1974" s="13"/>
      <c r="J1974" s="13"/>
      <c r="K1974" s="13"/>
      <c r="M1974" s="22"/>
      <c r="N1974" s="22"/>
    </row>
    <row r="1975" spans="1:14" ht="27.6">
      <c r="A1975" s="6" t="s">
        <v>33</v>
      </c>
      <c r="B1975" s="62" t="s">
        <v>442</v>
      </c>
      <c r="C1975" s="2" t="s">
        <v>24</v>
      </c>
      <c r="D1975" s="2" t="s">
        <v>137</v>
      </c>
      <c r="E1975" s="12"/>
      <c r="F1975" s="12"/>
      <c r="G1975" s="13"/>
      <c r="H1975" s="13"/>
      <c r="I1975" s="13"/>
      <c r="J1975" s="13"/>
      <c r="K1975" s="13"/>
      <c r="M1975" s="22"/>
      <c r="N1975" s="22"/>
    </row>
    <row r="1976" spans="1:14" ht="27.6">
      <c r="A1976" s="6" t="s">
        <v>33</v>
      </c>
      <c r="B1976" s="62" t="s">
        <v>442</v>
      </c>
      <c r="C1976" s="2" t="s">
        <v>24</v>
      </c>
      <c r="D1976" s="2" t="s">
        <v>139</v>
      </c>
      <c r="E1976" s="12"/>
      <c r="F1976" s="12"/>
      <c r="G1976" s="13"/>
      <c r="H1976" s="13"/>
      <c r="I1976" s="13"/>
      <c r="J1976" s="13"/>
      <c r="K1976" s="13"/>
      <c r="M1976" s="22"/>
      <c r="N1976" s="22"/>
    </row>
    <row r="1977" spans="1:14" ht="27.6">
      <c r="A1977" s="6" t="s">
        <v>33</v>
      </c>
      <c r="B1977" s="62" t="s">
        <v>442</v>
      </c>
      <c r="C1977" s="2" t="s">
        <v>24</v>
      </c>
      <c r="D1977" s="2" t="s">
        <v>140</v>
      </c>
      <c r="E1977" s="12"/>
      <c r="F1977" s="12"/>
      <c r="G1977" s="13"/>
      <c r="H1977" s="13"/>
      <c r="I1977" s="13"/>
      <c r="J1977" s="13"/>
      <c r="K1977" s="13"/>
      <c r="M1977" s="22"/>
      <c r="N1977" s="22"/>
    </row>
    <row r="1978" spans="1:14" ht="27.6">
      <c r="A1978" s="6" t="s">
        <v>33</v>
      </c>
      <c r="B1978" s="62" t="s">
        <v>442</v>
      </c>
      <c r="C1978" s="2" t="s">
        <v>24</v>
      </c>
      <c r="D1978" s="2" t="s">
        <v>134</v>
      </c>
      <c r="E1978" s="12"/>
      <c r="F1978" s="12"/>
      <c r="G1978" s="13"/>
      <c r="H1978" s="13"/>
      <c r="I1978" s="13"/>
      <c r="J1978" s="13"/>
      <c r="K1978" s="13"/>
      <c r="M1978" s="22"/>
      <c r="N1978" s="22"/>
    </row>
    <row r="1979" spans="1:14" ht="27.6">
      <c r="A1979" s="6" t="s">
        <v>33</v>
      </c>
      <c r="B1979" s="62" t="s">
        <v>442</v>
      </c>
      <c r="C1979" s="2" t="s">
        <v>25</v>
      </c>
      <c r="D1979" s="2" t="s">
        <v>134</v>
      </c>
      <c r="E1979" s="12"/>
      <c r="F1979" s="12"/>
      <c r="G1979" s="13"/>
      <c r="H1979" s="13"/>
      <c r="I1979" s="13"/>
      <c r="J1979" s="13"/>
      <c r="K1979" s="13"/>
      <c r="M1979" s="22"/>
      <c r="N1979" s="22"/>
    </row>
    <row r="1980" spans="1:14" ht="27.6">
      <c r="A1980" s="6" t="s">
        <v>33</v>
      </c>
      <c r="B1980" s="62" t="s">
        <v>442</v>
      </c>
      <c r="C1980" s="2" t="s">
        <v>25</v>
      </c>
      <c r="D1980" s="2" t="s">
        <v>134</v>
      </c>
      <c r="E1980" s="12"/>
      <c r="F1980" s="12"/>
      <c r="G1980" s="13"/>
      <c r="H1980" s="13"/>
      <c r="I1980" s="13"/>
      <c r="J1980" s="13"/>
      <c r="K1980" s="13"/>
      <c r="M1980" s="22"/>
      <c r="N1980" s="22"/>
    </row>
    <row r="1981" spans="1:14" ht="27.6">
      <c r="A1981" s="6" t="s">
        <v>33</v>
      </c>
      <c r="B1981" s="62" t="s">
        <v>442</v>
      </c>
      <c r="C1981" s="2" t="s">
        <v>26</v>
      </c>
      <c r="D1981" s="2" t="s">
        <v>134</v>
      </c>
      <c r="E1981" s="12"/>
      <c r="F1981" s="12"/>
      <c r="G1981" s="13"/>
      <c r="H1981" s="13"/>
      <c r="I1981" s="13"/>
      <c r="J1981" s="13"/>
      <c r="K1981" s="13"/>
      <c r="M1981" s="22"/>
      <c r="N1981" s="22"/>
    </row>
    <row r="1982" spans="1:14" ht="27.6">
      <c r="A1982" s="6" t="s">
        <v>33</v>
      </c>
      <c r="B1982" s="62" t="s">
        <v>442</v>
      </c>
      <c r="C1982" s="2" t="s">
        <v>26</v>
      </c>
      <c r="D1982" s="2" t="s">
        <v>134</v>
      </c>
      <c r="E1982" s="12"/>
      <c r="F1982" s="12"/>
      <c r="G1982" s="13"/>
      <c r="H1982" s="13"/>
      <c r="I1982" s="13"/>
      <c r="J1982" s="13"/>
      <c r="K1982" s="13"/>
      <c r="M1982" s="22"/>
      <c r="N1982" s="22"/>
    </row>
    <row r="1983" spans="1:14" ht="27.6">
      <c r="A1983" s="6" t="s">
        <v>33</v>
      </c>
      <c r="B1983" s="62" t="s">
        <v>442</v>
      </c>
      <c r="C1983" s="2" t="s">
        <v>14</v>
      </c>
      <c r="D1983" s="2" t="s">
        <v>134</v>
      </c>
      <c r="E1983" s="12"/>
      <c r="F1983" s="12"/>
      <c r="G1983" s="13"/>
      <c r="H1983" s="13"/>
      <c r="I1983" s="13"/>
      <c r="J1983" s="13"/>
      <c r="K1983" s="13"/>
      <c r="M1983" s="22"/>
      <c r="N1983" s="22"/>
    </row>
    <row r="1984" spans="1:14" ht="27.6">
      <c r="A1984" s="6" t="s">
        <v>33</v>
      </c>
      <c r="B1984" s="62" t="s">
        <v>442</v>
      </c>
      <c r="C1984" s="2" t="s">
        <v>14</v>
      </c>
      <c r="D1984" s="2" t="s">
        <v>134</v>
      </c>
      <c r="E1984" s="12"/>
      <c r="F1984" s="12"/>
      <c r="G1984" s="13"/>
      <c r="H1984" s="13"/>
      <c r="I1984" s="13"/>
      <c r="J1984" s="13"/>
      <c r="K1984" s="13"/>
      <c r="M1984" s="22"/>
      <c r="N1984" s="22"/>
    </row>
    <row r="1985" spans="1:14" ht="27.6">
      <c r="A1985" s="6" t="s">
        <v>33</v>
      </c>
      <c r="B1985" s="62" t="s">
        <v>442</v>
      </c>
      <c r="C1985" s="2" t="s">
        <v>27</v>
      </c>
      <c r="D1985" s="2" t="s">
        <v>141</v>
      </c>
      <c r="E1985" s="12"/>
      <c r="F1985" s="12"/>
      <c r="G1985" s="13"/>
      <c r="H1985" s="13"/>
      <c r="I1985" s="13"/>
      <c r="J1985" s="13"/>
      <c r="K1985" s="13"/>
      <c r="M1985" s="22"/>
      <c r="N1985" s="22"/>
    </row>
    <row r="1986" spans="1:14" ht="41.4">
      <c r="A1986" s="6" t="s">
        <v>33</v>
      </c>
      <c r="B1986" s="62" t="s">
        <v>442</v>
      </c>
      <c r="C1986" s="2" t="s">
        <v>27</v>
      </c>
      <c r="D1986" s="2" t="s">
        <v>142</v>
      </c>
      <c r="E1986" s="12"/>
      <c r="F1986" s="12"/>
      <c r="G1986" s="13">
        <v>12719</v>
      </c>
      <c r="H1986" s="13">
        <v>12719</v>
      </c>
      <c r="I1986" s="13">
        <v>0</v>
      </c>
      <c r="J1986" s="13"/>
      <c r="K1986" s="13"/>
      <c r="M1986" s="22"/>
      <c r="N1986" s="22"/>
    </row>
    <row r="1987" spans="1:14" ht="27.6">
      <c r="A1987" s="6" t="s">
        <v>33</v>
      </c>
      <c r="B1987" s="62" t="s">
        <v>443</v>
      </c>
      <c r="C1987" s="2" t="s">
        <v>22</v>
      </c>
      <c r="D1987" s="2" t="s">
        <v>125</v>
      </c>
      <c r="E1987" s="12">
        <v>343849</v>
      </c>
      <c r="F1987" s="12">
        <v>343849</v>
      </c>
      <c r="G1987" s="13">
        <v>1111951</v>
      </c>
      <c r="H1987" s="13">
        <v>343849</v>
      </c>
      <c r="I1987" s="13"/>
      <c r="J1987" s="13">
        <v>768102</v>
      </c>
      <c r="K1987" s="13" t="s">
        <v>157</v>
      </c>
      <c r="L1987" s="2" t="s">
        <v>157</v>
      </c>
      <c r="M1987" s="22" t="s">
        <v>155</v>
      </c>
      <c r="N1987" s="22"/>
    </row>
    <row r="1988" spans="1:14" ht="27.6">
      <c r="A1988" s="6" t="s">
        <v>33</v>
      </c>
      <c r="B1988" s="62" t="s">
        <v>443</v>
      </c>
      <c r="C1988" s="2" t="s">
        <v>22</v>
      </c>
      <c r="D1988" s="2" t="s">
        <v>126</v>
      </c>
      <c r="E1988" s="12">
        <v>343849</v>
      </c>
      <c r="F1988" s="12">
        <v>343849</v>
      </c>
      <c r="G1988" s="13">
        <v>1256650</v>
      </c>
      <c r="H1988" s="13">
        <v>618946</v>
      </c>
      <c r="I1988" s="13"/>
      <c r="J1988" s="13">
        <v>637703</v>
      </c>
      <c r="K1988" s="13" t="s">
        <v>157</v>
      </c>
      <c r="L1988" s="2" t="s">
        <v>157</v>
      </c>
      <c r="M1988" s="22">
        <v>1</v>
      </c>
      <c r="N1988" s="22"/>
    </row>
    <row r="1989" spans="1:14" ht="27.6">
      <c r="A1989" s="6" t="s">
        <v>33</v>
      </c>
      <c r="B1989" s="62" t="s">
        <v>443</v>
      </c>
      <c r="C1989" s="2" t="s">
        <v>22</v>
      </c>
      <c r="D1989" s="2" t="s">
        <v>127</v>
      </c>
      <c r="E1989" s="12"/>
      <c r="F1989" s="12"/>
      <c r="G1989" s="13"/>
      <c r="H1989" s="13"/>
      <c r="I1989" s="13"/>
      <c r="J1989" s="13"/>
      <c r="K1989" s="13"/>
      <c r="M1989" s="22"/>
      <c r="N1989" s="22"/>
    </row>
    <row r="1990" spans="1:14" ht="27.6">
      <c r="A1990" s="6" t="s">
        <v>33</v>
      </c>
      <c r="B1990" s="62" t="s">
        <v>443</v>
      </c>
      <c r="C1990" s="2" t="s">
        <v>22</v>
      </c>
      <c r="D1990" s="2" t="s">
        <v>128</v>
      </c>
      <c r="E1990" s="12"/>
      <c r="F1990" s="12"/>
      <c r="G1990" s="13"/>
      <c r="H1990" s="13"/>
      <c r="I1990" s="13"/>
      <c r="J1990" s="13"/>
      <c r="K1990" s="13"/>
      <c r="M1990" s="22"/>
      <c r="N1990" s="22"/>
    </row>
    <row r="1991" spans="1:14" ht="27.6">
      <c r="A1991" s="6" t="s">
        <v>33</v>
      </c>
      <c r="B1991" s="62" t="s">
        <v>443</v>
      </c>
      <c r="C1991" s="2" t="s">
        <v>22</v>
      </c>
      <c r="D1991" s="2" t="s">
        <v>129</v>
      </c>
      <c r="E1991" s="12"/>
      <c r="F1991" s="12"/>
      <c r="G1991" s="13"/>
      <c r="H1991" s="13"/>
      <c r="I1991" s="13"/>
      <c r="J1991" s="13"/>
      <c r="K1991" s="13"/>
      <c r="M1991" s="22"/>
      <c r="N1991" s="22"/>
    </row>
    <row r="1992" spans="1:14" ht="27.6">
      <c r="A1992" s="6" t="s">
        <v>33</v>
      </c>
      <c r="B1992" s="62" t="s">
        <v>443</v>
      </c>
      <c r="C1992" s="2" t="s">
        <v>22</v>
      </c>
      <c r="D1992" s="2" t="s">
        <v>130</v>
      </c>
      <c r="E1992" s="12"/>
      <c r="F1992" s="12"/>
      <c r="G1992" s="13"/>
      <c r="H1992" s="13"/>
      <c r="I1992" s="13"/>
      <c r="J1992" s="13"/>
      <c r="K1992" s="13"/>
      <c r="M1992" s="22"/>
      <c r="N1992" s="22"/>
    </row>
    <row r="1993" spans="1:14" ht="27.6">
      <c r="A1993" s="6" t="s">
        <v>33</v>
      </c>
      <c r="B1993" s="62" t="s">
        <v>443</v>
      </c>
      <c r="C1993" s="2" t="s">
        <v>22</v>
      </c>
      <c r="D1993" s="2" t="s">
        <v>131</v>
      </c>
      <c r="E1993" s="12"/>
      <c r="F1993" s="12"/>
      <c r="G1993" s="13"/>
      <c r="H1993" s="13"/>
      <c r="I1993" s="13"/>
      <c r="J1993" s="13"/>
      <c r="K1993" s="13"/>
      <c r="M1993" s="22"/>
      <c r="N1993" s="22"/>
    </row>
    <row r="1994" spans="1:14" ht="27.6">
      <c r="A1994" s="6" t="s">
        <v>33</v>
      </c>
      <c r="B1994" s="62" t="s">
        <v>443</v>
      </c>
      <c r="C1994" s="2" t="s">
        <v>22</v>
      </c>
      <c r="D1994" s="2" t="s">
        <v>132</v>
      </c>
      <c r="E1994" s="12"/>
      <c r="F1994" s="12"/>
      <c r="G1994" s="13"/>
      <c r="H1994" s="13"/>
      <c r="I1994" s="13"/>
      <c r="J1994" s="13"/>
      <c r="K1994" s="13"/>
      <c r="M1994" s="22"/>
      <c r="N1994" s="22"/>
    </row>
    <row r="1995" spans="1:14" ht="27.6">
      <c r="A1995" s="6" t="s">
        <v>33</v>
      </c>
      <c r="B1995" s="62" t="s">
        <v>443</v>
      </c>
      <c r="C1995" s="2" t="s">
        <v>22</v>
      </c>
      <c r="D1995" s="2" t="s">
        <v>133</v>
      </c>
      <c r="E1995" s="12"/>
      <c r="F1995" s="12"/>
      <c r="G1995" s="13"/>
      <c r="H1995" s="13"/>
      <c r="I1995" s="13"/>
      <c r="J1995" s="13"/>
      <c r="K1995" s="13"/>
      <c r="M1995" s="22"/>
      <c r="N1995" s="22"/>
    </row>
    <row r="1996" spans="1:14" ht="27.6">
      <c r="A1996" s="6" t="s">
        <v>33</v>
      </c>
      <c r="B1996" s="62" t="s">
        <v>443</v>
      </c>
      <c r="C1996" s="2" t="s">
        <v>22</v>
      </c>
      <c r="D1996" s="2" t="s">
        <v>451</v>
      </c>
      <c r="E1996" s="12">
        <v>90625</v>
      </c>
      <c r="F1996" s="12">
        <v>5259</v>
      </c>
      <c r="G1996" s="13" t="s">
        <v>157</v>
      </c>
      <c r="H1996" s="13">
        <v>85367</v>
      </c>
      <c r="I1996" s="13" t="s">
        <v>157</v>
      </c>
      <c r="J1996" s="13" t="s">
        <v>194</v>
      </c>
      <c r="K1996" s="13" t="s">
        <v>157</v>
      </c>
      <c r="L1996" s="2" t="s">
        <v>157</v>
      </c>
      <c r="M1996" s="22">
        <v>-1</v>
      </c>
      <c r="N1996" s="22" t="s">
        <v>452</v>
      </c>
    </row>
    <row r="1997" spans="1:14" ht="27.6">
      <c r="A1997" s="6" t="s">
        <v>33</v>
      </c>
      <c r="B1997" s="62" t="s">
        <v>443</v>
      </c>
      <c r="C1997" s="2" t="s">
        <v>22</v>
      </c>
      <c r="D1997" s="2" t="s">
        <v>453</v>
      </c>
      <c r="E1997" s="12">
        <v>508611</v>
      </c>
      <c r="F1997" s="12" t="s">
        <v>157</v>
      </c>
      <c r="G1997" s="13" t="s">
        <v>157</v>
      </c>
      <c r="H1997" s="13">
        <v>508611</v>
      </c>
      <c r="I1997" s="13" t="s">
        <v>157</v>
      </c>
      <c r="J1997" s="13" t="s">
        <v>194</v>
      </c>
      <c r="K1997" s="13" t="s">
        <v>157</v>
      </c>
      <c r="L1997" s="2" t="s">
        <v>157</v>
      </c>
      <c r="M1997" s="22" t="s">
        <v>155</v>
      </c>
      <c r="N1997" s="22"/>
    </row>
    <row r="1998" spans="1:14" ht="27.6">
      <c r="A1998" s="6" t="s">
        <v>33</v>
      </c>
      <c r="B1998" s="62" t="s">
        <v>443</v>
      </c>
      <c r="C1998" s="2" t="s">
        <v>22</v>
      </c>
      <c r="D1998" s="2" t="s">
        <v>454</v>
      </c>
      <c r="E1998" s="12">
        <v>600000</v>
      </c>
      <c r="F1998" s="12" t="s">
        <v>157</v>
      </c>
      <c r="G1998" s="13"/>
      <c r="H1998" s="13">
        <v>300125</v>
      </c>
      <c r="I1998" s="13">
        <v>240000</v>
      </c>
      <c r="J1998" s="13">
        <v>539875</v>
      </c>
      <c r="K1998" s="13" t="s">
        <v>157</v>
      </c>
      <c r="L1998" s="2" t="s">
        <v>157</v>
      </c>
      <c r="M1998" s="22" t="s">
        <v>155</v>
      </c>
      <c r="N1998" s="22" t="s">
        <v>455</v>
      </c>
    </row>
    <row r="1999" spans="1:14" ht="27.6">
      <c r="A1999" s="6" t="s">
        <v>33</v>
      </c>
      <c r="B1999" s="62" t="s">
        <v>443</v>
      </c>
      <c r="C1999" s="2" t="s">
        <v>87</v>
      </c>
      <c r="D1999" s="2" t="s">
        <v>135</v>
      </c>
      <c r="E1999" s="12"/>
      <c r="F1999" s="12"/>
      <c r="G1999" s="13"/>
      <c r="H1999" s="13"/>
      <c r="I1999" s="13">
        <v>272270</v>
      </c>
      <c r="J1999" s="13">
        <v>146727</v>
      </c>
      <c r="K1999" s="13" t="s">
        <v>157</v>
      </c>
      <c r="L1999" s="135">
        <v>125543</v>
      </c>
      <c r="M1999" s="22" t="s">
        <v>155</v>
      </c>
      <c r="N1999" s="22" t="s">
        <v>456</v>
      </c>
    </row>
    <row r="2000" spans="1:14" ht="27.6">
      <c r="A2000" s="6" t="s">
        <v>33</v>
      </c>
      <c r="B2000" s="62" t="s">
        <v>443</v>
      </c>
      <c r="C2000" s="2" t="s">
        <v>23</v>
      </c>
      <c r="D2000" s="2" t="s">
        <v>136</v>
      </c>
      <c r="E2000" s="12"/>
      <c r="F2000" s="12"/>
      <c r="G2000" s="13"/>
      <c r="H2000" s="13"/>
      <c r="I2000" s="13"/>
      <c r="J2000" s="13"/>
      <c r="K2000" s="13"/>
      <c r="M2000" s="22"/>
      <c r="N2000" s="22"/>
    </row>
    <row r="2001" spans="1:14" ht="27.6">
      <c r="A2001" s="6" t="s">
        <v>33</v>
      </c>
      <c r="B2001" s="62" t="s">
        <v>443</v>
      </c>
      <c r="C2001" s="2" t="s">
        <v>23</v>
      </c>
      <c r="D2001" s="2" t="s">
        <v>126</v>
      </c>
      <c r="E2001" s="12"/>
      <c r="F2001" s="12"/>
      <c r="G2001" s="13"/>
      <c r="H2001" s="13"/>
      <c r="I2001" s="13"/>
      <c r="J2001" s="13"/>
      <c r="K2001" s="13"/>
      <c r="M2001" s="22"/>
      <c r="N2001" s="22"/>
    </row>
    <row r="2002" spans="1:14" ht="27.6">
      <c r="A2002" s="6" t="s">
        <v>33</v>
      </c>
      <c r="B2002" s="62" t="s">
        <v>443</v>
      </c>
      <c r="C2002" s="2" t="s">
        <v>23</v>
      </c>
      <c r="D2002" s="2" t="s">
        <v>127</v>
      </c>
      <c r="E2002" s="12"/>
      <c r="F2002" s="12"/>
      <c r="G2002" s="13"/>
      <c r="H2002" s="13"/>
      <c r="I2002" s="13"/>
      <c r="J2002" s="13"/>
      <c r="K2002" s="13"/>
      <c r="M2002" s="22"/>
      <c r="N2002" s="22"/>
    </row>
    <row r="2003" spans="1:14" ht="27.6">
      <c r="A2003" s="6" t="s">
        <v>33</v>
      </c>
      <c r="B2003" s="63" t="s">
        <v>443</v>
      </c>
      <c r="C2003" s="2" t="s">
        <v>23</v>
      </c>
      <c r="D2003" s="2" t="s">
        <v>128</v>
      </c>
      <c r="E2003" s="12"/>
      <c r="F2003" s="12"/>
      <c r="G2003" s="13"/>
      <c r="H2003" s="13"/>
      <c r="I2003" s="13"/>
      <c r="J2003" s="13"/>
      <c r="K2003" s="13"/>
      <c r="M2003" s="22"/>
      <c r="N2003" s="22"/>
    </row>
    <row r="2004" spans="1:14" ht="27.6">
      <c r="A2004" s="6" t="s">
        <v>33</v>
      </c>
      <c r="B2004" s="62" t="s">
        <v>443</v>
      </c>
      <c r="C2004" s="2" t="s">
        <v>23</v>
      </c>
      <c r="D2004" s="2" t="s">
        <v>129</v>
      </c>
      <c r="E2004" s="12"/>
      <c r="F2004" s="12"/>
      <c r="G2004" s="13"/>
      <c r="H2004" s="13"/>
      <c r="I2004" s="13"/>
      <c r="J2004" s="13"/>
      <c r="K2004" s="13"/>
      <c r="M2004" s="22"/>
      <c r="N2004" s="22"/>
    </row>
    <row r="2005" spans="1:14" ht="27.6">
      <c r="A2005" s="6" t="s">
        <v>33</v>
      </c>
      <c r="B2005" s="62" t="s">
        <v>443</v>
      </c>
      <c r="C2005" s="2" t="s">
        <v>23</v>
      </c>
      <c r="D2005" s="2" t="s">
        <v>130</v>
      </c>
      <c r="E2005" s="12"/>
      <c r="F2005" s="12"/>
      <c r="G2005" s="13"/>
      <c r="H2005" s="13"/>
      <c r="I2005" s="13"/>
      <c r="J2005" s="13"/>
      <c r="K2005" s="13"/>
      <c r="M2005" s="22"/>
      <c r="N2005" s="22"/>
    </row>
    <row r="2006" spans="1:14" ht="27.6">
      <c r="A2006" s="6" t="s">
        <v>33</v>
      </c>
      <c r="B2006" s="62" t="s">
        <v>443</v>
      </c>
      <c r="C2006" s="2" t="s">
        <v>23</v>
      </c>
      <c r="D2006" s="2" t="s">
        <v>137</v>
      </c>
      <c r="E2006" s="12"/>
      <c r="F2006" s="12"/>
      <c r="G2006" s="13"/>
      <c r="H2006" s="13"/>
      <c r="I2006" s="13"/>
      <c r="J2006" s="13"/>
      <c r="K2006" s="13"/>
      <c r="M2006" s="22"/>
      <c r="N2006" s="22"/>
    </row>
    <row r="2007" spans="1:14" ht="27.6">
      <c r="A2007" s="6" t="s">
        <v>33</v>
      </c>
      <c r="B2007" s="62" t="s">
        <v>443</v>
      </c>
      <c r="C2007" s="2" t="s">
        <v>23</v>
      </c>
      <c r="D2007" s="2" t="s">
        <v>138</v>
      </c>
      <c r="E2007" s="12"/>
      <c r="F2007" s="12"/>
      <c r="G2007" s="13"/>
      <c r="H2007" s="13"/>
      <c r="I2007" s="13"/>
      <c r="J2007" s="13"/>
      <c r="K2007" s="13"/>
      <c r="M2007" s="22"/>
      <c r="N2007" s="22"/>
    </row>
    <row r="2008" spans="1:14" ht="27.6">
      <c r="A2008" s="6" t="s">
        <v>33</v>
      </c>
      <c r="B2008" s="62" t="s">
        <v>443</v>
      </c>
      <c r="C2008" s="2" t="s">
        <v>23</v>
      </c>
      <c r="D2008" s="2" t="s">
        <v>134</v>
      </c>
      <c r="E2008" s="12"/>
      <c r="F2008" s="12"/>
      <c r="G2008" s="13"/>
      <c r="H2008" s="13"/>
      <c r="I2008" s="13"/>
      <c r="J2008" s="13"/>
      <c r="K2008" s="13"/>
      <c r="M2008" s="22"/>
      <c r="N2008" s="22"/>
    </row>
    <row r="2009" spans="1:14" ht="27.6">
      <c r="A2009" s="6" t="s">
        <v>33</v>
      </c>
      <c r="B2009" s="62" t="s">
        <v>443</v>
      </c>
      <c r="C2009" s="2" t="s">
        <v>24</v>
      </c>
      <c r="D2009" s="2" t="s">
        <v>125</v>
      </c>
      <c r="E2009" s="12"/>
      <c r="F2009" s="12"/>
      <c r="G2009" s="13"/>
      <c r="H2009" s="13"/>
      <c r="I2009" s="13"/>
      <c r="J2009" s="13"/>
      <c r="K2009" s="13"/>
      <c r="M2009" s="22"/>
      <c r="N2009" s="22"/>
    </row>
    <row r="2010" spans="1:14" ht="27.6">
      <c r="A2010" s="6" t="s">
        <v>33</v>
      </c>
      <c r="B2010" s="62" t="s">
        <v>443</v>
      </c>
      <c r="C2010" s="2" t="s">
        <v>24</v>
      </c>
      <c r="D2010" s="2" t="s">
        <v>126</v>
      </c>
      <c r="E2010" s="12"/>
      <c r="F2010" s="12"/>
      <c r="G2010" s="13"/>
      <c r="H2010" s="13"/>
      <c r="I2010" s="13"/>
      <c r="J2010" s="13"/>
      <c r="K2010" s="13"/>
      <c r="M2010" s="22"/>
      <c r="N2010" s="22"/>
    </row>
    <row r="2011" spans="1:14" ht="27.6">
      <c r="A2011" s="6" t="s">
        <v>33</v>
      </c>
      <c r="B2011" s="62" t="s">
        <v>443</v>
      </c>
      <c r="C2011" s="2" t="s">
        <v>24</v>
      </c>
      <c r="D2011" s="2" t="s">
        <v>127</v>
      </c>
      <c r="E2011" s="12"/>
      <c r="F2011" s="12"/>
      <c r="G2011" s="13"/>
      <c r="H2011" s="13"/>
      <c r="I2011" s="13"/>
      <c r="J2011" s="13"/>
      <c r="K2011" s="13"/>
      <c r="M2011" s="22"/>
      <c r="N2011" s="22"/>
    </row>
    <row r="2012" spans="1:14" ht="27.6">
      <c r="A2012" s="6" t="s">
        <v>33</v>
      </c>
      <c r="B2012" s="62" t="s">
        <v>443</v>
      </c>
      <c r="C2012" s="2" t="s">
        <v>24</v>
      </c>
      <c r="D2012" s="2" t="s">
        <v>128</v>
      </c>
      <c r="E2012" s="12"/>
      <c r="F2012" s="12"/>
      <c r="G2012" s="13"/>
      <c r="H2012" s="13"/>
      <c r="I2012" s="13"/>
      <c r="J2012" s="13"/>
      <c r="K2012" s="13"/>
      <c r="M2012" s="22"/>
      <c r="N2012" s="22"/>
    </row>
    <row r="2013" spans="1:14" ht="27.6">
      <c r="A2013" s="6" t="s">
        <v>33</v>
      </c>
      <c r="B2013" s="62" t="s">
        <v>443</v>
      </c>
      <c r="C2013" s="2" t="s">
        <v>24</v>
      </c>
      <c r="D2013" s="2" t="s">
        <v>129</v>
      </c>
      <c r="E2013" s="12"/>
      <c r="F2013" s="12"/>
      <c r="G2013" s="13"/>
      <c r="H2013" s="13"/>
      <c r="I2013" s="13"/>
      <c r="J2013" s="13"/>
      <c r="K2013" s="13"/>
      <c r="M2013" s="22"/>
      <c r="N2013" s="22"/>
    </row>
    <row r="2014" spans="1:14" ht="27.6">
      <c r="A2014" s="6" t="s">
        <v>33</v>
      </c>
      <c r="B2014" s="62" t="s">
        <v>443</v>
      </c>
      <c r="C2014" s="2" t="s">
        <v>24</v>
      </c>
      <c r="D2014" s="2" t="s">
        <v>130</v>
      </c>
      <c r="E2014" s="12"/>
      <c r="F2014" s="12"/>
      <c r="G2014" s="13"/>
      <c r="H2014" s="13"/>
      <c r="I2014" s="13"/>
      <c r="J2014" s="13"/>
      <c r="K2014" s="13"/>
      <c r="M2014" s="22"/>
      <c r="N2014" s="22"/>
    </row>
    <row r="2015" spans="1:14" ht="27.6">
      <c r="A2015" s="6" t="s">
        <v>33</v>
      </c>
      <c r="B2015" s="62" t="s">
        <v>443</v>
      </c>
      <c r="C2015" s="2" t="s">
        <v>24</v>
      </c>
      <c r="D2015" s="2" t="s">
        <v>137</v>
      </c>
      <c r="E2015" s="12"/>
      <c r="F2015" s="12"/>
      <c r="G2015" s="13"/>
      <c r="H2015" s="13"/>
      <c r="I2015" s="13"/>
      <c r="J2015" s="13"/>
      <c r="K2015" s="13"/>
      <c r="M2015" s="22"/>
      <c r="N2015" s="22"/>
    </row>
    <row r="2016" spans="1:14" ht="27.6">
      <c r="A2016" s="6" t="s">
        <v>33</v>
      </c>
      <c r="B2016" s="62" t="s">
        <v>443</v>
      </c>
      <c r="C2016" s="2" t="s">
        <v>24</v>
      </c>
      <c r="D2016" s="2" t="s">
        <v>139</v>
      </c>
      <c r="E2016" s="12"/>
      <c r="F2016" s="12"/>
      <c r="G2016" s="13"/>
      <c r="H2016" s="13"/>
      <c r="I2016" s="13"/>
      <c r="J2016" s="13"/>
      <c r="K2016" s="13"/>
      <c r="M2016" s="22"/>
      <c r="N2016" s="22"/>
    </row>
    <row r="2017" spans="1:14" ht="27.6">
      <c r="A2017" s="6" t="s">
        <v>33</v>
      </c>
      <c r="B2017" s="62" t="s">
        <v>443</v>
      </c>
      <c r="C2017" s="2" t="s">
        <v>24</v>
      </c>
      <c r="D2017" s="2" t="s">
        <v>140</v>
      </c>
      <c r="E2017" s="12"/>
      <c r="F2017" s="12"/>
      <c r="G2017" s="13"/>
      <c r="H2017" s="13"/>
      <c r="I2017" s="13"/>
      <c r="J2017" s="13"/>
      <c r="K2017" s="13"/>
      <c r="M2017" s="22"/>
      <c r="N2017" s="22"/>
    </row>
    <row r="2018" spans="1:14" ht="27.6">
      <c r="A2018" s="6" t="s">
        <v>33</v>
      </c>
      <c r="B2018" s="62" t="s">
        <v>443</v>
      </c>
      <c r="C2018" s="2" t="s">
        <v>24</v>
      </c>
      <c r="D2018" s="2" t="s">
        <v>457</v>
      </c>
      <c r="E2018" s="12"/>
      <c r="F2018" s="12"/>
      <c r="G2018" s="13"/>
      <c r="H2018" s="13"/>
      <c r="I2018" s="13">
        <v>2400000</v>
      </c>
      <c r="J2018" s="13">
        <v>600000</v>
      </c>
      <c r="K2018" s="13" t="s">
        <v>157</v>
      </c>
      <c r="L2018" s="135">
        <v>975000</v>
      </c>
      <c r="M2018" s="22">
        <v>825000</v>
      </c>
      <c r="N2018" s="22"/>
    </row>
    <row r="2019" spans="1:14" ht="27.6">
      <c r="A2019" s="6" t="s">
        <v>33</v>
      </c>
      <c r="B2019" s="62" t="s">
        <v>443</v>
      </c>
      <c r="C2019" s="2" t="s">
        <v>24</v>
      </c>
      <c r="D2019" s="2" t="s">
        <v>458</v>
      </c>
      <c r="E2019" s="12"/>
      <c r="F2019" s="12"/>
      <c r="G2019" s="13"/>
      <c r="H2019" s="13"/>
      <c r="I2019" s="13">
        <v>2400000</v>
      </c>
      <c r="J2019" s="13">
        <v>600000</v>
      </c>
      <c r="K2019" s="13" t="s">
        <v>157</v>
      </c>
      <c r="L2019" s="135">
        <v>625000</v>
      </c>
      <c r="M2019" s="22">
        <v>1175000</v>
      </c>
      <c r="N2019" s="22"/>
    </row>
    <row r="2020" spans="1:14" ht="27.6">
      <c r="A2020" s="6" t="s">
        <v>33</v>
      </c>
      <c r="B2020" s="62" t="s">
        <v>443</v>
      </c>
      <c r="C2020" s="2" t="s">
        <v>24</v>
      </c>
      <c r="D2020" s="2" t="s">
        <v>459</v>
      </c>
      <c r="E2020" s="12"/>
      <c r="F2020" s="12"/>
      <c r="G2020" s="13"/>
      <c r="H2020" s="13"/>
      <c r="I2020" s="13"/>
      <c r="J2020" s="13"/>
      <c r="K2020" s="13">
        <v>2000000</v>
      </c>
      <c r="L2020" s="135">
        <v>71369</v>
      </c>
      <c r="M2020" s="22">
        <v>1928631</v>
      </c>
      <c r="N2020" s="22"/>
    </row>
    <row r="2021" spans="1:14" ht="27.6">
      <c r="A2021" s="6" t="s">
        <v>33</v>
      </c>
      <c r="B2021" s="62" t="s">
        <v>443</v>
      </c>
      <c r="C2021" s="2" t="s">
        <v>25</v>
      </c>
      <c r="D2021" s="2" t="s">
        <v>134</v>
      </c>
      <c r="E2021" s="12"/>
      <c r="F2021" s="12"/>
      <c r="G2021" s="13"/>
      <c r="H2021" s="13"/>
      <c r="I2021" s="13"/>
      <c r="J2021" s="13"/>
      <c r="K2021" s="13"/>
      <c r="M2021" s="22"/>
      <c r="N2021" s="22"/>
    </row>
    <row r="2022" spans="1:14" ht="27.6">
      <c r="A2022" s="6" t="s">
        <v>33</v>
      </c>
      <c r="B2022" s="62" t="s">
        <v>443</v>
      </c>
      <c r="C2022" s="2" t="s">
        <v>25</v>
      </c>
      <c r="D2022" s="2" t="s">
        <v>134</v>
      </c>
      <c r="E2022" s="12"/>
      <c r="F2022" s="12"/>
      <c r="G2022" s="13"/>
      <c r="H2022" s="13"/>
      <c r="I2022" s="13"/>
      <c r="J2022" s="13"/>
      <c r="K2022" s="13"/>
      <c r="M2022" s="22"/>
      <c r="N2022" s="22"/>
    </row>
    <row r="2023" spans="1:14" ht="27.6">
      <c r="A2023" s="6" t="s">
        <v>33</v>
      </c>
      <c r="B2023" s="62" t="s">
        <v>443</v>
      </c>
      <c r="C2023" s="2" t="s">
        <v>26</v>
      </c>
      <c r="D2023" s="2" t="s">
        <v>134</v>
      </c>
      <c r="E2023" s="12"/>
      <c r="F2023" s="12"/>
      <c r="G2023" s="13"/>
      <c r="H2023" s="13"/>
      <c r="I2023" s="13"/>
      <c r="J2023" s="13"/>
      <c r="K2023" s="13"/>
      <c r="M2023" s="22"/>
      <c r="N2023" s="22"/>
    </row>
    <row r="2024" spans="1:14" ht="27.6">
      <c r="A2024" s="6" t="s">
        <v>33</v>
      </c>
      <c r="B2024" s="62" t="s">
        <v>443</v>
      </c>
      <c r="C2024" s="2" t="s">
        <v>26</v>
      </c>
      <c r="D2024" s="2" t="s">
        <v>134</v>
      </c>
      <c r="E2024" s="12"/>
      <c r="F2024" s="12"/>
      <c r="G2024" s="13"/>
      <c r="H2024" s="13"/>
      <c r="I2024" s="13"/>
      <c r="J2024" s="13"/>
      <c r="K2024" s="13"/>
      <c r="M2024" s="22"/>
      <c r="N2024" s="22"/>
    </row>
    <row r="2025" spans="1:14" ht="27.6">
      <c r="A2025" s="6" t="s">
        <v>33</v>
      </c>
      <c r="B2025" s="62" t="s">
        <v>443</v>
      </c>
      <c r="C2025" s="2" t="s">
        <v>14</v>
      </c>
      <c r="D2025" s="2" t="s">
        <v>134</v>
      </c>
      <c r="E2025" s="12"/>
      <c r="F2025" s="12"/>
      <c r="G2025" s="13"/>
      <c r="H2025" s="13"/>
      <c r="I2025" s="13"/>
      <c r="J2025" s="13"/>
      <c r="K2025" s="13"/>
      <c r="M2025" s="22"/>
      <c r="N2025" s="22"/>
    </row>
    <row r="2026" spans="1:14" ht="27.6">
      <c r="A2026" s="6" t="s">
        <v>33</v>
      </c>
      <c r="B2026" s="62" t="s">
        <v>443</v>
      </c>
      <c r="C2026" s="2" t="s">
        <v>14</v>
      </c>
      <c r="D2026" s="2" t="s">
        <v>134</v>
      </c>
      <c r="E2026" s="12"/>
      <c r="F2026" s="12"/>
      <c r="G2026" s="13"/>
      <c r="H2026" s="13"/>
      <c r="I2026" s="13"/>
      <c r="J2026" s="13"/>
      <c r="K2026" s="13"/>
      <c r="M2026" s="22"/>
      <c r="N2026" s="22"/>
    </row>
    <row r="2027" spans="1:14" ht="27.6">
      <c r="A2027" s="6" t="s">
        <v>33</v>
      </c>
      <c r="B2027" s="62" t="s">
        <v>443</v>
      </c>
      <c r="C2027" s="2" t="s">
        <v>27</v>
      </c>
      <c r="D2027" s="2" t="s">
        <v>141</v>
      </c>
      <c r="E2027" s="12"/>
      <c r="F2027" s="12"/>
      <c r="G2027" s="13"/>
      <c r="H2027" s="13"/>
      <c r="I2027" s="13"/>
      <c r="J2027" s="13"/>
      <c r="K2027" s="13"/>
      <c r="M2027" s="22"/>
      <c r="N2027" s="22"/>
    </row>
    <row r="2028" spans="1:14" ht="41.4">
      <c r="A2028" s="6" t="s">
        <v>33</v>
      </c>
      <c r="B2028" s="62" t="s">
        <v>443</v>
      </c>
      <c r="C2028" s="2" t="s">
        <v>27</v>
      </c>
      <c r="D2028" s="2" t="s">
        <v>142</v>
      </c>
      <c r="E2028" s="12">
        <v>170149</v>
      </c>
      <c r="F2028" s="12">
        <v>170149</v>
      </c>
      <c r="G2028" s="13">
        <v>2031215</v>
      </c>
      <c r="H2028" s="13">
        <v>2031215</v>
      </c>
      <c r="I2028" s="13"/>
      <c r="J2028" s="13"/>
      <c r="K2028" s="13"/>
      <c r="M2028" s="22"/>
      <c r="N2028" s="22" t="s">
        <v>460</v>
      </c>
    </row>
    <row r="2029" spans="1:14" ht="27.6">
      <c r="A2029" s="6" t="s">
        <v>33</v>
      </c>
      <c r="B2029" s="62" t="s">
        <v>461</v>
      </c>
      <c r="C2029" s="2" t="s">
        <v>22</v>
      </c>
      <c r="D2029" s="2" t="s">
        <v>125</v>
      </c>
      <c r="E2029" s="12">
        <v>897316</v>
      </c>
      <c r="F2029" s="12">
        <v>897316</v>
      </c>
      <c r="G2029" s="13">
        <v>0</v>
      </c>
      <c r="H2029" s="13">
        <v>0</v>
      </c>
      <c r="I2029" s="13">
        <v>0</v>
      </c>
      <c r="J2029" s="13">
        <v>0</v>
      </c>
      <c r="K2029" s="13">
        <v>0</v>
      </c>
      <c r="L2029" s="2">
        <v>0</v>
      </c>
      <c r="M2029" s="22">
        <v>0</v>
      </c>
      <c r="N2029" s="22" t="s">
        <v>464</v>
      </c>
    </row>
    <row r="2030" spans="1:14" ht="27.6">
      <c r="A2030" s="6" t="s">
        <v>33</v>
      </c>
      <c r="B2030" s="62" t="s">
        <v>461</v>
      </c>
      <c r="C2030" s="2" t="s">
        <v>22</v>
      </c>
      <c r="D2030" s="2" t="s">
        <v>126</v>
      </c>
      <c r="E2030" s="12">
        <v>897315</v>
      </c>
      <c r="F2030" s="12">
        <v>532308</v>
      </c>
      <c r="G2030" s="13">
        <v>0</v>
      </c>
      <c r="H2030" s="13">
        <v>365007</v>
      </c>
      <c r="I2030" s="13">
        <v>0</v>
      </c>
      <c r="J2030" s="13">
        <v>0</v>
      </c>
      <c r="K2030" s="13">
        <v>0</v>
      </c>
      <c r="L2030" s="2">
        <v>0</v>
      </c>
      <c r="M2030" s="22">
        <v>0</v>
      </c>
      <c r="N2030" s="22" t="s">
        <v>464</v>
      </c>
    </row>
    <row r="2031" spans="1:14" ht="27.6">
      <c r="A2031" s="6" t="s">
        <v>33</v>
      </c>
      <c r="B2031" s="62" t="s">
        <v>461</v>
      </c>
      <c r="C2031" s="2" t="s">
        <v>22</v>
      </c>
      <c r="D2031" s="2" t="s">
        <v>127</v>
      </c>
      <c r="E2031" s="12"/>
      <c r="F2031" s="12"/>
      <c r="G2031" s="13"/>
      <c r="H2031" s="13"/>
      <c r="I2031" s="13"/>
      <c r="J2031" s="13"/>
      <c r="K2031" s="13"/>
      <c r="M2031" s="22"/>
      <c r="N2031" s="22"/>
    </row>
    <row r="2032" spans="1:14" ht="27.6">
      <c r="A2032" s="6" t="s">
        <v>33</v>
      </c>
      <c r="B2032" s="62" t="s">
        <v>461</v>
      </c>
      <c r="C2032" s="2" t="s">
        <v>22</v>
      </c>
      <c r="D2032" s="2" t="s">
        <v>128</v>
      </c>
      <c r="E2032" s="12"/>
      <c r="F2032" s="12"/>
      <c r="G2032" s="13"/>
      <c r="H2032" s="13"/>
      <c r="I2032" s="13"/>
      <c r="J2032" s="13"/>
      <c r="K2032" s="13"/>
      <c r="M2032" s="22"/>
      <c r="N2032" s="22"/>
    </row>
    <row r="2033" spans="1:14" ht="27.6">
      <c r="A2033" s="6" t="s">
        <v>33</v>
      </c>
      <c r="B2033" s="62" t="s">
        <v>461</v>
      </c>
      <c r="C2033" s="2" t="s">
        <v>22</v>
      </c>
      <c r="D2033" s="2" t="s">
        <v>129</v>
      </c>
      <c r="E2033" s="12"/>
      <c r="F2033" s="12"/>
      <c r="G2033" s="13"/>
      <c r="H2033" s="13"/>
      <c r="I2033" s="13"/>
      <c r="J2033" s="13"/>
      <c r="K2033" s="13"/>
      <c r="M2033" s="22"/>
      <c r="N2033" s="22"/>
    </row>
    <row r="2034" spans="1:14" ht="27.6">
      <c r="A2034" s="6" t="s">
        <v>33</v>
      </c>
      <c r="B2034" s="62" t="s">
        <v>461</v>
      </c>
      <c r="C2034" s="2" t="s">
        <v>22</v>
      </c>
      <c r="D2034" s="2" t="s">
        <v>130</v>
      </c>
      <c r="E2034" s="12"/>
      <c r="F2034" s="12"/>
      <c r="G2034" s="13"/>
      <c r="H2034" s="13"/>
      <c r="I2034" s="13"/>
      <c r="J2034" s="13"/>
      <c r="K2034" s="13"/>
      <c r="M2034" s="22"/>
      <c r="N2034" s="22"/>
    </row>
    <row r="2035" spans="1:14" ht="27.6">
      <c r="A2035" s="6" t="s">
        <v>33</v>
      </c>
      <c r="B2035" s="62" t="s">
        <v>461</v>
      </c>
      <c r="C2035" s="2" t="s">
        <v>22</v>
      </c>
      <c r="D2035" s="2" t="s">
        <v>131</v>
      </c>
      <c r="E2035" s="12"/>
      <c r="F2035" s="12"/>
      <c r="G2035" s="13"/>
      <c r="H2035" s="13"/>
      <c r="I2035" s="13"/>
      <c r="J2035" s="13"/>
      <c r="K2035" s="13"/>
      <c r="M2035" s="22"/>
      <c r="N2035" s="22"/>
    </row>
    <row r="2036" spans="1:14" ht="27.6">
      <c r="A2036" s="6" t="s">
        <v>33</v>
      </c>
      <c r="B2036" s="62" t="s">
        <v>461</v>
      </c>
      <c r="C2036" s="2" t="s">
        <v>22</v>
      </c>
      <c r="D2036" s="2" t="s">
        <v>132</v>
      </c>
      <c r="E2036" s="12"/>
      <c r="F2036" s="12"/>
      <c r="G2036" s="13"/>
      <c r="H2036" s="13"/>
      <c r="I2036" s="13"/>
      <c r="J2036" s="13"/>
      <c r="K2036" s="13"/>
      <c r="M2036" s="22"/>
      <c r="N2036" s="22"/>
    </row>
    <row r="2037" spans="1:14" ht="27.6">
      <c r="A2037" s="6" t="s">
        <v>33</v>
      </c>
      <c r="B2037" s="62" t="s">
        <v>461</v>
      </c>
      <c r="C2037" s="2" t="s">
        <v>22</v>
      </c>
      <c r="D2037" s="2" t="s">
        <v>133</v>
      </c>
      <c r="E2037" s="12">
        <v>2391308</v>
      </c>
      <c r="F2037" s="12">
        <v>2080616</v>
      </c>
      <c r="G2037" s="13">
        <v>2850166</v>
      </c>
      <c r="H2037" s="13">
        <v>2734076</v>
      </c>
      <c r="I2037" s="13">
        <v>0</v>
      </c>
      <c r="J2037" s="13">
        <v>426782</v>
      </c>
      <c r="K2037" s="13">
        <v>0</v>
      </c>
      <c r="L2037" s="2">
        <v>0</v>
      </c>
      <c r="M2037" s="22">
        <v>0</v>
      </c>
      <c r="N2037" s="22" t="s">
        <v>464</v>
      </c>
    </row>
    <row r="2038" spans="1:14" ht="27.6">
      <c r="A2038" s="6" t="s">
        <v>33</v>
      </c>
      <c r="B2038" s="62" t="s">
        <v>461</v>
      </c>
      <c r="C2038" s="2" t="s">
        <v>22</v>
      </c>
      <c r="D2038" s="2" t="s">
        <v>465</v>
      </c>
      <c r="E2038" s="12">
        <v>95455</v>
      </c>
      <c r="F2038" s="12">
        <v>0</v>
      </c>
      <c r="G2038" s="13">
        <v>0</v>
      </c>
      <c r="H2038" s="13">
        <v>69982</v>
      </c>
      <c r="I2038" s="13">
        <v>0</v>
      </c>
      <c r="J2038" s="13">
        <v>49221</v>
      </c>
      <c r="K2038" s="13">
        <v>0</v>
      </c>
      <c r="L2038" s="2">
        <v>0</v>
      </c>
      <c r="M2038" s="22"/>
      <c r="N2038" s="22"/>
    </row>
    <row r="2039" spans="1:14" ht="27.6">
      <c r="A2039" s="6" t="s">
        <v>33</v>
      </c>
      <c r="B2039" s="62" t="s">
        <v>461</v>
      </c>
      <c r="C2039" s="2" t="s">
        <v>22</v>
      </c>
      <c r="D2039" s="2" t="s">
        <v>466</v>
      </c>
      <c r="E2039" s="12">
        <v>828571</v>
      </c>
      <c r="F2039" s="12">
        <v>77204</v>
      </c>
      <c r="G2039" s="13">
        <v>0</v>
      </c>
      <c r="H2039" s="13">
        <v>429203</v>
      </c>
      <c r="I2039" s="13">
        <v>0</v>
      </c>
      <c r="J2039" s="13">
        <v>293617</v>
      </c>
      <c r="K2039" s="13">
        <v>0</v>
      </c>
      <c r="L2039" s="2">
        <v>0</v>
      </c>
      <c r="M2039" s="22">
        <v>0</v>
      </c>
      <c r="N2039" s="22" t="s">
        <v>467</v>
      </c>
    </row>
    <row r="2040" spans="1:14" ht="27.6">
      <c r="A2040" s="6" t="s">
        <v>33</v>
      </c>
      <c r="B2040" s="63" t="s">
        <v>461</v>
      </c>
      <c r="C2040" s="2" t="s">
        <v>22</v>
      </c>
      <c r="D2040" s="2" t="s">
        <v>468</v>
      </c>
      <c r="E2040" s="12">
        <v>773990</v>
      </c>
      <c r="F2040" s="12">
        <v>185722</v>
      </c>
      <c r="G2040" s="13">
        <v>0</v>
      </c>
      <c r="H2040" s="13">
        <v>588268</v>
      </c>
      <c r="I2040" s="13">
        <v>0</v>
      </c>
      <c r="J2040" s="13">
        <v>0</v>
      </c>
      <c r="K2040" s="13"/>
      <c r="M2040" s="22"/>
      <c r="N2040" s="22" t="s">
        <v>464</v>
      </c>
    </row>
    <row r="2041" spans="1:14" ht="27.6">
      <c r="A2041" s="6" t="s">
        <v>33</v>
      </c>
      <c r="B2041" s="62" t="s">
        <v>461</v>
      </c>
      <c r="C2041" s="2" t="s">
        <v>22</v>
      </c>
      <c r="D2041" s="2" t="s">
        <v>469</v>
      </c>
      <c r="E2041" s="12">
        <v>19719</v>
      </c>
      <c r="F2041" s="12">
        <v>15024</v>
      </c>
      <c r="G2041" s="13">
        <v>0</v>
      </c>
      <c r="H2041" s="13">
        <v>4499</v>
      </c>
      <c r="I2041" s="13">
        <v>0</v>
      </c>
      <c r="J2041" s="13">
        <v>196</v>
      </c>
      <c r="K2041" s="13"/>
      <c r="M2041" s="22"/>
      <c r="N2041" s="22" t="s">
        <v>464</v>
      </c>
    </row>
    <row r="2042" spans="1:14" ht="27.6">
      <c r="A2042" s="6" t="s">
        <v>33</v>
      </c>
      <c r="B2042" s="62" t="s">
        <v>461</v>
      </c>
      <c r="C2042" s="2" t="s">
        <v>87</v>
      </c>
      <c r="D2042" s="2" t="s">
        <v>135</v>
      </c>
      <c r="E2042" s="12">
        <v>0</v>
      </c>
      <c r="F2042" s="12">
        <v>0</v>
      </c>
      <c r="G2042" s="13">
        <v>1773</v>
      </c>
      <c r="H2042" s="13">
        <v>1773</v>
      </c>
      <c r="I2042" s="13">
        <v>472220</v>
      </c>
      <c r="J2042" s="13">
        <v>58693</v>
      </c>
      <c r="K2042" s="13">
        <v>0</v>
      </c>
      <c r="L2042" s="2">
        <v>136053.51999999999</v>
      </c>
      <c r="M2042" s="22"/>
      <c r="N2042" s="22" t="s">
        <v>470</v>
      </c>
    </row>
    <row r="2043" spans="1:14" ht="27.6">
      <c r="A2043" s="6" t="s">
        <v>33</v>
      </c>
      <c r="B2043" s="62" t="s">
        <v>461</v>
      </c>
      <c r="C2043" s="2" t="s">
        <v>23</v>
      </c>
      <c r="D2043" s="2" t="s">
        <v>136</v>
      </c>
      <c r="E2043" s="12">
        <v>0</v>
      </c>
      <c r="F2043" s="12">
        <v>0</v>
      </c>
      <c r="G2043" s="13">
        <v>897315</v>
      </c>
      <c r="H2043" s="13">
        <v>897315</v>
      </c>
      <c r="I2043" s="13">
        <v>0</v>
      </c>
      <c r="J2043" s="13">
        <v>0</v>
      </c>
      <c r="K2043" s="13">
        <v>0</v>
      </c>
      <c r="L2043" s="2">
        <v>0</v>
      </c>
      <c r="M2043" s="22"/>
      <c r="N2043" s="22" t="s">
        <v>464</v>
      </c>
    </row>
    <row r="2044" spans="1:14" ht="27.6">
      <c r="A2044" s="6" t="s">
        <v>33</v>
      </c>
      <c r="B2044" s="62" t="s">
        <v>461</v>
      </c>
      <c r="C2044" s="2" t="s">
        <v>23</v>
      </c>
      <c r="D2044" s="2" t="s">
        <v>126</v>
      </c>
      <c r="E2044" s="12">
        <v>0</v>
      </c>
      <c r="F2044" s="12">
        <v>0</v>
      </c>
      <c r="G2044" s="13">
        <v>2227628</v>
      </c>
      <c r="H2044" s="13">
        <v>1747024</v>
      </c>
      <c r="I2044" s="13">
        <v>0</v>
      </c>
      <c r="J2044" s="13">
        <v>480604</v>
      </c>
      <c r="K2044" s="13">
        <v>0</v>
      </c>
      <c r="L2044" s="2">
        <v>0</v>
      </c>
      <c r="M2044" s="22"/>
      <c r="N2044" s="22" t="s">
        <v>464</v>
      </c>
    </row>
    <row r="2045" spans="1:14" ht="27.6">
      <c r="A2045" s="6" t="s">
        <v>33</v>
      </c>
      <c r="B2045" s="62" t="s">
        <v>461</v>
      </c>
      <c r="C2045" s="2" t="s">
        <v>23</v>
      </c>
      <c r="D2045" s="2" t="s">
        <v>127</v>
      </c>
      <c r="E2045" s="12"/>
      <c r="F2045" s="12"/>
      <c r="G2045" s="13"/>
      <c r="H2045" s="13"/>
      <c r="I2045" s="13"/>
      <c r="J2045" s="13"/>
      <c r="K2045" s="13"/>
      <c r="M2045" s="22"/>
      <c r="N2045" s="22"/>
    </row>
    <row r="2046" spans="1:14" ht="27.6">
      <c r="A2046" s="6" t="s">
        <v>33</v>
      </c>
      <c r="B2046" s="62" t="s">
        <v>461</v>
      </c>
      <c r="C2046" s="2" t="s">
        <v>23</v>
      </c>
      <c r="D2046" s="2" t="s">
        <v>128</v>
      </c>
      <c r="E2046" s="12"/>
      <c r="F2046" s="12"/>
      <c r="G2046" s="13"/>
      <c r="H2046" s="13"/>
      <c r="I2046" s="13"/>
      <c r="J2046" s="13"/>
      <c r="K2046" s="13"/>
      <c r="M2046" s="22"/>
      <c r="N2046" s="22"/>
    </row>
    <row r="2047" spans="1:14" ht="27.6">
      <c r="A2047" s="6" t="s">
        <v>33</v>
      </c>
      <c r="B2047" s="62" t="s">
        <v>461</v>
      </c>
      <c r="C2047" s="2" t="s">
        <v>23</v>
      </c>
      <c r="D2047" s="2" t="s">
        <v>129</v>
      </c>
      <c r="E2047" s="12"/>
      <c r="F2047" s="12"/>
      <c r="G2047" s="13"/>
      <c r="H2047" s="13"/>
      <c r="I2047" s="13"/>
      <c r="J2047" s="13"/>
      <c r="K2047" s="13"/>
      <c r="M2047" s="22"/>
      <c r="N2047" s="22"/>
    </row>
    <row r="2048" spans="1:14" ht="27.6">
      <c r="A2048" s="6" t="s">
        <v>33</v>
      </c>
      <c r="B2048" s="62" t="s">
        <v>461</v>
      </c>
      <c r="C2048" s="2" t="s">
        <v>23</v>
      </c>
      <c r="D2048" s="2" t="s">
        <v>130</v>
      </c>
      <c r="E2048" s="12"/>
      <c r="F2048" s="12"/>
      <c r="G2048" s="13"/>
      <c r="H2048" s="13"/>
      <c r="I2048" s="13"/>
      <c r="J2048" s="13"/>
      <c r="K2048" s="13"/>
      <c r="M2048" s="22"/>
      <c r="N2048" s="22"/>
    </row>
    <row r="2049" spans="1:14" ht="27.6">
      <c r="A2049" s="6" t="s">
        <v>33</v>
      </c>
      <c r="B2049" s="62" t="s">
        <v>461</v>
      </c>
      <c r="C2049" s="2" t="s">
        <v>23</v>
      </c>
      <c r="D2049" s="2" t="s">
        <v>137</v>
      </c>
      <c r="E2049" s="12"/>
      <c r="F2049" s="12"/>
      <c r="G2049" s="13"/>
      <c r="H2049" s="13"/>
      <c r="I2049" s="13"/>
      <c r="J2049" s="13"/>
      <c r="K2049" s="13"/>
      <c r="M2049" s="22"/>
      <c r="N2049" s="22"/>
    </row>
    <row r="2050" spans="1:14" ht="27.6">
      <c r="A2050" s="6" t="s">
        <v>33</v>
      </c>
      <c r="B2050" s="62" t="s">
        <v>461</v>
      </c>
      <c r="C2050" s="2" t="s">
        <v>23</v>
      </c>
      <c r="D2050" s="2" t="s">
        <v>138</v>
      </c>
      <c r="E2050" s="12"/>
      <c r="F2050" s="12"/>
      <c r="G2050" s="13"/>
      <c r="H2050" s="13"/>
      <c r="I2050" s="13"/>
      <c r="J2050" s="13"/>
      <c r="K2050" s="13"/>
      <c r="M2050" s="22"/>
      <c r="N2050" s="22"/>
    </row>
    <row r="2051" spans="1:14" ht="27.6">
      <c r="A2051" s="6" t="s">
        <v>33</v>
      </c>
      <c r="B2051" s="62" t="s">
        <v>461</v>
      </c>
      <c r="C2051" s="2" t="s">
        <v>23</v>
      </c>
      <c r="D2051" s="2" t="s">
        <v>471</v>
      </c>
      <c r="E2051" s="12">
        <v>0</v>
      </c>
      <c r="F2051" s="12">
        <v>0</v>
      </c>
      <c r="G2051" s="13">
        <v>0</v>
      </c>
      <c r="H2051" s="13">
        <v>0</v>
      </c>
      <c r="I2051" s="13">
        <v>425000</v>
      </c>
      <c r="J2051" s="13">
        <v>74311</v>
      </c>
      <c r="K2051" s="13">
        <v>0</v>
      </c>
      <c r="L2051" s="2">
        <v>135684</v>
      </c>
      <c r="M2051" s="22">
        <v>0</v>
      </c>
      <c r="N2051" s="22" t="s">
        <v>472</v>
      </c>
    </row>
    <row r="2052" spans="1:14" ht="27.6">
      <c r="A2052" s="6" t="s">
        <v>33</v>
      </c>
      <c r="B2052" s="62" t="s">
        <v>461</v>
      </c>
      <c r="C2052" s="2" t="s">
        <v>24</v>
      </c>
      <c r="D2052" s="2" t="s">
        <v>125</v>
      </c>
      <c r="E2052" s="12">
        <v>0</v>
      </c>
      <c r="F2052" s="12">
        <v>0</v>
      </c>
      <c r="G2052" s="13">
        <v>3031132</v>
      </c>
      <c r="H2052" s="13">
        <v>656589</v>
      </c>
      <c r="I2052" s="13">
        <v>0</v>
      </c>
      <c r="J2052" s="13">
        <v>2374543</v>
      </c>
      <c r="K2052" s="13"/>
      <c r="M2052" s="22"/>
      <c r="N2052" s="22" t="s">
        <v>473</v>
      </c>
    </row>
    <row r="2053" spans="1:14" ht="27.6">
      <c r="A2053" s="6" t="s">
        <v>33</v>
      </c>
      <c r="B2053" s="62" t="s">
        <v>461</v>
      </c>
      <c r="C2053" s="2" t="s">
        <v>24</v>
      </c>
      <c r="D2053" s="2" t="s">
        <v>126</v>
      </c>
      <c r="E2053" s="12">
        <v>0</v>
      </c>
      <c r="F2053" s="12">
        <v>0</v>
      </c>
      <c r="G2053" s="13">
        <v>2758110</v>
      </c>
      <c r="H2053" s="13">
        <v>0</v>
      </c>
      <c r="I2053" s="13">
        <v>0</v>
      </c>
      <c r="J2053" s="13">
        <v>2758110</v>
      </c>
      <c r="K2053" s="13"/>
      <c r="M2053" s="22"/>
      <c r="N2053" s="22" t="s">
        <v>473</v>
      </c>
    </row>
    <row r="2054" spans="1:14" ht="27.6">
      <c r="A2054" s="6" t="s">
        <v>33</v>
      </c>
      <c r="B2054" s="62" t="s">
        <v>461</v>
      </c>
      <c r="C2054" s="2" t="s">
        <v>24</v>
      </c>
      <c r="D2054" s="2" t="s">
        <v>127</v>
      </c>
      <c r="E2054" s="12"/>
      <c r="F2054" s="12"/>
      <c r="G2054" s="13"/>
      <c r="H2054" s="13"/>
      <c r="I2054" s="13"/>
      <c r="J2054" s="13"/>
      <c r="K2054" s="13"/>
      <c r="M2054" s="22"/>
      <c r="N2054" s="22"/>
    </row>
    <row r="2055" spans="1:14" ht="27.6">
      <c r="A2055" s="6" t="s">
        <v>33</v>
      </c>
      <c r="B2055" s="62" t="s">
        <v>461</v>
      </c>
      <c r="C2055" s="2" t="s">
        <v>24</v>
      </c>
      <c r="D2055" s="2" t="s">
        <v>128</v>
      </c>
      <c r="E2055" s="12"/>
      <c r="F2055" s="12"/>
      <c r="G2055" s="13"/>
      <c r="H2055" s="13"/>
      <c r="I2055" s="13"/>
      <c r="J2055" s="13"/>
      <c r="K2055" s="13"/>
      <c r="M2055" s="22"/>
      <c r="N2055" s="22"/>
    </row>
    <row r="2056" spans="1:14" ht="27.6">
      <c r="A2056" s="6" t="s">
        <v>33</v>
      </c>
      <c r="B2056" s="62" t="s">
        <v>461</v>
      </c>
      <c r="C2056" s="2" t="s">
        <v>24</v>
      </c>
      <c r="D2056" s="2" t="s">
        <v>129</v>
      </c>
      <c r="E2056" s="12"/>
      <c r="F2056" s="12"/>
      <c r="G2056" s="13"/>
      <c r="H2056" s="13"/>
      <c r="I2056" s="13"/>
      <c r="J2056" s="13"/>
      <c r="K2056" s="13"/>
      <c r="M2056" s="22"/>
      <c r="N2056" s="22"/>
    </row>
    <row r="2057" spans="1:14" ht="27.6">
      <c r="A2057" s="6" t="s">
        <v>33</v>
      </c>
      <c r="B2057" s="62" t="s">
        <v>461</v>
      </c>
      <c r="C2057" s="2" t="s">
        <v>24</v>
      </c>
      <c r="D2057" s="2" t="s">
        <v>130</v>
      </c>
      <c r="E2057" s="12"/>
      <c r="F2057" s="12"/>
      <c r="G2057" s="13"/>
      <c r="H2057" s="13"/>
      <c r="I2057" s="13"/>
      <c r="J2057" s="13"/>
      <c r="K2057" s="13"/>
      <c r="M2057" s="22"/>
      <c r="N2057" s="22"/>
    </row>
    <row r="2058" spans="1:14" ht="27.6">
      <c r="A2058" s="6" t="s">
        <v>33</v>
      </c>
      <c r="B2058" s="62" t="s">
        <v>461</v>
      </c>
      <c r="C2058" s="2" t="s">
        <v>24</v>
      </c>
      <c r="D2058" s="2" t="s">
        <v>137</v>
      </c>
      <c r="E2058" s="12"/>
      <c r="F2058" s="12"/>
      <c r="G2058" s="13"/>
      <c r="H2058" s="13"/>
      <c r="I2058" s="13"/>
      <c r="J2058" s="13"/>
      <c r="K2058" s="13"/>
      <c r="M2058" s="22"/>
      <c r="N2058" s="22"/>
    </row>
    <row r="2059" spans="1:14" ht="27.6">
      <c r="A2059" s="6" t="s">
        <v>33</v>
      </c>
      <c r="B2059" s="62" t="s">
        <v>461</v>
      </c>
      <c r="C2059" s="2" t="s">
        <v>24</v>
      </c>
      <c r="D2059" s="2" t="s">
        <v>139</v>
      </c>
      <c r="E2059" s="12"/>
      <c r="F2059" s="12"/>
      <c r="G2059" s="13"/>
      <c r="H2059" s="13"/>
      <c r="I2059" s="13"/>
      <c r="J2059" s="13"/>
      <c r="K2059" s="13"/>
      <c r="M2059" s="22"/>
      <c r="N2059" s="22"/>
    </row>
    <row r="2060" spans="1:14" ht="27.6">
      <c r="A2060" s="6" t="s">
        <v>33</v>
      </c>
      <c r="B2060" s="62" t="s">
        <v>461</v>
      </c>
      <c r="C2060" s="2" t="s">
        <v>24</v>
      </c>
      <c r="D2060" s="2" t="s">
        <v>140</v>
      </c>
      <c r="E2060" s="12"/>
      <c r="F2060" s="12"/>
      <c r="G2060" s="13"/>
      <c r="H2060" s="13"/>
      <c r="I2060" s="13">
        <v>78614957</v>
      </c>
      <c r="J2060" s="13">
        <v>0</v>
      </c>
      <c r="K2060" s="13">
        <v>0</v>
      </c>
      <c r="L2060" s="2">
        <v>7637993</v>
      </c>
      <c r="M2060" s="22">
        <v>0</v>
      </c>
      <c r="N2060" s="22"/>
    </row>
    <row r="2061" spans="1:14" ht="27.6">
      <c r="A2061" s="6" t="s">
        <v>33</v>
      </c>
      <c r="B2061" s="62" t="s">
        <v>461</v>
      </c>
      <c r="C2061" s="2" t="s">
        <v>24</v>
      </c>
      <c r="D2061" s="2" t="s">
        <v>468</v>
      </c>
      <c r="E2061" s="12">
        <v>0</v>
      </c>
      <c r="F2061" s="12">
        <v>0</v>
      </c>
      <c r="G2061" s="13">
        <v>3021500</v>
      </c>
      <c r="H2061" s="13">
        <v>717880</v>
      </c>
      <c r="I2061" s="13">
        <v>0</v>
      </c>
      <c r="J2061" s="13">
        <v>345136</v>
      </c>
      <c r="K2061" s="13">
        <v>0</v>
      </c>
      <c r="L2061" s="2">
        <v>1302748</v>
      </c>
      <c r="M2061" s="22">
        <v>0</v>
      </c>
      <c r="N2061" s="22"/>
    </row>
    <row r="2062" spans="1:14" ht="27.6">
      <c r="A2062" s="6" t="s">
        <v>33</v>
      </c>
      <c r="B2062" s="62" t="s">
        <v>461</v>
      </c>
      <c r="C2062" s="2" t="s">
        <v>25</v>
      </c>
      <c r="D2062" s="2" t="s">
        <v>468</v>
      </c>
      <c r="E2062" s="12">
        <v>65683</v>
      </c>
      <c r="F2062" s="12">
        <v>50798</v>
      </c>
      <c r="G2062" s="13">
        <v>0</v>
      </c>
      <c r="H2062" s="13">
        <v>14885</v>
      </c>
      <c r="I2062" s="13">
        <v>0</v>
      </c>
      <c r="J2062" s="13">
        <v>0</v>
      </c>
      <c r="K2062" s="13">
        <v>0</v>
      </c>
      <c r="L2062" s="2">
        <v>0</v>
      </c>
      <c r="M2062" s="22">
        <v>0</v>
      </c>
      <c r="N2062" s="22" t="s">
        <v>473</v>
      </c>
    </row>
    <row r="2063" spans="1:14" ht="27.6">
      <c r="A2063" s="6" t="s">
        <v>33</v>
      </c>
      <c r="B2063" s="62" t="s">
        <v>461</v>
      </c>
      <c r="C2063" s="2" t="s">
        <v>25</v>
      </c>
      <c r="D2063" s="2" t="s">
        <v>134</v>
      </c>
      <c r="E2063" s="12"/>
      <c r="F2063" s="12"/>
      <c r="G2063" s="13"/>
      <c r="H2063" s="13"/>
      <c r="I2063" s="13"/>
      <c r="J2063" s="13"/>
      <c r="K2063" s="13"/>
      <c r="M2063" s="22"/>
      <c r="N2063" s="22"/>
    </row>
    <row r="2064" spans="1:14" ht="27.6">
      <c r="A2064" s="6" t="s">
        <v>33</v>
      </c>
      <c r="B2064" s="62" t="s">
        <v>461</v>
      </c>
      <c r="C2064" s="2" t="s">
        <v>26</v>
      </c>
      <c r="D2064" s="2" t="s">
        <v>468</v>
      </c>
      <c r="E2064" s="12">
        <v>1082615</v>
      </c>
      <c r="F2064" s="12">
        <v>19233</v>
      </c>
      <c r="G2064" s="13">
        <v>0</v>
      </c>
      <c r="H2064" s="13">
        <v>244396</v>
      </c>
      <c r="I2064" s="13">
        <v>0</v>
      </c>
      <c r="J2064" s="13">
        <v>244927</v>
      </c>
      <c r="K2064" s="13">
        <v>0</v>
      </c>
      <c r="L2064" s="2">
        <v>244927</v>
      </c>
      <c r="M2064" s="22">
        <v>0</v>
      </c>
      <c r="N2064" s="22"/>
    </row>
    <row r="2065" spans="1:14" ht="27.6">
      <c r="A2065" s="6" t="s">
        <v>33</v>
      </c>
      <c r="B2065" s="62" t="s">
        <v>461</v>
      </c>
      <c r="C2065" s="2" t="s">
        <v>26</v>
      </c>
      <c r="D2065" s="2" t="s">
        <v>134</v>
      </c>
      <c r="E2065" s="12"/>
      <c r="F2065" s="12"/>
      <c r="G2065" s="13"/>
      <c r="H2065" s="13"/>
      <c r="I2065" s="13"/>
      <c r="J2065" s="13"/>
      <c r="K2065" s="13"/>
      <c r="M2065" s="22"/>
      <c r="N2065" s="22"/>
    </row>
    <row r="2066" spans="1:14" ht="27.6">
      <c r="A2066" s="6" t="s">
        <v>33</v>
      </c>
      <c r="B2066" s="62" t="s">
        <v>461</v>
      </c>
      <c r="C2066" s="2" t="s">
        <v>14</v>
      </c>
      <c r="D2066" s="2" t="s">
        <v>134</v>
      </c>
      <c r="E2066" s="12"/>
      <c r="F2066" s="12"/>
      <c r="G2066" s="13"/>
      <c r="H2066" s="13"/>
      <c r="I2066" s="13"/>
      <c r="J2066" s="13"/>
      <c r="K2066" s="13"/>
      <c r="M2066" s="22"/>
      <c r="N2066" s="22"/>
    </row>
    <row r="2067" spans="1:14" ht="27.6">
      <c r="A2067" s="6" t="s">
        <v>33</v>
      </c>
      <c r="B2067" s="62" t="s">
        <v>461</v>
      </c>
      <c r="C2067" s="2" t="s">
        <v>14</v>
      </c>
      <c r="D2067" s="2" t="s">
        <v>134</v>
      </c>
      <c r="E2067" s="12"/>
      <c r="F2067" s="12"/>
      <c r="G2067" s="13"/>
      <c r="H2067" s="13"/>
      <c r="I2067" s="13"/>
      <c r="J2067" s="13"/>
      <c r="K2067" s="13"/>
      <c r="M2067" s="22"/>
      <c r="N2067" s="22"/>
    </row>
    <row r="2068" spans="1:14" ht="27.6">
      <c r="A2068" s="6" t="s">
        <v>33</v>
      </c>
      <c r="B2068" s="62" t="s">
        <v>461</v>
      </c>
      <c r="C2068" s="2" t="s">
        <v>27</v>
      </c>
      <c r="D2068" s="2" t="s">
        <v>141</v>
      </c>
      <c r="E2068" s="12"/>
      <c r="F2068" s="12"/>
      <c r="G2068" s="13"/>
      <c r="H2068" s="13"/>
      <c r="I2068" s="13"/>
      <c r="J2068" s="13"/>
      <c r="K2068" s="13"/>
      <c r="M2068" s="22"/>
      <c r="N2068" s="22"/>
    </row>
    <row r="2069" spans="1:14" ht="41.4">
      <c r="A2069" s="6" t="s">
        <v>33</v>
      </c>
      <c r="B2069" s="62" t="s">
        <v>461</v>
      </c>
      <c r="C2069" s="2" t="s">
        <v>27</v>
      </c>
      <c r="D2069" s="2" t="s">
        <v>142</v>
      </c>
      <c r="E2069" s="12"/>
      <c r="F2069" s="12"/>
      <c r="G2069" s="13"/>
      <c r="H2069" s="13"/>
      <c r="I2069" s="13"/>
      <c r="J2069" s="13"/>
      <c r="K2069" s="13"/>
      <c r="M2069" s="22"/>
      <c r="N2069" s="22"/>
    </row>
    <row r="2070" spans="1:14" ht="27.6">
      <c r="A2070" s="6" t="s">
        <v>33</v>
      </c>
      <c r="B2070" s="62" t="s">
        <v>474</v>
      </c>
      <c r="C2070" s="2" t="s">
        <v>22</v>
      </c>
      <c r="D2070" s="2" t="s">
        <v>125</v>
      </c>
      <c r="E2070" s="12"/>
      <c r="F2070" s="12"/>
      <c r="G2070" s="13"/>
      <c r="H2070" s="13"/>
      <c r="I2070" s="13"/>
      <c r="J2070" s="13"/>
      <c r="K2070" s="13"/>
      <c r="M2070" s="22"/>
      <c r="N2070" s="22"/>
    </row>
    <row r="2071" spans="1:14" ht="27.6">
      <c r="A2071" s="6" t="s">
        <v>33</v>
      </c>
      <c r="B2071" s="62" t="s">
        <v>474</v>
      </c>
      <c r="C2071" s="2" t="s">
        <v>22</v>
      </c>
      <c r="D2071" s="2" t="s">
        <v>126</v>
      </c>
      <c r="E2071" s="12"/>
      <c r="F2071" s="12"/>
      <c r="G2071" s="13"/>
      <c r="H2071" s="98"/>
      <c r="I2071" s="13"/>
      <c r="J2071" s="13"/>
      <c r="K2071" s="13"/>
      <c r="M2071" s="22"/>
      <c r="N2071" s="22"/>
    </row>
    <row r="2072" spans="1:14" ht="27.6">
      <c r="A2072" s="6" t="s">
        <v>33</v>
      </c>
      <c r="B2072" s="62" t="s">
        <v>474</v>
      </c>
      <c r="C2072" s="2" t="s">
        <v>22</v>
      </c>
      <c r="D2072" s="2" t="s">
        <v>127</v>
      </c>
      <c r="E2072" s="12"/>
      <c r="F2072" s="12"/>
      <c r="G2072" s="13"/>
      <c r="H2072" s="98"/>
      <c r="I2072" s="13"/>
      <c r="J2072" s="13"/>
      <c r="K2072" s="13"/>
      <c r="M2072" s="22"/>
      <c r="N2072" s="22"/>
    </row>
    <row r="2073" spans="1:14" ht="27.6">
      <c r="A2073" s="6" t="s">
        <v>33</v>
      </c>
      <c r="B2073" s="62" t="s">
        <v>474</v>
      </c>
      <c r="C2073" s="2" t="s">
        <v>22</v>
      </c>
      <c r="D2073" s="2" t="s">
        <v>128</v>
      </c>
      <c r="E2073" s="12"/>
      <c r="F2073" s="12"/>
      <c r="G2073" s="13"/>
      <c r="H2073" s="98"/>
      <c r="I2073" s="13"/>
      <c r="J2073" s="13"/>
      <c r="K2073" s="13"/>
      <c r="M2073" s="22"/>
      <c r="N2073" s="22"/>
    </row>
    <row r="2074" spans="1:14" ht="27.6">
      <c r="A2074" s="6" t="s">
        <v>33</v>
      </c>
      <c r="B2074" s="62" t="s">
        <v>474</v>
      </c>
      <c r="C2074" s="2" t="s">
        <v>22</v>
      </c>
      <c r="D2074" s="2" t="s">
        <v>129</v>
      </c>
      <c r="E2074" s="12"/>
      <c r="F2074" s="12"/>
      <c r="G2074" s="13"/>
      <c r="H2074" s="98"/>
      <c r="I2074" s="13"/>
      <c r="J2074" s="13"/>
      <c r="K2074" s="13"/>
      <c r="M2074" s="22"/>
      <c r="N2074" s="22"/>
    </row>
    <row r="2075" spans="1:14" ht="27.6">
      <c r="A2075" s="6" t="s">
        <v>33</v>
      </c>
      <c r="B2075" s="62" t="s">
        <v>474</v>
      </c>
      <c r="C2075" s="2" t="s">
        <v>22</v>
      </c>
      <c r="D2075" s="2" t="s">
        <v>130</v>
      </c>
      <c r="E2075" s="12"/>
      <c r="F2075" s="12"/>
      <c r="G2075" s="13"/>
      <c r="H2075" s="98"/>
      <c r="I2075" s="13"/>
      <c r="J2075" s="13"/>
      <c r="K2075" s="13"/>
      <c r="M2075" s="22"/>
      <c r="N2075" s="22"/>
    </row>
    <row r="2076" spans="1:14" ht="27.6">
      <c r="A2076" s="6" t="s">
        <v>33</v>
      </c>
      <c r="B2076" s="62" t="s">
        <v>474</v>
      </c>
      <c r="C2076" s="2" t="s">
        <v>22</v>
      </c>
      <c r="D2076" s="2" t="s">
        <v>131</v>
      </c>
      <c r="E2076" s="12"/>
      <c r="F2076" s="12"/>
      <c r="G2076" s="13"/>
      <c r="H2076" s="98"/>
      <c r="I2076" s="13"/>
      <c r="J2076" s="13"/>
      <c r="K2076" s="13"/>
      <c r="M2076" s="22"/>
      <c r="N2076" s="22"/>
    </row>
    <row r="2077" spans="1:14" ht="27.6">
      <c r="A2077" s="6" t="s">
        <v>33</v>
      </c>
      <c r="B2077" s="63" t="s">
        <v>474</v>
      </c>
      <c r="C2077" s="2" t="s">
        <v>22</v>
      </c>
      <c r="D2077" s="2" t="s">
        <v>132</v>
      </c>
      <c r="E2077" s="12"/>
      <c r="F2077" s="12"/>
      <c r="G2077" s="13"/>
      <c r="H2077" s="98"/>
      <c r="I2077" s="13"/>
      <c r="J2077" s="13"/>
      <c r="K2077" s="13"/>
      <c r="M2077" s="22"/>
      <c r="N2077" s="22"/>
    </row>
    <row r="2078" spans="1:14" ht="27.6">
      <c r="A2078" s="6" t="s">
        <v>33</v>
      </c>
      <c r="B2078" s="62" t="s">
        <v>474</v>
      </c>
      <c r="C2078" s="2" t="s">
        <v>22</v>
      </c>
      <c r="D2078" s="2" t="s">
        <v>133</v>
      </c>
      <c r="E2078" s="12">
        <v>104335</v>
      </c>
      <c r="F2078" s="12">
        <v>104335</v>
      </c>
      <c r="G2078" s="13">
        <v>106179</v>
      </c>
      <c r="H2078" s="98">
        <v>106179</v>
      </c>
      <c r="I2078" s="13">
        <v>461827</v>
      </c>
      <c r="J2078" s="13"/>
      <c r="K2078" s="13"/>
      <c r="M2078" s="22"/>
      <c r="N2078" s="22"/>
    </row>
    <row r="2079" spans="1:14" ht="27.6">
      <c r="A2079" s="6" t="s">
        <v>33</v>
      </c>
      <c r="B2079" s="62" t="s">
        <v>474</v>
      </c>
      <c r="C2079" s="2" t="s">
        <v>22</v>
      </c>
      <c r="D2079" s="2" t="s">
        <v>479</v>
      </c>
      <c r="E2079" s="12">
        <v>95455</v>
      </c>
      <c r="F2079" s="12">
        <v>6722</v>
      </c>
      <c r="G2079" s="13"/>
      <c r="H2079" s="98">
        <v>84609</v>
      </c>
      <c r="I2079" s="13"/>
      <c r="J2079" s="13">
        <v>-256</v>
      </c>
      <c r="K2079" s="13"/>
      <c r="M2079" s="22"/>
      <c r="N2079" s="22" t="s">
        <v>480</v>
      </c>
    </row>
    <row r="2080" spans="1:14" ht="27.6">
      <c r="A2080" s="6" t="s">
        <v>33</v>
      </c>
      <c r="B2080" s="62" t="s">
        <v>474</v>
      </c>
      <c r="C2080" s="2" t="s">
        <v>87</v>
      </c>
      <c r="D2080" s="2" t="s">
        <v>135</v>
      </c>
      <c r="E2080" s="12"/>
      <c r="F2080" s="12"/>
      <c r="G2080" s="13"/>
      <c r="H2080" s="98"/>
      <c r="I2080" s="13"/>
      <c r="J2080" s="13"/>
      <c r="K2080" s="13"/>
      <c r="M2080" s="22"/>
      <c r="N2080" s="22"/>
    </row>
    <row r="2081" spans="1:14" ht="27.6">
      <c r="A2081" s="6" t="s">
        <v>33</v>
      </c>
      <c r="B2081" s="62" t="s">
        <v>474</v>
      </c>
      <c r="C2081" s="2" t="s">
        <v>23</v>
      </c>
      <c r="D2081" s="2" t="s">
        <v>136</v>
      </c>
      <c r="E2081" s="12"/>
      <c r="F2081" s="12"/>
      <c r="G2081" s="13"/>
      <c r="H2081" s="98"/>
      <c r="I2081" s="13"/>
      <c r="J2081" s="13"/>
      <c r="K2081" s="13"/>
      <c r="M2081" s="22"/>
      <c r="N2081" s="22"/>
    </row>
    <row r="2082" spans="1:14" ht="27.6">
      <c r="A2082" s="6" t="s">
        <v>33</v>
      </c>
      <c r="B2082" s="62" t="s">
        <v>474</v>
      </c>
      <c r="C2082" s="2" t="s">
        <v>23</v>
      </c>
      <c r="D2082" s="2" t="s">
        <v>126</v>
      </c>
      <c r="E2082" s="12"/>
      <c r="F2082" s="12"/>
      <c r="G2082" s="13"/>
      <c r="H2082" s="98"/>
      <c r="I2082" s="13"/>
      <c r="J2082" s="13"/>
      <c r="K2082" s="13"/>
      <c r="M2082" s="22"/>
      <c r="N2082" s="22"/>
    </row>
    <row r="2083" spans="1:14" ht="27.6">
      <c r="A2083" s="6" t="s">
        <v>33</v>
      </c>
      <c r="B2083" s="62" t="s">
        <v>474</v>
      </c>
      <c r="C2083" s="2" t="s">
        <v>23</v>
      </c>
      <c r="D2083" s="2" t="s">
        <v>127</v>
      </c>
      <c r="E2083" s="12"/>
      <c r="F2083" s="12"/>
      <c r="G2083" s="13"/>
      <c r="H2083" s="98"/>
      <c r="I2083" s="13"/>
      <c r="J2083" s="13"/>
      <c r="K2083" s="13"/>
      <c r="M2083" s="22"/>
      <c r="N2083" s="22"/>
    </row>
    <row r="2084" spans="1:14" ht="27.6">
      <c r="A2084" s="6" t="s">
        <v>33</v>
      </c>
      <c r="B2084" s="62" t="s">
        <v>474</v>
      </c>
      <c r="C2084" s="2" t="s">
        <v>23</v>
      </c>
      <c r="D2084" s="2" t="s">
        <v>128</v>
      </c>
      <c r="E2084" s="12"/>
      <c r="F2084" s="12"/>
      <c r="G2084" s="13"/>
      <c r="H2084" s="98"/>
      <c r="I2084" s="13"/>
      <c r="J2084" s="13"/>
      <c r="K2084" s="13"/>
      <c r="M2084" s="22"/>
      <c r="N2084" s="22"/>
    </row>
    <row r="2085" spans="1:14" ht="27.6">
      <c r="A2085" s="6" t="s">
        <v>33</v>
      </c>
      <c r="B2085" s="62" t="s">
        <v>474</v>
      </c>
      <c r="C2085" s="2" t="s">
        <v>23</v>
      </c>
      <c r="D2085" s="2" t="s">
        <v>129</v>
      </c>
      <c r="E2085" s="12"/>
      <c r="F2085" s="12"/>
      <c r="G2085" s="13"/>
      <c r="H2085" s="98"/>
      <c r="I2085" s="13"/>
      <c r="J2085" s="13"/>
      <c r="K2085" s="13"/>
      <c r="M2085" s="22"/>
      <c r="N2085" s="22"/>
    </row>
    <row r="2086" spans="1:14" ht="27.6">
      <c r="A2086" s="6" t="s">
        <v>33</v>
      </c>
      <c r="B2086" s="62" t="s">
        <v>474</v>
      </c>
      <c r="C2086" s="2" t="s">
        <v>23</v>
      </c>
      <c r="D2086" s="2" t="s">
        <v>130</v>
      </c>
      <c r="E2086" s="12"/>
      <c r="F2086" s="12"/>
      <c r="G2086" s="13"/>
      <c r="H2086" s="98"/>
      <c r="I2086" s="13"/>
      <c r="J2086" s="13"/>
      <c r="K2086" s="13"/>
      <c r="M2086" s="22"/>
      <c r="N2086" s="22"/>
    </row>
    <row r="2087" spans="1:14" ht="27.6">
      <c r="A2087" s="6" t="s">
        <v>33</v>
      </c>
      <c r="B2087" s="62" t="s">
        <v>474</v>
      </c>
      <c r="C2087" s="2" t="s">
        <v>23</v>
      </c>
      <c r="D2087" s="2" t="s">
        <v>137</v>
      </c>
      <c r="E2087" s="12"/>
      <c r="F2087" s="12"/>
      <c r="G2087" s="13"/>
      <c r="H2087" s="98"/>
      <c r="I2087" s="13"/>
      <c r="J2087" s="13"/>
      <c r="K2087" s="13"/>
      <c r="M2087" s="22"/>
      <c r="N2087" s="22"/>
    </row>
    <row r="2088" spans="1:14" ht="27.6">
      <c r="A2088" s="6" t="s">
        <v>33</v>
      </c>
      <c r="B2088" s="62" t="s">
        <v>474</v>
      </c>
      <c r="C2088" s="2" t="s">
        <v>23</v>
      </c>
      <c r="D2088" s="2" t="s">
        <v>138</v>
      </c>
      <c r="E2088" s="12"/>
      <c r="F2088" s="12"/>
      <c r="G2088" s="13"/>
      <c r="H2088" s="98"/>
      <c r="I2088" s="13"/>
      <c r="J2088" s="13"/>
      <c r="K2088" s="13"/>
      <c r="M2088" s="22"/>
      <c r="N2088" s="22"/>
    </row>
    <row r="2089" spans="1:14" ht="27.6">
      <c r="A2089" s="6" t="s">
        <v>33</v>
      </c>
      <c r="B2089" s="62" t="s">
        <v>474</v>
      </c>
      <c r="C2089" s="2" t="s">
        <v>23</v>
      </c>
      <c r="D2089" s="2" t="s">
        <v>134</v>
      </c>
      <c r="E2089" s="12"/>
      <c r="F2089" s="12"/>
      <c r="G2089" s="13"/>
      <c r="H2089" s="98"/>
      <c r="I2089" s="13"/>
      <c r="J2089" s="13"/>
      <c r="K2089" s="13"/>
      <c r="M2089" s="22"/>
      <c r="N2089" s="22"/>
    </row>
    <row r="2090" spans="1:14" ht="27.6">
      <c r="A2090" s="6" t="s">
        <v>33</v>
      </c>
      <c r="B2090" s="62" t="s">
        <v>474</v>
      </c>
      <c r="C2090" s="2" t="s">
        <v>24</v>
      </c>
      <c r="D2090" s="2" t="s">
        <v>125</v>
      </c>
      <c r="E2090" s="12"/>
      <c r="F2090" s="12"/>
      <c r="G2090" s="13"/>
      <c r="H2090" s="98"/>
      <c r="I2090" s="13"/>
      <c r="J2090" s="13"/>
      <c r="K2090" s="13"/>
      <c r="M2090" s="22"/>
      <c r="N2090" s="22"/>
    </row>
    <row r="2091" spans="1:14" ht="27.6">
      <c r="A2091" s="6" t="s">
        <v>33</v>
      </c>
      <c r="B2091" s="62" t="s">
        <v>474</v>
      </c>
      <c r="C2091" s="2" t="s">
        <v>24</v>
      </c>
      <c r="D2091" s="2" t="s">
        <v>126</v>
      </c>
      <c r="E2091" s="12"/>
      <c r="F2091" s="12"/>
      <c r="G2091" s="13">
        <v>2000000</v>
      </c>
      <c r="H2091" s="98"/>
      <c r="I2091" s="13"/>
      <c r="J2091" s="13">
        <v>2000000</v>
      </c>
      <c r="K2091" s="13"/>
      <c r="M2091" s="22"/>
      <c r="N2091" s="22"/>
    </row>
    <row r="2092" spans="1:14" ht="27.6">
      <c r="A2092" s="6" t="s">
        <v>33</v>
      </c>
      <c r="B2092" s="62" t="s">
        <v>474</v>
      </c>
      <c r="C2092" s="2" t="s">
        <v>24</v>
      </c>
      <c r="D2092" s="2" t="s">
        <v>127</v>
      </c>
      <c r="E2092" s="12"/>
      <c r="F2092" s="12"/>
      <c r="G2092" s="13"/>
      <c r="H2092" s="98"/>
      <c r="I2092" s="13"/>
      <c r="J2092" s="13"/>
      <c r="K2092" s="13"/>
      <c r="M2092" s="22"/>
      <c r="N2092" s="22"/>
    </row>
    <row r="2093" spans="1:14" ht="27.6">
      <c r="A2093" s="6" t="s">
        <v>33</v>
      </c>
      <c r="B2093" s="62" t="s">
        <v>474</v>
      </c>
      <c r="C2093" s="2" t="s">
        <v>24</v>
      </c>
      <c r="D2093" s="2" t="s">
        <v>128</v>
      </c>
      <c r="E2093" s="12"/>
      <c r="F2093" s="12"/>
      <c r="G2093" s="13"/>
      <c r="H2093" s="98"/>
      <c r="I2093" s="13"/>
      <c r="J2093" s="13"/>
      <c r="K2093" s="13"/>
      <c r="M2093" s="22"/>
      <c r="N2093" s="22"/>
    </row>
    <row r="2094" spans="1:14" ht="27.6">
      <c r="A2094" s="6" t="s">
        <v>33</v>
      </c>
      <c r="B2094" s="62" t="s">
        <v>474</v>
      </c>
      <c r="C2094" s="2" t="s">
        <v>24</v>
      </c>
      <c r="D2094" s="2" t="s">
        <v>129</v>
      </c>
      <c r="E2094" s="12"/>
      <c r="F2094" s="12"/>
      <c r="G2094" s="13"/>
      <c r="H2094" s="98"/>
      <c r="I2094" s="13"/>
      <c r="J2094" s="13"/>
      <c r="K2094" s="13"/>
      <c r="M2094" s="22"/>
      <c r="N2094" s="22"/>
    </row>
    <row r="2095" spans="1:14" ht="27.6">
      <c r="A2095" s="6" t="s">
        <v>33</v>
      </c>
      <c r="B2095" s="62" t="s">
        <v>474</v>
      </c>
      <c r="C2095" s="2" t="s">
        <v>24</v>
      </c>
      <c r="D2095" s="2" t="s">
        <v>130</v>
      </c>
      <c r="E2095" s="12"/>
      <c r="F2095" s="12"/>
      <c r="G2095" s="13"/>
      <c r="H2095" s="98"/>
      <c r="I2095" s="13"/>
      <c r="J2095" s="13"/>
      <c r="K2095" s="13"/>
      <c r="M2095" s="22"/>
      <c r="N2095" s="22"/>
    </row>
    <row r="2096" spans="1:14" ht="27.6">
      <c r="A2096" s="6" t="s">
        <v>33</v>
      </c>
      <c r="B2096" s="62" t="s">
        <v>474</v>
      </c>
      <c r="C2096" s="2" t="s">
        <v>24</v>
      </c>
      <c r="D2096" s="2" t="s">
        <v>137</v>
      </c>
      <c r="E2096" s="12"/>
      <c r="F2096" s="12"/>
      <c r="G2096" s="13"/>
      <c r="H2096" s="98"/>
      <c r="I2096" s="13"/>
      <c r="J2096" s="13"/>
      <c r="K2096" s="13"/>
      <c r="M2096" s="22"/>
      <c r="N2096" s="22"/>
    </row>
    <row r="2097" spans="1:14" ht="27.6">
      <c r="A2097" s="6" t="s">
        <v>33</v>
      </c>
      <c r="B2097" s="62" t="s">
        <v>474</v>
      </c>
      <c r="C2097" s="2" t="s">
        <v>24</v>
      </c>
      <c r="D2097" s="2" t="s">
        <v>139</v>
      </c>
      <c r="E2097" s="12"/>
      <c r="F2097" s="12"/>
      <c r="G2097" s="13"/>
      <c r="H2097" s="98"/>
      <c r="I2097" s="13"/>
      <c r="J2097" s="13"/>
      <c r="K2097" s="13"/>
      <c r="M2097" s="22"/>
      <c r="N2097" s="22"/>
    </row>
    <row r="2098" spans="1:14" ht="27.6">
      <c r="A2098" s="6" t="s">
        <v>33</v>
      </c>
      <c r="B2098" s="62" t="s">
        <v>474</v>
      </c>
      <c r="C2098" s="2" t="s">
        <v>24</v>
      </c>
      <c r="D2098" s="2" t="s">
        <v>140</v>
      </c>
      <c r="E2098" s="12"/>
      <c r="F2098" s="12"/>
      <c r="G2098" s="13"/>
      <c r="H2098" s="98"/>
      <c r="I2098" s="13"/>
      <c r="J2098" s="13"/>
      <c r="K2098" s="13">
        <v>6549927</v>
      </c>
      <c r="L2098" s="134">
        <v>356072</v>
      </c>
      <c r="M2098" s="22">
        <v>213019</v>
      </c>
      <c r="N2098" s="22" t="s">
        <v>478</v>
      </c>
    </row>
    <row r="2099" spans="1:14" ht="27.6">
      <c r="A2099" s="6" t="s">
        <v>33</v>
      </c>
      <c r="B2099" s="62" t="s">
        <v>474</v>
      </c>
      <c r="C2099" s="2" t="s">
        <v>24</v>
      </c>
      <c r="D2099" s="2" t="s">
        <v>134</v>
      </c>
      <c r="E2099" s="12"/>
      <c r="F2099" s="12"/>
      <c r="G2099" s="13"/>
      <c r="H2099" s="98"/>
      <c r="I2099" s="13"/>
      <c r="J2099" s="13"/>
      <c r="K2099" s="13"/>
      <c r="M2099" s="22"/>
      <c r="N2099" s="22"/>
    </row>
    <row r="2100" spans="1:14" ht="27.6">
      <c r="A2100" s="6" t="s">
        <v>33</v>
      </c>
      <c r="B2100" s="62" t="s">
        <v>474</v>
      </c>
      <c r="C2100" s="2" t="s">
        <v>25</v>
      </c>
      <c r="D2100" s="2" t="s">
        <v>134</v>
      </c>
      <c r="E2100" s="12"/>
      <c r="F2100" s="12"/>
      <c r="G2100" s="13"/>
      <c r="H2100" s="98"/>
      <c r="I2100" s="13"/>
      <c r="J2100" s="13"/>
      <c r="K2100" s="13"/>
      <c r="M2100" s="22"/>
      <c r="N2100" s="22"/>
    </row>
    <row r="2101" spans="1:14" ht="27.6">
      <c r="A2101" s="6" t="s">
        <v>33</v>
      </c>
      <c r="B2101" s="62" t="s">
        <v>474</v>
      </c>
      <c r="C2101" s="2" t="s">
        <v>25</v>
      </c>
      <c r="D2101" s="2" t="s">
        <v>134</v>
      </c>
      <c r="E2101" s="12"/>
      <c r="F2101" s="12"/>
      <c r="G2101" s="13"/>
      <c r="H2101" s="98"/>
      <c r="I2101" s="13"/>
      <c r="J2101" s="13"/>
      <c r="K2101" s="13"/>
      <c r="M2101" s="22"/>
      <c r="N2101" s="22"/>
    </row>
    <row r="2102" spans="1:14" ht="27.6">
      <c r="A2102" s="6" t="s">
        <v>33</v>
      </c>
      <c r="B2102" s="62" t="s">
        <v>474</v>
      </c>
      <c r="C2102" s="2" t="s">
        <v>26</v>
      </c>
      <c r="D2102" s="2" t="s">
        <v>134</v>
      </c>
      <c r="E2102" s="12"/>
      <c r="F2102" s="12"/>
      <c r="G2102" s="13"/>
      <c r="H2102" s="98"/>
      <c r="I2102" s="13"/>
      <c r="J2102" s="13"/>
      <c r="K2102" s="13"/>
      <c r="M2102" s="22"/>
      <c r="N2102" s="22"/>
    </row>
    <row r="2103" spans="1:14" ht="27.6">
      <c r="A2103" s="6" t="s">
        <v>33</v>
      </c>
      <c r="B2103" s="62" t="s">
        <v>474</v>
      </c>
      <c r="C2103" s="2" t="s">
        <v>26</v>
      </c>
      <c r="D2103" s="2" t="s">
        <v>134</v>
      </c>
      <c r="E2103" s="12"/>
      <c r="F2103" s="12"/>
      <c r="G2103" s="13"/>
      <c r="H2103" s="98"/>
      <c r="I2103" s="13"/>
      <c r="J2103" s="13"/>
      <c r="K2103" s="13"/>
      <c r="M2103" s="22"/>
      <c r="N2103" s="22"/>
    </row>
    <row r="2104" spans="1:14" ht="27.6">
      <c r="A2104" s="6" t="s">
        <v>33</v>
      </c>
      <c r="B2104" s="62" t="s">
        <v>474</v>
      </c>
      <c r="C2104" s="2" t="s">
        <v>14</v>
      </c>
      <c r="D2104" s="2" t="s">
        <v>134</v>
      </c>
      <c r="E2104" s="12"/>
      <c r="F2104" s="12"/>
      <c r="G2104" s="13"/>
      <c r="H2104" s="98"/>
      <c r="I2104" s="13"/>
      <c r="J2104" s="13"/>
      <c r="K2104" s="13"/>
      <c r="M2104" s="22"/>
      <c r="N2104" s="22"/>
    </row>
    <row r="2105" spans="1:14" ht="27.6">
      <c r="A2105" s="6" t="s">
        <v>33</v>
      </c>
      <c r="B2105" s="62" t="s">
        <v>474</v>
      </c>
      <c r="C2105" s="2" t="s">
        <v>14</v>
      </c>
      <c r="D2105" s="2" t="s">
        <v>134</v>
      </c>
      <c r="E2105" s="12"/>
      <c r="F2105" s="12"/>
      <c r="G2105" s="13"/>
      <c r="H2105" s="98"/>
      <c r="I2105" s="13"/>
      <c r="J2105" s="13"/>
      <c r="K2105" s="13"/>
      <c r="M2105" s="22"/>
      <c r="N2105" s="22"/>
    </row>
    <row r="2106" spans="1:14" ht="27.6">
      <c r="A2106" s="6" t="s">
        <v>33</v>
      </c>
      <c r="B2106" s="62" t="s">
        <v>474</v>
      </c>
      <c r="C2106" s="2" t="s">
        <v>27</v>
      </c>
      <c r="D2106" s="2" t="s">
        <v>141</v>
      </c>
      <c r="E2106" s="12"/>
      <c r="F2106" s="12"/>
      <c r="G2106" s="13">
        <v>110283</v>
      </c>
      <c r="H2106" s="98">
        <v>110283</v>
      </c>
      <c r="I2106" s="13"/>
      <c r="J2106" s="13"/>
      <c r="K2106" s="13">
        <v>92518</v>
      </c>
      <c r="L2106" s="134">
        <v>92518</v>
      </c>
      <c r="M2106" s="22"/>
      <c r="N2106" s="22" t="s">
        <v>481</v>
      </c>
    </row>
    <row r="2107" spans="1:14" ht="41.4">
      <c r="A2107" s="6" t="s">
        <v>33</v>
      </c>
      <c r="B2107" s="62" t="s">
        <v>474</v>
      </c>
      <c r="C2107" s="2" t="s">
        <v>27</v>
      </c>
      <c r="D2107" s="2" t="s">
        <v>142</v>
      </c>
      <c r="E2107" s="12"/>
      <c r="F2107" s="12"/>
      <c r="G2107" s="13"/>
      <c r="H2107" s="98"/>
      <c r="I2107" s="13">
        <v>818998</v>
      </c>
      <c r="J2107" s="13">
        <v>99905</v>
      </c>
      <c r="K2107" s="13"/>
      <c r="L2107" s="134">
        <v>154825</v>
      </c>
      <c r="M2107" s="22">
        <v>155020</v>
      </c>
      <c r="N2107" s="22" t="s">
        <v>482</v>
      </c>
    </row>
    <row r="2108" spans="1:14" ht="41.4">
      <c r="A2108" s="6" t="s">
        <v>33</v>
      </c>
      <c r="B2108" s="62" t="s">
        <v>474</v>
      </c>
      <c r="C2108" s="2" t="s">
        <v>27</v>
      </c>
      <c r="D2108" s="2" t="s">
        <v>142</v>
      </c>
      <c r="E2108" s="12">
        <v>944578</v>
      </c>
      <c r="F2108" s="12"/>
      <c r="G2108" s="13">
        <v>448038</v>
      </c>
      <c r="H2108" s="98">
        <v>29165</v>
      </c>
      <c r="I2108" s="13">
        <v>226679</v>
      </c>
      <c r="J2108" s="13">
        <v>43258</v>
      </c>
      <c r="K2108" s="13"/>
      <c r="L2108" s="134">
        <v>15743</v>
      </c>
      <c r="M2108" s="22"/>
      <c r="N2108" s="22" t="s">
        <v>483</v>
      </c>
    </row>
    <row r="2109" spans="1:14" ht="41.4">
      <c r="A2109" s="6" t="s">
        <v>33</v>
      </c>
      <c r="B2109" s="62" t="s">
        <v>474</v>
      </c>
      <c r="C2109" s="2" t="s">
        <v>27</v>
      </c>
      <c r="D2109" s="2" t="s">
        <v>142</v>
      </c>
      <c r="E2109" s="12">
        <v>5000000</v>
      </c>
      <c r="F2109" s="12">
        <v>968232</v>
      </c>
      <c r="G2109" s="13"/>
      <c r="H2109" s="13">
        <v>1953629</v>
      </c>
      <c r="I2109" s="13"/>
      <c r="J2109" s="13">
        <v>371578</v>
      </c>
      <c r="K2109" s="13"/>
      <c r="M2109" s="22"/>
      <c r="N2109" s="22" t="s">
        <v>484</v>
      </c>
    </row>
    <row r="2110" spans="1:14" ht="27.6">
      <c r="A2110" s="6" t="s">
        <v>33</v>
      </c>
      <c r="B2110" s="62" t="s">
        <v>485</v>
      </c>
      <c r="C2110" s="2" t="s">
        <v>22</v>
      </c>
      <c r="D2110" s="2" t="s">
        <v>125</v>
      </c>
      <c r="E2110" s="12"/>
      <c r="F2110" s="12"/>
      <c r="G2110" s="13"/>
      <c r="H2110" s="13"/>
      <c r="I2110" s="13"/>
      <c r="J2110" s="13"/>
      <c r="K2110" s="13"/>
      <c r="M2110" s="22"/>
      <c r="N2110" s="22"/>
    </row>
    <row r="2111" spans="1:14" ht="27.6">
      <c r="A2111" s="6" t="s">
        <v>33</v>
      </c>
      <c r="B2111" s="62" t="s">
        <v>485</v>
      </c>
      <c r="C2111" s="2" t="s">
        <v>22</v>
      </c>
      <c r="D2111" s="2" t="s">
        <v>126</v>
      </c>
      <c r="E2111" s="12"/>
      <c r="F2111" s="12"/>
      <c r="G2111" s="13"/>
      <c r="H2111" s="13"/>
      <c r="I2111" s="13"/>
      <c r="J2111" s="13"/>
      <c r="K2111" s="13"/>
      <c r="M2111" s="22"/>
      <c r="N2111" s="22"/>
    </row>
    <row r="2112" spans="1:14" ht="27.6">
      <c r="A2112" s="6" t="s">
        <v>33</v>
      </c>
      <c r="B2112" s="62" t="s">
        <v>485</v>
      </c>
      <c r="C2112" s="2" t="s">
        <v>22</v>
      </c>
      <c r="D2112" s="2" t="s">
        <v>127</v>
      </c>
      <c r="E2112" s="12"/>
      <c r="F2112" s="12"/>
      <c r="G2112" s="13"/>
      <c r="H2112" s="13"/>
      <c r="I2112" s="13"/>
      <c r="J2112" s="13"/>
      <c r="K2112" s="13"/>
      <c r="M2112" s="22"/>
      <c r="N2112" s="22"/>
    </row>
    <row r="2113" spans="1:14" ht="27.6">
      <c r="A2113" s="6" t="s">
        <v>33</v>
      </c>
      <c r="B2113" s="62" t="s">
        <v>485</v>
      </c>
      <c r="C2113" s="2" t="s">
        <v>22</v>
      </c>
      <c r="D2113" s="2" t="s">
        <v>128</v>
      </c>
      <c r="E2113" s="12"/>
      <c r="F2113" s="12"/>
      <c r="G2113" s="13"/>
      <c r="H2113" s="13"/>
      <c r="I2113" s="13"/>
      <c r="J2113" s="13"/>
      <c r="K2113" s="13"/>
      <c r="M2113" s="22"/>
      <c r="N2113" s="22"/>
    </row>
    <row r="2114" spans="1:14" ht="27.6">
      <c r="A2114" s="6" t="s">
        <v>33</v>
      </c>
      <c r="B2114" s="63" t="s">
        <v>485</v>
      </c>
      <c r="C2114" s="2" t="s">
        <v>22</v>
      </c>
      <c r="D2114" s="2" t="s">
        <v>129</v>
      </c>
      <c r="E2114" s="12"/>
      <c r="F2114" s="12"/>
      <c r="G2114" s="13"/>
      <c r="H2114" s="13"/>
      <c r="I2114" s="13"/>
      <c r="J2114" s="13"/>
      <c r="K2114" s="13"/>
      <c r="M2114" s="22"/>
      <c r="N2114" s="22"/>
    </row>
    <row r="2115" spans="1:14" ht="27.6">
      <c r="A2115" s="6" t="s">
        <v>33</v>
      </c>
      <c r="B2115" s="62" t="s">
        <v>485</v>
      </c>
      <c r="C2115" s="2" t="s">
        <v>22</v>
      </c>
      <c r="D2115" s="2" t="s">
        <v>130</v>
      </c>
      <c r="E2115" s="12"/>
      <c r="F2115" s="12"/>
      <c r="G2115" s="13"/>
      <c r="H2115" s="13"/>
      <c r="I2115" s="13"/>
      <c r="J2115" s="13"/>
      <c r="K2115" s="13"/>
      <c r="M2115" s="22"/>
      <c r="N2115" s="22"/>
    </row>
    <row r="2116" spans="1:14" ht="27.6">
      <c r="A2116" s="6" t="s">
        <v>33</v>
      </c>
      <c r="B2116" s="62" t="s">
        <v>485</v>
      </c>
      <c r="C2116" s="2" t="s">
        <v>22</v>
      </c>
      <c r="D2116" s="2" t="s">
        <v>131</v>
      </c>
      <c r="E2116" s="12"/>
      <c r="F2116" s="12"/>
      <c r="G2116" s="13"/>
      <c r="H2116" s="13"/>
      <c r="I2116" s="13"/>
      <c r="J2116" s="13"/>
      <c r="K2116" s="13"/>
      <c r="M2116" s="22"/>
      <c r="N2116" s="22"/>
    </row>
    <row r="2117" spans="1:14" ht="27.6">
      <c r="A2117" s="6" t="s">
        <v>33</v>
      </c>
      <c r="B2117" s="62" t="s">
        <v>485</v>
      </c>
      <c r="C2117" s="2" t="s">
        <v>22</v>
      </c>
      <c r="D2117" s="2" t="s">
        <v>132</v>
      </c>
      <c r="E2117" s="12"/>
      <c r="F2117" s="12"/>
      <c r="G2117" s="13"/>
      <c r="H2117" s="13"/>
      <c r="I2117" s="13"/>
      <c r="J2117" s="13"/>
      <c r="K2117" s="13"/>
      <c r="M2117" s="22"/>
      <c r="N2117" s="22"/>
    </row>
    <row r="2118" spans="1:14" ht="27.6">
      <c r="A2118" s="6" t="s">
        <v>33</v>
      </c>
      <c r="B2118" s="62" t="s">
        <v>485</v>
      </c>
      <c r="C2118" s="2" t="s">
        <v>22</v>
      </c>
      <c r="D2118" s="2" t="s">
        <v>133</v>
      </c>
      <c r="E2118" s="131">
        <v>62554</v>
      </c>
      <c r="F2118" s="131">
        <v>62554</v>
      </c>
      <c r="G2118" s="13"/>
      <c r="H2118" s="13"/>
      <c r="I2118" s="13"/>
      <c r="J2118" s="13"/>
      <c r="K2118" s="13"/>
      <c r="M2118" s="22"/>
      <c r="N2118" s="22"/>
    </row>
    <row r="2119" spans="1:14" ht="27.6">
      <c r="A2119" s="6" t="s">
        <v>33</v>
      </c>
      <c r="B2119" s="62" t="s">
        <v>485</v>
      </c>
      <c r="C2119" s="2" t="s">
        <v>22</v>
      </c>
      <c r="D2119" s="2" t="s">
        <v>134</v>
      </c>
      <c r="E2119" s="12"/>
      <c r="F2119" s="12"/>
      <c r="G2119" s="13"/>
      <c r="H2119" s="13"/>
      <c r="I2119" s="13"/>
      <c r="J2119" s="13"/>
      <c r="K2119" s="13"/>
      <c r="M2119" s="22"/>
      <c r="N2119" s="22"/>
    </row>
    <row r="2120" spans="1:14" ht="27.6">
      <c r="A2120" s="6" t="s">
        <v>33</v>
      </c>
      <c r="B2120" s="62" t="s">
        <v>485</v>
      </c>
      <c r="C2120" s="2" t="s">
        <v>87</v>
      </c>
      <c r="D2120" s="2" t="s">
        <v>135</v>
      </c>
      <c r="E2120" s="12"/>
      <c r="F2120" s="12"/>
      <c r="G2120" s="13"/>
      <c r="H2120" s="13"/>
      <c r="I2120" s="13"/>
      <c r="J2120" s="13"/>
      <c r="K2120" s="13"/>
      <c r="M2120" s="22"/>
      <c r="N2120" s="22"/>
    </row>
    <row r="2121" spans="1:14" ht="27.6">
      <c r="A2121" s="6" t="s">
        <v>33</v>
      </c>
      <c r="B2121" s="62" t="s">
        <v>485</v>
      </c>
      <c r="C2121" s="2" t="s">
        <v>23</v>
      </c>
      <c r="D2121" s="2" t="s">
        <v>136</v>
      </c>
      <c r="E2121" s="12"/>
      <c r="F2121" s="12"/>
      <c r="G2121" s="13"/>
      <c r="H2121" s="13"/>
      <c r="I2121" s="13"/>
      <c r="J2121" s="13"/>
      <c r="K2121" s="13"/>
      <c r="M2121" s="22"/>
      <c r="N2121" s="22"/>
    </row>
    <row r="2122" spans="1:14" ht="27.6">
      <c r="A2122" s="6" t="s">
        <v>33</v>
      </c>
      <c r="B2122" s="62" t="s">
        <v>485</v>
      </c>
      <c r="C2122" s="2" t="s">
        <v>23</v>
      </c>
      <c r="D2122" s="2" t="s">
        <v>126</v>
      </c>
      <c r="E2122" s="12"/>
      <c r="F2122" s="12"/>
      <c r="G2122" s="13"/>
      <c r="H2122" s="13"/>
      <c r="I2122" s="13"/>
      <c r="J2122" s="13"/>
      <c r="K2122" s="13"/>
      <c r="M2122" s="22"/>
      <c r="N2122" s="22"/>
    </row>
    <row r="2123" spans="1:14" ht="27.6">
      <c r="A2123" s="6" t="s">
        <v>33</v>
      </c>
      <c r="B2123" s="62" t="s">
        <v>485</v>
      </c>
      <c r="C2123" s="2" t="s">
        <v>23</v>
      </c>
      <c r="D2123" s="2" t="s">
        <v>127</v>
      </c>
      <c r="E2123" s="12"/>
      <c r="F2123" s="12"/>
      <c r="G2123" s="13"/>
      <c r="H2123" s="13"/>
      <c r="I2123" s="13"/>
      <c r="J2123" s="13"/>
      <c r="K2123" s="13"/>
      <c r="M2123" s="22"/>
      <c r="N2123" s="22"/>
    </row>
    <row r="2124" spans="1:14" ht="27.6">
      <c r="A2124" s="6" t="s">
        <v>33</v>
      </c>
      <c r="B2124" s="62" t="s">
        <v>485</v>
      </c>
      <c r="C2124" s="2" t="s">
        <v>23</v>
      </c>
      <c r="D2124" s="2" t="s">
        <v>128</v>
      </c>
      <c r="E2124" s="12"/>
      <c r="F2124" s="12"/>
      <c r="G2124" s="13"/>
      <c r="H2124" s="13"/>
      <c r="I2124" s="13"/>
      <c r="J2124" s="13"/>
      <c r="K2124" s="13"/>
      <c r="M2124" s="22"/>
      <c r="N2124" s="22"/>
    </row>
    <row r="2125" spans="1:14" ht="27.6">
      <c r="A2125" s="6" t="s">
        <v>33</v>
      </c>
      <c r="B2125" s="62" t="s">
        <v>485</v>
      </c>
      <c r="C2125" s="2" t="s">
        <v>23</v>
      </c>
      <c r="D2125" s="2" t="s">
        <v>129</v>
      </c>
      <c r="E2125" s="12"/>
      <c r="F2125" s="12"/>
      <c r="G2125" s="13"/>
      <c r="H2125" s="13"/>
      <c r="I2125" s="13"/>
      <c r="J2125" s="13"/>
      <c r="K2125" s="13"/>
      <c r="M2125" s="22"/>
      <c r="N2125" s="22"/>
    </row>
    <row r="2126" spans="1:14" ht="27.6">
      <c r="A2126" s="6" t="s">
        <v>33</v>
      </c>
      <c r="B2126" s="62" t="s">
        <v>485</v>
      </c>
      <c r="C2126" s="2" t="s">
        <v>23</v>
      </c>
      <c r="D2126" s="2" t="s">
        <v>130</v>
      </c>
      <c r="E2126" s="12"/>
      <c r="F2126" s="12"/>
      <c r="G2126" s="13"/>
      <c r="H2126" s="13"/>
      <c r="I2126" s="13"/>
      <c r="J2126" s="13"/>
      <c r="K2126" s="13"/>
      <c r="M2126" s="22"/>
      <c r="N2126" s="22"/>
    </row>
    <row r="2127" spans="1:14" ht="27.6">
      <c r="A2127" s="6" t="s">
        <v>33</v>
      </c>
      <c r="B2127" s="62" t="s">
        <v>485</v>
      </c>
      <c r="C2127" s="2" t="s">
        <v>23</v>
      </c>
      <c r="D2127" s="2" t="s">
        <v>137</v>
      </c>
      <c r="E2127" s="12"/>
      <c r="F2127" s="12"/>
      <c r="G2127" s="13"/>
      <c r="H2127" s="13"/>
      <c r="I2127" s="13"/>
      <c r="J2127" s="13"/>
      <c r="K2127" s="13"/>
      <c r="M2127" s="22"/>
      <c r="N2127" s="22"/>
    </row>
    <row r="2128" spans="1:14" ht="27.6">
      <c r="A2128" s="6" t="s">
        <v>33</v>
      </c>
      <c r="B2128" s="62" t="s">
        <v>485</v>
      </c>
      <c r="C2128" s="2" t="s">
        <v>23</v>
      </c>
      <c r="D2128" s="2" t="s">
        <v>138</v>
      </c>
      <c r="E2128" s="12"/>
      <c r="F2128" s="12"/>
      <c r="G2128" s="13"/>
      <c r="H2128" s="13"/>
      <c r="I2128" s="13"/>
      <c r="J2128" s="13"/>
      <c r="K2128" s="13"/>
      <c r="M2128" s="22"/>
      <c r="N2128" s="22"/>
    </row>
    <row r="2129" spans="1:14" ht="27.6">
      <c r="A2129" s="6" t="s">
        <v>33</v>
      </c>
      <c r="B2129" s="62" t="s">
        <v>485</v>
      </c>
      <c r="C2129" s="2" t="s">
        <v>23</v>
      </c>
      <c r="D2129" s="2" t="s">
        <v>134</v>
      </c>
      <c r="E2129" s="12"/>
      <c r="F2129" s="12"/>
      <c r="G2129" s="13"/>
      <c r="H2129" s="13"/>
      <c r="I2129" s="13"/>
      <c r="J2129" s="13"/>
      <c r="K2129" s="13"/>
      <c r="M2129" s="22"/>
      <c r="N2129" s="22"/>
    </row>
    <row r="2130" spans="1:14" ht="27.6">
      <c r="A2130" s="6" t="s">
        <v>33</v>
      </c>
      <c r="B2130" s="62" t="s">
        <v>485</v>
      </c>
      <c r="C2130" s="2" t="s">
        <v>24</v>
      </c>
      <c r="D2130" s="2" t="s">
        <v>125</v>
      </c>
      <c r="E2130" s="12"/>
      <c r="F2130" s="12"/>
      <c r="G2130" s="13"/>
      <c r="H2130" s="13"/>
      <c r="I2130" s="13"/>
      <c r="J2130" s="13"/>
      <c r="K2130" s="13"/>
      <c r="M2130" s="22"/>
      <c r="N2130" s="22"/>
    </row>
    <row r="2131" spans="1:14" ht="27.6">
      <c r="A2131" s="6" t="s">
        <v>33</v>
      </c>
      <c r="B2131" s="62" t="s">
        <v>485</v>
      </c>
      <c r="C2131" s="2" t="s">
        <v>24</v>
      </c>
      <c r="D2131" s="2" t="s">
        <v>126</v>
      </c>
      <c r="E2131" s="12"/>
      <c r="F2131" s="12"/>
      <c r="G2131" s="13"/>
      <c r="H2131" s="13"/>
      <c r="I2131" s="13"/>
      <c r="J2131" s="13"/>
      <c r="K2131" s="13"/>
      <c r="M2131" s="22"/>
      <c r="N2131" s="22"/>
    </row>
    <row r="2132" spans="1:14" ht="27.6">
      <c r="A2132" s="6" t="s">
        <v>33</v>
      </c>
      <c r="B2132" s="62" t="s">
        <v>485</v>
      </c>
      <c r="C2132" s="2" t="s">
        <v>24</v>
      </c>
      <c r="D2132" s="2" t="s">
        <v>127</v>
      </c>
      <c r="E2132" s="12"/>
      <c r="F2132" s="12"/>
      <c r="G2132" s="13"/>
      <c r="H2132" s="13"/>
      <c r="I2132" s="13"/>
      <c r="J2132" s="13"/>
      <c r="K2132" s="13"/>
      <c r="M2132" s="22"/>
      <c r="N2132" s="22"/>
    </row>
    <row r="2133" spans="1:14" ht="27.6">
      <c r="A2133" s="6" t="s">
        <v>33</v>
      </c>
      <c r="B2133" s="62" t="s">
        <v>485</v>
      </c>
      <c r="C2133" s="2" t="s">
        <v>24</v>
      </c>
      <c r="D2133" s="2" t="s">
        <v>128</v>
      </c>
      <c r="E2133" s="12"/>
      <c r="F2133" s="12"/>
      <c r="G2133" s="13"/>
      <c r="H2133" s="13"/>
      <c r="I2133" s="13"/>
      <c r="J2133" s="13"/>
      <c r="K2133" s="13"/>
      <c r="M2133" s="22"/>
      <c r="N2133" s="22"/>
    </row>
    <row r="2134" spans="1:14" ht="27.6">
      <c r="A2134" s="6" t="s">
        <v>33</v>
      </c>
      <c r="B2134" s="62" t="s">
        <v>485</v>
      </c>
      <c r="C2134" s="2" t="s">
        <v>24</v>
      </c>
      <c r="D2134" s="2" t="s">
        <v>129</v>
      </c>
      <c r="E2134" s="12"/>
      <c r="F2134" s="12"/>
      <c r="G2134" s="13"/>
      <c r="H2134" s="13"/>
      <c r="I2134" s="13"/>
      <c r="J2134" s="13"/>
      <c r="K2134" s="13"/>
      <c r="M2134" s="22"/>
      <c r="N2134" s="22"/>
    </row>
    <row r="2135" spans="1:14" ht="27.6">
      <c r="A2135" s="6" t="s">
        <v>33</v>
      </c>
      <c r="B2135" s="62" t="s">
        <v>485</v>
      </c>
      <c r="C2135" s="2" t="s">
        <v>24</v>
      </c>
      <c r="D2135" s="2" t="s">
        <v>130</v>
      </c>
      <c r="E2135" s="12"/>
      <c r="F2135" s="12"/>
      <c r="G2135" s="13"/>
      <c r="H2135" s="13"/>
      <c r="I2135" s="13"/>
      <c r="J2135" s="13"/>
      <c r="K2135" s="13"/>
      <c r="M2135" s="22"/>
      <c r="N2135" s="22"/>
    </row>
    <row r="2136" spans="1:14" ht="27.6">
      <c r="A2136" s="6" t="s">
        <v>33</v>
      </c>
      <c r="B2136" s="62" t="s">
        <v>485</v>
      </c>
      <c r="C2136" s="2" t="s">
        <v>24</v>
      </c>
      <c r="D2136" s="2" t="s">
        <v>137</v>
      </c>
      <c r="E2136" s="12"/>
      <c r="F2136" s="12"/>
      <c r="G2136" s="13"/>
      <c r="H2136" s="13"/>
      <c r="I2136" s="13"/>
      <c r="J2136" s="13"/>
      <c r="K2136" s="13"/>
      <c r="M2136" s="22"/>
      <c r="N2136" s="22"/>
    </row>
    <row r="2137" spans="1:14" ht="27.6">
      <c r="A2137" s="6" t="s">
        <v>33</v>
      </c>
      <c r="B2137" s="62" t="s">
        <v>485</v>
      </c>
      <c r="C2137" s="2" t="s">
        <v>24</v>
      </c>
      <c r="D2137" s="2" t="s">
        <v>139</v>
      </c>
      <c r="E2137" s="12"/>
      <c r="F2137" s="12"/>
      <c r="G2137" s="13"/>
      <c r="H2137" s="13"/>
      <c r="I2137" s="13"/>
      <c r="J2137" s="13"/>
      <c r="K2137" s="13"/>
      <c r="M2137" s="22"/>
      <c r="N2137" s="22"/>
    </row>
    <row r="2138" spans="1:14" ht="27.6">
      <c r="A2138" s="6" t="s">
        <v>33</v>
      </c>
      <c r="B2138" s="62" t="s">
        <v>485</v>
      </c>
      <c r="C2138" s="2" t="s">
        <v>24</v>
      </c>
      <c r="D2138" s="2" t="s">
        <v>140</v>
      </c>
      <c r="E2138" s="12"/>
      <c r="F2138" s="12"/>
      <c r="G2138" s="13"/>
      <c r="H2138" s="13"/>
      <c r="I2138" s="13"/>
      <c r="J2138" s="13"/>
      <c r="K2138" s="13"/>
      <c r="M2138" s="22"/>
      <c r="N2138" s="22"/>
    </row>
    <row r="2139" spans="1:14" ht="27.6">
      <c r="A2139" s="6" t="s">
        <v>33</v>
      </c>
      <c r="B2139" s="62" t="s">
        <v>485</v>
      </c>
      <c r="C2139" s="2" t="s">
        <v>24</v>
      </c>
      <c r="D2139" s="2" t="s">
        <v>134</v>
      </c>
      <c r="E2139" s="12"/>
      <c r="F2139" s="12"/>
      <c r="G2139" s="13"/>
      <c r="H2139" s="13"/>
      <c r="I2139" s="13"/>
      <c r="J2139" s="13"/>
      <c r="K2139" s="13"/>
      <c r="M2139" s="22"/>
      <c r="N2139" s="22"/>
    </row>
    <row r="2140" spans="1:14" ht="27.6">
      <c r="A2140" s="6" t="s">
        <v>33</v>
      </c>
      <c r="B2140" s="62" t="s">
        <v>485</v>
      </c>
      <c r="C2140" s="2" t="s">
        <v>25</v>
      </c>
      <c r="D2140" s="2" t="s">
        <v>134</v>
      </c>
      <c r="E2140" s="12"/>
      <c r="F2140" s="12"/>
      <c r="G2140" s="13"/>
      <c r="H2140" s="13"/>
      <c r="I2140" s="13"/>
      <c r="J2140" s="13"/>
      <c r="K2140" s="13"/>
      <c r="M2140" s="22"/>
      <c r="N2140" s="22"/>
    </row>
    <row r="2141" spans="1:14" ht="27.6">
      <c r="A2141" s="6" t="s">
        <v>33</v>
      </c>
      <c r="B2141" s="62" t="s">
        <v>485</v>
      </c>
      <c r="C2141" s="2" t="s">
        <v>25</v>
      </c>
      <c r="D2141" s="2" t="s">
        <v>134</v>
      </c>
      <c r="E2141" s="12"/>
      <c r="F2141" s="12"/>
      <c r="G2141" s="13"/>
      <c r="H2141" s="13"/>
      <c r="I2141" s="13"/>
      <c r="J2141" s="13"/>
      <c r="K2141" s="13"/>
      <c r="M2141" s="22"/>
      <c r="N2141" s="22"/>
    </row>
    <row r="2142" spans="1:14" ht="27.6">
      <c r="A2142" s="6" t="s">
        <v>33</v>
      </c>
      <c r="B2142" s="62" t="s">
        <v>485</v>
      </c>
      <c r="C2142" s="2" t="s">
        <v>26</v>
      </c>
      <c r="D2142" s="2" t="s">
        <v>134</v>
      </c>
      <c r="E2142" s="12"/>
      <c r="F2142" s="12"/>
      <c r="G2142" s="13"/>
      <c r="H2142" s="13"/>
      <c r="I2142" s="13"/>
      <c r="J2142" s="13"/>
      <c r="K2142" s="13"/>
      <c r="M2142" s="22"/>
      <c r="N2142" s="22"/>
    </row>
    <row r="2143" spans="1:14" ht="27.6">
      <c r="A2143" s="6" t="s">
        <v>33</v>
      </c>
      <c r="B2143" s="62" t="s">
        <v>485</v>
      </c>
      <c r="C2143" s="2" t="s">
        <v>26</v>
      </c>
      <c r="D2143" s="2" t="s">
        <v>134</v>
      </c>
      <c r="E2143" s="12"/>
      <c r="F2143" s="12"/>
      <c r="G2143" s="13"/>
      <c r="H2143" s="13"/>
      <c r="I2143" s="13"/>
      <c r="J2143" s="13"/>
      <c r="K2143" s="13"/>
      <c r="M2143" s="22"/>
      <c r="N2143" s="22"/>
    </row>
    <row r="2144" spans="1:14" ht="27.6">
      <c r="A2144" s="6" t="s">
        <v>33</v>
      </c>
      <c r="B2144" s="62" t="s">
        <v>485</v>
      </c>
      <c r="C2144" s="2" t="s">
        <v>14</v>
      </c>
      <c r="D2144" s="2" t="s">
        <v>134</v>
      </c>
      <c r="E2144" s="12"/>
      <c r="F2144" s="12"/>
      <c r="G2144" s="13"/>
      <c r="H2144" s="13"/>
      <c r="I2144" s="13"/>
      <c r="J2144" s="13"/>
      <c r="K2144" s="13"/>
      <c r="M2144" s="22"/>
      <c r="N2144" s="22"/>
    </row>
    <row r="2145" spans="1:14" ht="27.6">
      <c r="A2145" s="6" t="s">
        <v>33</v>
      </c>
      <c r="B2145" s="62" t="s">
        <v>485</v>
      </c>
      <c r="C2145" s="2" t="s">
        <v>14</v>
      </c>
      <c r="D2145" s="2" t="s">
        <v>134</v>
      </c>
      <c r="E2145" s="12"/>
      <c r="F2145" s="12"/>
      <c r="G2145" s="13"/>
      <c r="H2145" s="13"/>
      <c r="I2145" s="13"/>
      <c r="J2145" s="13"/>
      <c r="K2145" s="13"/>
      <c r="M2145" s="22"/>
      <c r="N2145" s="22"/>
    </row>
    <row r="2146" spans="1:14" ht="27.6">
      <c r="A2146" s="6" t="s">
        <v>33</v>
      </c>
      <c r="B2146" s="62" t="s">
        <v>485</v>
      </c>
      <c r="C2146" s="2" t="s">
        <v>27</v>
      </c>
      <c r="D2146" s="2" t="s">
        <v>141</v>
      </c>
      <c r="E2146" s="12"/>
      <c r="F2146" s="12"/>
      <c r="G2146" s="13"/>
      <c r="H2146" s="13"/>
      <c r="I2146" s="13"/>
      <c r="J2146" s="13"/>
      <c r="K2146" s="13"/>
      <c r="M2146" s="22"/>
      <c r="N2146" s="22"/>
    </row>
    <row r="2147" spans="1:14" ht="41.4">
      <c r="A2147" s="6" t="s">
        <v>33</v>
      </c>
      <c r="B2147" s="62" t="s">
        <v>485</v>
      </c>
      <c r="C2147" s="2" t="s">
        <v>27</v>
      </c>
      <c r="D2147" s="2" t="s">
        <v>142</v>
      </c>
      <c r="E2147" s="12"/>
      <c r="F2147" s="12"/>
      <c r="G2147" s="13"/>
      <c r="H2147" s="13"/>
      <c r="I2147" s="13"/>
      <c r="J2147" s="13"/>
      <c r="K2147" s="13"/>
      <c r="M2147" s="22"/>
      <c r="N2147" s="22"/>
    </row>
    <row r="2148" spans="1:14">
      <c r="A2148" s="6" t="s">
        <v>33</v>
      </c>
      <c r="B2148" s="62" t="s">
        <v>487</v>
      </c>
      <c r="C2148" s="2" t="s">
        <v>22</v>
      </c>
      <c r="D2148" s="2" t="s">
        <v>125</v>
      </c>
      <c r="E2148" s="12">
        <v>253002</v>
      </c>
      <c r="F2148" s="12"/>
      <c r="G2148" s="13"/>
      <c r="H2148" s="13">
        <v>253002</v>
      </c>
      <c r="I2148" s="13"/>
      <c r="J2148" s="13"/>
      <c r="K2148" s="13"/>
      <c r="M2148" s="22"/>
      <c r="N2148" s="22"/>
    </row>
    <row r="2149" spans="1:14">
      <c r="A2149" s="6" t="s">
        <v>33</v>
      </c>
      <c r="B2149" s="62" t="s">
        <v>487</v>
      </c>
      <c r="C2149" s="2" t="s">
        <v>22</v>
      </c>
      <c r="D2149" s="2" t="s">
        <v>126</v>
      </c>
      <c r="E2149" s="12">
        <v>253001</v>
      </c>
      <c r="F2149" s="12">
        <v>140900</v>
      </c>
      <c r="G2149" s="13"/>
      <c r="H2149" s="13">
        <v>112101</v>
      </c>
      <c r="I2149" s="13"/>
      <c r="J2149" s="13"/>
      <c r="K2149" s="13"/>
      <c r="M2149" s="22"/>
      <c r="N2149" s="22"/>
    </row>
    <row r="2150" spans="1:14">
      <c r="A2150" s="6" t="s">
        <v>33</v>
      </c>
      <c r="B2150" s="62" t="s">
        <v>487</v>
      </c>
      <c r="C2150" s="2" t="s">
        <v>22</v>
      </c>
      <c r="D2150" s="2" t="s">
        <v>127</v>
      </c>
      <c r="E2150" s="12"/>
      <c r="F2150" s="12"/>
      <c r="G2150" s="13"/>
      <c r="H2150" s="13"/>
      <c r="I2150" s="13"/>
      <c r="J2150" s="13"/>
      <c r="K2150" s="13"/>
      <c r="M2150" s="22"/>
      <c r="N2150" s="22"/>
    </row>
    <row r="2151" spans="1:14">
      <c r="A2151" s="6" t="s">
        <v>33</v>
      </c>
      <c r="B2151" s="63" t="s">
        <v>487</v>
      </c>
      <c r="C2151" s="2" t="s">
        <v>22</v>
      </c>
      <c r="D2151" s="2" t="s">
        <v>128</v>
      </c>
      <c r="E2151" s="12"/>
      <c r="F2151" s="12"/>
      <c r="G2151" s="13"/>
      <c r="H2151" s="13"/>
      <c r="I2151" s="13"/>
      <c r="J2151" s="13"/>
      <c r="K2151" s="13"/>
      <c r="M2151" s="22"/>
      <c r="N2151" s="22"/>
    </row>
    <row r="2152" spans="1:14">
      <c r="A2152" s="6" t="s">
        <v>33</v>
      </c>
      <c r="B2152" s="62" t="s">
        <v>487</v>
      </c>
      <c r="C2152" s="2" t="s">
        <v>22</v>
      </c>
      <c r="D2152" s="2" t="s">
        <v>129</v>
      </c>
      <c r="E2152" s="12"/>
      <c r="F2152" s="12"/>
      <c r="G2152" s="13"/>
      <c r="H2152" s="13"/>
      <c r="I2152" s="13"/>
      <c r="J2152" s="13"/>
      <c r="K2152" s="13"/>
      <c r="M2152" s="22"/>
      <c r="N2152" s="22"/>
    </row>
    <row r="2153" spans="1:14">
      <c r="A2153" s="6" t="s">
        <v>33</v>
      </c>
      <c r="B2153" s="62" t="s">
        <v>487</v>
      </c>
      <c r="C2153" s="2" t="s">
        <v>22</v>
      </c>
      <c r="D2153" s="2" t="s">
        <v>130</v>
      </c>
      <c r="E2153" s="12"/>
      <c r="F2153" s="12"/>
      <c r="G2153" s="13"/>
      <c r="H2153" s="13"/>
      <c r="I2153" s="13"/>
      <c r="J2153" s="13"/>
      <c r="K2153" s="13"/>
      <c r="M2153" s="22"/>
      <c r="N2153" s="22"/>
    </row>
    <row r="2154" spans="1:14">
      <c r="A2154" s="6" t="s">
        <v>33</v>
      </c>
      <c r="B2154" s="62" t="s">
        <v>487</v>
      </c>
      <c r="C2154" s="2" t="s">
        <v>22</v>
      </c>
      <c r="D2154" s="2" t="s">
        <v>131</v>
      </c>
      <c r="E2154" s="12"/>
      <c r="F2154" s="12"/>
      <c r="G2154" s="13"/>
      <c r="H2154" s="13"/>
      <c r="I2154" s="13"/>
      <c r="J2154" s="13"/>
      <c r="K2154" s="13"/>
      <c r="M2154" s="22"/>
      <c r="N2154" s="22"/>
    </row>
    <row r="2155" spans="1:14" ht="27.6">
      <c r="A2155" s="6" t="s">
        <v>33</v>
      </c>
      <c r="B2155" s="62" t="s">
        <v>487</v>
      </c>
      <c r="C2155" s="2" t="s">
        <v>22</v>
      </c>
      <c r="D2155" s="2" t="s">
        <v>132</v>
      </c>
      <c r="E2155" s="12"/>
      <c r="F2155" s="12"/>
      <c r="G2155" s="13"/>
      <c r="H2155" s="13"/>
      <c r="I2155" s="13"/>
      <c r="J2155" s="13"/>
      <c r="K2155" s="13"/>
      <c r="M2155" s="22"/>
      <c r="N2155" s="22"/>
    </row>
    <row r="2156" spans="1:14">
      <c r="A2156" s="6" t="s">
        <v>33</v>
      </c>
      <c r="B2156" s="62" t="s">
        <v>487</v>
      </c>
      <c r="C2156" s="2" t="s">
        <v>22</v>
      </c>
      <c r="D2156" s="2" t="s">
        <v>133</v>
      </c>
      <c r="E2156" s="12">
        <v>20160455</v>
      </c>
      <c r="F2156" s="12">
        <v>26488844</v>
      </c>
      <c r="G2156" s="13">
        <v>5340405</v>
      </c>
      <c r="H2156" s="13">
        <v>4820934</v>
      </c>
      <c r="I2156" s="13">
        <v>6636839</v>
      </c>
      <c r="J2156" s="13">
        <v>827921</v>
      </c>
      <c r="K2156" s="13"/>
      <c r="M2156" s="22"/>
      <c r="N2156" s="22"/>
    </row>
    <row r="2157" spans="1:14">
      <c r="A2157" s="6" t="s">
        <v>33</v>
      </c>
      <c r="B2157" s="62" t="s">
        <v>487</v>
      </c>
      <c r="C2157" s="2" t="s">
        <v>22</v>
      </c>
      <c r="D2157" s="2" t="s">
        <v>134</v>
      </c>
      <c r="E2157" s="12">
        <v>1193870</v>
      </c>
      <c r="F2157" s="12">
        <v>1410720</v>
      </c>
      <c r="G2157" s="13">
        <v>1791226</v>
      </c>
      <c r="H2157" s="13">
        <v>1351057</v>
      </c>
      <c r="I2157" s="13">
        <v>903998</v>
      </c>
      <c r="J2157" s="13">
        <v>1075176</v>
      </c>
      <c r="K2157" s="13"/>
      <c r="M2157" s="22"/>
      <c r="N2157" s="22"/>
    </row>
    <row r="2158" spans="1:14">
      <c r="A2158" s="6" t="s">
        <v>33</v>
      </c>
      <c r="B2158" s="62" t="s">
        <v>487</v>
      </c>
      <c r="C2158" s="2" t="s">
        <v>87</v>
      </c>
      <c r="D2158" s="2" t="s">
        <v>135</v>
      </c>
      <c r="E2158" s="12"/>
      <c r="F2158" s="12"/>
      <c r="G2158" s="13"/>
      <c r="H2158" s="13"/>
      <c r="I2158" s="13"/>
      <c r="J2158" s="13"/>
      <c r="K2158" s="13"/>
      <c r="M2158" s="22"/>
      <c r="N2158" s="22"/>
    </row>
    <row r="2159" spans="1:14">
      <c r="A2159" s="6" t="s">
        <v>33</v>
      </c>
      <c r="B2159" s="62" t="s">
        <v>487</v>
      </c>
      <c r="C2159" s="2" t="s">
        <v>23</v>
      </c>
      <c r="D2159" s="2" t="s">
        <v>136</v>
      </c>
      <c r="E2159" s="12">
        <v>253002</v>
      </c>
      <c r="F2159" s="12"/>
      <c r="G2159" s="13"/>
      <c r="H2159" s="13">
        <v>253002</v>
      </c>
      <c r="I2159" s="13"/>
      <c r="J2159" s="13"/>
      <c r="K2159" s="13"/>
      <c r="M2159" s="22"/>
      <c r="N2159" s="22"/>
    </row>
    <row r="2160" spans="1:14">
      <c r="A2160" s="6" t="s">
        <v>33</v>
      </c>
      <c r="B2160" s="62" t="s">
        <v>487</v>
      </c>
      <c r="C2160" s="2" t="s">
        <v>23</v>
      </c>
      <c r="D2160" s="2" t="s">
        <v>126</v>
      </c>
      <c r="E2160" s="12">
        <v>52468</v>
      </c>
      <c r="F2160" s="12">
        <v>52468</v>
      </c>
      <c r="G2160" s="13"/>
      <c r="H2160" s="13"/>
      <c r="I2160" s="13"/>
      <c r="J2160" s="13"/>
      <c r="K2160" s="13"/>
      <c r="M2160" s="22"/>
      <c r="N2160" s="22"/>
    </row>
    <row r="2161" spans="1:14">
      <c r="A2161" s="6" t="s">
        <v>33</v>
      </c>
      <c r="B2161" s="62" t="s">
        <v>487</v>
      </c>
      <c r="C2161" s="2" t="s">
        <v>23</v>
      </c>
      <c r="D2161" s="2" t="s">
        <v>127</v>
      </c>
      <c r="E2161" s="12"/>
      <c r="F2161" s="12"/>
      <c r="G2161" s="13"/>
      <c r="H2161" s="13"/>
      <c r="I2161" s="13"/>
      <c r="J2161" s="13"/>
      <c r="K2161" s="13"/>
      <c r="M2161" s="22"/>
      <c r="N2161" s="22"/>
    </row>
    <row r="2162" spans="1:14">
      <c r="A2162" s="6" t="s">
        <v>33</v>
      </c>
      <c r="B2162" s="62" t="s">
        <v>487</v>
      </c>
      <c r="C2162" s="2" t="s">
        <v>23</v>
      </c>
      <c r="D2162" s="2" t="s">
        <v>128</v>
      </c>
      <c r="E2162" s="12"/>
      <c r="F2162" s="12"/>
      <c r="G2162" s="13"/>
      <c r="H2162" s="13"/>
      <c r="I2162" s="13"/>
      <c r="J2162" s="13"/>
      <c r="K2162" s="13"/>
      <c r="M2162" s="22"/>
      <c r="N2162" s="22"/>
    </row>
    <row r="2163" spans="1:14">
      <c r="A2163" s="6" t="s">
        <v>33</v>
      </c>
      <c r="B2163" s="62" t="s">
        <v>487</v>
      </c>
      <c r="C2163" s="2" t="s">
        <v>23</v>
      </c>
      <c r="D2163" s="2" t="s">
        <v>129</v>
      </c>
      <c r="E2163" s="12"/>
      <c r="F2163" s="12"/>
      <c r="G2163" s="13"/>
      <c r="H2163" s="13"/>
      <c r="I2163" s="13"/>
      <c r="J2163" s="13"/>
      <c r="K2163" s="13"/>
      <c r="M2163" s="22"/>
      <c r="N2163" s="22"/>
    </row>
    <row r="2164" spans="1:14">
      <c r="A2164" s="6" t="s">
        <v>33</v>
      </c>
      <c r="B2164" s="62" t="s">
        <v>487</v>
      </c>
      <c r="C2164" s="2" t="s">
        <v>23</v>
      </c>
      <c r="D2164" s="2" t="s">
        <v>130</v>
      </c>
      <c r="E2164" s="12"/>
      <c r="F2164" s="12"/>
      <c r="G2164" s="13"/>
      <c r="H2164" s="13"/>
      <c r="I2164" s="13"/>
      <c r="J2164" s="13"/>
      <c r="K2164" s="13"/>
      <c r="M2164" s="22"/>
      <c r="N2164" s="22"/>
    </row>
    <row r="2165" spans="1:14">
      <c r="A2165" s="6" t="s">
        <v>33</v>
      </c>
      <c r="B2165" s="62" t="s">
        <v>487</v>
      </c>
      <c r="C2165" s="2" t="s">
        <v>23</v>
      </c>
      <c r="D2165" s="2" t="s">
        <v>137</v>
      </c>
      <c r="E2165" s="12"/>
      <c r="F2165" s="12"/>
      <c r="G2165" s="13"/>
      <c r="H2165" s="13"/>
      <c r="I2165" s="13"/>
      <c r="J2165" s="13"/>
      <c r="K2165" s="13"/>
      <c r="M2165" s="22"/>
      <c r="N2165" s="22"/>
    </row>
    <row r="2166" spans="1:14" ht="27.6">
      <c r="A2166" s="6" t="s">
        <v>33</v>
      </c>
      <c r="B2166" s="62" t="s">
        <v>487</v>
      </c>
      <c r="C2166" s="2" t="s">
        <v>23</v>
      </c>
      <c r="D2166" s="2" t="s">
        <v>138</v>
      </c>
      <c r="E2166" s="12"/>
      <c r="F2166" s="12"/>
      <c r="G2166" s="13"/>
      <c r="H2166" s="13"/>
      <c r="I2166" s="13"/>
      <c r="J2166" s="13"/>
      <c r="K2166" s="13"/>
      <c r="M2166" s="22"/>
      <c r="N2166" s="22"/>
    </row>
    <row r="2167" spans="1:14">
      <c r="A2167" s="6" t="s">
        <v>33</v>
      </c>
      <c r="B2167" s="62" t="s">
        <v>487</v>
      </c>
      <c r="C2167" s="2" t="s">
        <v>23</v>
      </c>
      <c r="D2167" s="2" t="s">
        <v>134</v>
      </c>
      <c r="E2167" s="12"/>
      <c r="F2167" s="12"/>
      <c r="G2167" s="13"/>
      <c r="H2167" s="13"/>
      <c r="I2167" s="13"/>
      <c r="J2167" s="13"/>
      <c r="K2167" s="13"/>
      <c r="M2167" s="22"/>
      <c r="N2167" s="22"/>
    </row>
    <row r="2168" spans="1:14">
      <c r="A2168" s="6" t="s">
        <v>33</v>
      </c>
      <c r="B2168" s="62" t="s">
        <v>487</v>
      </c>
      <c r="C2168" s="2" t="s">
        <v>24</v>
      </c>
      <c r="D2168" s="2" t="s">
        <v>125</v>
      </c>
      <c r="E2168" s="12"/>
      <c r="F2168" s="12"/>
      <c r="G2168" s="13">
        <v>565755</v>
      </c>
      <c r="H2168" s="13">
        <v>503000</v>
      </c>
      <c r="I2168" s="13"/>
      <c r="J2168" s="13">
        <v>62756</v>
      </c>
      <c r="K2168" s="13"/>
      <c r="M2168" s="22"/>
      <c r="N2168" s="22"/>
    </row>
    <row r="2169" spans="1:14">
      <c r="A2169" s="6" t="s">
        <v>33</v>
      </c>
      <c r="B2169" s="62" t="s">
        <v>487</v>
      </c>
      <c r="C2169" s="2" t="s">
        <v>24</v>
      </c>
      <c r="D2169" s="2" t="s">
        <v>126</v>
      </c>
      <c r="E2169" s="12"/>
      <c r="F2169" s="12"/>
      <c r="G2169" s="13">
        <v>565755</v>
      </c>
      <c r="H2169" s="13">
        <v>10533</v>
      </c>
      <c r="I2169" s="13"/>
      <c r="J2169" s="13">
        <v>555222</v>
      </c>
      <c r="K2169" s="13"/>
      <c r="M2169" s="22"/>
      <c r="N2169" s="22"/>
    </row>
    <row r="2170" spans="1:14">
      <c r="A2170" s="6" t="s">
        <v>33</v>
      </c>
      <c r="B2170" s="62" t="s">
        <v>487</v>
      </c>
      <c r="C2170" s="2" t="s">
        <v>24</v>
      </c>
      <c r="D2170" s="2" t="s">
        <v>127</v>
      </c>
      <c r="E2170" s="12"/>
      <c r="F2170" s="12"/>
      <c r="G2170" s="13"/>
      <c r="H2170" s="13"/>
      <c r="I2170" s="13"/>
      <c r="J2170" s="13"/>
      <c r="K2170" s="13"/>
      <c r="M2170" s="22"/>
      <c r="N2170" s="22"/>
    </row>
    <row r="2171" spans="1:14">
      <c r="A2171" s="6" t="s">
        <v>33</v>
      </c>
      <c r="B2171" s="62" t="s">
        <v>487</v>
      </c>
      <c r="C2171" s="2" t="s">
        <v>24</v>
      </c>
      <c r="D2171" s="2" t="s">
        <v>128</v>
      </c>
      <c r="E2171" s="12"/>
      <c r="F2171" s="12"/>
      <c r="G2171" s="13"/>
      <c r="H2171" s="13"/>
      <c r="I2171" s="13"/>
      <c r="J2171" s="13"/>
      <c r="K2171" s="13"/>
      <c r="M2171" s="22"/>
      <c r="N2171" s="22"/>
    </row>
    <row r="2172" spans="1:14">
      <c r="A2172" s="6" t="s">
        <v>33</v>
      </c>
      <c r="B2172" s="62" t="s">
        <v>487</v>
      </c>
      <c r="C2172" s="2" t="s">
        <v>24</v>
      </c>
      <c r="D2172" s="2" t="s">
        <v>129</v>
      </c>
      <c r="E2172" s="12"/>
      <c r="F2172" s="12"/>
      <c r="G2172" s="13"/>
      <c r="H2172" s="13"/>
      <c r="I2172" s="13"/>
      <c r="J2172" s="13"/>
      <c r="K2172" s="13"/>
      <c r="M2172" s="22"/>
      <c r="N2172" s="22"/>
    </row>
    <row r="2173" spans="1:14">
      <c r="A2173" s="6" t="s">
        <v>33</v>
      </c>
      <c r="B2173" s="62" t="s">
        <v>487</v>
      </c>
      <c r="C2173" s="2" t="s">
        <v>24</v>
      </c>
      <c r="D2173" s="2" t="s">
        <v>130</v>
      </c>
      <c r="E2173" s="12"/>
      <c r="F2173" s="12"/>
      <c r="G2173" s="13"/>
      <c r="H2173" s="13"/>
      <c r="I2173" s="13"/>
      <c r="J2173" s="13"/>
      <c r="K2173" s="13"/>
      <c r="M2173" s="22"/>
      <c r="N2173" s="22"/>
    </row>
    <row r="2174" spans="1:14">
      <c r="A2174" s="6" t="s">
        <v>33</v>
      </c>
      <c r="B2174" s="62" t="s">
        <v>487</v>
      </c>
      <c r="C2174" s="2" t="s">
        <v>24</v>
      </c>
      <c r="D2174" s="2" t="s">
        <v>137</v>
      </c>
      <c r="E2174" s="12"/>
      <c r="F2174" s="12"/>
      <c r="G2174" s="13"/>
      <c r="H2174" s="13"/>
      <c r="I2174" s="13"/>
      <c r="J2174" s="13"/>
      <c r="K2174" s="13"/>
      <c r="M2174" s="22"/>
      <c r="N2174" s="22"/>
    </row>
    <row r="2175" spans="1:14">
      <c r="A2175" s="6" t="s">
        <v>33</v>
      </c>
      <c r="B2175" s="62" t="s">
        <v>487</v>
      </c>
      <c r="C2175" s="2" t="s">
        <v>24</v>
      </c>
      <c r="D2175" s="2" t="s">
        <v>139</v>
      </c>
      <c r="E2175" s="12"/>
      <c r="F2175" s="12"/>
      <c r="G2175" s="13"/>
      <c r="H2175" s="13"/>
      <c r="I2175" s="13"/>
      <c r="J2175" s="13"/>
      <c r="K2175" s="13"/>
      <c r="M2175" s="22"/>
      <c r="N2175" s="22"/>
    </row>
    <row r="2176" spans="1:14" ht="27.6">
      <c r="A2176" s="6" t="s">
        <v>33</v>
      </c>
      <c r="B2176" s="62" t="s">
        <v>487</v>
      </c>
      <c r="C2176" s="2" t="s">
        <v>24</v>
      </c>
      <c r="D2176" s="2" t="s">
        <v>140</v>
      </c>
      <c r="E2176" s="12"/>
      <c r="F2176" s="12"/>
      <c r="G2176" s="13"/>
      <c r="H2176" s="13"/>
      <c r="I2176" s="13"/>
      <c r="J2176" s="13"/>
      <c r="K2176" s="13"/>
      <c r="M2176" s="22"/>
      <c r="N2176" s="22"/>
    </row>
    <row r="2177" spans="1:14">
      <c r="A2177" s="6" t="s">
        <v>33</v>
      </c>
      <c r="B2177" s="62" t="s">
        <v>487</v>
      </c>
      <c r="C2177" s="2" t="s">
        <v>24</v>
      </c>
      <c r="D2177" s="2" t="s">
        <v>134</v>
      </c>
      <c r="E2177" s="12"/>
      <c r="F2177" s="12"/>
      <c r="G2177" s="13"/>
      <c r="H2177" s="13"/>
      <c r="I2177" s="13"/>
      <c r="J2177" s="13"/>
      <c r="K2177" s="13"/>
      <c r="M2177" s="22"/>
      <c r="N2177" s="22"/>
    </row>
    <row r="2178" spans="1:14">
      <c r="A2178" s="6" t="s">
        <v>33</v>
      </c>
      <c r="B2178" s="62" t="s">
        <v>487</v>
      </c>
      <c r="C2178" s="2" t="s">
        <v>25</v>
      </c>
      <c r="D2178" s="2" t="s">
        <v>134</v>
      </c>
      <c r="E2178" s="12"/>
      <c r="F2178" s="12"/>
      <c r="G2178" s="13"/>
      <c r="H2178" s="13"/>
      <c r="I2178" s="13"/>
      <c r="J2178" s="13"/>
      <c r="K2178" s="13"/>
      <c r="M2178" s="22"/>
      <c r="N2178" s="22"/>
    </row>
    <row r="2179" spans="1:14">
      <c r="A2179" s="6" t="s">
        <v>33</v>
      </c>
      <c r="B2179" s="62" t="s">
        <v>487</v>
      </c>
      <c r="C2179" s="2" t="s">
        <v>25</v>
      </c>
      <c r="D2179" s="2" t="s">
        <v>134</v>
      </c>
      <c r="E2179" s="12"/>
      <c r="F2179" s="12"/>
      <c r="G2179" s="13"/>
      <c r="H2179" s="13"/>
      <c r="I2179" s="13"/>
      <c r="J2179" s="13"/>
      <c r="K2179" s="13"/>
      <c r="M2179" s="22"/>
      <c r="N2179" s="22"/>
    </row>
    <row r="2180" spans="1:14">
      <c r="A2180" s="6" t="s">
        <v>33</v>
      </c>
      <c r="B2180" s="62" t="s">
        <v>487</v>
      </c>
      <c r="C2180" s="2" t="s">
        <v>26</v>
      </c>
      <c r="D2180" s="2" t="s">
        <v>134</v>
      </c>
      <c r="E2180" s="12"/>
      <c r="F2180" s="12"/>
      <c r="G2180" s="13"/>
      <c r="H2180" s="13"/>
      <c r="I2180" s="13"/>
      <c r="J2180" s="13"/>
      <c r="K2180" s="13"/>
      <c r="M2180" s="22"/>
      <c r="N2180" s="22"/>
    </row>
    <row r="2181" spans="1:14">
      <c r="A2181" s="6" t="s">
        <v>33</v>
      </c>
      <c r="B2181" s="62" t="s">
        <v>487</v>
      </c>
      <c r="C2181" s="2" t="s">
        <v>26</v>
      </c>
      <c r="D2181" s="2" t="s">
        <v>134</v>
      </c>
      <c r="E2181" s="12"/>
      <c r="F2181" s="12"/>
      <c r="G2181" s="13"/>
      <c r="H2181" s="13"/>
      <c r="I2181" s="13"/>
      <c r="J2181" s="13"/>
      <c r="K2181" s="13"/>
      <c r="M2181" s="22"/>
      <c r="N2181" s="22"/>
    </row>
    <row r="2182" spans="1:14">
      <c r="A2182" s="6" t="s">
        <v>33</v>
      </c>
      <c r="B2182" s="62" t="s">
        <v>487</v>
      </c>
      <c r="C2182" s="2" t="s">
        <v>14</v>
      </c>
      <c r="D2182" s="2" t="s">
        <v>134</v>
      </c>
      <c r="E2182" s="12"/>
      <c r="F2182" s="12"/>
      <c r="G2182" s="13"/>
      <c r="H2182" s="13"/>
      <c r="I2182" s="13"/>
      <c r="J2182" s="13"/>
      <c r="K2182" s="13"/>
      <c r="M2182" s="22"/>
      <c r="N2182" s="22"/>
    </row>
    <row r="2183" spans="1:14">
      <c r="A2183" s="6" t="s">
        <v>33</v>
      </c>
      <c r="B2183" s="62" t="s">
        <v>487</v>
      </c>
      <c r="C2183" s="2" t="s">
        <v>14</v>
      </c>
      <c r="D2183" s="2" t="s">
        <v>134</v>
      </c>
      <c r="E2183" s="12"/>
      <c r="F2183" s="12"/>
      <c r="G2183" s="13"/>
      <c r="H2183" s="13"/>
      <c r="I2183" s="13"/>
      <c r="J2183" s="13"/>
      <c r="K2183" s="13"/>
      <c r="M2183" s="22"/>
      <c r="N2183" s="22"/>
    </row>
    <row r="2184" spans="1:14" ht="27.6">
      <c r="A2184" s="6" t="s">
        <v>33</v>
      </c>
      <c r="B2184" s="62" t="s">
        <v>487</v>
      </c>
      <c r="C2184" s="2" t="s">
        <v>27</v>
      </c>
      <c r="D2184" s="2" t="s">
        <v>141</v>
      </c>
      <c r="E2184" s="12"/>
      <c r="F2184" s="12">
        <v>1163171</v>
      </c>
      <c r="G2184" s="13">
        <v>1163171</v>
      </c>
      <c r="H2184" s="13"/>
      <c r="I2184" s="13"/>
      <c r="J2184" s="13"/>
      <c r="K2184" s="13"/>
      <c r="M2184" s="22">
        <v>348648</v>
      </c>
      <c r="N2184" s="22" t="s">
        <v>490</v>
      </c>
    </row>
    <row r="2185" spans="1:14" ht="41.4">
      <c r="A2185" s="6" t="s">
        <v>33</v>
      </c>
      <c r="B2185" s="62" t="s">
        <v>487</v>
      </c>
      <c r="C2185" s="2" t="s">
        <v>27</v>
      </c>
      <c r="D2185" s="2" t="s">
        <v>142</v>
      </c>
      <c r="E2185" s="12"/>
      <c r="F2185" s="12"/>
      <c r="G2185" s="13"/>
      <c r="H2185" s="13"/>
      <c r="I2185" s="13"/>
      <c r="J2185" s="13"/>
      <c r="K2185" s="13"/>
      <c r="M2185" s="22"/>
      <c r="N2185" s="22"/>
    </row>
    <row r="2186" spans="1:14">
      <c r="A2186" s="6" t="s">
        <v>35</v>
      </c>
      <c r="B2186" s="62" t="s">
        <v>491</v>
      </c>
      <c r="C2186" s="2" t="s">
        <v>22</v>
      </c>
      <c r="D2186" s="2" t="s">
        <v>125</v>
      </c>
      <c r="E2186" s="12">
        <v>521660</v>
      </c>
      <c r="F2186" s="12">
        <v>521660</v>
      </c>
      <c r="G2186" s="13"/>
      <c r="H2186" s="13"/>
      <c r="I2186" s="13"/>
      <c r="J2186" s="13"/>
      <c r="K2186" s="13"/>
      <c r="M2186" s="22"/>
      <c r="N2186" s="22" t="s">
        <v>506</v>
      </c>
    </row>
    <row r="2187" spans="1:14">
      <c r="A2187" s="6" t="s">
        <v>35</v>
      </c>
      <c r="B2187" s="62" t="s">
        <v>491</v>
      </c>
      <c r="C2187" s="2" t="s">
        <v>22</v>
      </c>
      <c r="D2187" s="2" t="s">
        <v>126</v>
      </c>
      <c r="E2187" s="12">
        <v>521659</v>
      </c>
      <c r="F2187" s="12">
        <v>521659</v>
      </c>
      <c r="G2187" s="13"/>
      <c r="H2187" s="13"/>
      <c r="I2187" s="13"/>
      <c r="J2187" s="13"/>
      <c r="K2187" s="13"/>
      <c r="M2187" s="22"/>
      <c r="N2187" s="22" t="s">
        <v>507</v>
      </c>
    </row>
    <row r="2188" spans="1:14">
      <c r="A2188" s="6" t="s">
        <v>35</v>
      </c>
      <c r="B2188" s="63" t="s">
        <v>491</v>
      </c>
      <c r="C2188" s="2" t="s">
        <v>22</v>
      </c>
      <c r="D2188" s="2" t="s">
        <v>127</v>
      </c>
      <c r="E2188" s="12"/>
      <c r="F2188" s="12"/>
      <c r="G2188" s="13"/>
      <c r="H2188" s="13"/>
      <c r="I2188" s="13"/>
      <c r="J2188" s="13"/>
      <c r="K2188" s="13"/>
      <c r="M2188" s="22"/>
      <c r="N2188" s="22"/>
    </row>
    <row r="2189" spans="1:14">
      <c r="A2189" s="6" t="s">
        <v>35</v>
      </c>
      <c r="B2189" s="62" t="s">
        <v>491</v>
      </c>
      <c r="C2189" s="2" t="s">
        <v>22</v>
      </c>
      <c r="D2189" s="2" t="s">
        <v>128</v>
      </c>
      <c r="E2189" s="12"/>
      <c r="F2189" s="12"/>
      <c r="G2189" s="13"/>
      <c r="H2189" s="13"/>
      <c r="I2189" s="13"/>
      <c r="J2189" s="13"/>
      <c r="K2189" s="13"/>
      <c r="M2189" s="22"/>
      <c r="N2189" s="22"/>
    </row>
    <row r="2190" spans="1:14">
      <c r="A2190" s="6" t="s">
        <v>35</v>
      </c>
      <c r="B2190" s="62" t="s">
        <v>491</v>
      </c>
      <c r="C2190" s="2" t="s">
        <v>22</v>
      </c>
      <c r="D2190" s="2" t="s">
        <v>129</v>
      </c>
      <c r="E2190" s="12"/>
      <c r="F2190" s="12"/>
      <c r="G2190" s="13"/>
      <c r="H2190" s="13"/>
      <c r="I2190" s="13"/>
      <c r="J2190" s="13"/>
      <c r="K2190" s="13"/>
      <c r="M2190" s="22"/>
      <c r="N2190" s="22"/>
    </row>
    <row r="2191" spans="1:14">
      <c r="A2191" s="6" t="s">
        <v>35</v>
      </c>
      <c r="B2191" s="62" t="s">
        <v>491</v>
      </c>
      <c r="C2191" s="2" t="s">
        <v>22</v>
      </c>
      <c r="D2191" s="2" t="s">
        <v>130</v>
      </c>
      <c r="E2191" s="12"/>
      <c r="F2191" s="12"/>
      <c r="G2191" s="13"/>
      <c r="H2191" s="13"/>
      <c r="I2191" s="13"/>
      <c r="J2191" s="13"/>
      <c r="K2191" s="13"/>
      <c r="M2191" s="22"/>
      <c r="N2191" s="22"/>
    </row>
    <row r="2192" spans="1:14">
      <c r="A2192" s="6" t="s">
        <v>35</v>
      </c>
      <c r="B2192" s="62" t="s">
        <v>491</v>
      </c>
      <c r="C2192" s="2" t="s">
        <v>22</v>
      </c>
      <c r="D2192" s="2" t="s">
        <v>131</v>
      </c>
      <c r="E2192" s="12"/>
      <c r="F2192" s="12"/>
      <c r="G2192" s="13"/>
      <c r="H2192" s="13"/>
      <c r="I2192" s="13"/>
      <c r="J2192" s="13"/>
      <c r="K2192" s="13"/>
      <c r="M2192" s="22"/>
      <c r="N2192" s="22"/>
    </row>
    <row r="2193" spans="1:14" ht="27.6">
      <c r="A2193" s="6" t="s">
        <v>35</v>
      </c>
      <c r="B2193" s="62" t="s">
        <v>491</v>
      </c>
      <c r="C2193" s="2" t="s">
        <v>22</v>
      </c>
      <c r="D2193" s="2" t="s">
        <v>132</v>
      </c>
      <c r="E2193" s="12"/>
      <c r="F2193" s="12"/>
      <c r="G2193" s="13"/>
      <c r="H2193" s="13"/>
      <c r="I2193" s="13"/>
      <c r="J2193" s="13"/>
      <c r="K2193" s="13"/>
      <c r="M2193" s="22"/>
      <c r="N2193" s="22"/>
    </row>
    <row r="2194" spans="1:14">
      <c r="A2194" s="6" t="s">
        <v>35</v>
      </c>
      <c r="B2194" s="62" t="s">
        <v>491</v>
      </c>
      <c r="C2194" s="2" t="s">
        <v>22</v>
      </c>
      <c r="D2194" s="2" t="s">
        <v>133</v>
      </c>
      <c r="E2194" s="12"/>
      <c r="F2194" s="12"/>
      <c r="G2194" s="13"/>
      <c r="H2194" s="13"/>
      <c r="I2194" s="13"/>
      <c r="J2194" s="13"/>
      <c r="K2194" s="13"/>
      <c r="M2194" s="22"/>
      <c r="N2194" s="22"/>
    </row>
    <row r="2195" spans="1:14">
      <c r="A2195" s="6" t="s">
        <v>35</v>
      </c>
      <c r="B2195" s="62" t="s">
        <v>491</v>
      </c>
      <c r="C2195" s="2" t="s">
        <v>22</v>
      </c>
      <c r="D2195" s="2" t="s">
        <v>134</v>
      </c>
      <c r="E2195" s="12"/>
      <c r="F2195" s="12"/>
      <c r="G2195" s="13"/>
      <c r="H2195" s="13"/>
      <c r="I2195" s="13"/>
      <c r="J2195" s="13"/>
      <c r="K2195" s="13"/>
      <c r="M2195" s="22"/>
      <c r="N2195" s="22"/>
    </row>
    <row r="2196" spans="1:14">
      <c r="A2196" s="6" t="s">
        <v>35</v>
      </c>
      <c r="B2196" s="62" t="s">
        <v>491</v>
      </c>
      <c r="C2196" s="2" t="s">
        <v>87</v>
      </c>
      <c r="D2196" s="2" t="s">
        <v>135</v>
      </c>
      <c r="E2196" s="12"/>
      <c r="F2196" s="12"/>
      <c r="G2196" s="13">
        <v>282931</v>
      </c>
      <c r="H2196" s="13">
        <v>82947</v>
      </c>
      <c r="I2196" s="13">
        <v>2330397</v>
      </c>
      <c r="J2196" s="13">
        <v>308247.14</v>
      </c>
      <c r="K2196" s="13">
        <v>714821</v>
      </c>
      <c r="L2196" s="2">
        <v>2015174.61</v>
      </c>
      <c r="M2196" s="22">
        <v>692719.83</v>
      </c>
      <c r="N2196" s="22" t="s">
        <v>508</v>
      </c>
    </row>
    <row r="2197" spans="1:14">
      <c r="A2197" s="6" t="s">
        <v>35</v>
      </c>
      <c r="B2197" s="62" t="s">
        <v>491</v>
      </c>
      <c r="C2197" s="2" t="s">
        <v>23</v>
      </c>
      <c r="D2197" s="2" t="s">
        <v>136</v>
      </c>
      <c r="E2197" s="12"/>
      <c r="F2197" s="12"/>
      <c r="G2197" s="13">
        <v>521660</v>
      </c>
      <c r="H2197" s="13">
        <v>521660</v>
      </c>
      <c r="I2197" s="13"/>
      <c r="J2197" s="13"/>
      <c r="K2197" s="13"/>
      <c r="M2197" s="22"/>
      <c r="N2197" s="22" t="s">
        <v>506</v>
      </c>
    </row>
    <row r="2198" spans="1:14">
      <c r="A2198" s="6" t="s">
        <v>35</v>
      </c>
      <c r="B2198" s="62" t="s">
        <v>491</v>
      </c>
      <c r="C2198" s="2" t="s">
        <v>23</v>
      </c>
      <c r="D2198" s="2" t="s">
        <v>126</v>
      </c>
      <c r="E2198" s="12"/>
      <c r="F2198" s="12"/>
      <c r="G2198" s="13">
        <v>1684449</v>
      </c>
      <c r="H2198" s="13">
        <v>1070362</v>
      </c>
      <c r="I2198" s="13"/>
      <c r="J2198" s="13">
        <v>478431.14</v>
      </c>
      <c r="K2198" s="13"/>
      <c r="L2198" s="2">
        <v>135655.85999999999</v>
      </c>
      <c r="M2198" s="22"/>
      <c r="N2198" s="22" t="s">
        <v>511</v>
      </c>
    </row>
    <row r="2199" spans="1:14">
      <c r="A2199" s="6" t="s">
        <v>35</v>
      </c>
      <c r="B2199" s="62" t="s">
        <v>491</v>
      </c>
      <c r="C2199" s="2" t="s">
        <v>23</v>
      </c>
      <c r="D2199" s="2" t="s">
        <v>127</v>
      </c>
      <c r="E2199" s="12"/>
      <c r="F2199" s="12"/>
      <c r="G2199" s="13"/>
      <c r="H2199" s="13"/>
      <c r="I2199" s="13"/>
      <c r="J2199" s="13"/>
      <c r="K2199" s="13"/>
      <c r="M2199" s="22"/>
      <c r="N2199" s="22"/>
    </row>
    <row r="2200" spans="1:14">
      <c r="A2200" s="6" t="s">
        <v>35</v>
      </c>
      <c r="B2200" s="62" t="s">
        <v>491</v>
      </c>
      <c r="C2200" s="2" t="s">
        <v>23</v>
      </c>
      <c r="D2200" s="2" t="s">
        <v>128</v>
      </c>
      <c r="E2200" s="12"/>
      <c r="F2200" s="12"/>
      <c r="G2200" s="13"/>
      <c r="H2200" s="13"/>
      <c r="I2200" s="13"/>
      <c r="J2200" s="13"/>
      <c r="K2200" s="13"/>
      <c r="M2200" s="22"/>
      <c r="N2200" s="22"/>
    </row>
    <row r="2201" spans="1:14">
      <c r="A2201" s="6" t="s">
        <v>35</v>
      </c>
      <c r="B2201" s="62" t="s">
        <v>491</v>
      </c>
      <c r="C2201" s="2" t="s">
        <v>23</v>
      </c>
      <c r="D2201" s="2" t="s">
        <v>129</v>
      </c>
      <c r="E2201" s="12"/>
      <c r="F2201" s="12"/>
      <c r="G2201" s="13"/>
      <c r="H2201" s="13"/>
      <c r="I2201" s="13"/>
      <c r="J2201" s="13"/>
      <c r="K2201" s="13"/>
      <c r="M2201" s="22"/>
      <c r="N2201" s="22"/>
    </row>
    <row r="2202" spans="1:14">
      <c r="A2202" s="6" t="s">
        <v>35</v>
      </c>
      <c r="B2202" s="62" t="s">
        <v>491</v>
      </c>
      <c r="C2202" s="2" t="s">
        <v>23</v>
      </c>
      <c r="D2202" s="2" t="s">
        <v>130</v>
      </c>
      <c r="E2202" s="12"/>
      <c r="F2202" s="12"/>
      <c r="G2202" s="13"/>
      <c r="H2202" s="13"/>
      <c r="I2202" s="13"/>
      <c r="J2202" s="13"/>
      <c r="K2202" s="13"/>
      <c r="M2202" s="22"/>
      <c r="N2202" s="22"/>
    </row>
    <row r="2203" spans="1:14">
      <c r="A2203" s="6" t="s">
        <v>35</v>
      </c>
      <c r="B2203" s="62" t="s">
        <v>491</v>
      </c>
      <c r="C2203" s="2" t="s">
        <v>23</v>
      </c>
      <c r="D2203" s="2" t="s">
        <v>137</v>
      </c>
      <c r="E2203" s="12"/>
      <c r="F2203" s="12"/>
      <c r="G2203" s="13"/>
      <c r="H2203" s="13"/>
      <c r="I2203" s="13"/>
      <c r="J2203" s="13"/>
      <c r="K2203" s="13"/>
      <c r="M2203" s="22"/>
      <c r="N2203" s="22"/>
    </row>
    <row r="2204" spans="1:14" ht="27.6">
      <c r="A2204" s="6" t="s">
        <v>35</v>
      </c>
      <c r="B2204" s="62" t="s">
        <v>491</v>
      </c>
      <c r="C2204" s="2" t="s">
        <v>23</v>
      </c>
      <c r="D2204" s="2" t="s">
        <v>138</v>
      </c>
      <c r="E2204" s="12"/>
      <c r="F2204" s="12"/>
      <c r="G2204" s="13"/>
      <c r="H2204" s="13"/>
      <c r="I2204" s="13"/>
      <c r="J2204" s="13"/>
      <c r="K2204" s="13"/>
      <c r="M2204" s="22"/>
      <c r="N2204" s="22"/>
    </row>
    <row r="2205" spans="1:14">
      <c r="A2205" s="6" t="s">
        <v>35</v>
      </c>
      <c r="B2205" s="62" t="s">
        <v>491</v>
      </c>
      <c r="C2205" s="2" t="s">
        <v>23</v>
      </c>
      <c r="D2205" s="2" t="s">
        <v>134</v>
      </c>
      <c r="E2205" s="12"/>
      <c r="F2205" s="12"/>
      <c r="G2205" s="13"/>
      <c r="H2205" s="13"/>
      <c r="I2205" s="13"/>
      <c r="J2205" s="13"/>
      <c r="K2205" s="13"/>
      <c r="M2205" s="22"/>
      <c r="N2205" s="22"/>
    </row>
    <row r="2206" spans="1:14">
      <c r="A2206" s="6" t="s">
        <v>35</v>
      </c>
      <c r="B2206" s="62" t="s">
        <v>491</v>
      </c>
      <c r="C2206" s="2" t="s">
        <v>24</v>
      </c>
      <c r="D2206" s="2" t="s">
        <v>125</v>
      </c>
      <c r="E2206" s="12"/>
      <c r="F2206" s="12"/>
      <c r="G2206" s="13">
        <v>2061569</v>
      </c>
      <c r="H2206" s="13"/>
      <c r="I2206" s="13"/>
      <c r="J2206" s="13">
        <v>2055600.49</v>
      </c>
      <c r="K2206" s="13"/>
      <c r="L2206" s="2">
        <v>5968.99</v>
      </c>
      <c r="M2206" s="22"/>
      <c r="N2206" s="22" t="s">
        <v>512</v>
      </c>
    </row>
    <row r="2207" spans="1:14">
      <c r="A2207" s="6" t="s">
        <v>35</v>
      </c>
      <c r="B2207" s="62" t="s">
        <v>491</v>
      </c>
      <c r="C2207" s="2" t="s">
        <v>24</v>
      </c>
      <c r="D2207" s="2" t="s">
        <v>126</v>
      </c>
      <c r="E2207" s="12"/>
      <c r="F2207" s="12"/>
      <c r="G2207" s="13">
        <v>1896626</v>
      </c>
      <c r="H2207" s="13"/>
      <c r="I2207" s="13"/>
      <c r="J2207" s="13">
        <v>1507577.07</v>
      </c>
      <c r="K2207" s="13"/>
      <c r="L2207" s="2">
        <v>234096.12</v>
      </c>
      <c r="M2207" s="22">
        <v>154952.81</v>
      </c>
      <c r="N2207" s="22" t="s">
        <v>513</v>
      </c>
    </row>
    <row r="2208" spans="1:14">
      <c r="A2208" s="6" t="s">
        <v>35</v>
      </c>
      <c r="B2208" s="62" t="s">
        <v>491</v>
      </c>
      <c r="C2208" s="2" t="s">
        <v>24</v>
      </c>
      <c r="D2208" s="2" t="s">
        <v>127</v>
      </c>
      <c r="E2208" s="12"/>
      <c r="F2208" s="12"/>
      <c r="G2208" s="13"/>
      <c r="H2208" s="13"/>
      <c r="I2208" s="13"/>
      <c r="J2208" s="13"/>
      <c r="K2208" s="13"/>
      <c r="M2208" s="22"/>
      <c r="N2208" s="22"/>
    </row>
    <row r="2209" spans="1:14">
      <c r="A2209" s="6" t="s">
        <v>35</v>
      </c>
      <c r="B2209" s="62" t="s">
        <v>491</v>
      </c>
      <c r="C2209" s="2" t="s">
        <v>24</v>
      </c>
      <c r="D2209" s="2" t="s">
        <v>128</v>
      </c>
      <c r="E2209" s="12"/>
      <c r="F2209" s="12"/>
      <c r="G2209" s="13"/>
      <c r="H2209" s="13"/>
      <c r="I2209" s="13"/>
      <c r="J2209" s="13"/>
      <c r="K2209" s="13"/>
      <c r="M2209" s="22"/>
      <c r="N2209" s="22"/>
    </row>
    <row r="2210" spans="1:14">
      <c r="A2210" s="6" t="s">
        <v>35</v>
      </c>
      <c r="B2210" s="62" t="s">
        <v>491</v>
      </c>
      <c r="C2210" s="2" t="s">
        <v>24</v>
      </c>
      <c r="D2210" s="2" t="s">
        <v>129</v>
      </c>
      <c r="E2210" s="12"/>
      <c r="F2210" s="12"/>
      <c r="G2210" s="13"/>
      <c r="H2210" s="13"/>
      <c r="I2210" s="13"/>
      <c r="J2210" s="13"/>
      <c r="K2210" s="13"/>
      <c r="M2210" s="22"/>
      <c r="N2210" s="22"/>
    </row>
    <row r="2211" spans="1:14">
      <c r="A2211" s="6" t="s">
        <v>35</v>
      </c>
      <c r="B2211" s="62" t="s">
        <v>491</v>
      </c>
      <c r="C2211" s="2" t="s">
        <v>24</v>
      </c>
      <c r="D2211" s="2" t="s">
        <v>130</v>
      </c>
      <c r="E2211" s="12"/>
      <c r="F2211" s="12"/>
      <c r="G2211" s="13"/>
      <c r="H2211" s="13"/>
      <c r="I2211" s="13"/>
      <c r="J2211" s="13"/>
      <c r="K2211" s="13"/>
      <c r="M2211" s="22"/>
      <c r="N2211" s="22"/>
    </row>
    <row r="2212" spans="1:14">
      <c r="A2212" s="6" t="s">
        <v>35</v>
      </c>
      <c r="B2212" s="62" t="s">
        <v>491</v>
      </c>
      <c r="C2212" s="2" t="s">
        <v>24</v>
      </c>
      <c r="D2212" s="2" t="s">
        <v>137</v>
      </c>
      <c r="E2212" s="12"/>
      <c r="F2212" s="12"/>
      <c r="G2212" s="13"/>
      <c r="H2212" s="13"/>
      <c r="I2212" s="13"/>
      <c r="J2212" s="13"/>
      <c r="K2212" s="13"/>
      <c r="M2212" s="22"/>
      <c r="N2212" s="22"/>
    </row>
    <row r="2213" spans="1:14">
      <c r="A2213" s="6" t="s">
        <v>35</v>
      </c>
      <c r="B2213" s="62" t="s">
        <v>491</v>
      </c>
      <c r="C2213" s="2" t="s">
        <v>24</v>
      </c>
      <c r="D2213" s="2" t="s">
        <v>139</v>
      </c>
      <c r="E2213" s="12"/>
      <c r="F2213" s="12"/>
      <c r="G2213" s="13"/>
      <c r="H2213" s="13"/>
      <c r="I2213" s="13"/>
      <c r="J2213" s="13"/>
      <c r="K2213" s="13"/>
      <c r="M2213" s="22"/>
      <c r="N2213" s="22"/>
    </row>
    <row r="2214" spans="1:14" ht="27.6">
      <c r="A2214" s="6" t="s">
        <v>35</v>
      </c>
      <c r="B2214" s="62" t="s">
        <v>491</v>
      </c>
      <c r="C2214" s="2" t="s">
        <v>24</v>
      </c>
      <c r="D2214" s="2" t="s">
        <v>140</v>
      </c>
      <c r="E2214" s="12"/>
      <c r="F2214" s="12"/>
      <c r="G2214" s="13"/>
      <c r="H2214" s="13"/>
      <c r="I2214" s="13"/>
      <c r="J2214" s="13"/>
      <c r="K2214" s="13"/>
      <c r="M2214" s="22"/>
      <c r="N2214" s="22"/>
    </row>
    <row r="2215" spans="1:14">
      <c r="A2215" s="6" t="s">
        <v>35</v>
      </c>
      <c r="B2215" s="62" t="s">
        <v>491</v>
      </c>
      <c r="C2215" s="2" t="s">
        <v>24</v>
      </c>
      <c r="D2215" s="2" t="s">
        <v>134</v>
      </c>
      <c r="E2215" s="12"/>
      <c r="F2215" s="12"/>
      <c r="G2215" s="13"/>
      <c r="H2215" s="13"/>
      <c r="I2215" s="13"/>
      <c r="J2215" s="13"/>
      <c r="K2215" s="13"/>
      <c r="M2215" s="22"/>
      <c r="N2215" s="22"/>
    </row>
    <row r="2216" spans="1:14">
      <c r="A2216" s="6" t="s">
        <v>35</v>
      </c>
      <c r="B2216" s="62" t="s">
        <v>491</v>
      </c>
      <c r="C2216" s="2" t="s">
        <v>25</v>
      </c>
      <c r="D2216" s="2" t="s">
        <v>134</v>
      </c>
      <c r="E2216" s="12"/>
      <c r="F2216" s="12"/>
      <c r="G2216" s="13"/>
      <c r="H2216" s="13"/>
      <c r="I2216" s="13"/>
      <c r="J2216" s="13"/>
      <c r="K2216" s="13"/>
      <c r="M2216" s="22"/>
      <c r="N2216" s="22"/>
    </row>
    <row r="2217" spans="1:14">
      <c r="A2217" s="6" t="s">
        <v>35</v>
      </c>
      <c r="B2217" s="62" t="s">
        <v>491</v>
      </c>
      <c r="C2217" s="2" t="s">
        <v>25</v>
      </c>
      <c r="D2217" s="2" t="s">
        <v>134</v>
      </c>
      <c r="E2217" s="12"/>
      <c r="F2217" s="12"/>
      <c r="G2217" s="13"/>
      <c r="H2217" s="13"/>
      <c r="I2217" s="13"/>
      <c r="J2217" s="13"/>
      <c r="K2217" s="13"/>
      <c r="M2217" s="22"/>
      <c r="N2217" s="22"/>
    </row>
    <row r="2218" spans="1:14">
      <c r="A2218" s="6" t="s">
        <v>35</v>
      </c>
      <c r="B2218" s="62" t="s">
        <v>491</v>
      </c>
      <c r="C2218" s="2" t="s">
        <v>26</v>
      </c>
      <c r="D2218" s="2" t="s">
        <v>134</v>
      </c>
      <c r="E2218" s="12"/>
      <c r="F2218" s="12"/>
      <c r="G2218" s="13"/>
      <c r="H2218" s="13"/>
      <c r="I2218" s="13"/>
      <c r="J2218" s="13"/>
      <c r="K2218" s="13"/>
      <c r="M2218" s="22"/>
      <c r="N2218" s="22"/>
    </row>
    <row r="2219" spans="1:14">
      <c r="A2219" s="6" t="s">
        <v>35</v>
      </c>
      <c r="B2219" s="62" t="s">
        <v>491</v>
      </c>
      <c r="C2219" s="2" t="s">
        <v>26</v>
      </c>
      <c r="D2219" s="2" t="s">
        <v>134</v>
      </c>
      <c r="E2219" s="12"/>
      <c r="F2219" s="12"/>
      <c r="G2219" s="13"/>
      <c r="H2219" s="13"/>
      <c r="I2219" s="13"/>
      <c r="J2219" s="13"/>
      <c r="K2219" s="13"/>
      <c r="M2219" s="22"/>
      <c r="N2219" s="22"/>
    </row>
    <row r="2220" spans="1:14">
      <c r="A2220" s="6" t="s">
        <v>35</v>
      </c>
      <c r="B2220" s="62" t="s">
        <v>491</v>
      </c>
      <c r="C2220" s="2" t="s">
        <v>14</v>
      </c>
      <c r="D2220" s="2" t="s">
        <v>134</v>
      </c>
      <c r="E2220" s="12"/>
      <c r="F2220" s="12"/>
      <c r="G2220" s="13"/>
      <c r="H2220" s="13"/>
      <c r="I2220" s="13"/>
      <c r="J2220" s="13"/>
      <c r="K2220" s="13"/>
      <c r="M2220" s="22"/>
      <c r="N2220" s="22"/>
    </row>
    <row r="2221" spans="1:14">
      <c r="A2221" s="6" t="s">
        <v>35</v>
      </c>
      <c r="B2221" s="62" t="s">
        <v>491</v>
      </c>
      <c r="C2221" s="2" t="s">
        <v>14</v>
      </c>
      <c r="D2221" s="2" t="s">
        <v>134</v>
      </c>
      <c r="E2221" s="12"/>
      <c r="F2221" s="12"/>
      <c r="G2221" s="13"/>
      <c r="H2221" s="13"/>
      <c r="I2221" s="13"/>
      <c r="J2221" s="13"/>
      <c r="K2221" s="13"/>
      <c r="M2221" s="22"/>
      <c r="N2221" s="22"/>
    </row>
    <row r="2222" spans="1:14" ht="27.6">
      <c r="A2222" s="6" t="s">
        <v>35</v>
      </c>
      <c r="B2222" s="62" t="s">
        <v>491</v>
      </c>
      <c r="C2222" s="2" t="s">
        <v>27</v>
      </c>
      <c r="D2222" s="2" t="s">
        <v>141</v>
      </c>
      <c r="E2222" s="12"/>
      <c r="F2222" s="12"/>
      <c r="G2222" s="13"/>
      <c r="H2222" s="13"/>
      <c r="I2222" s="13"/>
      <c r="J2222" s="13"/>
      <c r="K2222" s="13"/>
      <c r="M2222" s="22"/>
      <c r="N2222" s="22"/>
    </row>
    <row r="2223" spans="1:14" ht="41.4">
      <c r="A2223" s="6" t="s">
        <v>35</v>
      </c>
      <c r="B2223" s="62" t="s">
        <v>491</v>
      </c>
      <c r="C2223" s="2" t="s">
        <v>27</v>
      </c>
      <c r="D2223" s="2" t="s">
        <v>142</v>
      </c>
      <c r="E2223" s="12"/>
      <c r="F2223" s="12"/>
      <c r="G2223" s="13"/>
      <c r="H2223" s="13"/>
      <c r="I2223" s="13"/>
      <c r="J2223" s="13"/>
      <c r="K2223" s="13"/>
      <c r="M2223" s="22"/>
      <c r="N2223" s="22"/>
    </row>
    <row r="2224" spans="1:14">
      <c r="A2224" s="6" t="s">
        <v>29</v>
      </c>
      <c r="B2224" s="62" t="s">
        <v>514</v>
      </c>
      <c r="C2224" s="2" t="s">
        <v>22</v>
      </c>
      <c r="D2224" s="2" t="s">
        <v>125</v>
      </c>
      <c r="E2224" s="12">
        <v>4475232</v>
      </c>
      <c r="F2224" s="12">
        <v>3784650</v>
      </c>
      <c r="G2224" s="13"/>
      <c r="H2224" s="13">
        <v>690582</v>
      </c>
      <c r="I2224" s="13"/>
      <c r="J2224" s="13"/>
      <c r="K2224" s="13"/>
      <c r="M2224" s="22"/>
      <c r="N2224" s="22"/>
    </row>
    <row r="2225" spans="1:14">
      <c r="A2225" s="6" t="s">
        <v>29</v>
      </c>
      <c r="B2225" s="63" t="s">
        <v>514</v>
      </c>
      <c r="C2225" s="2" t="s">
        <v>22</v>
      </c>
      <c r="D2225" s="2" t="s">
        <v>126</v>
      </c>
      <c r="E2225" s="12">
        <v>4475231</v>
      </c>
      <c r="F2225" s="12">
        <v>3095042</v>
      </c>
      <c r="G2225" s="13"/>
      <c r="H2225" s="13">
        <v>1380189</v>
      </c>
      <c r="I2225" s="13"/>
      <c r="J2225" s="13"/>
      <c r="K2225" s="13"/>
      <c r="M2225" s="22"/>
      <c r="N2225" s="22"/>
    </row>
    <row r="2226" spans="1:14">
      <c r="A2226" s="6" t="s">
        <v>29</v>
      </c>
      <c r="B2226" s="62" t="s">
        <v>514</v>
      </c>
      <c r="C2226" s="2" t="s">
        <v>22</v>
      </c>
      <c r="D2226" s="2" t="s">
        <v>127</v>
      </c>
      <c r="E2226" s="12"/>
      <c r="F2226" s="12"/>
      <c r="G2226" s="13"/>
      <c r="H2226" s="13"/>
      <c r="I2226" s="13"/>
      <c r="J2226" s="13"/>
      <c r="K2226" s="13"/>
      <c r="M2226" s="22"/>
      <c r="N2226" s="22"/>
    </row>
    <row r="2227" spans="1:14">
      <c r="A2227" s="6" t="s">
        <v>29</v>
      </c>
      <c r="B2227" s="62" t="s">
        <v>514</v>
      </c>
      <c r="C2227" s="2" t="s">
        <v>22</v>
      </c>
      <c r="D2227" s="2" t="s">
        <v>128</v>
      </c>
      <c r="E2227" s="12"/>
      <c r="F2227" s="12"/>
      <c r="G2227" s="13"/>
      <c r="H2227" s="13"/>
      <c r="I2227" s="13"/>
      <c r="J2227" s="13"/>
      <c r="K2227" s="13"/>
      <c r="M2227" s="22"/>
      <c r="N2227" s="22"/>
    </row>
    <row r="2228" spans="1:14">
      <c r="A2228" s="6" t="s">
        <v>29</v>
      </c>
      <c r="B2228" s="62" t="s">
        <v>514</v>
      </c>
      <c r="C2228" s="2" t="s">
        <v>22</v>
      </c>
      <c r="D2228" s="2" t="s">
        <v>129</v>
      </c>
      <c r="E2228" s="12">
        <v>589114</v>
      </c>
      <c r="F2228" s="12">
        <v>365865</v>
      </c>
      <c r="G2228" s="13"/>
      <c r="H2228" s="13">
        <v>223249</v>
      </c>
      <c r="I2228" s="13"/>
      <c r="J2228" s="13"/>
      <c r="K2228" s="13"/>
      <c r="M2228" s="22"/>
      <c r="N2228" s="22"/>
    </row>
    <row r="2229" spans="1:14">
      <c r="A2229" s="6" t="s">
        <v>29</v>
      </c>
      <c r="B2229" s="62" t="s">
        <v>514</v>
      </c>
      <c r="C2229" s="2" t="s">
        <v>22</v>
      </c>
      <c r="D2229" s="2" t="s">
        <v>130</v>
      </c>
      <c r="E2229" s="12"/>
      <c r="F2229" s="12"/>
      <c r="G2229" s="13"/>
      <c r="H2229" s="13"/>
      <c r="I2229" s="13"/>
      <c r="J2229" s="13"/>
      <c r="K2229" s="13"/>
      <c r="M2229" s="22"/>
      <c r="N2229" s="22"/>
    </row>
    <row r="2230" spans="1:14">
      <c r="A2230" s="6" t="s">
        <v>29</v>
      </c>
      <c r="B2230" s="62" t="s">
        <v>514</v>
      </c>
      <c r="C2230" s="2" t="s">
        <v>22</v>
      </c>
      <c r="D2230" s="2" t="s">
        <v>131</v>
      </c>
      <c r="E2230" s="12"/>
      <c r="F2230" s="12"/>
      <c r="G2230" s="13"/>
      <c r="H2230" s="13"/>
      <c r="I2230" s="13"/>
      <c r="J2230" s="13"/>
      <c r="K2230" s="13"/>
      <c r="M2230" s="22"/>
      <c r="N2230" s="22"/>
    </row>
    <row r="2231" spans="1:14" ht="27.6">
      <c r="A2231" s="6" t="s">
        <v>29</v>
      </c>
      <c r="B2231" s="62" t="s">
        <v>514</v>
      </c>
      <c r="C2231" s="2" t="s">
        <v>22</v>
      </c>
      <c r="D2231" s="2" t="s">
        <v>132</v>
      </c>
      <c r="E2231" s="12"/>
      <c r="F2231" s="12"/>
      <c r="G2231" s="13"/>
      <c r="H2231" s="13"/>
      <c r="I2231" s="13"/>
      <c r="J2231" s="13"/>
      <c r="K2231" s="13"/>
      <c r="M2231" s="22"/>
      <c r="N2231" s="22"/>
    </row>
    <row r="2232" spans="1:14">
      <c r="A2232" s="6" t="s">
        <v>29</v>
      </c>
      <c r="B2232" s="62" t="s">
        <v>514</v>
      </c>
      <c r="C2232" s="2" t="s">
        <v>22</v>
      </c>
      <c r="D2232" s="2" t="s">
        <v>133</v>
      </c>
      <c r="E2232" s="12"/>
      <c r="F2232" s="12"/>
      <c r="G2232" s="13"/>
      <c r="H2232" s="13"/>
      <c r="I2232" s="13"/>
      <c r="J2232" s="13"/>
      <c r="K2232" s="13"/>
      <c r="M2232" s="22"/>
      <c r="N2232" s="22"/>
    </row>
    <row r="2233" spans="1:14">
      <c r="A2233" s="6" t="s">
        <v>29</v>
      </c>
      <c r="B2233" s="62" t="s">
        <v>514</v>
      </c>
      <c r="C2233" s="2" t="s">
        <v>22</v>
      </c>
      <c r="D2233" s="2" t="s">
        <v>134</v>
      </c>
      <c r="E2233" s="12"/>
      <c r="F2233" s="12"/>
      <c r="G2233" s="13">
        <v>1157990</v>
      </c>
      <c r="H2233" s="13">
        <v>17050</v>
      </c>
      <c r="I2233" s="13"/>
      <c r="J2233" s="13">
        <v>995</v>
      </c>
      <c r="K2233" s="13"/>
      <c r="M2233" s="22"/>
      <c r="N2233" s="22"/>
    </row>
    <row r="2234" spans="1:14">
      <c r="A2234" s="6" t="s">
        <v>29</v>
      </c>
      <c r="B2234" s="62" t="s">
        <v>514</v>
      </c>
      <c r="C2234" s="2" t="s">
        <v>87</v>
      </c>
      <c r="D2234" s="2" t="s">
        <v>135</v>
      </c>
      <c r="E2234" s="12"/>
      <c r="F2234" s="12"/>
      <c r="G2234" s="13">
        <v>1403617</v>
      </c>
      <c r="H2234" s="13">
        <v>375211</v>
      </c>
      <c r="I2234" s="13">
        <v>938522</v>
      </c>
      <c r="J2234" s="13">
        <v>1127103</v>
      </c>
      <c r="K2234" s="13" t="s">
        <v>31</v>
      </c>
      <c r="L2234" s="2">
        <v>562388</v>
      </c>
      <c r="M2234" s="22">
        <v>409820</v>
      </c>
      <c r="N2234" s="22"/>
    </row>
    <row r="2235" spans="1:14">
      <c r="A2235" s="6" t="s">
        <v>29</v>
      </c>
      <c r="B2235" s="62" t="s">
        <v>514</v>
      </c>
      <c r="C2235" s="2" t="s">
        <v>23</v>
      </c>
      <c r="D2235" s="2" t="s">
        <v>136</v>
      </c>
      <c r="E2235" s="12"/>
      <c r="F2235" s="12"/>
      <c r="G2235" s="13">
        <v>4475232</v>
      </c>
      <c r="H2235" s="13">
        <v>4475232</v>
      </c>
      <c r="I2235" s="13"/>
      <c r="J2235" s="13"/>
      <c r="K2235" s="13"/>
      <c r="M2235" s="22"/>
      <c r="N2235" s="22"/>
    </row>
    <row r="2236" spans="1:14">
      <c r="A2236" s="6" t="s">
        <v>29</v>
      </c>
      <c r="B2236" s="62" t="s">
        <v>514</v>
      </c>
      <c r="C2236" s="2" t="s">
        <v>23</v>
      </c>
      <c r="D2236" s="2" t="s">
        <v>126</v>
      </c>
      <c r="E2236" s="12"/>
      <c r="F2236" s="12"/>
      <c r="G2236" s="13">
        <v>19350825</v>
      </c>
      <c r="H2236" s="13">
        <v>4199966</v>
      </c>
      <c r="I2236" s="13"/>
      <c r="J2236" s="13">
        <v>10277208</v>
      </c>
      <c r="K2236" s="13"/>
      <c r="L2236" s="2">
        <v>2307167</v>
      </c>
      <c r="M2236" s="22">
        <v>2566483</v>
      </c>
      <c r="N2236" s="22"/>
    </row>
    <row r="2237" spans="1:14">
      <c r="A2237" s="6" t="s">
        <v>29</v>
      </c>
      <c r="B2237" s="62" t="s">
        <v>514</v>
      </c>
      <c r="C2237" s="2" t="s">
        <v>23</v>
      </c>
      <c r="D2237" s="2" t="s">
        <v>127</v>
      </c>
      <c r="E2237" s="12"/>
      <c r="F2237" s="12"/>
      <c r="G2237" s="13"/>
      <c r="H2237" s="13"/>
      <c r="I2237" s="13"/>
      <c r="J2237" s="13"/>
      <c r="K2237" s="13"/>
      <c r="M2237" s="22"/>
      <c r="N2237" s="22"/>
    </row>
    <row r="2238" spans="1:14">
      <c r="A2238" s="6" t="s">
        <v>29</v>
      </c>
      <c r="B2238" s="62" t="s">
        <v>514</v>
      </c>
      <c r="C2238" s="2" t="s">
        <v>23</v>
      </c>
      <c r="D2238" s="2" t="s">
        <v>128</v>
      </c>
      <c r="E2238" s="12"/>
      <c r="F2238" s="12"/>
      <c r="G2238" s="13"/>
      <c r="H2238" s="13"/>
      <c r="I2238" s="13"/>
      <c r="J2238" s="13"/>
      <c r="K2238" s="13"/>
      <c r="M2238" s="22"/>
      <c r="N2238" s="22"/>
    </row>
    <row r="2239" spans="1:14">
      <c r="A2239" s="6" t="s">
        <v>29</v>
      </c>
      <c r="B2239" s="62" t="s">
        <v>514</v>
      </c>
      <c r="C2239" s="2" t="s">
        <v>23</v>
      </c>
      <c r="D2239" s="2" t="s">
        <v>129</v>
      </c>
      <c r="E2239" s="12"/>
      <c r="F2239" s="12"/>
      <c r="G2239" s="13">
        <v>1321737</v>
      </c>
      <c r="H2239" s="13">
        <v>20674</v>
      </c>
      <c r="I2239" s="13"/>
      <c r="J2239" s="13">
        <v>610401</v>
      </c>
      <c r="K2239" s="13"/>
      <c r="L2239" s="2">
        <v>345259</v>
      </c>
      <c r="M2239" s="22">
        <v>345403</v>
      </c>
      <c r="N2239" s="22"/>
    </row>
    <row r="2240" spans="1:14">
      <c r="A2240" s="6" t="s">
        <v>29</v>
      </c>
      <c r="B2240" s="62" t="s">
        <v>514</v>
      </c>
      <c r="C2240" s="2" t="s">
        <v>23</v>
      </c>
      <c r="D2240" s="2" t="s">
        <v>130</v>
      </c>
      <c r="E2240" s="12"/>
      <c r="F2240" s="12"/>
      <c r="G2240" s="13"/>
      <c r="H2240" s="13"/>
      <c r="I2240" s="13"/>
      <c r="J2240" s="13"/>
      <c r="K2240" s="13"/>
      <c r="M2240" s="22"/>
      <c r="N2240" s="22"/>
    </row>
    <row r="2241" spans="1:14">
      <c r="A2241" s="6" t="s">
        <v>29</v>
      </c>
      <c r="B2241" s="62" t="s">
        <v>514</v>
      </c>
      <c r="C2241" s="2" t="s">
        <v>23</v>
      </c>
      <c r="D2241" s="2" t="s">
        <v>137</v>
      </c>
      <c r="E2241" s="12"/>
      <c r="F2241" s="12"/>
      <c r="G2241" s="13"/>
      <c r="H2241" s="13"/>
      <c r="I2241" s="13"/>
      <c r="J2241" s="13"/>
      <c r="K2241" s="13"/>
      <c r="M2241" s="22"/>
      <c r="N2241" s="22"/>
    </row>
    <row r="2242" spans="1:14" ht="27.6">
      <c r="A2242" s="6" t="s">
        <v>29</v>
      </c>
      <c r="B2242" s="62" t="s">
        <v>514</v>
      </c>
      <c r="C2242" s="2" t="s">
        <v>23</v>
      </c>
      <c r="D2242" s="2" t="s">
        <v>138</v>
      </c>
      <c r="E2242" s="12"/>
      <c r="F2242" s="12"/>
      <c r="G2242" s="13"/>
      <c r="H2242" s="13"/>
      <c r="I2242" s="13"/>
      <c r="J2242" s="13"/>
      <c r="K2242" s="13"/>
      <c r="M2242" s="22"/>
      <c r="N2242" s="22"/>
    </row>
    <row r="2243" spans="1:14">
      <c r="A2243" s="6" t="s">
        <v>29</v>
      </c>
      <c r="B2243" s="62" t="s">
        <v>514</v>
      </c>
      <c r="C2243" s="2" t="s">
        <v>23</v>
      </c>
      <c r="D2243" s="2" t="s">
        <v>134</v>
      </c>
      <c r="E2243" s="12"/>
      <c r="F2243" s="12"/>
      <c r="G2243" s="13"/>
      <c r="H2243" s="13"/>
      <c r="I2243" s="13"/>
      <c r="J2243" s="13"/>
      <c r="K2243" s="13"/>
      <c r="M2243" s="22"/>
      <c r="N2243" s="22"/>
    </row>
    <row r="2244" spans="1:14">
      <c r="A2244" s="6" t="s">
        <v>29</v>
      </c>
      <c r="B2244" s="62" t="s">
        <v>514</v>
      </c>
      <c r="C2244" s="2" t="s">
        <v>24</v>
      </c>
      <c r="D2244" s="2" t="s">
        <v>125</v>
      </c>
      <c r="E2244" s="12"/>
      <c r="F2244" s="12"/>
      <c r="G2244" s="13">
        <v>21098298</v>
      </c>
      <c r="H2244" s="13">
        <v>5530250</v>
      </c>
      <c r="I2244" s="13"/>
      <c r="J2244" s="13">
        <v>15568048</v>
      </c>
      <c r="K2244" s="13"/>
      <c r="M2244" s="22"/>
      <c r="N2244" s="22"/>
    </row>
    <row r="2245" spans="1:14">
      <c r="A2245" s="6" t="s">
        <v>29</v>
      </c>
      <c r="B2245" s="62" t="s">
        <v>514</v>
      </c>
      <c r="C2245" s="2" t="s">
        <v>24</v>
      </c>
      <c r="D2245" s="2" t="s">
        <v>126</v>
      </c>
      <c r="E2245" s="12"/>
      <c r="F2245" s="12"/>
      <c r="G2245" s="13">
        <v>20375946</v>
      </c>
      <c r="H2245" s="13"/>
      <c r="I2245" s="13"/>
      <c r="J2245" s="13">
        <v>11018490</v>
      </c>
      <c r="K2245" s="13"/>
      <c r="L2245" s="2">
        <v>7140401</v>
      </c>
      <c r="M2245" s="22">
        <v>2217056</v>
      </c>
      <c r="N2245" s="22"/>
    </row>
    <row r="2246" spans="1:14">
      <c r="A2246" s="6" t="s">
        <v>29</v>
      </c>
      <c r="B2246" s="62" t="s">
        <v>514</v>
      </c>
      <c r="C2246" s="2" t="s">
        <v>24</v>
      </c>
      <c r="D2246" s="2" t="s">
        <v>127</v>
      </c>
      <c r="E2246" s="12"/>
      <c r="F2246" s="12"/>
      <c r="G2246" s="13"/>
      <c r="H2246" s="13"/>
      <c r="I2246" s="13"/>
      <c r="J2246" s="13"/>
      <c r="K2246" s="13"/>
      <c r="M2246" s="22"/>
      <c r="N2246" s="22"/>
    </row>
    <row r="2247" spans="1:14">
      <c r="A2247" s="6" t="s">
        <v>29</v>
      </c>
      <c r="B2247" s="62" t="s">
        <v>514</v>
      </c>
      <c r="C2247" s="2" t="s">
        <v>24</v>
      </c>
      <c r="D2247" s="2" t="s">
        <v>128</v>
      </c>
      <c r="E2247" s="12"/>
      <c r="F2247" s="12"/>
      <c r="G2247" s="13"/>
      <c r="H2247" s="13"/>
      <c r="I2247" s="13"/>
      <c r="J2247" s="13"/>
      <c r="K2247" s="13"/>
      <c r="M2247" s="22"/>
      <c r="N2247" s="22"/>
    </row>
    <row r="2248" spans="1:14">
      <c r="A2248" s="6" t="s">
        <v>29</v>
      </c>
      <c r="B2248" s="62" t="s">
        <v>514</v>
      </c>
      <c r="C2248" s="2" t="s">
        <v>24</v>
      </c>
      <c r="D2248" s="2" t="s">
        <v>129</v>
      </c>
      <c r="E2248" s="12"/>
      <c r="F2248" s="12"/>
      <c r="G2248" s="13">
        <v>2238723</v>
      </c>
      <c r="H2248" s="13"/>
      <c r="I2248" s="13"/>
      <c r="J2248" s="13">
        <v>76549</v>
      </c>
      <c r="K2248" s="13"/>
      <c r="L2248" s="2">
        <v>2162174</v>
      </c>
      <c r="M2248" s="22"/>
      <c r="N2248" s="22"/>
    </row>
    <row r="2249" spans="1:14">
      <c r="A2249" s="6" t="s">
        <v>29</v>
      </c>
      <c r="B2249" s="62" t="s">
        <v>514</v>
      </c>
      <c r="C2249" s="2" t="s">
        <v>24</v>
      </c>
      <c r="D2249" s="2" t="s">
        <v>130</v>
      </c>
      <c r="E2249" s="12"/>
      <c r="F2249" s="12"/>
      <c r="G2249" s="13"/>
      <c r="H2249" s="13"/>
      <c r="I2249" s="13"/>
      <c r="J2249" s="13"/>
      <c r="K2249" s="13"/>
      <c r="M2249" s="22"/>
      <c r="N2249" s="22"/>
    </row>
    <row r="2250" spans="1:14">
      <c r="A2250" s="6" t="s">
        <v>29</v>
      </c>
      <c r="B2250" s="62" t="s">
        <v>514</v>
      </c>
      <c r="C2250" s="2" t="s">
        <v>24</v>
      </c>
      <c r="D2250" s="2" t="s">
        <v>137</v>
      </c>
      <c r="E2250" s="12"/>
      <c r="F2250" s="12"/>
      <c r="G2250" s="13"/>
      <c r="H2250" s="13"/>
      <c r="I2250" s="13"/>
      <c r="J2250" s="13"/>
      <c r="K2250" s="13"/>
      <c r="M2250" s="22"/>
      <c r="N2250" s="22"/>
    </row>
    <row r="2251" spans="1:14">
      <c r="A2251" s="6" t="s">
        <v>29</v>
      </c>
      <c r="B2251" s="62" t="s">
        <v>514</v>
      </c>
      <c r="C2251" s="2" t="s">
        <v>24</v>
      </c>
      <c r="D2251" s="2" t="s">
        <v>139</v>
      </c>
      <c r="E2251" s="12"/>
      <c r="F2251" s="12"/>
      <c r="G2251" s="13"/>
      <c r="H2251" s="13"/>
      <c r="I2251" s="13"/>
      <c r="J2251" s="13"/>
      <c r="K2251" s="13"/>
      <c r="M2251" s="22"/>
      <c r="N2251" s="22"/>
    </row>
    <row r="2252" spans="1:14" ht="27.6">
      <c r="A2252" s="6" t="s">
        <v>29</v>
      </c>
      <c r="B2252" s="62" t="s">
        <v>514</v>
      </c>
      <c r="C2252" s="2" t="s">
        <v>24</v>
      </c>
      <c r="D2252" s="2" t="s">
        <v>140</v>
      </c>
      <c r="E2252" s="12"/>
      <c r="F2252" s="12"/>
      <c r="G2252" s="13"/>
      <c r="H2252" s="13"/>
      <c r="I2252" s="13"/>
      <c r="J2252" s="13"/>
      <c r="K2252" s="13"/>
      <c r="M2252" s="22"/>
      <c r="N2252" s="22"/>
    </row>
    <row r="2253" spans="1:14">
      <c r="A2253" s="6" t="s">
        <v>29</v>
      </c>
      <c r="B2253" s="62" t="s">
        <v>514</v>
      </c>
      <c r="C2253" s="2" t="s">
        <v>24</v>
      </c>
      <c r="D2253" s="2" t="s">
        <v>134</v>
      </c>
      <c r="E2253" s="12"/>
      <c r="F2253" s="12"/>
      <c r="G2253" s="13"/>
      <c r="H2253" s="13"/>
      <c r="I2253" s="13"/>
      <c r="J2253" s="13"/>
      <c r="K2253" s="13"/>
      <c r="M2253" s="22"/>
      <c r="N2253" s="22"/>
    </row>
    <row r="2254" spans="1:14">
      <c r="A2254" s="6" t="s">
        <v>29</v>
      </c>
      <c r="B2254" s="62" t="s">
        <v>514</v>
      </c>
      <c r="C2254" s="2" t="s">
        <v>25</v>
      </c>
      <c r="D2254" s="2" t="s">
        <v>134</v>
      </c>
      <c r="E2254" s="12"/>
      <c r="F2254" s="12"/>
      <c r="G2254" s="13"/>
      <c r="H2254" s="13"/>
      <c r="I2254" s="13"/>
      <c r="J2254" s="13"/>
      <c r="K2254" s="13"/>
      <c r="M2254" s="22"/>
      <c r="N2254" s="22"/>
    </row>
    <row r="2255" spans="1:14">
      <c r="A2255" s="6" t="s">
        <v>29</v>
      </c>
      <c r="B2255" s="62" t="s">
        <v>514</v>
      </c>
      <c r="C2255" s="2" t="s">
        <v>25</v>
      </c>
      <c r="D2255" s="2" t="s">
        <v>134</v>
      </c>
      <c r="E2255" s="12"/>
      <c r="F2255" s="12"/>
      <c r="G2255" s="13"/>
      <c r="H2255" s="13"/>
      <c r="I2255" s="13"/>
      <c r="J2255" s="13"/>
      <c r="K2255" s="13"/>
      <c r="M2255" s="22"/>
      <c r="N2255" s="22"/>
    </row>
    <row r="2256" spans="1:14">
      <c r="A2256" s="6" t="s">
        <v>29</v>
      </c>
      <c r="B2256" s="62" t="s">
        <v>514</v>
      </c>
      <c r="C2256" s="2" t="s">
        <v>26</v>
      </c>
      <c r="D2256" s="2" t="s">
        <v>134</v>
      </c>
      <c r="E2256" s="12">
        <v>115000</v>
      </c>
      <c r="F2256" s="12">
        <v>1900</v>
      </c>
      <c r="G2256" s="13"/>
      <c r="H2256" s="13">
        <v>53380</v>
      </c>
      <c r="I2256" s="13"/>
      <c r="J2256" s="13"/>
      <c r="K2256" s="13"/>
      <c r="M2256" s="22"/>
      <c r="N2256" s="22"/>
    </row>
    <row r="2257" spans="1:14">
      <c r="A2257" s="6" t="s">
        <v>29</v>
      </c>
      <c r="B2257" s="62" t="s">
        <v>514</v>
      </c>
      <c r="C2257" s="2" t="s">
        <v>26</v>
      </c>
      <c r="D2257" s="2" t="s">
        <v>134</v>
      </c>
      <c r="E2257" s="12"/>
      <c r="F2257" s="12"/>
      <c r="G2257" s="13"/>
      <c r="H2257" s="13"/>
      <c r="I2257" s="13"/>
      <c r="J2257" s="13"/>
      <c r="K2257" s="13"/>
      <c r="M2257" s="22"/>
      <c r="N2257" s="22"/>
    </row>
    <row r="2258" spans="1:14">
      <c r="A2258" s="6" t="s">
        <v>29</v>
      </c>
      <c r="B2258" s="62" t="s">
        <v>514</v>
      </c>
      <c r="C2258" s="2" t="s">
        <v>14</v>
      </c>
      <c r="D2258" s="2" t="s">
        <v>134</v>
      </c>
      <c r="E2258" s="12"/>
      <c r="F2258" s="12"/>
      <c r="G2258" s="13"/>
      <c r="H2258" s="13"/>
      <c r="I2258" s="13"/>
      <c r="J2258" s="13"/>
      <c r="K2258" s="13"/>
      <c r="M2258" s="22"/>
      <c r="N2258" s="22"/>
    </row>
    <row r="2259" spans="1:14">
      <c r="A2259" s="6" t="s">
        <v>29</v>
      </c>
      <c r="B2259" s="62" t="s">
        <v>514</v>
      </c>
      <c r="C2259" s="2" t="s">
        <v>14</v>
      </c>
      <c r="D2259" s="2" t="s">
        <v>134</v>
      </c>
      <c r="E2259" s="12"/>
      <c r="F2259" s="12"/>
      <c r="G2259" s="13"/>
      <c r="H2259" s="13"/>
      <c r="I2259" s="13"/>
      <c r="J2259" s="13"/>
      <c r="K2259" s="13"/>
      <c r="M2259" s="22"/>
      <c r="N2259" s="22"/>
    </row>
    <row r="2260" spans="1:14" ht="27.6">
      <c r="A2260" s="6" t="s">
        <v>29</v>
      </c>
      <c r="B2260" s="62" t="s">
        <v>514</v>
      </c>
      <c r="C2260" s="2" t="s">
        <v>27</v>
      </c>
      <c r="D2260" s="2" t="s">
        <v>141</v>
      </c>
      <c r="E2260" s="12">
        <v>20917</v>
      </c>
      <c r="F2260" s="12">
        <v>20917</v>
      </c>
      <c r="G2260" s="13"/>
      <c r="H2260" s="13"/>
      <c r="I2260" s="13"/>
      <c r="J2260" s="13"/>
      <c r="K2260" s="13"/>
      <c r="M2260" s="22"/>
      <c r="N2260" s="22"/>
    </row>
    <row r="2261" spans="1:14" ht="41.4">
      <c r="A2261" s="6" t="s">
        <v>29</v>
      </c>
      <c r="B2261" s="62" t="s">
        <v>514</v>
      </c>
      <c r="C2261" s="2" t="s">
        <v>27</v>
      </c>
      <c r="D2261" s="2" t="s">
        <v>142</v>
      </c>
      <c r="E2261" s="12"/>
      <c r="F2261" s="12"/>
      <c r="G2261" s="13"/>
      <c r="H2261" s="13"/>
      <c r="I2261" s="13"/>
      <c r="J2261" s="13"/>
      <c r="K2261" s="13"/>
      <c r="M2261" s="22"/>
      <c r="N2261" s="22"/>
    </row>
    <row r="2262" spans="1:14">
      <c r="A2262" s="6" t="s">
        <v>34</v>
      </c>
      <c r="B2262" s="63" t="s">
        <v>517</v>
      </c>
      <c r="C2262" s="2" t="s">
        <v>22</v>
      </c>
      <c r="D2262" s="2" t="s">
        <v>125</v>
      </c>
      <c r="E2262" s="12"/>
      <c r="F2262" s="12"/>
      <c r="G2262" s="13"/>
      <c r="H2262" s="13"/>
      <c r="I2262" s="13"/>
      <c r="J2262" s="13"/>
      <c r="K2262" s="13"/>
      <c r="M2262" s="22"/>
      <c r="N2262" s="22"/>
    </row>
    <row r="2263" spans="1:14">
      <c r="A2263" s="6" t="s">
        <v>34</v>
      </c>
      <c r="B2263" s="62" t="s">
        <v>517</v>
      </c>
      <c r="C2263" s="2" t="s">
        <v>22</v>
      </c>
      <c r="D2263" s="2" t="s">
        <v>126</v>
      </c>
      <c r="E2263" s="12"/>
      <c r="F2263" s="12"/>
      <c r="G2263" s="13"/>
      <c r="H2263" s="13"/>
      <c r="I2263" s="13"/>
      <c r="J2263" s="13"/>
      <c r="K2263" s="13"/>
      <c r="M2263" s="22"/>
      <c r="N2263" s="22"/>
    </row>
    <row r="2264" spans="1:14">
      <c r="A2264" s="6" t="s">
        <v>34</v>
      </c>
      <c r="B2264" s="62" t="s">
        <v>517</v>
      </c>
      <c r="C2264" s="2" t="s">
        <v>22</v>
      </c>
      <c r="D2264" s="2" t="s">
        <v>127</v>
      </c>
      <c r="E2264" s="12"/>
      <c r="F2264" s="12"/>
      <c r="G2264" s="13"/>
      <c r="H2264" s="13"/>
      <c r="I2264" s="13"/>
      <c r="J2264" s="13"/>
      <c r="K2264" s="13"/>
      <c r="M2264" s="22"/>
      <c r="N2264" s="22"/>
    </row>
    <row r="2265" spans="1:14">
      <c r="A2265" s="6" t="s">
        <v>34</v>
      </c>
      <c r="B2265" s="62" t="s">
        <v>517</v>
      </c>
      <c r="C2265" s="2" t="s">
        <v>22</v>
      </c>
      <c r="D2265" s="2" t="s">
        <v>128</v>
      </c>
      <c r="E2265" s="12"/>
      <c r="F2265" s="12"/>
      <c r="G2265" s="13"/>
      <c r="H2265" s="13"/>
      <c r="I2265" s="13"/>
      <c r="J2265" s="13"/>
      <c r="K2265" s="13"/>
      <c r="M2265" s="22"/>
      <c r="N2265" s="22"/>
    </row>
    <row r="2266" spans="1:14">
      <c r="A2266" s="6" t="s">
        <v>34</v>
      </c>
      <c r="B2266" s="62" t="s">
        <v>517</v>
      </c>
      <c r="C2266" s="2" t="s">
        <v>22</v>
      </c>
      <c r="D2266" s="2" t="s">
        <v>129</v>
      </c>
      <c r="E2266" s="12"/>
      <c r="F2266" s="12"/>
      <c r="G2266" s="13"/>
      <c r="H2266" s="13"/>
      <c r="I2266" s="13"/>
      <c r="J2266" s="13"/>
      <c r="K2266" s="13"/>
      <c r="M2266" s="22"/>
      <c r="N2266" s="22"/>
    </row>
    <row r="2267" spans="1:14">
      <c r="A2267" s="6" t="s">
        <v>34</v>
      </c>
      <c r="B2267" s="62" t="s">
        <v>517</v>
      </c>
      <c r="C2267" s="2" t="s">
        <v>22</v>
      </c>
      <c r="D2267" s="2" t="s">
        <v>130</v>
      </c>
      <c r="E2267" s="12"/>
      <c r="F2267" s="12"/>
      <c r="G2267" s="13"/>
      <c r="H2267" s="13"/>
      <c r="I2267" s="13"/>
      <c r="J2267" s="13"/>
      <c r="K2267" s="13"/>
      <c r="M2267" s="22"/>
      <c r="N2267" s="22"/>
    </row>
    <row r="2268" spans="1:14">
      <c r="A2268" s="6" t="s">
        <v>34</v>
      </c>
      <c r="B2268" s="62" t="s">
        <v>517</v>
      </c>
      <c r="C2268" s="2" t="s">
        <v>22</v>
      </c>
      <c r="D2268" s="2" t="s">
        <v>131</v>
      </c>
      <c r="E2268" s="12"/>
      <c r="F2268" s="12"/>
      <c r="G2268" s="13"/>
      <c r="H2268" s="13"/>
      <c r="I2268" s="13"/>
      <c r="J2268" s="13"/>
      <c r="K2268" s="13"/>
      <c r="M2268" s="22"/>
      <c r="N2268" s="22"/>
    </row>
    <row r="2269" spans="1:14" ht="27.6">
      <c r="A2269" s="6" t="s">
        <v>34</v>
      </c>
      <c r="B2269" s="62" t="s">
        <v>517</v>
      </c>
      <c r="C2269" s="2" t="s">
        <v>22</v>
      </c>
      <c r="D2269" s="2" t="s">
        <v>132</v>
      </c>
      <c r="E2269" s="12"/>
      <c r="F2269" s="12"/>
      <c r="G2269" s="13"/>
      <c r="H2269" s="13"/>
      <c r="I2269" s="13"/>
      <c r="J2269" s="13"/>
      <c r="K2269" s="13"/>
      <c r="M2269" s="22"/>
      <c r="N2269" s="22"/>
    </row>
    <row r="2270" spans="1:14">
      <c r="A2270" s="6" t="s">
        <v>34</v>
      </c>
      <c r="B2270" s="62" t="s">
        <v>517</v>
      </c>
      <c r="C2270" s="2" t="s">
        <v>22</v>
      </c>
      <c r="D2270" s="2" t="s">
        <v>133</v>
      </c>
      <c r="E2270" s="12"/>
      <c r="F2270" s="12"/>
      <c r="G2270" s="13"/>
      <c r="H2270" s="13"/>
      <c r="I2270" s="13"/>
      <c r="J2270" s="13"/>
      <c r="K2270" s="13"/>
      <c r="M2270" s="22"/>
      <c r="N2270" s="22"/>
    </row>
    <row r="2271" spans="1:14">
      <c r="A2271" s="6" t="s">
        <v>34</v>
      </c>
      <c r="B2271" s="62" t="s">
        <v>517</v>
      </c>
      <c r="C2271" s="2" t="s">
        <v>22</v>
      </c>
      <c r="D2271" s="2" t="s">
        <v>134</v>
      </c>
      <c r="E2271" s="12"/>
      <c r="F2271" s="12"/>
      <c r="G2271" s="13"/>
      <c r="H2271" s="13"/>
      <c r="I2271" s="13"/>
      <c r="J2271" s="13"/>
      <c r="K2271" s="13"/>
      <c r="M2271" s="22"/>
      <c r="N2271" s="22"/>
    </row>
    <row r="2272" spans="1:14">
      <c r="A2272" s="6" t="s">
        <v>34</v>
      </c>
      <c r="B2272" s="62" t="s">
        <v>517</v>
      </c>
      <c r="C2272" s="2" t="s">
        <v>87</v>
      </c>
      <c r="D2272" s="2" t="s">
        <v>135</v>
      </c>
      <c r="E2272" s="12"/>
      <c r="F2272" s="12"/>
      <c r="G2272" s="13"/>
      <c r="H2272" s="13"/>
      <c r="I2272" s="13">
        <v>100000</v>
      </c>
      <c r="J2272" s="13">
        <v>30000</v>
      </c>
      <c r="K2272" s="13"/>
      <c r="L2272" s="2">
        <v>69994</v>
      </c>
      <c r="M2272" s="22"/>
      <c r="N2272" s="22" t="s">
        <v>519</v>
      </c>
    </row>
    <row r="2273" spans="1:14">
      <c r="A2273" s="6" t="s">
        <v>34</v>
      </c>
      <c r="B2273" s="62" t="s">
        <v>517</v>
      </c>
      <c r="C2273" s="2" t="s">
        <v>23</v>
      </c>
      <c r="D2273" s="2" t="s">
        <v>136</v>
      </c>
      <c r="E2273" s="12"/>
      <c r="F2273" s="12"/>
      <c r="G2273" s="13"/>
      <c r="H2273" s="13"/>
      <c r="I2273" s="13"/>
      <c r="J2273" s="13"/>
      <c r="K2273" s="13"/>
      <c r="M2273" s="22"/>
      <c r="N2273" s="22"/>
    </row>
    <row r="2274" spans="1:14">
      <c r="A2274" s="6" t="s">
        <v>34</v>
      </c>
      <c r="B2274" s="62" t="s">
        <v>517</v>
      </c>
      <c r="C2274" s="2" t="s">
        <v>23</v>
      </c>
      <c r="D2274" s="2" t="s">
        <v>126</v>
      </c>
      <c r="E2274" s="12"/>
      <c r="F2274" s="12"/>
      <c r="G2274" s="13"/>
      <c r="H2274" s="13"/>
      <c r="I2274" s="13"/>
      <c r="J2274" s="13"/>
      <c r="K2274" s="13"/>
      <c r="M2274" s="22"/>
      <c r="N2274" s="22"/>
    </row>
    <row r="2275" spans="1:14">
      <c r="A2275" s="6" t="s">
        <v>34</v>
      </c>
      <c r="B2275" s="62" t="s">
        <v>517</v>
      </c>
      <c r="C2275" s="2" t="s">
        <v>23</v>
      </c>
      <c r="D2275" s="2" t="s">
        <v>127</v>
      </c>
      <c r="E2275" s="12"/>
      <c r="F2275" s="12"/>
      <c r="G2275" s="13"/>
      <c r="H2275" s="13"/>
      <c r="I2275" s="13"/>
      <c r="J2275" s="13"/>
      <c r="K2275" s="13"/>
      <c r="M2275" s="22"/>
      <c r="N2275" s="22"/>
    </row>
    <row r="2276" spans="1:14">
      <c r="A2276" s="6" t="s">
        <v>34</v>
      </c>
      <c r="B2276" s="62" t="s">
        <v>517</v>
      </c>
      <c r="C2276" s="2" t="s">
        <v>23</v>
      </c>
      <c r="D2276" s="2" t="s">
        <v>128</v>
      </c>
      <c r="E2276" s="12"/>
      <c r="F2276" s="12"/>
      <c r="G2276" s="13"/>
      <c r="H2276" s="13"/>
      <c r="I2276" s="13"/>
      <c r="J2276" s="13"/>
      <c r="K2276" s="13"/>
      <c r="M2276" s="22"/>
      <c r="N2276" s="22"/>
    </row>
    <row r="2277" spans="1:14">
      <c r="A2277" s="6" t="s">
        <v>34</v>
      </c>
      <c r="B2277" s="62" t="s">
        <v>517</v>
      </c>
      <c r="C2277" s="2" t="s">
        <v>23</v>
      </c>
      <c r="D2277" s="2" t="s">
        <v>129</v>
      </c>
      <c r="E2277" s="12"/>
      <c r="F2277" s="12"/>
      <c r="G2277" s="13"/>
      <c r="H2277" s="13"/>
      <c r="I2277" s="13"/>
      <c r="J2277" s="13"/>
      <c r="K2277" s="13"/>
      <c r="M2277" s="22"/>
      <c r="N2277" s="22"/>
    </row>
    <row r="2278" spans="1:14">
      <c r="A2278" s="6" t="s">
        <v>34</v>
      </c>
      <c r="B2278" s="62" t="s">
        <v>517</v>
      </c>
      <c r="C2278" s="2" t="s">
        <v>23</v>
      </c>
      <c r="D2278" s="2" t="s">
        <v>130</v>
      </c>
      <c r="E2278" s="12"/>
      <c r="F2278" s="12"/>
      <c r="G2278" s="13"/>
      <c r="H2278" s="13"/>
      <c r="I2278" s="13"/>
      <c r="J2278" s="13"/>
      <c r="K2278" s="13"/>
      <c r="M2278" s="22"/>
      <c r="N2278" s="22"/>
    </row>
    <row r="2279" spans="1:14">
      <c r="A2279" s="6" t="s">
        <v>34</v>
      </c>
      <c r="B2279" s="62" t="s">
        <v>517</v>
      </c>
      <c r="C2279" s="2" t="s">
        <v>23</v>
      </c>
      <c r="D2279" s="2" t="s">
        <v>137</v>
      </c>
      <c r="E2279" s="12"/>
      <c r="F2279" s="12"/>
      <c r="G2279" s="13"/>
      <c r="H2279" s="13"/>
      <c r="I2279" s="13"/>
      <c r="J2279" s="13"/>
      <c r="K2279" s="13"/>
      <c r="M2279" s="22"/>
      <c r="N2279" s="22"/>
    </row>
    <row r="2280" spans="1:14" ht="27.6">
      <c r="A2280" s="6" t="s">
        <v>34</v>
      </c>
      <c r="B2280" s="62" t="s">
        <v>517</v>
      </c>
      <c r="C2280" s="2" t="s">
        <v>23</v>
      </c>
      <c r="D2280" s="2" t="s">
        <v>138</v>
      </c>
      <c r="E2280" s="12"/>
      <c r="F2280" s="12"/>
      <c r="G2280" s="13"/>
      <c r="H2280" s="13"/>
      <c r="I2280" s="13"/>
      <c r="J2280" s="13"/>
      <c r="K2280" s="13"/>
      <c r="M2280" s="22"/>
      <c r="N2280" s="22"/>
    </row>
    <row r="2281" spans="1:14">
      <c r="A2281" s="6" t="s">
        <v>34</v>
      </c>
      <c r="B2281" s="62" t="s">
        <v>517</v>
      </c>
      <c r="C2281" s="2" t="s">
        <v>23</v>
      </c>
      <c r="D2281" s="2" t="s">
        <v>134</v>
      </c>
      <c r="E2281" s="12"/>
      <c r="F2281" s="12"/>
      <c r="G2281" s="13"/>
      <c r="H2281" s="13"/>
      <c r="I2281" s="13"/>
      <c r="J2281" s="13"/>
      <c r="K2281" s="13"/>
      <c r="M2281" s="22"/>
      <c r="N2281" s="22"/>
    </row>
    <row r="2282" spans="1:14">
      <c r="A2282" s="6" t="s">
        <v>34</v>
      </c>
      <c r="B2282" s="62" t="s">
        <v>517</v>
      </c>
      <c r="C2282" s="2" t="s">
        <v>24</v>
      </c>
      <c r="D2282" s="2" t="s">
        <v>125</v>
      </c>
      <c r="E2282" s="12"/>
      <c r="F2282" s="12"/>
      <c r="G2282" s="13"/>
      <c r="H2282" s="13"/>
      <c r="I2282" s="13"/>
      <c r="J2282" s="13"/>
      <c r="K2282" s="13"/>
      <c r="M2282" s="22"/>
      <c r="N2282" s="22"/>
    </row>
    <row r="2283" spans="1:14">
      <c r="A2283" s="6" t="s">
        <v>34</v>
      </c>
      <c r="B2283" s="62" t="s">
        <v>517</v>
      </c>
      <c r="C2283" s="2" t="s">
        <v>24</v>
      </c>
      <c r="D2283" s="2" t="s">
        <v>126</v>
      </c>
      <c r="E2283" s="12"/>
      <c r="F2283" s="12"/>
      <c r="G2283" s="13"/>
      <c r="H2283" s="13"/>
      <c r="I2283" s="13"/>
      <c r="J2283" s="13"/>
      <c r="K2283" s="13"/>
      <c r="M2283" s="22"/>
      <c r="N2283" s="22"/>
    </row>
    <row r="2284" spans="1:14">
      <c r="A2284" s="6" t="s">
        <v>34</v>
      </c>
      <c r="B2284" s="62" t="s">
        <v>517</v>
      </c>
      <c r="C2284" s="2" t="s">
        <v>24</v>
      </c>
      <c r="D2284" s="2" t="s">
        <v>127</v>
      </c>
      <c r="E2284" s="12"/>
      <c r="F2284" s="12"/>
      <c r="G2284" s="13"/>
      <c r="H2284" s="13"/>
      <c r="I2284" s="13"/>
      <c r="J2284" s="13"/>
      <c r="K2284" s="13"/>
      <c r="M2284" s="22"/>
      <c r="N2284" s="22"/>
    </row>
    <row r="2285" spans="1:14">
      <c r="A2285" s="6" t="s">
        <v>34</v>
      </c>
      <c r="B2285" s="62" t="s">
        <v>517</v>
      </c>
      <c r="C2285" s="2" t="s">
        <v>24</v>
      </c>
      <c r="D2285" s="2" t="s">
        <v>128</v>
      </c>
      <c r="E2285" s="12"/>
      <c r="F2285" s="12"/>
      <c r="G2285" s="13"/>
      <c r="H2285" s="13"/>
      <c r="I2285" s="13"/>
      <c r="J2285" s="13"/>
      <c r="K2285" s="13"/>
      <c r="M2285" s="22"/>
      <c r="N2285" s="22"/>
    </row>
    <row r="2286" spans="1:14">
      <c r="A2286" s="6" t="s">
        <v>34</v>
      </c>
      <c r="B2286" s="62" t="s">
        <v>517</v>
      </c>
      <c r="C2286" s="2" t="s">
        <v>24</v>
      </c>
      <c r="D2286" s="2" t="s">
        <v>129</v>
      </c>
      <c r="E2286" s="12"/>
      <c r="F2286" s="12"/>
      <c r="G2286" s="13"/>
      <c r="H2286" s="13"/>
      <c r="I2286" s="13"/>
      <c r="J2286" s="13"/>
      <c r="K2286" s="13"/>
      <c r="M2286" s="22"/>
      <c r="N2286" s="22"/>
    </row>
    <row r="2287" spans="1:14">
      <c r="A2287" s="6" t="s">
        <v>34</v>
      </c>
      <c r="B2287" s="62" t="s">
        <v>517</v>
      </c>
      <c r="C2287" s="2" t="s">
        <v>24</v>
      </c>
      <c r="D2287" s="2" t="s">
        <v>130</v>
      </c>
      <c r="E2287" s="12"/>
      <c r="F2287" s="12"/>
      <c r="G2287" s="13"/>
      <c r="H2287" s="13"/>
      <c r="I2287" s="13"/>
      <c r="J2287" s="13"/>
      <c r="K2287" s="13"/>
      <c r="M2287" s="22"/>
      <c r="N2287" s="22"/>
    </row>
    <row r="2288" spans="1:14">
      <c r="A2288" s="6" t="s">
        <v>34</v>
      </c>
      <c r="B2288" s="62" t="s">
        <v>517</v>
      </c>
      <c r="C2288" s="2" t="s">
        <v>24</v>
      </c>
      <c r="D2288" s="2" t="s">
        <v>137</v>
      </c>
      <c r="E2288" s="12"/>
      <c r="F2288" s="12"/>
      <c r="G2288" s="13"/>
      <c r="H2288" s="13"/>
      <c r="I2288" s="13"/>
      <c r="J2288" s="13"/>
      <c r="K2288" s="13"/>
      <c r="M2288" s="22"/>
      <c r="N2288" s="22"/>
    </row>
    <row r="2289" spans="1:14">
      <c r="A2289" s="6" t="s">
        <v>34</v>
      </c>
      <c r="B2289" s="62" t="s">
        <v>517</v>
      </c>
      <c r="C2289" s="2" t="s">
        <v>24</v>
      </c>
      <c r="D2289" s="2" t="s">
        <v>139</v>
      </c>
      <c r="E2289" s="12"/>
      <c r="F2289" s="12"/>
      <c r="G2289" s="13"/>
      <c r="H2289" s="13"/>
      <c r="I2289" s="13"/>
      <c r="J2289" s="13"/>
      <c r="K2289" s="13"/>
      <c r="M2289" s="22"/>
      <c r="N2289" s="22"/>
    </row>
    <row r="2290" spans="1:14" ht="27.6">
      <c r="A2290" s="6" t="s">
        <v>34</v>
      </c>
      <c r="B2290" s="62" t="s">
        <v>517</v>
      </c>
      <c r="C2290" s="2" t="s">
        <v>24</v>
      </c>
      <c r="D2290" s="2" t="s">
        <v>140</v>
      </c>
      <c r="E2290" s="12"/>
      <c r="F2290" s="12"/>
      <c r="G2290" s="13"/>
      <c r="H2290" s="13"/>
      <c r="I2290" s="13">
        <v>2874676</v>
      </c>
      <c r="J2290" s="13">
        <v>142401</v>
      </c>
      <c r="K2290" s="13"/>
      <c r="L2290" s="2">
        <v>266163</v>
      </c>
      <c r="M2290" s="22"/>
      <c r="N2290" s="22" t="s">
        <v>520</v>
      </c>
    </row>
    <row r="2291" spans="1:14">
      <c r="A2291" s="6" t="s">
        <v>34</v>
      </c>
      <c r="B2291" s="62" t="s">
        <v>517</v>
      </c>
      <c r="C2291" s="2" t="s">
        <v>24</v>
      </c>
      <c r="D2291" s="2" t="s">
        <v>521</v>
      </c>
      <c r="E2291" s="12"/>
      <c r="F2291" s="12"/>
      <c r="G2291" s="13">
        <v>670290</v>
      </c>
      <c r="H2291" s="13">
        <v>670290</v>
      </c>
      <c r="I2291" s="13">
        <v>496490</v>
      </c>
      <c r="J2291" s="13">
        <v>496490</v>
      </c>
      <c r="K2291" s="13"/>
      <c r="M2291" s="22"/>
      <c r="N2291" s="22" t="s">
        <v>522</v>
      </c>
    </row>
    <row r="2292" spans="1:14">
      <c r="A2292" s="6" t="s">
        <v>34</v>
      </c>
      <c r="B2292" s="62" t="s">
        <v>517</v>
      </c>
      <c r="C2292" s="2" t="s">
        <v>25</v>
      </c>
      <c r="D2292" s="2" t="s">
        <v>134</v>
      </c>
      <c r="E2292" s="12"/>
      <c r="F2292" s="12"/>
      <c r="G2292" s="13"/>
      <c r="H2292" s="13"/>
      <c r="I2292" s="13"/>
      <c r="J2292" s="13"/>
      <c r="K2292" s="13"/>
      <c r="M2292" s="22"/>
      <c r="N2292" s="22"/>
    </row>
    <row r="2293" spans="1:14">
      <c r="A2293" s="6" t="s">
        <v>34</v>
      </c>
      <c r="B2293" s="62" t="s">
        <v>517</v>
      </c>
      <c r="C2293" s="2" t="s">
        <v>25</v>
      </c>
      <c r="D2293" s="2" t="s">
        <v>134</v>
      </c>
      <c r="E2293" s="12"/>
      <c r="F2293" s="12"/>
      <c r="G2293" s="13"/>
      <c r="H2293" s="13"/>
      <c r="I2293" s="13"/>
      <c r="J2293" s="13"/>
      <c r="K2293" s="13"/>
      <c r="M2293" s="22"/>
      <c r="N2293" s="22"/>
    </row>
    <row r="2294" spans="1:14">
      <c r="A2294" s="6" t="s">
        <v>34</v>
      </c>
      <c r="B2294" s="62" t="s">
        <v>517</v>
      </c>
      <c r="C2294" s="2" t="s">
        <v>26</v>
      </c>
      <c r="D2294" s="2" t="s">
        <v>134</v>
      </c>
      <c r="E2294" s="12"/>
      <c r="F2294" s="12"/>
      <c r="G2294" s="13"/>
      <c r="H2294" s="13"/>
      <c r="I2294" s="13"/>
      <c r="J2294" s="13"/>
      <c r="K2294" s="13"/>
      <c r="M2294" s="22"/>
      <c r="N2294" s="22"/>
    </row>
    <row r="2295" spans="1:14">
      <c r="A2295" s="6" t="s">
        <v>34</v>
      </c>
      <c r="B2295" s="62" t="s">
        <v>517</v>
      </c>
      <c r="C2295" s="2" t="s">
        <v>26</v>
      </c>
      <c r="D2295" s="2" t="s">
        <v>134</v>
      </c>
      <c r="E2295" s="12"/>
      <c r="F2295" s="12"/>
      <c r="G2295" s="13"/>
      <c r="H2295" s="13"/>
      <c r="I2295" s="13"/>
      <c r="J2295" s="13"/>
      <c r="K2295" s="13"/>
      <c r="M2295" s="22"/>
      <c r="N2295" s="22"/>
    </row>
    <row r="2296" spans="1:14">
      <c r="A2296" s="6" t="s">
        <v>34</v>
      </c>
      <c r="B2296" s="62" t="s">
        <v>517</v>
      </c>
      <c r="C2296" s="2" t="s">
        <v>14</v>
      </c>
      <c r="D2296" s="2" t="s">
        <v>134</v>
      </c>
      <c r="E2296" s="12"/>
      <c r="F2296" s="12"/>
      <c r="G2296" s="13"/>
      <c r="H2296" s="13"/>
      <c r="I2296" s="13"/>
      <c r="J2296" s="13"/>
      <c r="K2296" s="13"/>
      <c r="M2296" s="22"/>
      <c r="N2296" s="22"/>
    </row>
    <row r="2297" spans="1:14">
      <c r="A2297" s="6" t="s">
        <v>34</v>
      </c>
      <c r="B2297" s="62" t="s">
        <v>517</v>
      </c>
      <c r="C2297" s="2" t="s">
        <v>14</v>
      </c>
      <c r="D2297" s="2" t="s">
        <v>134</v>
      </c>
      <c r="E2297" s="12"/>
      <c r="F2297" s="12"/>
      <c r="G2297" s="13"/>
      <c r="H2297" s="13"/>
      <c r="I2297" s="13"/>
      <c r="J2297" s="13"/>
      <c r="K2297" s="13"/>
      <c r="M2297" s="22"/>
      <c r="N2297" s="22"/>
    </row>
    <row r="2298" spans="1:14" ht="27.6">
      <c r="A2298" s="6" t="s">
        <v>34</v>
      </c>
      <c r="B2298" s="62" t="s">
        <v>517</v>
      </c>
      <c r="C2298" s="2" t="s">
        <v>27</v>
      </c>
      <c r="D2298" s="2" t="s">
        <v>141</v>
      </c>
      <c r="E2298" s="12"/>
      <c r="F2298" s="12"/>
      <c r="G2298" s="13"/>
      <c r="H2298" s="13"/>
      <c r="I2298" s="13"/>
      <c r="J2298" s="13"/>
      <c r="K2298" s="13"/>
      <c r="M2298" s="22"/>
      <c r="N2298" s="22"/>
    </row>
    <row r="2299" spans="1:14" ht="41.4">
      <c r="A2299" s="6" t="s">
        <v>34</v>
      </c>
      <c r="B2299" s="63" t="s">
        <v>517</v>
      </c>
      <c r="C2299" s="2" t="s">
        <v>27</v>
      </c>
      <c r="D2299" s="2" t="s">
        <v>142</v>
      </c>
      <c r="E2299" s="12"/>
      <c r="F2299" s="12"/>
      <c r="G2299" s="13"/>
      <c r="H2299" s="13"/>
      <c r="I2299" s="13"/>
      <c r="J2299" s="13"/>
      <c r="K2299" s="13"/>
      <c r="M2299" s="22"/>
      <c r="N2299" s="22"/>
    </row>
    <row r="2300" spans="1:14" ht="27.6">
      <c r="A2300" s="6" t="s">
        <v>29</v>
      </c>
      <c r="B2300" s="62" t="s">
        <v>524</v>
      </c>
      <c r="C2300" s="2" t="s">
        <v>22</v>
      </c>
      <c r="D2300" s="2" t="s">
        <v>125</v>
      </c>
      <c r="E2300" s="12">
        <v>883942</v>
      </c>
      <c r="F2300" s="12">
        <v>500450</v>
      </c>
      <c r="G2300" s="13"/>
      <c r="H2300" s="13">
        <v>383492</v>
      </c>
      <c r="I2300" s="13"/>
      <c r="J2300" s="13"/>
      <c r="K2300" s="13"/>
      <c r="M2300" s="22">
        <v>0</v>
      </c>
      <c r="N2300" s="22" t="s">
        <v>525</v>
      </c>
    </row>
    <row r="2301" spans="1:14" ht="27.6">
      <c r="A2301" s="6" t="s">
        <v>29</v>
      </c>
      <c r="B2301" s="62" t="s">
        <v>524</v>
      </c>
      <c r="C2301" s="2" t="s">
        <v>22</v>
      </c>
      <c r="D2301" s="2" t="s">
        <v>126</v>
      </c>
      <c r="E2301" s="12">
        <v>883942</v>
      </c>
      <c r="F2301" s="12">
        <v>883942</v>
      </c>
      <c r="G2301" s="13"/>
      <c r="H2301" s="13"/>
      <c r="I2301" s="13"/>
      <c r="J2301" s="13"/>
      <c r="K2301" s="13"/>
      <c r="M2301" s="22">
        <v>0</v>
      </c>
      <c r="N2301" s="22" t="s">
        <v>535</v>
      </c>
    </row>
    <row r="2302" spans="1:14" ht="27.6">
      <c r="A2302" s="6" t="s">
        <v>29</v>
      </c>
      <c r="B2302" s="62" t="s">
        <v>524</v>
      </c>
      <c r="C2302" s="2" t="s">
        <v>22</v>
      </c>
      <c r="D2302" s="2" t="s">
        <v>127</v>
      </c>
      <c r="E2302" s="12"/>
      <c r="F2302" s="12"/>
      <c r="G2302" s="13"/>
      <c r="H2302" s="13"/>
      <c r="I2302" s="13"/>
      <c r="J2302" s="13"/>
      <c r="K2302" s="13"/>
      <c r="M2302" s="22"/>
      <c r="N2302" s="22"/>
    </row>
    <row r="2303" spans="1:14" ht="27.6">
      <c r="A2303" s="6" t="s">
        <v>29</v>
      </c>
      <c r="B2303" s="62" t="s">
        <v>524</v>
      </c>
      <c r="C2303" s="2" t="s">
        <v>22</v>
      </c>
      <c r="D2303" s="2" t="s">
        <v>128</v>
      </c>
      <c r="E2303" s="12"/>
      <c r="F2303" s="12"/>
      <c r="G2303" s="13"/>
      <c r="H2303" s="13"/>
      <c r="I2303" s="13"/>
      <c r="J2303" s="13"/>
      <c r="K2303" s="13"/>
      <c r="M2303" s="22"/>
      <c r="N2303" s="22"/>
    </row>
    <row r="2304" spans="1:14" ht="27.6">
      <c r="A2304" s="6" t="s">
        <v>29</v>
      </c>
      <c r="B2304" s="62" t="s">
        <v>524</v>
      </c>
      <c r="C2304" s="2" t="s">
        <v>22</v>
      </c>
      <c r="D2304" s="2" t="s">
        <v>129</v>
      </c>
      <c r="E2304" s="12">
        <v>115298</v>
      </c>
      <c r="F2304" s="12">
        <v>82007</v>
      </c>
      <c r="G2304" s="13"/>
      <c r="H2304" s="13">
        <v>33291</v>
      </c>
      <c r="I2304" s="13"/>
      <c r="J2304" s="13"/>
      <c r="K2304" s="13"/>
      <c r="M2304" s="22">
        <v>0</v>
      </c>
      <c r="N2304" s="22"/>
    </row>
    <row r="2305" spans="1:14" ht="27.6">
      <c r="A2305" s="6" t="s">
        <v>29</v>
      </c>
      <c r="B2305" s="62" t="s">
        <v>524</v>
      </c>
      <c r="C2305" s="2" t="s">
        <v>22</v>
      </c>
      <c r="D2305" s="2" t="s">
        <v>130</v>
      </c>
      <c r="E2305" s="12"/>
      <c r="F2305" s="12"/>
      <c r="G2305" s="13"/>
      <c r="H2305" s="13"/>
      <c r="I2305" s="13"/>
      <c r="J2305" s="13"/>
      <c r="K2305" s="13"/>
      <c r="M2305" s="22"/>
      <c r="N2305" s="22"/>
    </row>
    <row r="2306" spans="1:14" ht="27.6">
      <c r="A2306" s="6" t="s">
        <v>29</v>
      </c>
      <c r="B2306" s="62" t="s">
        <v>524</v>
      </c>
      <c r="C2306" s="2" t="s">
        <v>22</v>
      </c>
      <c r="D2306" s="2" t="s">
        <v>131</v>
      </c>
      <c r="E2306" s="12"/>
      <c r="F2306" s="12"/>
      <c r="G2306" s="13"/>
      <c r="H2306" s="13"/>
      <c r="I2306" s="13"/>
      <c r="J2306" s="13"/>
      <c r="K2306" s="13"/>
      <c r="M2306" s="22"/>
      <c r="N2306" s="22"/>
    </row>
    <row r="2307" spans="1:14" ht="27.6">
      <c r="A2307" s="6" t="s">
        <v>29</v>
      </c>
      <c r="B2307" s="62" t="s">
        <v>524</v>
      </c>
      <c r="C2307" s="2" t="s">
        <v>22</v>
      </c>
      <c r="D2307" s="2" t="s">
        <v>132</v>
      </c>
      <c r="E2307" s="12"/>
      <c r="F2307" s="12"/>
      <c r="G2307" s="13"/>
      <c r="H2307" s="13"/>
      <c r="I2307" s="13"/>
      <c r="J2307" s="13"/>
      <c r="K2307" s="13"/>
      <c r="M2307" s="22"/>
      <c r="N2307" s="22"/>
    </row>
    <row r="2308" spans="1:14" ht="27.6">
      <c r="A2308" s="6" t="s">
        <v>29</v>
      </c>
      <c r="B2308" s="62" t="s">
        <v>524</v>
      </c>
      <c r="C2308" s="2" t="s">
        <v>22</v>
      </c>
      <c r="D2308" s="2" t="s">
        <v>133</v>
      </c>
      <c r="E2308" s="12"/>
      <c r="F2308" s="12"/>
      <c r="G2308" s="13"/>
      <c r="H2308" s="13"/>
      <c r="I2308" s="13"/>
      <c r="J2308" s="13"/>
      <c r="K2308" s="13"/>
      <c r="M2308" s="22"/>
      <c r="N2308" s="22"/>
    </row>
    <row r="2309" spans="1:14" ht="27.6">
      <c r="A2309" s="6" t="s">
        <v>29</v>
      </c>
      <c r="B2309" s="62" t="s">
        <v>524</v>
      </c>
      <c r="C2309" s="2" t="s">
        <v>22</v>
      </c>
      <c r="D2309" s="2" t="s">
        <v>134</v>
      </c>
      <c r="E2309" s="12"/>
      <c r="F2309" s="12"/>
      <c r="G2309" s="13"/>
      <c r="H2309" s="13"/>
      <c r="I2309" s="13"/>
      <c r="J2309" s="13"/>
      <c r="K2309" s="13"/>
      <c r="M2309" s="22"/>
      <c r="N2309" s="22"/>
    </row>
    <row r="2310" spans="1:14" ht="27.6">
      <c r="A2310" s="6" t="s">
        <v>29</v>
      </c>
      <c r="B2310" s="62" t="s">
        <v>524</v>
      </c>
      <c r="C2310" s="2" t="s">
        <v>87</v>
      </c>
      <c r="D2310" s="2" t="s">
        <v>135</v>
      </c>
      <c r="E2310" s="12"/>
      <c r="F2310" s="12"/>
      <c r="G2310" s="13">
        <v>349006</v>
      </c>
      <c r="H2310" s="13">
        <v>104805</v>
      </c>
      <c r="I2310" s="13">
        <v>824080</v>
      </c>
      <c r="J2310" s="13">
        <v>729177</v>
      </c>
      <c r="K2310" s="13"/>
      <c r="L2310" s="2">
        <v>246408</v>
      </c>
      <c r="M2310" s="22">
        <v>0</v>
      </c>
      <c r="N2310" s="22"/>
    </row>
    <row r="2311" spans="1:14" ht="27.6">
      <c r="A2311" s="6" t="s">
        <v>29</v>
      </c>
      <c r="B2311" s="62" t="s">
        <v>524</v>
      </c>
      <c r="C2311" s="2" t="s">
        <v>23</v>
      </c>
      <c r="D2311" s="2" t="s">
        <v>136</v>
      </c>
      <c r="E2311" s="12"/>
      <c r="F2311" s="12"/>
      <c r="G2311" s="13">
        <v>883942</v>
      </c>
      <c r="H2311" s="13">
        <v>621054</v>
      </c>
      <c r="I2311" s="13"/>
      <c r="J2311" s="13">
        <v>262888</v>
      </c>
      <c r="K2311" s="13"/>
      <c r="M2311" s="22">
        <v>0</v>
      </c>
      <c r="N2311" s="22"/>
    </row>
    <row r="2312" spans="1:14" ht="27.6">
      <c r="A2312" s="6" t="s">
        <v>29</v>
      </c>
      <c r="B2312" s="62" t="s">
        <v>524</v>
      </c>
      <c r="C2312" s="2" t="s">
        <v>23</v>
      </c>
      <c r="D2312" s="2" t="s">
        <v>126</v>
      </c>
      <c r="E2312" s="12"/>
      <c r="F2312" s="12"/>
      <c r="G2312" s="13">
        <v>3066358</v>
      </c>
      <c r="H2312" s="13">
        <v>3066358</v>
      </c>
      <c r="I2312" s="13"/>
      <c r="J2312" s="13"/>
      <c r="K2312" s="13"/>
      <c r="M2312" s="22">
        <v>0</v>
      </c>
      <c r="N2312" s="22"/>
    </row>
    <row r="2313" spans="1:14" ht="27.6">
      <c r="A2313" s="6" t="s">
        <v>29</v>
      </c>
      <c r="B2313" s="62" t="s">
        <v>524</v>
      </c>
      <c r="C2313" s="2" t="s">
        <v>23</v>
      </c>
      <c r="D2313" s="2" t="s">
        <v>127</v>
      </c>
      <c r="E2313" s="12"/>
      <c r="F2313" s="12"/>
      <c r="G2313" s="13"/>
      <c r="H2313" s="13"/>
      <c r="I2313" s="13"/>
      <c r="J2313" s="13"/>
      <c r="K2313" s="13"/>
      <c r="M2313" s="22"/>
      <c r="N2313" s="22"/>
    </row>
    <row r="2314" spans="1:14" ht="27.6">
      <c r="A2314" s="6" t="s">
        <v>29</v>
      </c>
      <c r="B2314" s="62" t="s">
        <v>524</v>
      </c>
      <c r="C2314" s="2" t="s">
        <v>23</v>
      </c>
      <c r="D2314" s="2" t="s">
        <v>128</v>
      </c>
      <c r="E2314" s="12"/>
      <c r="F2314" s="12"/>
      <c r="G2314" s="13"/>
      <c r="H2314" s="13"/>
      <c r="I2314" s="13"/>
      <c r="J2314" s="13"/>
      <c r="K2314" s="13"/>
      <c r="M2314" s="22"/>
      <c r="N2314" s="22"/>
    </row>
    <row r="2315" spans="1:14" ht="27.6">
      <c r="A2315" s="6" t="s">
        <v>29</v>
      </c>
      <c r="B2315" s="62" t="s">
        <v>524</v>
      </c>
      <c r="C2315" s="2" t="s">
        <v>23</v>
      </c>
      <c r="D2315" s="2" t="s">
        <v>129</v>
      </c>
      <c r="E2315" s="12"/>
      <c r="F2315" s="12"/>
      <c r="G2315" s="13">
        <v>219471</v>
      </c>
      <c r="H2315" s="13">
        <v>105755</v>
      </c>
      <c r="I2315" s="13"/>
      <c r="J2315" s="13">
        <v>113717</v>
      </c>
      <c r="K2315" s="13"/>
      <c r="M2315" s="22">
        <v>0</v>
      </c>
      <c r="N2315" s="22"/>
    </row>
    <row r="2316" spans="1:14" ht="27.6">
      <c r="A2316" s="6" t="s">
        <v>29</v>
      </c>
      <c r="B2316" s="62" t="s">
        <v>524</v>
      </c>
      <c r="C2316" s="2" t="s">
        <v>23</v>
      </c>
      <c r="D2316" s="2" t="s">
        <v>130</v>
      </c>
      <c r="E2316" s="12"/>
      <c r="F2316" s="12"/>
      <c r="G2316" s="13"/>
      <c r="H2316" s="13"/>
      <c r="I2316" s="13"/>
      <c r="J2316" s="13"/>
      <c r="K2316" s="13"/>
      <c r="M2316" s="22"/>
      <c r="N2316" s="22"/>
    </row>
    <row r="2317" spans="1:14" ht="27.6">
      <c r="A2317" s="6" t="s">
        <v>29</v>
      </c>
      <c r="B2317" s="62" t="s">
        <v>524</v>
      </c>
      <c r="C2317" s="2" t="s">
        <v>23</v>
      </c>
      <c r="D2317" s="2" t="s">
        <v>137</v>
      </c>
      <c r="E2317" s="12"/>
      <c r="F2317" s="12"/>
      <c r="G2317" s="13"/>
      <c r="H2317" s="13"/>
      <c r="I2317" s="13"/>
      <c r="J2317" s="13"/>
      <c r="K2317" s="13"/>
      <c r="M2317" s="22"/>
      <c r="N2317" s="22"/>
    </row>
    <row r="2318" spans="1:14" ht="27.6">
      <c r="A2318" s="6" t="s">
        <v>29</v>
      </c>
      <c r="B2318" s="62" t="s">
        <v>524</v>
      </c>
      <c r="C2318" s="2" t="s">
        <v>23</v>
      </c>
      <c r="D2318" s="2" t="s">
        <v>138</v>
      </c>
      <c r="E2318" s="12"/>
      <c r="F2318" s="12"/>
      <c r="G2318" s="13"/>
      <c r="H2318" s="13"/>
      <c r="I2318" s="13"/>
      <c r="J2318" s="13"/>
      <c r="K2318" s="13"/>
      <c r="M2318" s="22"/>
      <c r="N2318" s="22"/>
    </row>
    <row r="2319" spans="1:14" ht="27.6">
      <c r="A2319" s="6" t="s">
        <v>29</v>
      </c>
      <c r="B2319" s="62" t="s">
        <v>524</v>
      </c>
      <c r="C2319" s="2" t="s">
        <v>23</v>
      </c>
      <c r="D2319" s="2" t="s">
        <v>134</v>
      </c>
      <c r="E2319" s="12"/>
      <c r="F2319" s="12"/>
      <c r="G2319" s="13"/>
      <c r="H2319" s="13"/>
      <c r="I2319" s="13"/>
      <c r="J2319" s="13"/>
      <c r="K2319" s="13"/>
      <c r="M2319" s="22"/>
      <c r="N2319" s="22"/>
    </row>
    <row r="2320" spans="1:14" ht="27.6">
      <c r="A2320" s="6" t="s">
        <v>29</v>
      </c>
      <c r="B2320" s="62" t="s">
        <v>524</v>
      </c>
      <c r="C2320" s="2" t="s">
        <v>24</v>
      </c>
      <c r="D2320" s="2" t="s">
        <v>125</v>
      </c>
      <c r="E2320" s="12"/>
      <c r="F2320" s="12"/>
      <c r="G2320" s="13">
        <v>3566004</v>
      </c>
      <c r="H2320" s="13"/>
      <c r="I2320" s="13"/>
      <c r="J2320" s="13">
        <v>2946902</v>
      </c>
      <c r="K2320" s="13"/>
      <c r="L2320" s="2">
        <v>619102</v>
      </c>
      <c r="M2320" s="22">
        <v>0</v>
      </c>
      <c r="N2320" s="22"/>
    </row>
    <row r="2321" spans="1:14" ht="27.6">
      <c r="A2321" s="6" t="s">
        <v>29</v>
      </c>
      <c r="B2321" s="62" t="s">
        <v>524</v>
      </c>
      <c r="C2321" s="2" t="s">
        <v>24</v>
      </c>
      <c r="D2321" s="2" t="s">
        <v>126</v>
      </c>
      <c r="E2321" s="12"/>
      <c r="F2321" s="12"/>
      <c r="G2321" s="13">
        <v>3479421</v>
      </c>
      <c r="H2321" s="13">
        <v>1079421</v>
      </c>
      <c r="I2321" s="13"/>
      <c r="J2321" s="13">
        <v>1943856</v>
      </c>
      <c r="K2321" s="13"/>
      <c r="L2321" s="2">
        <v>456144</v>
      </c>
      <c r="M2321" s="22">
        <v>0</v>
      </c>
      <c r="N2321" s="22"/>
    </row>
    <row r="2322" spans="1:14" ht="27.6">
      <c r="A2322" s="6" t="s">
        <v>29</v>
      </c>
      <c r="B2322" s="62" t="s">
        <v>524</v>
      </c>
      <c r="C2322" s="2" t="s">
        <v>24</v>
      </c>
      <c r="D2322" s="2" t="s">
        <v>127</v>
      </c>
      <c r="E2322" s="12"/>
      <c r="F2322" s="12"/>
      <c r="G2322" s="13"/>
      <c r="H2322" s="13"/>
      <c r="I2322" s="13"/>
      <c r="J2322" s="13"/>
      <c r="K2322" s="13"/>
      <c r="M2322" s="22"/>
      <c r="N2322" s="22"/>
    </row>
    <row r="2323" spans="1:14" ht="27.6">
      <c r="A2323" s="6" t="s">
        <v>29</v>
      </c>
      <c r="B2323" s="62" t="s">
        <v>524</v>
      </c>
      <c r="C2323" s="2" t="s">
        <v>24</v>
      </c>
      <c r="D2323" s="2" t="s">
        <v>128</v>
      </c>
      <c r="E2323" s="12"/>
      <c r="F2323" s="12"/>
      <c r="G2323" s="13"/>
      <c r="H2323" s="13"/>
      <c r="I2323" s="13"/>
      <c r="J2323" s="13"/>
      <c r="K2323" s="13"/>
      <c r="M2323" s="22"/>
      <c r="N2323" s="22"/>
    </row>
    <row r="2324" spans="1:14" ht="27.6">
      <c r="A2324" s="6" t="s">
        <v>29</v>
      </c>
      <c r="B2324" s="62" t="s">
        <v>524</v>
      </c>
      <c r="C2324" s="2" t="s">
        <v>24</v>
      </c>
      <c r="D2324" s="2" t="s">
        <v>129</v>
      </c>
      <c r="E2324" s="12"/>
      <c r="F2324" s="12"/>
      <c r="G2324" s="13">
        <v>379999</v>
      </c>
      <c r="H2324" s="13"/>
      <c r="I2324" s="13"/>
      <c r="J2324" s="13">
        <v>202325</v>
      </c>
      <c r="K2324" s="13"/>
      <c r="L2324" s="2">
        <v>84033</v>
      </c>
      <c r="M2324" s="22">
        <v>93641</v>
      </c>
      <c r="N2324" s="22" t="s">
        <v>536</v>
      </c>
    </row>
    <row r="2325" spans="1:14" ht="27.6">
      <c r="A2325" s="6" t="s">
        <v>29</v>
      </c>
      <c r="B2325" s="62" t="s">
        <v>524</v>
      </c>
      <c r="C2325" s="2" t="s">
        <v>24</v>
      </c>
      <c r="D2325" s="2" t="s">
        <v>130</v>
      </c>
      <c r="E2325" s="12"/>
      <c r="F2325" s="12"/>
      <c r="G2325" s="13"/>
      <c r="H2325" s="13"/>
      <c r="I2325" s="13"/>
      <c r="J2325" s="13"/>
      <c r="K2325" s="13"/>
      <c r="M2325" s="22"/>
      <c r="N2325" s="22"/>
    </row>
    <row r="2326" spans="1:14" ht="27.6">
      <c r="A2326" s="6" t="s">
        <v>29</v>
      </c>
      <c r="B2326" s="62" t="s">
        <v>524</v>
      </c>
      <c r="C2326" s="2" t="s">
        <v>24</v>
      </c>
      <c r="D2326" s="2" t="s">
        <v>137</v>
      </c>
      <c r="E2326" s="12"/>
      <c r="F2326" s="12"/>
      <c r="G2326" s="13"/>
      <c r="H2326" s="13"/>
      <c r="I2326" s="13"/>
      <c r="J2326" s="13"/>
      <c r="K2326" s="13"/>
      <c r="M2326" s="22"/>
      <c r="N2326" s="22"/>
    </row>
    <row r="2327" spans="1:14" ht="27.6">
      <c r="A2327" s="6" t="s">
        <v>29</v>
      </c>
      <c r="B2327" s="62" t="s">
        <v>524</v>
      </c>
      <c r="C2327" s="2" t="s">
        <v>24</v>
      </c>
      <c r="D2327" s="2" t="s">
        <v>139</v>
      </c>
      <c r="E2327" s="12"/>
      <c r="F2327" s="12"/>
      <c r="G2327" s="13"/>
      <c r="H2327" s="13"/>
      <c r="I2327" s="13"/>
      <c r="J2327" s="13"/>
      <c r="K2327" s="13"/>
      <c r="M2327" s="22"/>
      <c r="N2327" s="22"/>
    </row>
    <row r="2328" spans="1:14" ht="27.6">
      <c r="A2328" s="6" t="s">
        <v>29</v>
      </c>
      <c r="B2328" s="62" t="s">
        <v>524</v>
      </c>
      <c r="C2328" s="2" t="s">
        <v>24</v>
      </c>
      <c r="D2328" s="2" t="s">
        <v>140</v>
      </c>
      <c r="E2328" s="12"/>
      <c r="F2328" s="12"/>
      <c r="G2328" s="13"/>
      <c r="H2328" s="13"/>
      <c r="I2328" s="13"/>
      <c r="J2328" s="13"/>
      <c r="K2328" s="13"/>
      <c r="M2328" s="22"/>
      <c r="N2328" s="22"/>
    </row>
    <row r="2329" spans="1:14" ht="27.6">
      <c r="A2329" s="6" t="s">
        <v>29</v>
      </c>
      <c r="B2329" s="62" t="s">
        <v>524</v>
      </c>
      <c r="C2329" s="2" t="s">
        <v>24</v>
      </c>
      <c r="D2329" s="2" t="s">
        <v>134</v>
      </c>
      <c r="E2329" s="12"/>
      <c r="F2329" s="12"/>
      <c r="G2329" s="13"/>
      <c r="H2329" s="13"/>
      <c r="I2329" s="13"/>
      <c r="J2329" s="13"/>
      <c r="K2329" s="13"/>
      <c r="M2329" s="22"/>
      <c r="N2329" s="22"/>
    </row>
    <row r="2330" spans="1:14" ht="27.6">
      <c r="A2330" s="6" t="s">
        <v>29</v>
      </c>
      <c r="B2330" s="62" t="s">
        <v>524</v>
      </c>
      <c r="C2330" s="2" t="s">
        <v>25</v>
      </c>
      <c r="D2330" s="2" t="s">
        <v>134</v>
      </c>
      <c r="E2330" s="12"/>
      <c r="F2330" s="12"/>
      <c r="G2330" s="13"/>
      <c r="H2330" s="13"/>
      <c r="I2330" s="13"/>
      <c r="J2330" s="13"/>
      <c r="K2330" s="13"/>
      <c r="M2330" s="22"/>
      <c r="N2330" s="22"/>
    </row>
    <row r="2331" spans="1:14" ht="27.6">
      <c r="A2331" s="6" t="s">
        <v>29</v>
      </c>
      <c r="B2331" s="62" t="s">
        <v>524</v>
      </c>
      <c r="C2331" s="2" t="s">
        <v>25</v>
      </c>
      <c r="D2331" s="2" t="s">
        <v>134</v>
      </c>
      <c r="E2331" s="12"/>
      <c r="F2331" s="12"/>
      <c r="G2331" s="13"/>
      <c r="H2331" s="13"/>
      <c r="I2331" s="13"/>
      <c r="J2331" s="13"/>
      <c r="K2331" s="13"/>
      <c r="M2331" s="22"/>
      <c r="N2331" s="22"/>
    </row>
    <row r="2332" spans="1:14" ht="27.6">
      <c r="A2332" s="6" t="s">
        <v>29</v>
      </c>
      <c r="B2332" s="62" t="s">
        <v>524</v>
      </c>
      <c r="C2332" s="2" t="s">
        <v>26</v>
      </c>
      <c r="D2332" s="2" t="s">
        <v>134</v>
      </c>
      <c r="E2332" s="12"/>
      <c r="F2332" s="12"/>
      <c r="G2332" s="13"/>
      <c r="H2332" s="13"/>
      <c r="I2332" s="13"/>
      <c r="J2332" s="13"/>
      <c r="K2332" s="13"/>
      <c r="M2332" s="22"/>
      <c r="N2332" s="22"/>
    </row>
    <row r="2333" spans="1:14" ht="27.6">
      <c r="A2333" s="6" t="s">
        <v>29</v>
      </c>
      <c r="B2333" s="62" t="s">
        <v>524</v>
      </c>
      <c r="C2333" s="2" t="s">
        <v>26</v>
      </c>
      <c r="D2333" s="2" t="s">
        <v>134</v>
      </c>
      <c r="E2333" s="12"/>
      <c r="F2333" s="12"/>
      <c r="G2333" s="13"/>
      <c r="H2333" s="13"/>
      <c r="I2333" s="13"/>
      <c r="J2333" s="13"/>
      <c r="K2333" s="13"/>
      <c r="M2333" s="22"/>
      <c r="N2333" s="22"/>
    </row>
    <row r="2334" spans="1:14" ht="27.6">
      <c r="A2334" s="6" t="s">
        <v>29</v>
      </c>
      <c r="B2334" s="62" t="s">
        <v>524</v>
      </c>
      <c r="C2334" s="2" t="s">
        <v>14</v>
      </c>
      <c r="D2334" s="2" t="s">
        <v>134</v>
      </c>
      <c r="E2334" s="12"/>
      <c r="F2334" s="12"/>
      <c r="G2334" s="13"/>
      <c r="H2334" s="13"/>
      <c r="I2334" s="13"/>
      <c r="J2334" s="13"/>
      <c r="K2334" s="13"/>
      <c r="M2334" s="22"/>
      <c r="N2334" s="22"/>
    </row>
    <row r="2335" spans="1:14" ht="27.6">
      <c r="A2335" s="6" t="s">
        <v>29</v>
      </c>
      <c r="B2335" s="62" t="s">
        <v>524</v>
      </c>
      <c r="C2335" s="2" t="s">
        <v>14</v>
      </c>
      <c r="D2335" s="2" t="s">
        <v>134</v>
      </c>
      <c r="E2335" s="12"/>
      <c r="F2335" s="12"/>
      <c r="G2335" s="13"/>
      <c r="H2335" s="13"/>
      <c r="I2335" s="13"/>
      <c r="J2335" s="13"/>
      <c r="K2335" s="13"/>
      <c r="M2335" s="22"/>
      <c r="N2335" s="22"/>
    </row>
    <row r="2336" spans="1:14" ht="27.6">
      <c r="A2336" s="6" t="s">
        <v>29</v>
      </c>
      <c r="B2336" s="63" t="s">
        <v>524</v>
      </c>
      <c r="C2336" s="2" t="s">
        <v>27</v>
      </c>
      <c r="D2336" s="2" t="s">
        <v>141</v>
      </c>
      <c r="E2336" s="12"/>
      <c r="F2336" s="12"/>
      <c r="G2336" s="13"/>
      <c r="H2336" s="13"/>
      <c r="I2336" s="13"/>
      <c r="J2336" s="13"/>
      <c r="K2336" s="13"/>
      <c r="M2336" s="22"/>
      <c r="N2336" s="22"/>
    </row>
    <row r="2337" spans="1:14" ht="41.4">
      <c r="A2337" s="6" t="s">
        <v>29</v>
      </c>
      <c r="B2337" s="62" t="s">
        <v>524</v>
      </c>
      <c r="C2337" s="2" t="s">
        <v>27</v>
      </c>
      <c r="D2337" s="2" t="s">
        <v>142</v>
      </c>
      <c r="E2337" s="12"/>
      <c r="F2337" s="12"/>
      <c r="G2337" s="13"/>
      <c r="H2337" s="13"/>
      <c r="I2337" s="13"/>
      <c r="J2337" s="13"/>
      <c r="K2337" s="13"/>
      <c r="M2337" s="22"/>
      <c r="N2337" s="22"/>
    </row>
    <row r="2338" spans="1:14">
      <c r="A2338" s="6" t="s">
        <v>29</v>
      </c>
      <c r="B2338" s="62" t="s">
        <v>537</v>
      </c>
      <c r="C2338" s="2" t="s">
        <v>22</v>
      </c>
      <c r="D2338" s="2" t="s">
        <v>125</v>
      </c>
      <c r="E2338" s="12">
        <v>1078922</v>
      </c>
      <c r="F2338" s="12">
        <v>709000</v>
      </c>
      <c r="G2338" s="13"/>
      <c r="H2338" s="13">
        <v>369922</v>
      </c>
      <c r="I2338" s="13"/>
      <c r="J2338" s="13">
        <v>3662203</v>
      </c>
      <c r="K2338" s="13"/>
      <c r="L2338" s="2">
        <v>203646</v>
      </c>
      <c r="M2338" s="22"/>
      <c r="N2338" s="22"/>
    </row>
    <row r="2339" spans="1:14">
      <c r="A2339" s="6" t="s">
        <v>29</v>
      </c>
      <c r="B2339" s="62" t="s">
        <v>537</v>
      </c>
      <c r="C2339" s="2" t="s">
        <v>22</v>
      </c>
      <c r="D2339" s="2" t="s">
        <v>126</v>
      </c>
      <c r="E2339" s="12">
        <v>1078922</v>
      </c>
      <c r="F2339" s="12">
        <v>490753</v>
      </c>
      <c r="G2339" s="13">
        <v>7601856</v>
      </c>
      <c r="H2339" s="13">
        <v>507239</v>
      </c>
      <c r="I2339" s="13"/>
      <c r="J2339" s="13">
        <v>3253046</v>
      </c>
      <c r="K2339" s="13"/>
      <c r="L2339" s="2">
        <v>693108</v>
      </c>
      <c r="M2339" s="22"/>
      <c r="N2339" s="22"/>
    </row>
    <row r="2340" spans="1:14">
      <c r="A2340" s="6" t="s">
        <v>29</v>
      </c>
      <c r="B2340" s="62" t="s">
        <v>537</v>
      </c>
      <c r="C2340" s="2" t="s">
        <v>22</v>
      </c>
      <c r="D2340" s="2" t="s">
        <v>127</v>
      </c>
      <c r="E2340" s="12"/>
      <c r="F2340" s="12"/>
      <c r="G2340" s="13"/>
      <c r="H2340" s="13"/>
      <c r="I2340" s="13"/>
      <c r="J2340" s="13"/>
      <c r="K2340" s="13"/>
      <c r="M2340" s="22"/>
      <c r="N2340" s="22"/>
    </row>
    <row r="2341" spans="1:14">
      <c r="A2341" s="6" t="s">
        <v>29</v>
      </c>
      <c r="B2341" s="62" t="s">
        <v>537</v>
      </c>
      <c r="C2341" s="2" t="s">
        <v>22</v>
      </c>
      <c r="D2341" s="2" t="s">
        <v>128</v>
      </c>
      <c r="E2341" s="12"/>
      <c r="F2341" s="12"/>
      <c r="G2341" s="13"/>
      <c r="H2341" s="13"/>
      <c r="I2341" s="13"/>
      <c r="J2341" s="13"/>
      <c r="K2341" s="13"/>
      <c r="M2341" s="22"/>
      <c r="N2341" s="22"/>
    </row>
    <row r="2342" spans="1:14">
      <c r="A2342" s="6" t="s">
        <v>29</v>
      </c>
      <c r="B2342" s="62" t="s">
        <v>537</v>
      </c>
      <c r="C2342" s="2" t="s">
        <v>22</v>
      </c>
      <c r="D2342" s="2" t="s">
        <v>129</v>
      </c>
      <c r="E2342" s="12"/>
      <c r="F2342" s="12"/>
      <c r="G2342" s="13"/>
      <c r="H2342" s="13"/>
      <c r="I2342" s="13"/>
      <c r="J2342" s="13"/>
      <c r="K2342" s="13"/>
      <c r="M2342" s="22"/>
      <c r="N2342" s="22"/>
    </row>
    <row r="2343" spans="1:14">
      <c r="A2343" s="6" t="s">
        <v>29</v>
      </c>
      <c r="B2343" s="62" t="s">
        <v>537</v>
      </c>
      <c r="C2343" s="2" t="s">
        <v>22</v>
      </c>
      <c r="D2343" s="2" t="s">
        <v>130</v>
      </c>
      <c r="E2343" s="12">
        <v>106911</v>
      </c>
      <c r="F2343" s="12"/>
      <c r="G2343" s="13">
        <v>559443</v>
      </c>
      <c r="H2343" s="13">
        <v>4422</v>
      </c>
      <c r="I2343" s="13"/>
      <c r="J2343" s="13"/>
      <c r="K2343" s="13"/>
      <c r="L2343" s="2">
        <v>262041</v>
      </c>
      <c r="M2343" s="22"/>
      <c r="N2343" s="22"/>
    </row>
    <row r="2344" spans="1:14">
      <c r="A2344" s="6" t="s">
        <v>29</v>
      </c>
      <c r="B2344" s="62" t="s">
        <v>537</v>
      </c>
      <c r="C2344" s="2" t="s">
        <v>22</v>
      </c>
      <c r="D2344" s="2" t="s">
        <v>131</v>
      </c>
      <c r="E2344" s="12"/>
      <c r="F2344" s="12"/>
      <c r="G2344" s="13"/>
      <c r="H2344" s="13"/>
      <c r="I2344" s="13"/>
      <c r="J2344" s="13"/>
      <c r="K2344" s="13"/>
      <c r="M2344" s="22"/>
      <c r="N2344" s="22"/>
    </row>
    <row r="2345" spans="1:14" ht="27.6">
      <c r="A2345" s="6" t="s">
        <v>29</v>
      </c>
      <c r="B2345" s="62" t="s">
        <v>537</v>
      </c>
      <c r="C2345" s="2" t="s">
        <v>22</v>
      </c>
      <c r="D2345" s="2" t="s">
        <v>132</v>
      </c>
      <c r="E2345" s="12"/>
      <c r="F2345" s="12"/>
      <c r="G2345" s="13">
        <v>1587989</v>
      </c>
      <c r="H2345" s="13"/>
      <c r="I2345" s="13"/>
      <c r="J2345" s="13">
        <v>1049287</v>
      </c>
      <c r="K2345" s="13"/>
      <c r="M2345" s="22"/>
      <c r="N2345" s="22"/>
    </row>
    <row r="2346" spans="1:14">
      <c r="A2346" s="6" t="s">
        <v>29</v>
      </c>
      <c r="B2346" s="62" t="s">
        <v>537</v>
      </c>
      <c r="C2346" s="2" t="s">
        <v>22</v>
      </c>
      <c r="D2346" s="2" t="s">
        <v>133</v>
      </c>
      <c r="E2346" s="12"/>
      <c r="F2346" s="12"/>
      <c r="G2346" s="13"/>
      <c r="H2346" s="13"/>
      <c r="I2346" s="13"/>
      <c r="J2346" s="13"/>
      <c r="K2346" s="13"/>
      <c r="M2346" s="22"/>
      <c r="N2346" s="22"/>
    </row>
    <row r="2347" spans="1:14">
      <c r="A2347" s="6" t="s">
        <v>29</v>
      </c>
      <c r="B2347" s="62" t="s">
        <v>537</v>
      </c>
      <c r="C2347" s="2" t="s">
        <v>22</v>
      </c>
      <c r="D2347" s="2" t="s">
        <v>538</v>
      </c>
      <c r="E2347" s="12"/>
      <c r="F2347" s="12"/>
      <c r="G2347" s="13">
        <v>181000</v>
      </c>
      <c r="H2347" s="13">
        <v>86066</v>
      </c>
      <c r="I2347" s="13"/>
      <c r="J2347" s="13">
        <v>98900</v>
      </c>
      <c r="K2347" s="13"/>
      <c r="M2347" s="22"/>
      <c r="N2347" s="22"/>
    </row>
    <row r="2348" spans="1:14">
      <c r="A2348" s="6" t="s">
        <v>29</v>
      </c>
      <c r="B2348" s="62" t="s">
        <v>537</v>
      </c>
      <c r="C2348" s="2" t="s">
        <v>87</v>
      </c>
      <c r="D2348" s="2" t="s">
        <v>135</v>
      </c>
      <c r="E2348" s="12"/>
      <c r="F2348" s="12"/>
      <c r="G2348" s="13">
        <v>345876</v>
      </c>
      <c r="H2348" s="13">
        <v>53777</v>
      </c>
      <c r="I2348" s="13">
        <v>3859640</v>
      </c>
      <c r="J2348" s="13">
        <v>2583320</v>
      </c>
      <c r="K2348" s="13"/>
      <c r="L2348" s="2">
        <v>667722</v>
      </c>
      <c r="M2348" s="22"/>
      <c r="N2348" s="22"/>
    </row>
    <row r="2349" spans="1:14">
      <c r="A2349" s="6" t="s">
        <v>29</v>
      </c>
      <c r="B2349" s="62" t="s">
        <v>537</v>
      </c>
      <c r="C2349" s="2" t="s">
        <v>23</v>
      </c>
      <c r="D2349" s="2" t="s">
        <v>136</v>
      </c>
      <c r="E2349" s="12"/>
      <c r="F2349" s="12"/>
      <c r="G2349" s="13">
        <v>1078922</v>
      </c>
      <c r="H2349" s="13">
        <v>1077022</v>
      </c>
      <c r="I2349" s="13"/>
      <c r="J2349" s="13"/>
      <c r="K2349" s="13"/>
      <c r="M2349" s="22"/>
      <c r="N2349" s="22"/>
    </row>
    <row r="2350" spans="1:14">
      <c r="A2350" s="6" t="s">
        <v>29</v>
      </c>
      <c r="B2350" s="62" t="s">
        <v>537</v>
      </c>
      <c r="C2350" s="2" t="s">
        <v>23</v>
      </c>
      <c r="D2350" s="2" t="s">
        <v>126</v>
      </c>
      <c r="E2350" s="12"/>
      <c r="F2350" s="12"/>
      <c r="G2350" s="13">
        <v>3372801</v>
      </c>
      <c r="H2350" s="13">
        <v>2436274</v>
      </c>
      <c r="I2350" s="13"/>
      <c r="J2350" s="13"/>
      <c r="K2350" s="13"/>
      <c r="M2350" s="22"/>
      <c r="N2350" s="22"/>
    </row>
    <row r="2351" spans="1:14">
      <c r="A2351" s="6" t="s">
        <v>29</v>
      </c>
      <c r="B2351" s="62" t="s">
        <v>537</v>
      </c>
      <c r="C2351" s="2" t="s">
        <v>23</v>
      </c>
      <c r="D2351" s="2" t="s">
        <v>127</v>
      </c>
      <c r="E2351" s="12"/>
      <c r="F2351" s="12"/>
      <c r="G2351" s="13"/>
      <c r="H2351" s="13"/>
      <c r="I2351" s="13"/>
      <c r="J2351" s="13"/>
      <c r="K2351" s="13"/>
      <c r="M2351" s="22"/>
      <c r="N2351" s="22"/>
    </row>
    <row r="2352" spans="1:14">
      <c r="A2352" s="6" t="s">
        <v>29</v>
      </c>
      <c r="B2352" s="62" t="s">
        <v>537</v>
      </c>
      <c r="C2352" s="2" t="s">
        <v>23</v>
      </c>
      <c r="D2352" s="2" t="s">
        <v>128</v>
      </c>
      <c r="E2352" s="12"/>
      <c r="F2352" s="12"/>
      <c r="G2352" s="13"/>
      <c r="H2352" s="13"/>
      <c r="I2352" s="13"/>
      <c r="J2352" s="13"/>
      <c r="K2352" s="13"/>
      <c r="M2352" s="22"/>
      <c r="N2352" s="22"/>
    </row>
    <row r="2353" spans="1:14">
      <c r="A2353" s="6" t="s">
        <v>29</v>
      </c>
      <c r="B2353" s="62" t="s">
        <v>537</v>
      </c>
      <c r="C2353" s="2" t="s">
        <v>23</v>
      </c>
      <c r="D2353" s="2" t="s">
        <v>129</v>
      </c>
      <c r="E2353" s="12"/>
      <c r="F2353" s="12"/>
      <c r="G2353" s="13"/>
      <c r="H2353" s="13"/>
      <c r="I2353" s="13"/>
      <c r="J2353" s="13"/>
      <c r="K2353" s="13"/>
      <c r="M2353" s="22"/>
      <c r="N2353" s="22"/>
    </row>
    <row r="2354" spans="1:14">
      <c r="A2354" s="6" t="s">
        <v>29</v>
      </c>
      <c r="B2354" s="62" t="s">
        <v>537</v>
      </c>
      <c r="C2354" s="2" t="s">
        <v>23</v>
      </c>
      <c r="D2354" s="2" t="s">
        <v>130</v>
      </c>
      <c r="E2354" s="12"/>
      <c r="F2354" s="12"/>
      <c r="G2354" s="13">
        <v>184192</v>
      </c>
      <c r="H2354" s="13"/>
      <c r="I2354" s="13"/>
      <c r="J2354" s="13"/>
      <c r="K2354" s="13"/>
      <c r="M2354" s="22"/>
      <c r="N2354" s="22"/>
    </row>
    <row r="2355" spans="1:14">
      <c r="A2355" s="6" t="s">
        <v>29</v>
      </c>
      <c r="B2355" s="62" t="s">
        <v>537</v>
      </c>
      <c r="C2355" s="2" t="s">
        <v>23</v>
      </c>
      <c r="D2355" s="2" t="s">
        <v>137</v>
      </c>
      <c r="E2355" s="12"/>
      <c r="F2355" s="12"/>
      <c r="G2355" s="13"/>
      <c r="H2355" s="13"/>
      <c r="I2355" s="13"/>
      <c r="J2355" s="13"/>
      <c r="K2355" s="13"/>
      <c r="M2355" s="22"/>
      <c r="N2355" s="22"/>
    </row>
    <row r="2356" spans="1:14" ht="27.6">
      <c r="A2356" s="6" t="s">
        <v>29</v>
      </c>
      <c r="B2356" s="62" t="s">
        <v>537</v>
      </c>
      <c r="C2356" s="2" t="s">
        <v>23</v>
      </c>
      <c r="D2356" s="2" t="s">
        <v>138</v>
      </c>
      <c r="E2356" s="12"/>
      <c r="F2356" s="12"/>
      <c r="G2356" s="13"/>
      <c r="H2356" s="13"/>
      <c r="I2356" s="13"/>
      <c r="J2356" s="13"/>
      <c r="K2356" s="13"/>
      <c r="M2356" s="22"/>
      <c r="N2356" s="22"/>
    </row>
    <row r="2357" spans="1:14">
      <c r="A2357" s="6" t="s">
        <v>29</v>
      </c>
      <c r="B2357" s="62" t="s">
        <v>537</v>
      </c>
      <c r="C2357" s="2" t="s">
        <v>23</v>
      </c>
      <c r="D2357" s="2" t="s">
        <v>134</v>
      </c>
      <c r="E2357" s="12"/>
      <c r="F2357" s="12"/>
      <c r="G2357" s="13"/>
      <c r="H2357" s="13"/>
      <c r="I2357" s="13"/>
      <c r="J2357" s="13"/>
      <c r="K2357" s="13"/>
      <c r="M2357" s="22"/>
      <c r="N2357" s="22"/>
    </row>
    <row r="2358" spans="1:14">
      <c r="A2358" s="6" t="s">
        <v>29</v>
      </c>
      <c r="B2358" s="62" t="s">
        <v>537</v>
      </c>
      <c r="C2358" s="2" t="s">
        <v>24</v>
      </c>
      <c r="D2358" s="2" t="s">
        <v>125</v>
      </c>
      <c r="E2358" s="12"/>
      <c r="F2358" s="12"/>
      <c r="G2358" s="13">
        <v>4384993</v>
      </c>
      <c r="H2358" s="13">
        <v>170478</v>
      </c>
      <c r="I2358" s="13"/>
      <c r="J2358" s="13"/>
      <c r="K2358" s="13"/>
      <c r="M2358" s="22"/>
      <c r="N2358" s="22"/>
    </row>
    <row r="2359" spans="1:14">
      <c r="A2359" s="6" t="s">
        <v>29</v>
      </c>
      <c r="B2359" s="62" t="s">
        <v>537</v>
      </c>
      <c r="C2359" s="2" t="s">
        <v>24</v>
      </c>
      <c r="D2359" s="2" t="s">
        <v>126</v>
      </c>
      <c r="E2359" s="12"/>
      <c r="F2359" s="12"/>
      <c r="G2359" s="13">
        <v>4229055</v>
      </c>
      <c r="H2359" s="13">
        <v>305919</v>
      </c>
      <c r="I2359" s="13"/>
      <c r="J2359" s="13"/>
      <c r="K2359" s="13"/>
      <c r="M2359" s="22"/>
      <c r="N2359" s="22"/>
    </row>
    <row r="2360" spans="1:14">
      <c r="A2360" s="6" t="s">
        <v>29</v>
      </c>
      <c r="B2360" s="62" t="s">
        <v>537</v>
      </c>
      <c r="C2360" s="2" t="s">
        <v>24</v>
      </c>
      <c r="D2360" s="2" t="s">
        <v>127</v>
      </c>
      <c r="E2360" s="12"/>
      <c r="F2360" s="12"/>
      <c r="G2360" s="13"/>
      <c r="H2360" s="13"/>
      <c r="I2360" s="13"/>
      <c r="J2360" s="13"/>
      <c r="K2360" s="13"/>
      <c r="M2360" s="22"/>
      <c r="N2360" s="22"/>
    </row>
    <row r="2361" spans="1:14">
      <c r="A2361" s="6" t="s">
        <v>29</v>
      </c>
      <c r="B2361" s="62" t="s">
        <v>537</v>
      </c>
      <c r="C2361" s="2" t="s">
        <v>24</v>
      </c>
      <c r="D2361" s="2" t="s">
        <v>128</v>
      </c>
      <c r="E2361" s="12"/>
      <c r="F2361" s="12"/>
      <c r="G2361" s="13"/>
      <c r="H2361" s="13"/>
      <c r="I2361" s="13"/>
      <c r="J2361" s="13"/>
      <c r="K2361" s="13"/>
      <c r="M2361" s="22"/>
      <c r="N2361" s="22"/>
    </row>
    <row r="2362" spans="1:14">
      <c r="A2362" s="6" t="s">
        <v>29</v>
      </c>
      <c r="B2362" s="62" t="s">
        <v>537</v>
      </c>
      <c r="C2362" s="2" t="s">
        <v>24</v>
      </c>
      <c r="D2362" s="2" t="s">
        <v>129</v>
      </c>
      <c r="E2362" s="12"/>
      <c r="F2362" s="12"/>
      <c r="G2362" s="13"/>
      <c r="H2362" s="13"/>
      <c r="I2362" s="13"/>
      <c r="J2362" s="13"/>
      <c r="K2362" s="13"/>
      <c r="M2362" s="22"/>
      <c r="N2362" s="22"/>
    </row>
    <row r="2363" spans="1:14">
      <c r="A2363" s="6" t="s">
        <v>29</v>
      </c>
      <c r="B2363" s="62" t="s">
        <v>537</v>
      </c>
      <c r="C2363" s="2" t="s">
        <v>24</v>
      </c>
      <c r="D2363" s="2" t="s">
        <v>130</v>
      </c>
      <c r="E2363" s="12"/>
      <c r="F2363" s="12"/>
      <c r="G2363" s="13">
        <v>375251</v>
      </c>
      <c r="H2363" s="13"/>
      <c r="I2363" s="13"/>
      <c r="J2363" s="13"/>
      <c r="K2363" s="13"/>
      <c r="M2363" s="22"/>
      <c r="N2363" s="22"/>
    </row>
    <row r="2364" spans="1:14">
      <c r="A2364" s="6" t="s">
        <v>29</v>
      </c>
      <c r="B2364" s="62" t="s">
        <v>537</v>
      </c>
      <c r="C2364" s="2" t="s">
        <v>24</v>
      </c>
      <c r="D2364" s="2" t="s">
        <v>137</v>
      </c>
      <c r="E2364" s="12"/>
      <c r="F2364" s="12"/>
      <c r="G2364" s="13"/>
      <c r="H2364" s="13"/>
      <c r="I2364" s="13"/>
      <c r="J2364" s="13"/>
      <c r="K2364" s="13"/>
      <c r="M2364" s="22"/>
      <c r="N2364" s="22"/>
    </row>
    <row r="2365" spans="1:14">
      <c r="A2365" s="6" t="s">
        <v>29</v>
      </c>
      <c r="B2365" s="62" t="s">
        <v>537</v>
      </c>
      <c r="C2365" s="2" t="s">
        <v>24</v>
      </c>
      <c r="D2365" s="2" t="s">
        <v>139</v>
      </c>
      <c r="E2365" s="12"/>
      <c r="F2365" s="12"/>
      <c r="G2365" s="13"/>
      <c r="H2365" s="13"/>
      <c r="I2365" s="13"/>
      <c r="J2365" s="13"/>
      <c r="K2365" s="13"/>
      <c r="M2365" s="22"/>
      <c r="N2365" s="22"/>
    </row>
    <row r="2366" spans="1:14" ht="27.6">
      <c r="A2366" s="6" t="s">
        <v>29</v>
      </c>
      <c r="B2366" s="62" t="s">
        <v>537</v>
      </c>
      <c r="C2366" s="2" t="s">
        <v>24</v>
      </c>
      <c r="D2366" s="2" t="s">
        <v>140</v>
      </c>
      <c r="E2366" s="12"/>
      <c r="F2366" s="12"/>
      <c r="G2366" s="13"/>
      <c r="H2366" s="13"/>
      <c r="I2366" s="13"/>
      <c r="J2366" s="13"/>
      <c r="K2366" s="13"/>
      <c r="M2366" s="22"/>
      <c r="N2366" s="22"/>
    </row>
    <row r="2367" spans="1:14">
      <c r="A2367" s="6" t="s">
        <v>29</v>
      </c>
      <c r="B2367" s="62" t="s">
        <v>537</v>
      </c>
      <c r="C2367" s="2" t="s">
        <v>24</v>
      </c>
      <c r="D2367" s="2" t="s">
        <v>134</v>
      </c>
      <c r="E2367" s="12"/>
      <c r="F2367" s="12"/>
      <c r="G2367" s="13"/>
      <c r="H2367" s="13"/>
      <c r="I2367" s="13"/>
      <c r="J2367" s="13"/>
      <c r="K2367" s="13"/>
      <c r="M2367" s="22"/>
      <c r="N2367" s="22"/>
    </row>
    <row r="2368" spans="1:14">
      <c r="A2368" s="6" t="s">
        <v>29</v>
      </c>
      <c r="B2368" s="62" t="s">
        <v>537</v>
      </c>
      <c r="C2368" s="2" t="s">
        <v>25</v>
      </c>
      <c r="D2368" s="2" t="s">
        <v>134</v>
      </c>
      <c r="E2368" s="12"/>
      <c r="F2368" s="12"/>
      <c r="G2368" s="13"/>
      <c r="H2368" s="13"/>
      <c r="I2368" s="13"/>
      <c r="J2368" s="13"/>
      <c r="K2368" s="13"/>
      <c r="M2368" s="22"/>
      <c r="N2368" s="22"/>
    </row>
    <row r="2369" spans="1:14">
      <c r="A2369" s="6" t="s">
        <v>29</v>
      </c>
      <c r="B2369" s="62" t="s">
        <v>537</v>
      </c>
      <c r="C2369" s="2" t="s">
        <v>25</v>
      </c>
      <c r="D2369" s="2" t="s">
        <v>134</v>
      </c>
      <c r="E2369" s="12"/>
      <c r="F2369" s="12"/>
      <c r="G2369" s="13"/>
      <c r="H2369" s="13"/>
      <c r="I2369" s="13"/>
      <c r="J2369" s="13"/>
      <c r="K2369" s="13"/>
      <c r="M2369" s="22"/>
      <c r="N2369" s="22"/>
    </row>
    <row r="2370" spans="1:14">
      <c r="A2370" s="6" t="s">
        <v>29</v>
      </c>
      <c r="B2370" s="62" t="s">
        <v>537</v>
      </c>
      <c r="C2370" s="2" t="s">
        <v>26</v>
      </c>
      <c r="D2370" s="2" t="s">
        <v>134</v>
      </c>
      <c r="E2370" s="12"/>
      <c r="F2370" s="12"/>
      <c r="G2370" s="13"/>
      <c r="H2370" s="13"/>
      <c r="I2370" s="13"/>
      <c r="J2370" s="13"/>
      <c r="K2370" s="13"/>
      <c r="M2370" s="22"/>
      <c r="N2370" s="22"/>
    </row>
    <row r="2371" spans="1:14">
      <c r="A2371" s="6" t="s">
        <v>29</v>
      </c>
      <c r="B2371" s="62" t="s">
        <v>537</v>
      </c>
      <c r="C2371" s="2" t="s">
        <v>26</v>
      </c>
      <c r="D2371" s="2" t="s">
        <v>134</v>
      </c>
      <c r="E2371" s="12"/>
      <c r="F2371" s="12"/>
      <c r="G2371" s="13"/>
      <c r="H2371" s="13"/>
      <c r="I2371" s="13"/>
      <c r="J2371" s="13"/>
      <c r="K2371" s="13"/>
      <c r="M2371" s="22"/>
      <c r="N2371" s="22"/>
    </row>
    <row r="2372" spans="1:14">
      <c r="A2372" s="6" t="s">
        <v>29</v>
      </c>
      <c r="B2372" s="62" t="s">
        <v>537</v>
      </c>
      <c r="C2372" s="2" t="s">
        <v>14</v>
      </c>
      <c r="D2372" s="2" t="s">
        <v>539</v>
      </c>
      <c r="E2372" s="12">
        <v>633310</v>
      </c>
      <c r="F2372" s="12">
        <v>89166</v>
      </c>
      <c r="G2372" s="13"/>
      <c r="H2372" s="13">
        <v>400276</v>
      </c>
      <c r="I2372" s="13"/>
      <c r="J2372" s="13">
        <v>143868</v>
      </c>
      <c r="K2372" s="13"/>
      <c r="M2372" s="22"/>
      <c r="N2372" s="22"/>
    </row>
    <row r="2373" spans="1:14">
      <c r="A2373" s="6" t="s">
        <v>29</v>
      </c>
      <c r="B2373" s="63" t="s">
        <v>537</v>
      </c>
      <c r="C2373" s="2" t="s">
        <v>14</v>
      </c>
      <c r="D2373" s="2" t="s">
        <v>134</v>
      </c>
      <c r="E2373" s="12"/>
      <c r="F2373" s="12"/>
      <c r="G2373" s="13"/>
      <c r="H2373" s="13"/>
      <c r="I2373" s="13"/>
      <c r="J2373" s="13"/>
      <c r="K2373" s="13"/>
      <c r="M2373" s="22"/>
      <c r="N2373" s="22"/>
    </row>
    <row r="2374" spans="1:14" ht="27.6">
      <c r="A2374" s="6" t="s">
        <v>29</v>
      </c>
      <c r="B2374" s="62" t="s">
        <v>537</v>
      </c>
      <c r="C2374" s="2" t="s">
        <v>27</v>
      </c>
      <c r="D2374" s="2" t="s">
        <v>141</v>
      </c>
      <c r="E2374" s="12"/>
      <c r="F2374" s="12"/>
      <c r="G2374" s="13"/>
      <c r="H2374" s="13"/>
      <c r="I2374" s="13"/>
      <c r="J2374" s="13"/>
      <c r="K2374" s="13"/>
      <c r="M2374" s="22"/>
      <c r="N2374" s="22"/>
    </row>
    <row r="2375" spans="1:14" ht="41.4">
      <c r="A2375" s="6" t="s">
        <v>29</v>
      </c>
      <c r="B2375" s="62" t="s">
        <v>537</v>
      </c>
      <c r="C2375" s="2" t="s">
        <v>27</v>
      </c>
      <c r="D2375" s="2" t="s">
        <v>142</v>
      </c>
      <c r="E2375" s="12"/>
      <c r="F2375" s="12"/>
      <c r="G2375" s="13"/>
      <c r="H2375" s="13"/>
      <c r="I2375" s="13"/>
      <c r="J2375" s="13"/>
      <c r="K2375" s="13"/>
      <c r="M2375" s="22"/>
      <c r="N2375" s="22"/>
    </row>
    <row r="2376" spans="1:14">
      <c r="A2376" s="6" t="s">
        <v>32</v>
      </c>
      <c r="B2376" s="62" t="s">
        <v>541</v>
      </c>
      <c r="C2376" s="2" t="s">
        <v>22</v>
      </c>
      <c r="D2376" s="2" t="s">
        <v>125</v>
      </c>
      <c r="E2376" s="12">
        <v>15895755</v>
      </c>
      <c r="F2376" s="12">
        <v>15895755</v>
      </c>
      <c r="G2376" s="13"/>
      <c r="H2376" s="13"/>
      <c r="I2376" s="13"/>
      <c r="J2376" s="13"/>
      <c r="K2376" s="13"/>
      <c r="M2376" s="22"/>
      <c r="N2376" s="22"/>
    </row>
    <row r="2377" spans="1:14">
      <c r="A2377" s="6" t="s">
        <v>32</v>
      </c>
      <c r="B2377" s="62" t="s">
        <v>541</v>
      </c>
      <c r="C2377" s="2" t="s">
        <v>22</v>
      </c>
      <c r="D2377" s="2" t="s">
        <v>126</v>
      </c>
      <c r="E2377" s="12">
        <v>15895754</v>
      </c>
      <c r="F2377" s="12">
        <v>15895724</v>
      </c>
      <c r="G2377" s="13"/>
      <c r="H2377" s="13">
        <v>-120</v>
      </c>
      <c r="I2377" s="13"/>
      <c r="J2377" s="13">
        <v>150</v>
      </c>
      <c r="K2377" s="13"/>
      <c r="M2377" s="22"/>
      <c r="N2377" s="22"/>
    </row>
    <row r="2378" spans="1:14">
      <c r="A2378" s="6" t="s">
        <v>32</v>
      </c>
      <c r="B2378" s="62" t="s">
        <v>541</v>
      </c>
      <c r="C2378" s="2" t="s">
        <v>22</v>
      </c>
      <c r="D2378" s="2" t="s">
        <v>127</v>
      </c>
      <c r="E2378" s="12"/>
      <c r="F2378" s="12"/>
      <c r="G2378" s="13"/>
      <c r="H2378" s="13"/>
      <c r="I2378" s="13"/>
      <c r="J2378" s="13"/>
      <c r="K2378" s="13"/>
      <c r="M2378" s="22"/>
      <c r="N2378" s="22"/>
    </row>
    <row r="2379" spans="1:14">
      <c r="A2379" s="6" t="s">
        <v>32</v>
      </c>
      <c r="B2379" s="62" t="s">
        <v>541</v>
      </c>
      <c r="C2379" s="2" t="s">
        <v>22</v>
      </c>
      <c r="D2379" s="2" t="s">
        <v>128</v>
      </c>
      <c r="E2379" s="12"/>
      <c r="F2379" s="12"/>
      <c r="G2379" s="13"/>
      <c r="H2379" s="13"/>
      <c r="I2379" s="13"/>
      <c r="J2379" s="13"/>
      <c r="K2379" s="13"/>
      <c r="M2379" s="22"/>
      <c r="N2379" s="22"/>
    </row>
    <row r="2380" spans="1:14">
      <c r="A2380" s="6" t="s">
        <v>32</v>
      </c>
      <c r="B2380" s="62" t="s">
        <v>541</v>
      </c>
      <c r="C2380" s="2" t="s">
        <v>22</v>
      </c>
      <c r="D2380" s="2" t="s">
        <v>129</v>
      </c>
      <c r="E2380" s="12">
        <v>2348991</v>
      </c>
      <c r="F2380" s="12"/>
      <c r="G2380" s="13"/>
      <c r="H2380" s="13">
        <v>2348991</v>
      </c>
      <c r="I2380" s="13"/>
      <c r="J2380" s="13"/>
      <c r="K2380" s="13"/>
      <c r="M2380" s="22"/>
      <c r="N2380" s="22"/>
    </row>
    <row r="2381" spans="1:14">
      <c r="A2381" s="6" t="s">
        <v>32</v>
      </c>
      <c r="B2381" s="62" t="s">
        <v>541</v>
      </c>
      <c r="C2381" s="2" t="s">
        <v>22</v>
      </c>
      <c r="D2381" s="2" t="s">
        <v>130</v>
      </c>
      <c r="E2381" s="12"/>
      <c r="F2381" s="12"/>
      <c r="G2381" s="13"/>
      <c r="H2381" s="13"/>
      <c r="I2381" s="13"/>
      <c r="J2381" s="13"/>
      <c r="K2381" s="13"/>
      <c r="M2381" s="22"/>
      <c r="N2381" s="22"/>
    </row>
    <row r="2382" spans="1:14">
      <c r="A2382" s="6" t="s">
        <v>32</v>
      </c>
      <c r="B2382" s="62" t="s">
        <v>541</v>
      </c>
      <c r="C2382" s="2" t="s">
        <v>22</v>
      </c>
      <c r="D2382" s="2" t="s">
        <v>131</v>
      </c>
      <c r="E2382" s="12"/>
      <c r="F2382" s="12"/>
      <c r="G2382" s="13"/>
      <c r="H2382" s="13"/>
      <c r="I2382" s="13"/>
      <c r="J2382" s="13"/>
      <c r="K2382" s="13"/>
      <c r="M2382" s="22"/>
      <c r="N2382" s="22"/>
    </row>
    <row r="2383" spans="1:14" ht="27.6">
      <c r="A2383" s="6" t="s">
        <v>32</v>
      </c>
      <c r="B2383" s="62" t="s">
        <v>541</v>
      </c>
      <c r="C2383" s="2" t="s">
        <v>22</v>
      </c>
      <c r="D2383" s="2" t="s">
        <v>132</v>
      </c>
      <c r="E2383" s="12"/>
      <c r="F2383" s="12"/>
      <c r="G2383" s="13"/>
      <c r="H2383" s="13"/>
      <c r="I2383" s="13"/>
      <c r="J2383" s="13"/>
      <c r="K2383" s="13"/>
      <c r="M2383" s="22"/>
      <c r="N2383" s="22"/>
    </row>
    <row r="2384" spans="1:14">
      <c r="A2384" s="6" t="s">
        <v>32</v>
      </c>
      <c r="B2384" s="62" t="s">
        <v>541</v>
      </c>
      <c r="C2384" s="2" t="s">
        <v>22</v>
      </c>
      <c r="D2384" s="2" t="s">
        <v>133</v>
      </c>
      <c r="E2384" s="12"/>
      <c r="F2384" s="12"/>
      <c r="G2384" s="13"/>
      <c r="H2384" s="13"/>
      <c r="I2384" s="13"/>
      <c r="J2384" s="13"/>
      <c r="K2384" s="13"/>
      <c r="M2384" s="22"/>
      <c r="N2384" s="22"/>
    </row>
    <row r="2385" spans="1:14">
      <c r="A2385" s="6" t="s">
        <v>32</v>
      </c>
      <c r="B2385" s="62" t="s">
        <v>541</v>
      </c>
      <c r="C2385" s="2" t="s">
        <v>22</v>
      </c>
      <c r="D2385" s="2" t="s">
        <v>134</v>
      </c>
      <c r="E2385" s="12"/>
      <c r="F2385" s="12"/>
      <c r="G2385" s="13"/>
      <c r="H2385" s="13"/>
      <c r="I2385" s="13"/>
      <c r="J2385" s="13"/>
      <c r="K2385" s="13"/>
      <c r="M2385" s="22"/>
      <c r="N2385" s="22"/>
    </row>
    <row r="2386" spans="1:14">
      <c r="A2386" s="6" t="s">
        <v>32</v>
      </c>
      <c r="B2386" s="62" t="s">
        <v>541</v>
      </c>
      <c r="C2386" s="2" t="s">
        <v>87</v>
      </c>
      <c r="D2386" s="2" t="s">
        <v>135</v>
      </c>
      <c r="E2386" s="12"/>
      <c r="F2386" s="12"/>
      <c r="G2386" s="13">
        <v>7201426</v>
      </c>
      <c r="H2386" s="13">
        <v>5772478</v>
      </c>
      <c r="I2386" s="13">
        <v>3773626</v>
      </c>
      <c r="J2386" s="13">
        <v>3773626</v>
      </c>
      <c r="K2386" s="13">
        <v>544920</v>
      </c>
      <c r="L2386" s="134">
        <v>737964</v>
      </c>
      <c r="M2386" s="22">
        <v>240077</v>
      </c>
      <c r="N2386" s="22"/>
    </row>
    <row r="2387" spans="1:14">
      <c r="A2387" s="6" t="s">
        <v>32</v>
      </c>
      <c r="B2387" s="62" t="s">
        <v>541</v>
      </c>
      <c r="C2387" s="2" t="s">
        <v>23</v>
      </c>
      <c r="D2387" s="2" t="s">
        <v>136</v>
      </c>
      <c r="E2387" s="12"/>
      <c r="F2387" s="12"/>
      <c r="G2387" s="13">
        <v>15895755</v>
      </c>
      <c r="H2387" s="13">
        <v>14648812</v>
      </c>
      <c r="I2387" s="13"/>
      <c r="J2387" s="13">
        <v>1246943</v>
      </c>
      <c r="K2387" s="13"/>
      <c r="M2387" s="22"/>
      <c r="N2387" s="22"/>
    </row>
    <row r="2388" spans="1:14">
      <c r="A2388" s="6" t="s">
        <v>32</v>
      </c>
      <c r="B2388" s="62" t="s">
        <v>541</v>
      </c>
      <c r="C2388" s="2" t="s">
        <v>23</v>
      </c>
      <c r="D2388" s="2" t="s">
        <v>126</v>
      </c>
      <c r="E2388" s="12"/>
      <c r="F2388" s="12"/>
      <c r="G2388" s="13">
        <v>36246797</v>
      </c>
      <c r="H2388" s="13">
        <v>10508492</v>
      </c>
      <c r="I2388" s="13"/>
      <c r="J2388" s="13">
        <v>25738305</v>
      </c>
      <c r="K2388" s="13"/>
      <c r="M2388" s="22"/>
      <c r="N2388" s="22"/>
    </row>
    <row r="2389" spans="1:14">
      <c r="A2389" s="6" t="s">
        <v>32</v>
      </c>
      <c r="B2389" s="62" t="s">
        <v>541</v>
      </c>
      <c r="C2389" s="2" t="s">
        <v>23</v>
      </c>
      <c r="D2389" s="2" t="s">
        <v>127</v>
      </c>
      <c r="E2389" s="12"/>
      <c r="F2389" s="12"/>
      <c r="G2389" s="13"/>
      <c r="H2389" s="13"/>
      <c r="I2389" s="13"/>
      <c r="J2389" s="13"/>
      <c r="K2389" s="13"/>
      <c r="M2389" s="22"/>
      <c r="N2389" s="22"/>
    </row>
    <row r="2390" spans="1:14">
      <c r="A2390" s="6" t="s">
        <v>32</v>
      </c>
      <c r="B2390" s="62" t="s">
        <v>541</v>
      </c>
      <c r="C2390" s="2" t="s">
        <v>23</v>
      </c>
      <c r="D2390" s="2" t="s">
        <v>128</v>
      </c>
      <c r="E2390" s="12"/>
      <c r="F2390" s="12"/>
      <c r="G2390" s="13"/>
      <c r="H2390" s="13"/>
      <c r="I2390" s="13"/>
      <c r="J2390" s="13"/>
      <c r="K2390" s="13"/>
      <c r="M2390" s="22"/>
      <c r="N2390" s="22"/>
    </row>
    <row r="2391" spans="1:14">
      <c r="A2391" s="6" t="s">
        <v>32</v>
      </c>
      <c r="B2391" s="62" t="s">
        <v>541</v>
      </c>
      <c r="C2391" s="2" t="s">
        <v>23</v>
      </c>
      <c r="D2391" s="2" t="s">
        <v>129</v>
      </c>
      <c r="E2391" s="12"/>
      <c r="F2391" s="12"/>
      <c r="G2391" s="13">
        <v>3357574</v>
      </c>
      <c r="H2391" s="13">
        <v>2140049</v>
      </c>
      <c r="I2391" s="13"/>
      <c r="J2391" s="13">
        <v>1217525</v>
      </c>
      <c r="K2391" s="13"/>
      <c r="M2391" s="22"/>
      <c r="N2391" s="22"/>
    </row>
    <row r="2392" spans="1:14">
      <c r="A2392" s="6" t="s">
        <v>32</v>
      </c>
      <c r="B2392" s="62" t="s">
        <v>541</v>
      </c>
      <c r="C2392" s="2" t="s">
        <v>23</v>
      </c>
      <c r="D2392" s="2" t="s">
        <v>130</v>
      </c>
      <c r="E2392" s="12"/>
      <c r="F2392" s="12"/>
      <c r="G2392" s="13"/>
      <c r="H2392" s="13"/>
      <c r="I2392" s="13"/>
      <c r="J2392" s="13"/>
      <c r="K2392" s="13"/>
      <c r="M2392" s="22"/>
      <c r="N2392" s="22"/>
    </row>
    <row r="2393" spans="1:14">
      <c r="A2393" s="6" t="s">
        <v>32</v>
      </c>
      <c r="B2393" s="62" t="s">
        <v>541</v>
      </c>
      <c r="C2393" s="2" t="s">
        <v>23</v>
      </c>
      <c r="D2393" s="2" t="s">
        <v>137</v>
      </c>
      <c r="E2393" s="12"/>
      <c r="F2393" s="12"/>
      <c r="G2393" s="13"/>
      <c r="H2393" s="13"/>
      <c r="I2393" s="13"/>
      <c r="J2393" s="13"/>
      <c r="K2393" s="13"/>
      <c r="M2393" s="22"/>
      <c r="N2393" s="22"/>
    </row>
    <row r="2394" spans="1:14" ht="27.6">
      <c r="A2394" s="6" t="s">
        <v>32</v>
      </c>
      <c r="B2394" s="62" t="s">
        <v>541</v>
      </c>
      <c r="C2394" s="2" t="s">
        <v>23</v>
      </c>
      <c r="D2394" s="2" t="s">
        <v>138</v>
      </c>
      <c r="E2394" s="12"/>
      <c r="F2394" s="12"/>
      <c r="G2394" s="13"/>
      <c r="H2394" s="13"/>
      <c r="I2394" s="13"/>
      <c r="J2394" s="13"/>
      <c r="K2394" s="13"/>
      <c r="M2394" s="22"/>
      <c r="N2394" s="22"/>
    </row>
    <row r="2395" spans="1:14">
      <c r="A2395" s="6" t="s">
        <v>32</v>
      </c>
      <c r="B2395" s="62" t="s">
        <v>541</v>
      </c>
      <c r="C2395" s="2" t="s">
        <v>23</v>
      </c>
      <c r="D2395" s="2" t="s">
        <v>134</v>
      </c>
      <c r="E2395" s="12"/>
      <c r="F2395" s="12"/>
      <c r="G2395" s="13"/>
      <c r="H2395" s="13"/>
      <c r="I2395" s="13"/>
      <c r="J2395" s="13"/>
      <c r="K2395" s="13"/>
      <c r="M2395" s="22"/>
      <c r="N2395" s="22"/>
    </row>
    <row r="2396" spans="1:14">
      <c r="A2396" s="6" t="s">
        <v>32</v>
      </c>
      <c r="B2396" s="62" t="s">
        <v>541</v>
      </c>
      <c r="C2396" s="2" t="s">
        <v>24</v>
      </c>
      <c r="D2396" s="2" t="s">
        <v>125</v>
      </c>
      <c r="E2396" s="12"/>
      <c r="F2396" s="12"/>
      <c r="G2396" s="13">
        <v>46077627</v>
      </c>
      <c r="H2396" s="13">
        <v>34500</v>
      </c>
      <c r="I2396" s="13"/>
      <c r="J2396" s="13">
        <v>46043127</v>
      </c>
      <c r="K2396" s="13"/>
      <c r="M2396" s="22"/>
      <c r="N2396" s="22"/>
    </row>
    <row r="2397" spans="1:14">
      <c r="A2397" s="6" t="s">
        <v>32</v>
      </c>
      <c r="B2397" s="62" t="s">
        <v>541</v>
      </c>
      <c r="C2397" s="2" t="s">
        <v>24</v>
      </c>
      <c r="D2397" s="2" t="s">
        <v>126</v>
      </c>
      <c r="E2397" s="21"/>
      <c r="F2397" s="21"/>
      <c r="G2397" s="22">
        <v>45816234</v>
      </c>
      <c r="H2397" s="22">
        <v>8185909</v>
      </c>
      <c r="I2397" s="22"/>
      <c r="J2397" s="22">
        <v>37630325</v>
      </c>
      <c r="K2397" s="22"/>
      <c r="M2397" s="22"/>
      <c r="N2397" s="22"/>
    </row>
    <row r="2398" spans="1:14">
      <c r="A2398" s="6" t="s">
        <v>32</v>
      </c>
      <c r="B2398" s="62" t="s">
        <v>541</v>
      </c>
      <c r="C2398" s="2" t="s">
        <v>24</v>
      </c>
      <c r="D2398" s="2" t="s">
        <v>127</v>
      </c>
      <c r="E2398" s="21"/>
      <c r="F2398" s="21"/>
      <c r="G2398" s="22"/>
      <c r="H2398" s="22"/>
      <c r="I2398" s="22"/>
      <c r="J2398" s="22"/>
      <c r="K2398" s="22"/>
      <c r="M2398" s="22"/>
      <c r="N2398" s="22"/>
    </row>
    <row r="2399" spans="1:14">
      <c r="A2399" s="6" t="s">
        <v>32</v>
      </c>
      <c r="B2399" s="62" t="s">
        <v>541</v>
      </c>
      <c r="C2399" s="2" t="s">
        <v>24</v>
      </c>
      <c r="D2399" s="2" t="s">
        <v>128</v>
      </c>
      <c r="E2399" s="21"/>
      <c r="F2399" s="21"/>
      <c r="G2399" s="22"/>
      <c r="H2399" s="22"/>
      <c r="I2399" s="22"/>
      <c r="J2399" s="22"/>
      <c r="K2399" s="22"/>
      <c r="M2399" s="22"/>
      <c r="N2399" s="22"/>
    </row>
    <row r="2400" spans="1:14">
      <c r="A2400" s="6" t="s">
        <v>32</v>
      </c>
      <c r="B2400" s="62" t="s">
        <v>541</v>
      </c>
      <c r="C2400" s="2" t="s">
        <v>24</v>
      </c>
      <c r="D2400" s="2" t="s">
        <v>129</v>
      </c>
      <c r="E2400" s="21"/>
      <c r="F2400" s="21"/>
      <c r="G2400" s="22">
        <v>5731544</v>
      </c>
      <c r="H2400" s="22"/>
      <c r="I2400" s="22"/>
      <c r="J2400" s="22">
        <v>5731544</v>
      </c>
      <c r="K2400" s="22"/>
      <c r="M2400" s="22"/>
      <c r="N2400" s="22"/>
    </row>
    <row r="2401" spans="1:14">
      <c r="A2401" s="6" t="s">
        <v>32</v>
      </c>
      <c r="B2401" s="62" t="s">
        <v>541</v>
      </c>
      <c r="C2401" s="2" t="s">
        <v>24</v>
      </c>
      <c r="D2401" s="2" t="s">
        <v>130</v>
      </c>
      <c r="E2401" s="21"/>
      <c r="F2401" s="21"/>
      <c r="G2401" s="22"/>
      <c r="H2401" s="22"/>
      <c r="I2401" s="22"/>
      <c r="J2401" s="22"/>
      <c r="K2401" s="22"/>
      <c r="M2401" s="22"/>
      <c r="N2401" s="22"/>
    </row>
    <row r="2402" spans="1:14">
      <c r="A2402" s="6" t="s">
        <v>32</v>
      </c>
      <c r="B2402" s="62" t="s">
        <v>541</v>
      </c>
      <c r="C2402" s="2" t="s">
        <v>24</v>
      </c>
      <c r="D2402" s="2" t="s">
        <v>137</v>
      </c>
      <c r="E2402" s="21"/>
      <c r="F2402" s="21"/>
      <c r="G2402" s="22"/>
      <c r="H2402" s="22"/>
      <c r="I2402" s="22"/>
      <c r="J2402" s="22"/>
      <c r="K2402" s="22"/>
      <c r="M2402" s="22"/>
      <c r="N2402" s="22"/>
    </row>
    <row r="2403" spans="1:14">
      <c r="A2403" s="6" t="s">
        <v>32</v>
      </c>
      <c r="B2403" s="62" t="s">
        <v>541</v>
      </c>
      <c r="C2403" s="2" t="s">
        <v>24</v>
      </c>
      <c r="D2403" s="2" t="s">
        <v>139</v>
      </c>
      <c r="E2403" s="21"/>
      <c r="F2403" s="21"/>
      <c r="G2403" s="22"/>
      <c r="H2403" s="22"/>
      <c r="I2403" s="22"/>
      <c r="J2403" s="22"/>
      <c r="K2403" s="22"/>
      <c r="M2403" s="22"/>
      <c r="N2403" s="22"/>
    </row>
    <row r="2404" spans="1:14" ht="27.6">
      <c r="A2404" s="6" t="s">
        <v>32</v>
      </c>
      <c r="B2404" s="62" t="s">
        <v>541</v>
      </c>
      <c r="C2404" s="2" t="s">
        <v>24</v>
      </c>
      <c r="D2404" s="2" t="s">
        <v>140</v>
      </c>
      <c r="E2404" s="21"/>
      <c r="F2404" s="21"/>
      <c r="G2404" s="22"/>
      <c r="H2404" s="22"/>
      <c r="I2404" s="22"/>
      <c r="J2404" s="22"/>
      <c r="K2404" s="22"/>
      <c r="M2404" s="22"/>
      <c r="N2404" s="22"/>
    </row>
    <row r="2405" spans="1:14">
      <c r="A2405" s="6" t="s">
        <v>32</v>
      </c>
      <c r="B2405" s="62" t="s">
        <v>541</v>
      </c>
      <c r="C2405" s="2" t="s">
        <v>24</v>
      </c>
      <c r="D2405" s="2" t="s">
        <v>134</v>
      </c>
      <c r="E2405" s="12"/>
      <c r="F2405" s="12"/>
      <c r="G2405" s="13"/>
      <c r="H2405" s="13"/>
      <c r="I2405" s="13"/>
      <c r="J2405" s="13"/>
      <c r="K2405" s="13"/>
      <c r="M2405" s="22"/>
      <c r="N2405" s="22"/>
    </row>
    <row r="2406" spans="1:14">
      <c r="A2406" s="6" t="s">
        <v>32</v>
      </c>
      <c r="B2406" s="62" t="s">
        <v>541</v>
      </c>
      <c r="C2406" s="2" t="s">
        <v>25</v>
      </c>
      <c r="D2406" s="2" t="s">
        <v>134</v>
      </c>
      <c r="E2406" s="12"/>
      <c r="F2406" s="12"/>
      <c r="G2406" s="13"/>
      <c r="H2406" s="13"/>
      <c r="I2406" s="13"/>
      <c r="J2406" s="13"/>
      <c r="K2406" s="13"/>
      <c r="M2406" s="22"/>
      <c r="N2406" s="22"/>
    </row>
    <row r="2407" spans="1:14">
      <c r="A2407" s="6" t="s">
        <v>32</v>
      </c>
      <c r="B2407" s="62" t="s">
        <v>541</v>
      </c>
      <c r="C2407" s="2" t="s">
        <v>25</v>
      </c>
      <c r="D2407" s="2" t="s">
        <v>134</v>
      </c>
      <c r="E2407" s="12"/>
      <c r="F2407" s="12"/>
      <c r="G2407" s="13"/>
      <c r="H2407" s="13"/>
      <c r="I2407" s="13"/>
      <c r="J2407" s="13"/>
      <c r="K2407" s="13"/>
      <c r="M2407" s="22"/>
      <c r="N2407" s="22"/>
    </row>
    <row r="2408" spans="1:14">
      <c r="A2408" s="6" t="s">
        <v>32</v>
      </c>
      <c r="B2408" s="62" t="s">
        <v>541</v>
      </c>
      <c r="C2408" s="2" t="s">
        <v>26</v>
      </c>
      <c r="D2408" s="2" t="s">
        <v>134</v>
      </c>
      <c r="E2408" s="12"/>
      <c r="F2408" s="12"/>
      <c r="G2408" s="13"/>
      <c r="H2408" s="13"/>
      <c r="I2408" s="13"/>
      <c r="J2408" s="13"/>
      <c r="K2408" s="13"/>
      <c r="M2408" s="22"/>
      <c r="N2408" s="22"/>
    </row>
    <row r="2409" spans="1:14">
      <c r="A2409" s="6" t="s">
        <v>32</v>
      </c>
      <c r="B2409" s="62" t="s">
        <v>541</v>
      </c>
      <c r="C2409" s="2" t="s">
        <v>26</v>
      </c>
      <c r="D2409" s="2" t="s">
        <v>134</v>
      </c>
      <c r="E2409" s="12"/>
      <c r="F2409" s="12"/>
      <c r="G2409" s="13"/>
      <c r="H2409" s="13"/>
      <c r="I2409" s="13"/>
      <c r="J2409" s="13"/>
      <c r="K2409" s="13"/>
      <c r="M2409" s="22"/>
      <c r="N2409" s="22"/>
    </row>
    <row r="2410" spans="1:14">
      <c r="A2410" s="6" t="s">
        <v>32</v>
      </c>
      <c r="B2410" s="63" t="s">
        <v>541</v>
      </c>
      <c r="C2410" s="2" t="s">
        <v>14</v>
      </c>
      <c r="D2410" s="2" t="s">
        <v>134</v>
      </c>
      <c r="E2410" s="12"/>
      <c r="F2410" s="12"/>
      <c r="G2410" s="13"/>
      <c r="H2410" s="13"/>
      <c r="I2410" s="13"/>
      <c r="J2410" s="13"/>
      <c r="K2410" s="13"/>
      <c r="M2410" s="22"/>
      <c r="N2410" s="22"/>
    </row>
    <row r="2411" spans="1:14">
      <c r="A2411" s="6" t="s">
        <v>32</v>
      </c>
      <c r="B2411" s="62" t="s">
        <v>541</v>
      </c>
      <c r="C2411" s="2" t="s">
        <v>14</v>
      </c>
      <c r="D2411" s="2" t="s">
        <v>134</v>
      </c>
      <c r="E2411" s="12"/>
      <c r="F2411" s="12"/>
      <c r="G2411" s="13"/>
      <c r="H2411" s="13"/>
      <c r="I2411" s="13"/>
      <c r="J2411" s="13"/>
      <c r="K2411" s="13"/>
      <c r="M2411" s="22"/>
      <c r="N2411" s="22"/>
    </row>
    <row r="2412" spans="1:14" ht="27.6">
      <c r="A2412" s="6" t="s">
        <v>32</v>
      </c>
      <c r="B2412" s="62" t="s">
        <v>541</v>
      </c>
      <c r="C2412" s="2" t="s">
        <v>27</v>
      </c>
      <c r="D2412" s="2" t="s">
        <v>141</v>
      </c>
      <c r="E2412" s="12"/>
      <c r="F2412" s="12"/>
      <c r="G2412" s="13"/>
      <c r="H2412" s="13"/>
      <c r="I2412" s="13"/>
      <c r="J2412" s="13"/>
      <c r="K2412" s="13"/>
      <c r="M2412" s="22"/>
      <c r="N2412" s="22"/>
    </row>
    <row r="2413" spans="1:14" ht="41.4">
      <c r="A2413" s="6" t="s">
        <v>32</v>
      </c>
      <c r="B2413" s="62" t="s">
        <v>541</v>
      </c>
      <c r="C2413" s="2" t="s">
        <v>27</v>
      </c>
      <c r="D2413" s="2" t="s">
        <v>142</v>
      </c>
      <c r="E2413" s="12"/>
      <c r="F2413" s="12"/>
      <c r="G2413" s="13">
        <v>125099</v>
      </c>
      <c r="H2413" s="13">
        <v>125099</v>
      </c>
      <c r="I2413" s="13">
        <v>907752</v>
      </c>
      <c r="J2413" s="13">
        <v>313155</v>
      </c>
      <c r="K2413" s="13"/>
      <c r="L2413" s="134">
        <v>186656</v>
      </c>
      <c r="M2413" s="22">
        <v>49823</v>
      </c>
      <c r="N2413" s="21" t="s">
        <v>543</v>
      </c>
    </row>
    <row r="2414" spans="1:14">
      <c r="A2414" s="6" t="s">
        <v>32</v>
      </c>
      <c r="B2414" s="62" t="s">
        <v>546</v>
      </c>
      <c r="C2414" s="2" t="s">
        <v>22</v>
      </c>
      <c r="D2414" s="2" t="s">
        <v>125</v>
      </c>
      <c r="E2414" s="12">
        <v>14828444</v>
      </c>
      <c r="F2414" s="12">
        <v>10940952</v>
      </c>
      <c r="G2414" s="13" t="s">
        <v>157</v>
      </c>
      <c r="H2414" s="13">
        <v>3887492</v>
      </c>
      <c r="I2414" s="13"/>
      <c r="J2414" s="13" t="s">
        <v>194</v>
      </c>
      <c r="K2414" s="13">
        <v>0</v>
      </c>
      <c r="L2414" s="2" t="s">
        <v>157</v>
      </c>
      <c r="M2414" s="22" t="s">
        <v>155</v>
      </c>
      <c r="N2414" s="22"/>
    </row>
    <row r="2415" spans="1:14">
      <c r="A2415" s="6" t="s">
        <v>32</v>
      </c>
      <c r="B2415" s="62" t="s">
        <v>546</v>
      </c>
      <c r="C2415" s="2" t="s">
        <v>22</v>
      </c>
      <c r="D2415" s="2" t="s">
        <v>126</v>
      </c>
      <c r="E2415" s="12">
        <v>14828443</v>
      </c>
      <c r="F2415" s="12">
        <v>9446136</v>
      </c>
      <c r="G2415" s="13" t="s">
        <v>157</v>
      </c>
      <c r="H2415" s="13">
        <v>4774393</v>
      </c>
      <c r="I2415" s="13"/>
      <c r="J2415" s="13">
        <v>79224</v>
      </c>
      <c r="K2415" s="13">
        <v>0</v>
      </c>
      <c r="L2415" s="134">
        <v>33751</v>
      </c>
      <c r="M2415" s="22">
        <v>66555</v>
      </c>
      <c r="N2415" s="22"/>
    </row>
    <row r="2416" spans="1:14" ht="27.6">
      <c r="A2416" s="6" t="s">
        <v>32</v>
      </c>
      <c r="B2416" s="62" t="s">
        <v>546</v>
      </c>
      <c r="C2416" s="2" t="s">
        <v>22</v>
      </c>
      <c r="D2416" s="2" t="s">
        <v>127</v>
      </c>
      <c r="E2416" s="12" t="s">
        <v>157</v>
      </c>
      <c r="F2416" s="12" t="s">
        <v>157</v>
      </c>
      <c r="G2416" s="13" t="s">
        <v>157</v>
      </c>
      <c r="H2416" s="13" t="s">
        <v>157</v>
      </c>
      <c r="I2416" s="13"/>
      <c r="J2416" s="13"/>
      <c r="K2416" s="13">
        <v>0</v>
      </c>
      <c r="L2416" s="2" t="s">
        <v>157</v>
      </c>
      <c r="M2416" s="22" t="s">
        <v>155</v>
      </c>
      <c r="N2416" s="22"/>
    </row>
    <row r="2417" spans="1:14" ht="27.6">
      <c r="A2417" s="6" t="s">
        <v>32</v>
      </c>
      <c r="B2417" s="62" t="s">
        <v>546</v>
      </c>
      <c r="C2417" s="2" t="s">
        <v>22</v>
      </c>
      <c r="D2417" s="2" t="s">
        <v>128</v>
      </c>
      <c r="E2417" s="12" t="s">
        <v>157</v>
      </c>
      <c r="F2417" s="12" t="s">
        <v>157</v>
      </c>
      <c r="G2417" s="13" t="s">
        <v>157</v>
      </c>
      <c r="H2417" s="13" t="s">
        <v>157</v>
      </c>
      <c r="I2417" s="13"/>
      <c r="J2417" s="13"/>
      <c r="K2417" s="13">
        <v>0</v>
      </c>
      <c r="L2417" s="2" t="s">
        <v>157</v>
      </c>
      <c r="M2417" s="22" t="s">
        <v>155</v>
      </c>
      <c r="N2417" s="22"/>
    </row>
    <row r="2418" spans="1:14">
      <c r="A2418" s="6" t="s">
        <v>32</v>
      </c>
      <c r="B2418" s="62" t="s">
        <v>546</v>
      </c>
      <c r="C2418" s="2" t="s">
        <v>22</v>
      </c>
      <c r="D2418" s="2" t="s">
        <v>129</v>
      </c>
      <c r="E2418" s="12">
        <v>2156823</v>
      </c>
      <c r="F2418" s="12">
        <v>2137372</v>
      </c>
      <c r="G2418" s="13" t="s">
        <v>157</v>
      </c>
      <c r="H2418" s="13">
        <v>19451</v>
      </c>
      <c r="I2418" s="13"/>
      <c r="J2418" s="13" t="s">
        <v>194</v>
      </c>
      <c r="K2418" s="13">
        <v>0</v>
      </c>
      <c r="L2418" s="2" t="s">
        <v>157</v>
      </c>
      <c r="M2418" s="22" t="s">
        <v>155</v>
      </c>
      <c r="N2418" s="22"/>
    </row>
    <row r="2419" spans="1:14" ht="27.6">
      <c r="A2419" s="6" t="s">
        <v>32</v>
      </c>
      <c r="B2419" s="62" t="s">
        <v>546</v>
      </c>
      <c r="C2419" s="2" t="s">
        <v>22</v>
      </c>
      <c r="D2419" s="2" t="s">
        <v>130</v>
      </c>
      <c r="E2419" s="12" t="s">
        <v>157</v>
      </c>
      <c r="F2419" s="12" t="s">
        <v>157</v>
      </c>
      <c r="G2419" s="13" t="s">
        <v>157</v>
      </c>
      <c r="H2419" s="13" t="s">
        <v>157</v>
      </c>
      <c r="I2419" s="13"/>
      <c r="J2419" s="13"/>
      <c r="K2419" s="13">
        <v>0</v>
      </c>
      <c r="L2419" s="2" t="s">
        <v>157</v>
      </c>
      <c r="M2419" s="22" t="s">
        <v>155</v>
      </c>
      <c r="N2419" s="22"/>
    </row>
    <row r="2420" spans="1:14" ht="27.6">
      <c r="A2420" s="6" t="s">
        <v>32</v>
      </c>
      <c r="B2420" s="62" t="s">
        <v>546</v>
      </c>
      <c r="C2420" s="2" t="s">
        <v>22</v>
      </c>
      <c r="D2420" s="2" t="s">
        <v>131</v>
      </c>
      <c r="E2420" s="12" t="s">
        <v>157</v>
      </c>
      <c r="F2420" s="12" t="s">
        <v>157</v>
      </c>
      <c r="G2420" s="13" t="s">
        <v>157</v>
      </c>
      <c r="H2420" s="13" t="s">
        <v>157</v>
      </c>
      <c r="I2420" s="13"/>
      <c r="J2420" s="13"/>
      <c r="K2420" s="13">
        <v>0</v>
      </c>
      <c r="L2420" s="2" t="s">
        <v>157</v>
      </c>
      <c r="M2420" s="22" t="s">
        <v>155</v>
      </c>
      <c r="N2420" s="22"/>
    </row>
    <row r="2421" spans="1:14" ht="27.6">
      <c r="A2421" s="6" t="s">
        <v>32</v>
      </c>
      <c r="B2421" s="62" t="s">
        <v>546</v>
      </c>
      <c r="C2421" s="2" t="s">
        <v>22</v>
      </c>
      <c r="D2421" s="2" t="s">
        <v>132</v>
      </c>
      <c r="E2421" s="12" t="s">
        <v>157</v>
      </c>
      <c r="F2421" s="12" t="s">
        <v>157</v>
      </c>
      <c r="G2421" s="13" t="s">
        <v>157</v>
      </c>
      <c r="H2421" s="13" t="s">
        <v>157</v>
      </c>
      <c r="I2421" s="13"/>
      <c r="J2421" s="13"/>
      <c r="K2421" s="13">
        <v>0</v>
      </c>
      <c r="L2421" s="2" t="s">
        <v>157</v>
      </c>
      <c r="M2421" s="22" t="s">
        <v>155</v>
      </c>
      <c r="N2421" s="22"/>
    </row>
    <row r="2422" spans="1:14" ht="27.6">
      <c r="A2422" s="6" t="s">
        <v>32</v>
      </c>
      <c r="B2422" s="62" t="s">
        <v>546</v>
      </c>
      <c r="C2422" s="2" t="s">
        <v>22</v>
      </c>
      <c r="D2422" s="2" t="s">
        <v>133</v>
      </c>
      <c r="E2422" s="12" t="s">
        <v>157</v>
      </c>
      <c r="F2422" s="12" t="s">
        <v>157</v>
      </c>
      <c r="G2422" s="13" t="s">
        <v>157</v>
      </c>
      <c r="H2422" s="13" t="s">
        <v>157</v>
      </c>
      <c r="I2422" s="13"/>
      <c r="J2422" s="13"/>
      <c r="K2422" s="13">
        <v>0</v>
      </c>
      <c r="L2422" s="2" t="s">
        <v>157</v>
      </c>
      <c r="M2422" s="22" t="s">
        <v>155</v>
      </c>
      <c r="N2422" s="22"/>
    </row>
    <row r="2423" spans="1:14" ht="27.6">
      <c r="A2423" s="6" t="s">
        <v>32</v>
      </c>
      <c r="B2423" s="62" t="s">
        <v>546</v>
      </c>
      <c r="C2423" s="2" t="s">
        <v>22</v>
      </c>
      <c r="D2423" s="2" t="s">
        <v>134</v>
      </c>
      <c r="E2423" s="12" t="s">
        <v>157</v>
      </c>
      <c r="F2423" s="12" t="s">
        <v>157</v>
      </c>
      <c r="G2423" s="13" t="s">
        <v>157</v>
      </c>
      <c r="H2423" s="13" t="s">
        <v>157</v>
      </c>
      <c r="I2423" s="13"/>
      <c r="J2423" s="13"/>
      <c r="K2423" s="13">
        <v>0</v>
      </c>
      <c r="L2423" s="2" t="s">
        <v>157</v>
      </c>
      <c r="M2423" s="22" t="s">
        <v>155</v>
      </c>
      <c r="N2423" s="22"/>
    </row>
    <row r="2424" spans="1:14" ht="27.6">
      <c r="A2424" s="6" t="s">
        <v>32</v>
      </c>
      <c r="B2424" s="62" t="s">
        <v>546</v>
      </c>
      <c r="C2424" s="2" t="s">
        <v>87</v>
      </c>
      <c r="D2424" s="2" t="s">
        <v>135</v>
      </c>
      <c r="E2424" s="12" t="s">
        <v>157</v>
      </c>
      <c r="F2424" s="12" t="s">
        <v>157</v>
      </c>
      <c r="G2424" s="13">
        <v>5067789</v>
      </c>
      <c r="H2424" s="13">
        <v>4955289</v>
      </c>
      <c r="I2424" s="13">
        <v>963470</v>
      </c>
      <c r="J2424" s="13">
        <v>602184</v>
      </c>
      <c r="K2424" s="13">
        <v>0</v>
      </c>
      <c r="L2424" s="134">
        <v>530080</v>
      </c>
      <c r="M2424" s="22" t="s">
        <v>155</v>
      </c>
      <c r="N2424" s="22"/>
    </row>
    <row r="2425" spans="1:14" ht="27.6">
      <c r="A2425" s="6" t="s">
        <v>32</v>
      </c>
      <c r="B2425" s="62" t="s">
        <v>546</v>
      </c>
      <c r="C2425" s="2" t="s">
        <v>23</v>
      </c>
      <c r="D2425" s="2" t="s">
        <v>136</v>
      </c>
      <c r="E2425" s="12" t="s">
        <v>157</v>
      </c>
      <c r="F2425" s="12" t="s">
        <v>157</v>
      </c>
      <c r="G2425" s="13">
        <v>14828444</v>
      </c>
      <c r="H2425" s="13">
        <v>14791130</v>
      </c>
      <c r="I2425" s="13"/>
      <c r="J2425" s="13">
        <v>37314</v>
      </c>
      <c r="K2425" s="13">
        <v>0</v>
      </c>
      <c r="L2425" s="2" t="s">
        <v>157</v>
      </c>
      <c r="M2425" s="22" t="s">
        <v>155</v>
      </c>
      <c r="N2425" s="22"/>
    </row>
    <row r="2426" spans="1:14" ht="27.6">
      <c r="A2426" s="6" t="s">
        <v>32</v>
      </c>
      <c r="B2426" s="62" t="s">
        <v>546</v>
      </c>
      <c r="C2426" s="2" t="s">
        <v>23</v>
      </c>
      <c r="D2426" s="2" t="s">
        <v>126</v>
      </c>
      <c r="E2426" s="12" t="s">
        <v>157</v>
      </c>
      <c r="F2426" s="12" t="s">
        <v>157</v>
      </c>
      <c r="G2426" s="13">
        <v>34738590</v>
      </c>
      <c r="H2426" s="13">
        <v>17913430</v>
      </c>
      <c r="I2426" s="13"/>
      <c r="J2426" s="13">
        <v>8731098</v>
      </c>
      <c r="K2426" s="13">
        <v>0</v>
      </c>
      <c r="L2426" s="134">
        <v>3666043</v>
      </c>
      <c r="M2426" s="22">
        <v>670249</v>
      </c>
      <c r="N2426" s="22"/>
    </row>
    <row r="2427" spans="1:14" ht="27.6">
      <c r="A2427" s="6" t="s">
        <v>32</v>
      </c>
      <c r="B2427" s="62" t="s">
        <v>546</v>
      </c>
      <c r="C2427" s="2" t="s">
        <v>23</v>
      </c>
      <c r="D2427" s="2" t="s">
        <v>127</v>
      </c>
      <c r="E2427" s="12" t="s">
        <v>157</v>
      </c>
      <c r="F2427" s="12" t="s">
        <v>157</v>
      </c>
      <c r="G2427" s="13" t="s">
        <v>157</v>
      </c>
      <c r="H2427" s="13" t="s">
        <v>157</v>
      </c>
      <c r="I2427" s="13"/>
      <c r="J2427" s="13"/>
      <c r="K2427" s="13">
        <v>0</v>
      </c>
      <c r="L2427" s="2" t="s">
        <v>157</v>
      </c>
      <c r="M2427" s="22" t="s">
        <v>155</v>
      </c>
      <c r="N2427" s="22"/>
    </row>
    <row r="2428" spans="1:14" ht="27.6">
      <c r="A2428" s="6" t="s">
        <v>32</v>
      </c>
      <c r="B2428" s="62" t="s">
        <v>546</v>
      </c>
      <c r="C2428" s="2" t="s">
        <v>23</v>
      </c>
      <c r="D2428" s="2" t="s">
        <v>128</v>
      </c>
      <c r="E2428" s="12" t="s">
        <v>157</v>
      </c>
      <c r="F2428" s="12" t="s">
        <v>157</v>
      </c>
      <c r="G2428" s="13" t="s">
        <v>157</v>
      </c>
      <c r="H2428" s="13" t="s">
        <v>157</v>
      </c>
      <c r="I2428" s="13"/>
      <c r="J2428" s="13"/>
      <c r="K2428" s="13">
        <v>0</v>
      </c>
      <c r="L2428" s="2" t="s">
        <v>157</v>
      </c>
      <c r="M2428" s="22" t="s">
        <v>155</v>
      </c>
      <c r="N2428" s="22"/>
    </row>
    <row r="2429" spans="1:14" ht="27.6">
      <c r="A2429" s="6" t="s">
        <v>32</v>
      </c>
      <c r="B2429" s="62" t="s">
        <v>546</v>
      </c>
      <c r="C2429" s="2" t="s">
        <v>23</v>
      </c>
      <c r="D2429" s="2" t="s">
        <v>129</v>
      </c>
      <c r="E2429" s="12" t="s">
        <v>157</v>
      </c>
      <c r="F2429" s="12" t="s">
        <v>157</v>
      </c>
      <c r="G2429" s="13">
        <v>3151737</v>
      </c>
      <c r="H2429" s="13">
        <v>2333481</v>
      </c>
      <c r="I2429" s="13"/>
      <c r="J2429" s="13">
        <v>851049</v>
      </c>
      <c r="K2429" s="13">
        <v>0</v>
      </c>
      <c r="L2429" s="134">
        <v>-80730</v>
      </c>
      <c r="M2429" s="22" t="s">
        <v>155</v>
      </c>
      <c r="N2429" s="22"/>
    </row>
    <row r="2430" spans="1:14" ht="27.6">
      <c r="A2430" s="6" t="s">
        <v>32</v>
      </c>
      <c r="B2430" s="62" t="s">
        <v>546</v>
      </c>
      <c r="C2430" s="2" t="s">
        <v>23</v>
      </c>
      <c r="D2430" s="2" t="s">
        <v>130</v>
      </c>
      <c r="E2430" s="12" t="s">
        <v>157</v>
      </c>
      <c r="F2430" s="12" t="s">
        <v>157</v>
      </c>
      <c r="G2430" s="13" t="s">
        <v>157</v>
      </c>
      <c r="H2430" s="13" t="s">
        <v>157</v>
      </c>
      <c r="I2430" s="13"/>
      <c r="J2430" s="13"/>
      <c r="K2430" s="13">
        <v>0</v>
      </c>
      <c r="L2430" s="2" t="s">
        <v>157</v>
      </c>
      <c r="M2430" s="22" t="s">
        <v>155</v>
      </c>
      <c r="N2430" s="22"/>
    </row>
    <row r="2431" spans="1:14" ht="27.6">
      <c r="A2431" s="6" t="s">
        <v>32</v>
      </c>
      <c r="B2431" s="62" t="s">
        <v>546</v>
      </c>
      <c r="C2431" s="2" t="s">
        <v>23</v>
      </c>
      <c r="D2431" s="2" t="s">
        <v>137</v>
      </c>
      <c r="E2431" s="12" t="s">
        <v>157</v>
      </c>
      <c r="F2431" s="12" t="s">
        <v>157</v>
      </c>
      <c r="G2431" s="13" t="s">
        <v>157</v>
      </c>
      <c r="H2431" s="13" t="s">
        <v>157</v>
      </c>
      <c r="I2431" s="13"/>
      <c r="J2431" s="13"/>
      <c r="K2431" s="13">
        <v>0</v>
      </c>
      <c r="L2431" s="2" t="s">
        <v>157</v>
      </c>
      <c r="M2431" s="22" t="s">
        <v>155</v>
      </c>
      <c r="N2431" s="22"/>
    </row>
    <row r="2432" spans="1:14" ht="27.6">
      <c r="A2432" s="6" t="s">
        <v>32</v>
      </c>
      <c r="B2432" s="62" t="s">
        <v>546</v>
      </c>
      <c r="C2432" s="2" t="s">
        <v>23</v>
      </c>
      <c r="D2432" s="2" t="s">
        <v>138</v>
      </c>
      <c r="E2432" s="12" t="s">
        <v>157</v>
      </c>
      <c r="F2432" s="12" t="s">
        <v>157</v>
      </c>
      <c r="G2432" s="13" t="s">
        <v>157</v>
      </c>
      <c r="H2432" s="13" t="s">
        <v>157</v>
      </c>
      <c r="I2432" s="13"/>
      <c r="J2432" s="13"/>
      <c r="K2432" s="13">
        <v>0</v>
      </c>
      <c r="L2432" s="2" t="s">
        <v>157</v>
      </c>
      <c r="M2432" s="22" t="s">
        <v>155</v>
      </c>
      <c r="N2432" s="22"/>
    </row>
    <row r="2433" spans="1:14" ht="27.6">
      <c r="A2433" s="6" t="s">
        <v>32</v>
      </c>
      <c r="B2433" s="62" t="s">
        <v>546</v>
      </c>
      <c r="C2433" s="2" t="s">
        <v>23</v>
      </c>
      <c r="D2433" s="2" t="s">
        <v>134</v>
      </c>
      <c r="E2433" s="12" t="s">
        <v>157</v>
      </c>
      <c r="F2433" s="12" t="s">
        <v>157</v>
      </c>
      <c r="G2433" s="13" t="s">
        <v>157</v>
      </c>
      <c r="H2433" s="13" t="s">
        <v>157</v>
      </c>
      <c r="I2433" s="13"/>
      <c r="J2433" s="13"/>
      <c r="K2433" s="13">
        <v>0</v>
      </c>
      <c r="L2433" s="2" t="s">
        <v>157</v>
      </c>
      <c r="M2433" s="22" t="s">
        <v>155</v>
      </c>
      <c r="N2433" s="22"/>
    </row>
    <row r="2434" spans="1:14" ht="27.6">
      <c r="A2434" s="6" t="s">
        <v>32</v>
      </c>
      <c r="B2434" s="62" t="s">
        <v>546</v>
      </c>
      <c r="C2434" s="2" t="s">
        <v>24</v>
      </c>
      <c r="D2434" s="2" t="s">
        <v>125</v>
      </c>
      <c r="E2434" s="12" t="s">
        <v>157</v>
      </c>
      <c r="F2434" s="12" t="s">
        <v>157</v>
      </c>
      <c r="G2434" s="13">
        <v>43484932</v>
      </c>
      <c r="H2434" s="13" t="s">
        <v>157</v>
      </c>
      <c r="I2434" s="13"/>
      <c r="J2434" s="13">
        <v>43027641</v>
      </c>
      <c r="K2434" s="13">
        <v>0</v>
      </c>
      <c r="L2434" s="134">
        <v>457291</v>
      </c>
      <c r="M2434" s="22" t="s">
        <v>155</v>
      </c>
      <c r="N2434" s="22"/>
    </row>
    <row r="2435" spans="1:14" ht="27.6">
      <c r="A2435" s="6" t="s">
        <v>32</v>
      </c>
      <c r="B2435" s="62" t="s">
        <v>546</v>
      </c>
      <c r="C2435" s="2" t="s">
        <v>24</v>
      </c>
      <c r="D2435" s="2" t="s">
        <v>126</v>
      </c>
      <c r="E2435" s="12" t="s">
        <v>157</v>
      </c>
      <c r="F2435" s="12" t="s">
        <v>157</v>
      </c>
      <c r="G2435" s="13">
        <v>43094802</v>
      </c>
      <c r="H2435" s="13">
        <v>28560790</v>
      </c>
      <c r="I2435" s="13"/>
      <c r="J2435" s="13">
        <v>8095488</v>
      </c>
      <c r="K2435" s="13">
        <v>0</v>
      </c>
      <c r="L2435" s="134">
        <v>5464112</v>
      </c>
      <c r="M2435" s="22">
        <v>1235523</v>
      </c>
      <c r="N2435" s="22"/>
    </row>
    <row r="2436" spans="1:14" ht="27.6">
      <c r="A2436" s="6" t="s">
        <v>32</v>
      </c>
      <c r="B2436" s="62" t="s">
        <v>546</v>
      </c>
      <c r="C2436" s="2" t="s">
        <v>24</v>
      </c>
      <c r="D2436" s="2" t="s">
        <v>127</v>
      </c>
      <c r="E2436" s="12" t="s">
        <v>157</v>
      </c>
      <c r="F2436" s="12" t="s">
        <v>157</v>
      </c>
      <c r="G2436" s="13" t="s">
        <v>157</v>
      </c>
      <c r="H2436" s="13" t="s">
        <v>157</v>
      </c>
      <c r="I2436" s="13"/>
      <c r="J2436" s="13"/>
      <c r="K2436" s="13">
        <v>0</v>
      </c>
      <c r="L2436" s="2" t="s">
        <v>157</v>
      </c>
      <c r="M2436" s="22" t="s">
        <v>155</v>
      </c>
      <c r="N2436" s="22"/>
    </row>
    <row r="2437" spans="1:14" ht="27.6">
      <c r="A2437" s="6" t="s">
        <v>32</v>
      </c>
      <c r="B2437" s="62" t="s">
        <v>546</v>
      </c>
      <c r="C2437" s="2" t="s">
        <v>24</v>
      </c>
      <c r="D2437" s="2" t="s">
        <v>128</v>
      </c>
      <c r="E2437" s="12" t="s">
        <v>157</v>
      </c>
      <c r="F2437" s="12" t="s">
        <v>157</v>
      </c>
      <c r="G2437" s="13" t="s">
        <v>157</v>
      </c>
      <c r="H2437" s="13" t="s">
        <v>157</v>
      </c>
      <c r="I2437" s="13"/>
      <c r="J2437" s="13"/>
      <c r="K2437" s="13">
        <v>0</v>
      </c>
      <c r="L2437" s="2" t="s">
        <v>157</v>
      </c>
      <c r="M2437" s="22" t="s">
        <v>155</v>
      </c>
      <c r="N2437" s="22"/>
    </row>
    <row r="2438" spans="1:14" ht="27.6">
      <c r="A2438" s="6" t="s">
        <v>32</v>
      </c>
      <c r="B2438" s="62" t="s">
        <v>546</v>
      </c>
      <c r="C2438" s="2" t="s">
        <v>24</v>
      </c>
      <c r="D2438" s="2" t="s">
        <v>129</v>
      </c>
      <c r="E2438" s="12" t="s">
        <v>157</v>
      </c>
      <c r="F2438" s="12" t="s">
        <v>157</v>
      </c>
      <c r="G2438" s="13">
        <v>5329650</v>
      </c>
      <c r="H2438" s="13" t="s">
        <v>157</v>
      </c>
      <c r="I2438" s="13"/>
      <c r="J2438" s="13">
        <v>46806</v>
      </c>
      <c r="K2438" s="13">
        <v>0</v>
      </c>
      <c r="L2438" s="134">
        <v>1993681</v>
      </c>
      <c r="M2438" s="22">
        <v>79764</v>
      </c>
      <c r="N2438" s="22"/>
    </row>
    <row r="2439" spans="1:14" ht="27.6">
      <c r="A2439" s="6" t="s">
        <v>32</v>
      </c>
      <c r="B2439" s="62" t="s">
        <v>546</v>
      </c>
      <c r="C2439" s="2" t="s">
        <v>24</v>
      </c>
      <c r="D2439" s="2" t="s">
        <v>130</v>
      </c>
      <c r="E2439" s="12" t="s">
        <v>157</v>
      </c>
      <c r="F2439" s="12" t="s">
        <v>157</v>
      </c>
      <c r="G2439" s="13" t="s">
        <v>157</v>
      </c>
      <c r="H2439" s="13" t="s">
        <v>157</v>
      </c>
      <c r="I2439" s="13"/>
      <c r="J2439" s="13"/>
      <c r="K2439" s="13">
        <v>0</v>
      </c>
      <c r="L2439" s="2" t="s">
        <v>157</v>
      </c>
      <c r="M2439" s="22" t="s">
        <v>155</v>
      </c>
      <c r="N2439" s="22"/>
    </row>
    <row r="2440" spans="1:14" ht="27.6">
      <c r="A2440" s="6" t="s">
        <v>32</v>
      </c>
      <c r="B2440" s="62" t="s">
        <v>546</v>
      </c>
      <c r="C2440" s="2" t="s">
        <v>24</v>
      </c>
      <c r="D2440" s="2" t="s">
        <v>137</v>
      </c>
      <c r="E2440" s="12" t="s">
        <v>157</v>
      </c>
      <c r="F2440" s="12" t="s">
        <v>157</v>
      </c>
      <c r="G2440" s="13" t="s">
        <v>157</v>
      </c>
      <c r="H2440" s="13" t="s">
        <v>157</v>
      </c>
      <c r="I2440" s="13"/>
      <c r="J2440" s="13"/>
      <c r="K2440" s="13">
        <v>0</v>
      </c>
      <c r="L2440" s="2" t="s">
        <v>157</v>
      </c>
      <c r="M2440" s="22" t="s">
        <v>155</v>
      </c>
      <c r="N2440" s="22"/>
    </row>
    <row r="2441" spans="1:14" ht="27.6">
      <c r="A2441" s="6" t="s">
        <v>32</v>
      </c>
      <c r="B2441" s="62" t="s">
        <v>546</v>
      </c>
      <c r="C2441" s="2" t="s">
        <v>24</v>
      </c>
      <c r="D2441" s="2" t="s">
        <v>139</v>
      </c>
      <c r="E2441" s="12" t="s">
        <v>157</v>
      </c>
      <c r="F2441" s="12" t="s">
        <v>157</v>
      </c>
      <c r="G2441" s="13" t="s">
        <v>157</v>
      </c>
      <c r="H2441" s="13" t="s">
        <v>157</v>
      </c>
      <c r="I2441" s="13"/>
      <c r="J2441" s="13"/>
      <c r="K2441" s="13">
        <v>0</v>
      </c>
      <c r="L2441" s="2" t="s">
        <v>157</v>
      </c>
      <c r="M2441" s="22" t="s">
        <v>155</v>
      </c>
      <c r="N2441" s="22"/>
    </row>
    <row r="2442" spans="1:14" ht="27.6">
      <c r="A2442" s="6" t="s">
        <v>32</v>
      </c>
      <c r="B2442" s="64" t="s">
        <v>546</v>
      </c>
      <c r="C2442" s="2" t="s">
        <v>24</v>
      </c>
      <c r="D2442" s="2" t="s">
        <v>140</v>
      </c>
      <c r="E2442" s="12" t="s">
        <v>157</v>
      </c>
      <c r="F2442" s="12" t="s">
        <v>157</v>
      </c>
      <c r="G2442" s="13" t="s">
        <v>157</v>
      </c>
      <c r="H2442" s="13" t="s">
        <v>157</v>
      </c>
      <c r="I2442" s="13"/>
      <c r="J2442" s="13"/>
      <c r="K2442" s="13">
        <v>0</v>
      </c>
      <c r="L2442" s="2" t="s">
        <v>157</v>
      </c>
      <c r="M2442" s="22" t="s">
        <v>155</v>
      </c>
      <c r="N2442" s="22"/>
    </row>
    <row r="2443" spans="1:14" ht="27.6">
      <c r="A2443" s="6" t="s">
        <v>32</v>
      </c>
      <c r="B2443" s="64" t="s">
        <v>546</v>
      </c>
      <c r="C2443" s="2" t="s">
        <v>24</v>
      </c>
      <c r="D2443" s="2" t="s">
        <v>134</v>
      </c>
      <c r="E2443" s="12" t="s">
        <v>157</v>
      </c>
      <c r="F2443" s="12" t="s">
        <v>157</v>
      </c>
      <c r="G2443" s="13" t="s">
        <v>157</v>
      </c>
      <c r="H2443" s="13" t="s">
        <v>157</v>
      </c>
      <c r="I2443" s="13"/>
      <c r="J2443" s="13"/>
      <c r="K2443" s="13">
        <v>0</v>
      </c>
      <c r="L2443" s="2" t="s">
        <v>157</v>
      </c>
      <c r="M2443" s="22" t="s">
        <v>155</v>
      </c>
      <c r="N2443" s="22"/>
    </row>
    <row r="2444" spans="1:14" ht="27.6">
      <c r="A2444" s="6" t="s">
        <v>32</v>
      </c>
      <c r="B2444" s="64" t="s">
        <v>546</v>
      </c>
      <c r="C2444" s="2" t="s">
        <v>25</v>
      </c>
      <c r="D2444" s="2" t="s">
        <v>134</v>
      </c>
      <c r="E2444" s="12" t="s">
        <v>157</v>
      </c>
      <c r="F2444" s="12" t="s">
        <v>157</v>
      </c>
      <c r="G2444" s="13" t="s">
        <v>157</v>
      </c>
      <c r="H2444" s="13" t="s">
        <v>157</v>
      </c>
      <c r="I2444" s="13"/>
      <c r="J2444" s="13"/>
      <c r="K2444" s="13">
        <v>0</v>
      </c>
      <c r="L2444" s="2" t="s">
        <v>157</v>
      </c>
      <c r="M2444" s="22" t="s">
        <v>155</v>
      </c>
      <c r="N2444" s="22"/>
    </row>
    <row r="2445" spans="1:14" ht="27.6">
      <c r="A2445" s="6" t="s">
        <v>32</v>
      </c>
      <c r="B2445" s="64" t="s">
        <v>546</v>
      </c>
      <c r="C2445" s="2" t="s">
        <v>25</v>
      </c>
      <c r="D2445" s="2" t="s">
        <v>134</v>
      </c>
      <c r="E2445" s="12" t="s">
        <v>157</v>
      </c>
      <c r="F2445" s="12" t="s">
        <v>157</v>
      </c>
      <c r="G2445" s="13" t="s">
        <v>157</v>
      </c>
      <c r="H2445" s="13" t="s">
        <v>157</v>
      </c>
      <c r="I2445" s="13"/>
      <c r="J2445" s="13"/>
      <c r="K2445" s="13">
        <v>0</v>
      </c>
      <c r="L2445" s="2" t="s">
        <v>157</v>
      </c>
      <c r="M2445" s="22" t="s">
        <v>155</v>
      </c>
      <c r="N2445" s="22"/>
    </row>
    <row r="2446" spans="1:14" ht="27.6">
      <c r="A2446" s="6" t="s">
        <v>32</v>
      </c>
      <c r="B2446" s="64" t="s">
        <v>546</v>
      </c>
      <c r="C2446" s="2" t="s">
        <v>26</v>
      </c>
      <c r="D2446" s="2" t="s">
        <v>134</v>
      </c>
      <c r="E2446" s="12" t="s">
        <v>157</v>
      </c>
      <c r="F2446" s="12" t="s">
        <v>157</v>
      </c>
      <c r="G2446" s="13" t="s">
        <v>157</v>
      </c>
      <c r="H2446" s="13" t="s">
        <v>157</v>
      </c>
      <c r="I2446" s="13"/>
      <c r="J2446" s="13"/>
      <c r="K2446" s="13">
        <v>0</v>
      </c>
      <c r="L2446" s="2" t="s">
        <v>157</v>
      </c>
      <c r="M2446" s="22" t="s">
        <v>155</v>
      </c>
      <c r="N2446" s="22"/>
    </row>
    <row r="2447" spans="1:14" ht="27.6">
      <c r="A2447" s="6" t="s">
        <v>32</v>
      </c>
      <c r="B2447" s="65" t="s">
        <v>546</v>
      </c>
      <c r="C2447" s="2" t="s">
        <v>26</v>
      </c>
      <c r="D2447" s="2" t="s">
        <v>134</v>
      </c>
      <c r="E2447" s="12" t="s">
        <v>157</v>
      </c>
      <c r="F2447" s="12" t="s">
        <v>157</v>
      </c>
      <c r="G2447" s="13" t="s">
        <v>157</v>
      </c>
      <c r="H2447" s="13" t="s">
        <v>157</v>
      </c>
      <c r="I2447" s="13"/>
      <c r="J2447" s="13"/>
      <c r="K2447" s="13">
        <v>0</v>
      </c>
      <c r="L2447" s="2" t="s">
        <v>157</v>
      </c>
      <c r="M2447" s="22" t="s">
        <v>155</v>
      </c>
      <c r="N2447" s="22"/>
    </row>
    <row r="2448" spans="1:14" ht="27.6">
      <c r="A2448" s="6" t="s">
        <v>32</v>
      </c>
      <c r="B2448" s="64" t="s">
        <v>546</v>
      </c>
      <c r="C2448" s="2" t="s">
        <v>14</v>
      </c>
      <c r="D2448" s="2" t="s">
        <v>134</v>
      </c>
      <c r="E2448" s="12" t="s">
        <v>157</v>
      </c>
      <c r="F2448" s="12" t="s">
        <v>157</v>
      </c>
      <c r="G2448" s="13" t="s">
        <v>157</v>
      </c>
      <c r="H2448" s="13" t="s">
        <v>157</v>
      </c>
      <c r="I2448" s="13"/>
      <c r="J2448" s="13"/>
      <c r="K2448" s="13">
        <v>0</v>
      </c>
      <c r="L2448" s="2" t="s">
        <v>157</v>
      </c>
      <c r="M2448" s="22" t="s">
        <v>155</v>
      </c>
      <c r="N2448" s="22"/>
    </row>
    <row r="2449" spans="1:14" ht="27.6">
      <c r="A2449" s="6" t="s">
        <v>32</v>
      </c>
      <c r="B2449" s="64" t="s">
        <v>546</v>
      </c>
      <c r="C2449" s="2" t="s">
        <v>14</v>
      </c>
      <c r="D2449" s="2" t="s">
        <v>134</v>
      </c>
      <c r="E2449" s="12" t="s">
        <v>157</v>
      </c>
      <c r="F2449" s="12" t="s">
        <v>157</v>
      </c>
      <c r="G2449" s="13" t="s">
        <v>157</v>
      </c>
      <c r="H2449" s="13" t="s">
        <v>157</v>
      </c>
      <c r="I2449" s="13"/>
      <c r="J2449" s="13"/>
      <c r="K2449" s="13">
        <v>0</v>
      </c>
      <c r="L2449" s="2" t="s">
        <v>157</v>
      </c>
      <c r="M2449" s="22" t="s">
        <v>155</v>
      </c>
      <c r="N2449" s="22"/>
    </row>
    <row r="2450" spans="1:14" ht="27.6">
      <c r="A2450" s="6" t="s">
        <v>32</v>
      </c>
      <c r="B2450" s="64" t="s">
        <v>546</v>
      </c>
      <c r="C2450" s="2" t="s">
        <v>27</v>
      </c>
      <c r="D2450" s="2" t="s">
        <v>141</v>
      </c>
      <c r="E2450" s="12" t="s">
        <v>157</v>
      </c>
      <c r="F2450" s="12" t="s">
        <v>157</v>
      </c>
      <c r="G2450" s="13" t="s">
        <v>157</v>
      </c>
      <c r="H2450" s="13" t="s">
        <v>157</v>
      </c>
      <c r="I2450" s="13"/>
      <c r="J2450" s="13"/>
      <c r="K2450" s="13">
        <v>0</v>
      </c>
      <c r="L2450" s="2" t="s">
        <v>157</v>
      </c>
      <c r="M2450" s="22" t="s">
        <v>155</v>
      </c>
      <c r="N2450" s="22"/>
    </row>
    <row r="2451" spans="1:14" ht="41.4">
      <c r="A2451" s="6" t="s">
        <v>32</v>
      </c>
      <c r="B2451" s="64" t="s">
        <v>546</v>
      </c>
      <c r="C2451" s="2" t="s">
        <v>27</v>
      </c>
      <c r="D2451" s="2" t="s">
        <v>142</v>
      </c>
      <c r="E2451" s="12">
        <v>0</v>
      </c>
      <c r="F2451" s="12">
        <v>0</v>
      </c>
      <c r="G2451" s="13">
        <v>0</v>
      </c>
      <c r="H2451" s="13">
        <v>0</v>
      </c>
      <c r="I2451" s="13"/>
      <c r="J2451" s="13"/>
      <c r="K2451" s="13">
        <v>0</v>
      </c>
      <c r="L2451" s="2" t="s">
        <v>157</v>
      </c>
      <c r="M2451" s="22" t="s">
        <v>155</v>
      </c>
      <c r="N2451" s="22"/>
    </row>
    <row r="2452" spans="1:14">
      <c r="A2452" s="6" t="s">
        <v>35</v>
      </c>
      <c r="B2452" s="64" t="s">
        <v>555</v>
      </c>
      <c r="C2452" s="2" t="s">
        <v>22</v>
      </c>
      <c r="D2452" s="2" t="s">
        <v>125</v>
      </c>
      <c r="E2452" s="12">
        <v>528342</v>
      </c>
      <c r="F2452" s="12">
        <v>528342</v>
      </c>
      <c r="G2452" s="13"/>
      <c r="H2452" s="13"/>
      <c r="I2452" s="13"/>
      <c r="J2452" s="13"/>
      <c r="K2452" s="13"/>
      <c r="M2452" s="22"/>
      <c r="N2452" s="22"/>
    </row>
    <row r="2453" spans="1:14">
      <c r="A2453" s="6" t="s">
        <v>35</v>
      </c>
      <c r="B2453" s="64" t="s">
        <v>555</v>
      </c>
      <c r="C2453" s="2" t="s">
        <v>22</v>
      </c>
      <c r="D2453" s="2" t="s">
        <v>126</v>
      </c>
      <c r="E2453" s="12">
        <v>528342</v>
      </c>
      <c r="F2453" s="12">
        <v>428290</v>
      </c>
      <c r="G2453" s="13" t="s">
        <v>31</v>
      </c>
      <c r="H2453" s="13">
        <v>100052</v>
      </c>
      <c r="I2453" s="13"/>
      <c r="J2453" s="13"/>
      <c r="K2453" s="13"/>
      <c r="M2453" s="22"/>
      <c r="N2453" s="22"/>
    </row>
    <row r="2454" spans="1:14">
      <c r="A2454" s="6" t="s">
        <v>35</v>
      </c>
      <c r="B2454" s="64" t="s">
        <v>555</v>
      </c>
      <c r="C2454" s="2" t="s">
        <v>22</v>
      </c>
      <c r="D2454" s="2" t="s">
        <v>127</v>
      </c>
      <c r="E2454" s="12"/>
      <c r="F2454" s="12"/>
      <c r="G2454" s="13"/>
      <c r="H2454" s="13"/>
      <c r="I2454" s="13"/>
      <c r="J2454" s="13"/>
      <c r="K2454" s="13"/>
      <c r="M2454" s="22"/>
      <c r="N2454" s="22"/>
    </row>
    <row r="2455" spans="1:14">
      <c r="A2455" s="6" t="s">
        <v>35</v>
      </c>
      <c r="B2455" s="64" t="s">
        <v>555</v>
      </c>
      <c r="C2455" s="2" t="s">
        <v>22</v>
      </c>
      <c r="D2455" s="2" t="s">
        <v>128</v>
      </c>
      <c r="E2455" s="12"/>
      <c r="F2455" s="12"/>
      <c r="G2455" s="13"/>
      <c r="H2455" s="13"/>
      <c r="I2455" s="13"/>
      <c r="J2455" s="13"/>
      <c r="K2455" s="13"/>
      <c r="M2455" s="22"/>
      <c r="N2455" s="22"/>
    </row>
    <row r="2456" spans="1:14">
      <c r="A2456" s="6" t="s">
        <v>35</v>
      </c>
      <c r="B2456" s="64" t="s">
        <v>555</v>
      </c>
      <c r="C2456" s="2" t="s">
        <v>22</v>
      </c>
      <c r="D2456" s="2" t="s">
        <v>129</v>
      </c>
      <c r="E2456" s="12">
        <v>66328</v>
      </c>
      <c r="F2456" s="12">
        <v>13778</v>
      </c>
      <c r="G2456" s="13">
        <v>610</v>
      </c>
      <c r="H2456" s="13">
        <v>53160</v>
      </c>
      <c r="I2456" s="13"/>
      <c r="J2456" s="13"/>
      <c r="K2456" s="13"/>
      <c r="M2456" s="22"/>
      <c r="N2456" s="22"/>
    </row>
    <row r="2457" spans="1:14">
      <c r="A2457" s="6" t="s">
        <v>35</v>
      </c>
      <c r="B2457" s="64" t="s">
        <v>555</v>
      </c>
      <c r="C2457" s="2" t="s">
        <v>22</v>
      </c>
      <c r="D2457" s="2" t="s">
        <v>130</v>
      </c>
      <c r="E2457" s="12"/>
      <c r="F2457" s="12"/>
      <c r="G2457" s="13"/>
      <c r="H2457" s="13"/>
      <c r="I2457" s="13"/>
      <c r="J2457" s="13"/>
      <c r="K2457" s="13"/>
      <c r="M2457" s="22"/>
      <c r="N2457" s="22"/>
    </row>
    <row r="2458" spans="1:14">
      <c r="A2458" s="6" t="s">
        <v>35</v>
      </c>
      <c r="B2458" s="64" t="s">
        <v>555</v>
      </c>
      <c r="C2458" s="2" t="s">
        <v>22</v>
      </c>
      <c r="D2458" s="2" t="s">
        <v>131</v>
      </c>
      <c r="E2458" s="12"/>
      <c r="F2458" s="12"/>
      <c r="G2458" s="13"/>
      <c r="H2458" s="13"/>
      <c r="I2458" s="13"/>
      <c r="J2458" s="13"/>
      <c r="K2458" s="13"/>
      <c r="M2458" s="22"/>
      <c r="N2458" s="22"/>
    </row>
    <row r="2459" spans="1:14" ht="27.6">
      <c r="A2459" s="6" t="s">
        <v>35</v>
      </c>
      <c r="B2459" s="64" t="s">
        <v>555</v>
      </c>
      <c r="C2459" s="2" t="s">
        <v>22</v>
      </c>
      <c r="D2459" s="2" t="s">
        <v>132</v>
      </c>
      <c r="E2459" s="12"/>
      <c r="F2459" s="12"/>
      <c r="G2459" s="13"/>
      <c r="H2459" s="13"/>
      <c r="I2459" s="13"/>
      <c r="J2459" s="13"/>
      <c r="K2459" s="13"/>
      <c r="M2459" s="22"/>
      <c r="N2459" s="22"/>
    </row>
    <row r="2460" spans="1:14">
      <c r="A2460" s="6" t="s">
        <v>35</v>
      </c>
      <c r="B2460" s="64" t="s">
        <v>555</v>
      </c>
      <c r="C2460" s="2" t="s">
        <v>22</v>
      </c>
      <c r="D2460" s="2" t="s">
        <v>133</v>
      </c>
      <c r="E2460" s="12"/>
      <c r="F2460" s="12"/>
      <c r="G2460" s="13"/>
      <c r="H2460" s="13"/>
      <c r="I2460" s="13"/>
      <c r="J2460" s="13"/>
      <c r="K2460" s="13"/>
      <c r="M2460" s="22"/>
      <c r="N2460" s="22"/>
    </row>
    <row r="2461" spans="1:14">
      <c r="A2461" s="6" t="s">
        <v>35</v>
      </c>
      <c r="B2461" s="64" t="s">
        <v>555</v>
      </c>
      <c r="C2461" s="2" t="s">
        <v>22</v>
      </c>
      <c r="D2461" s="2" t="s">
        <v>134</v>
      </c>
      <c r="E2461" s="12"/>
      <c r="F2461" s="12"/>
      <c r="G2461" s="13"/>
      <c r="H2461" s="13"/>
      <c r="I2461" s="13"/>
      <c r="J2461" s="13"/>
      <c r="K2461" s="13"/>
      <c r="M2461" s="22"/>
      <c r="N2461" s="22"/>
    </row>
    <row r="2462" spans="1:14">
      <c r="A2462" s="6" t="s">
        <v>35</v>
      </c>
      <c r="B2462" s="64" t="s">
        <v>555</v>
      </c>
      <c r="C2462" s="2" t="s">
        <v>87</v>
      </c>
      <c r="D2462" s="2" t="s">
        <v>135</v>
      </c>
      <c r="E2462" s="12"/>
      <c r="F2462" s="12"/>
      <c r="G2462" s="13">
        <v>374344</v>
      </c>
      <c r="H2462" s="13">
        <v>74344</v>
      </c>
      <c r="I2462" s="13">
        <v>168038</v>
      </c>
      <c r="J2462" s="13">
        <v>395212</v>
      </c>
      <c r="K2462" s="13" t="s">
        <v>31</v>
      </c>
      <c r="L2462" s="2">
        <v>72826</v>
      </c>
      <c r="M2462" s="22">
        <v>0</v>
      </c>
      <c r="N2462" s="22"/>
    </row>
    <row r="2463" spans="1:14">
      <c r="A2463" s="6" t="s">
        <v>35</v>
      </c>
      <c r="B2463" s="64" t="s">
        <v>555</v>
      </c>
      <c r="C2463" s="2" t="s">
        <v>23</v>
      </c>
      <c r="D2463" s="2" t="s">
        <v>136</v>
      </c>
      <c r="E2463" s="12"/>
      <c r="F2463" s="12"/>
      <c r="G2463" s="13">
        <v>528342</v>
      </c>
      <c r="H2463" s="13">
        <v>528342</v>
      </c>
      <c r="I2463" s="13"/>
      <c r="J2463" s="13"/>
      <c r="K2463" s="13"/>
      <c r="M2463" s="22"/>
      <c r="N2463" s="22"/>
    </row>
    <row r="2464" spans="1:14">
      <c r="A2464" s="6" t="s">
        <v>35</v>
      </c>
      <c r="B2464" s="64" t="s">
        <v>555</v>
      </c>
      <c r="C2464" s="2" t="s">
        <v>23</v>
      </c>
      <c r="D2464" s="2" t="s">
        <v>126</v>
      </c>
      <c r="E2464" s="12"/>
      <c r="F2464" s="12"/>
      <c r="G2464" s="13">
        <v>2317915</v>
      </c>
      <c r="H2464" s="13">
        <v>1389644</v>
      </c>
      <c r="I2464" s="13">
        <v>0</v>
      </c>
      <c r="J2464" s="13">
        <v>928271</v>
      </c>
      <c r="K2464" s="13"/>
      <c r="M2464" s="22"/>
      <c r="N2464" s="22"/>
    </row>
    <row r="2465" spans="1:14">
      <c r="A2465" s="6" t="s">
        <v>35</v>
      </c>
      <c r="B2465" s="64" t="s">
        <v>555</v>
      </c>
      <c r="C2465" s="2" t="s">
        <v>23</v>
      </c>
      <c r="D2465" s="2" t="s">
        <v>127</v>
      </c>
      <c r="E2465" s="12"/>
      <c r="F2465" s="12"/>
      <c r="G2465" s="13"/>
      <c r="H2465" s="13"/>
      <c r="I2465" s="13"/>
      <c r="J2465" s="13"/>
      <c r="K2465" s="13"/>
      <c r="M2465" s="22"/>
      <c r="N2465" s="22"/>
    </row>
    <row r="2466" spans="1:14">
      <c r="A2466" s="6" t="s">
        <v>35</v>
      </c>
      <c r="B2466" s="64" t="s">
        <v>555</v>
      </c>
      <c r="C2466" s="2" t="s">
        <v>23</v>
      </c>
      <c r="D2466" s="2" t="s">
        <v>128</v>
      </c>
      <c r="E2466" s="12"/>
      <c r="F2466" s="12"/>
      <c r="G2466" s="13"/>
      <c r="H2466" s="13"/>
      <c r="I2466" s="13"/>
      <c r="J2466" s="13"/>
      <c r="K2466" s="13"/>
      <c r="M2466" s="22"/>
      <c r="N2466" s="22"/>
    </row>
    <row r="2467" spans="1:14">
      <c r="A2467" s="6" t="s">
        <v>35</v>
      </c>
      <c r="B2467" s="64" t="s">
        <v>555</v>
      </c>
      <c r="C2467" s="2" t="s">
        <v>23</v>
      </c>
      <c r="D2467" s="2" t="s">
        <v>129</v>
      </c>
      <c r="E2467" s="12"/>
      <c r="F2467" s="12"/>
      <c r="G2467" s="13">
        <v>152279</v>
      </c>
      <c r="H2467" s="13">
        <v>151292</v>
      </c>
      <c r="I2467" s="13">
        <v>0</v>
      </c>
      <c r="J2467" s="13">
        <v>987</v>
      </c>
      <c r="K2467" s="13"/>
      <c r="M2467" s="22"/>
      <c r="N2467" s="22"/>
    </row>
    <row r="2468" spans="1:14">
      <c r="A2468" s="6" t="s">
        <v>35</v>
      </c>
      <c r="B2468" s="64" t="s">
        <v>555</v>
      </c>
      <c r="C2468" s="2" t="s">
        <v>23</v>
      </c>
      <c r="D2468" s="2" t="s">
        <v>130</v>
      </c>
      <c r="E2468" s="12"/>
      <c r="F2468" s="12"/>
      <c r="G2468" s="13"/>
      <c r="H2468" s="13"/>
      <c r="I2468" s="13"/>
      <c r="J2468" s="13"/>
      <c r="K2468" s="13"/>
      <c r="M2468" s="22"/>
      <c r="N2468" s="22"/>
    </row>
    <row r="2469" spans="1:14">
      <c r="A2469" s="6" t="s">
        <v>35</v>
      </c>
      <c r="B2469" s="64" t="s">
        <v>555</v>
      </c>
      <c r="C2469" s="2" t="s">
        <v>23</v>
      </c>
      <c r="D2469" s="2" t="s">
        <v>137</v>
      </c>
      <c r="E2469" s="12"/>
      <c r="F2469" s="12"/>
      <c r="G2469" s="13"/>
      <c r="H2469" s="13"/>
      <c r="I2469" s="13"/>
      <c r="J2469" s="13"/>
      <c r="K2469" s="13"/>
      <c r="M2469" s="22"/>
      <c r="N2469" s="22"/>
    </row>
    <row r="2470" spans="1:14" ht="27.6">
      <c r="A2470" s="6" t="s">
        <v>35</v>
      </c>
      <c r="B2470" s="64" t="s">
        <v>555</v>
      </c>
      <c r="C2470" s="2" t="s">
        <v>23</v>
      </c>
      <c r="D2470" s="2" t="s">
        <v>138</v>
      </c>
      <c r="E2470" s="12"/>
      <c r="F2470" s="12"/>
      <c r="G2470" s="13"/>
      <c r="H2470" s="13"/>
      <c r="I2470" s="13"/>
      <c r="J2470" s="13"/>
      <c r="K2470" s="13"/>
      <c r="M2470" s="22"/>
      <c r="N2470" s="22"/>
    </row>
    <row r="2471" spans="1:14">
      <c r="A2471" s="6" t="s">
        <v>35</v>
      </c>
      <c r="B2471" s="64" t="s">
        <v>555</v>
      </c>
      <c r="C2471" s="2" t="s">
        <v>23</v>
      </c>
      <c r="D2471" s="2" t="s">
        <v>134</v>
      </c>
      <c r="E2471" s="12"/>
      <c r="F2471" s="12"/>
      <c r="G2471" s="13"/>
      <c r="H2471" s="13"/>
      <c r="I2471" s="13"/>
      <c r="J2471" s="13"/>
      <c r="K2471" s="13"/>
      <c r="M2471" s="22"/>
      <c r="N2471" s="22"/>
    </row>
    <row r="2472" spans="1:14">
      <c r="A2472" s="6" t="s">
        <v>35</v>
      </c>
      <c r="B2472" s="64" t="s">
        <v>555</v>
      </c>
      <c r="C2472" s="2" t="s">
        <v>24</v>
      </c>
      <c r="D2472" s="2" t="s">
        <v>125</v>
      </c>
      <c r="E2472" s="12"/>
      <c r="F2472" s="12"/>
      <c r="G2472" s="13">
        <v>2492689</v>
      </c>
      <c r="H2472" s="13">
        <v>0</v>
      </c>
      <c r="I2472" s="13">
        <v>0</v>
      </c>
      <c r="J2472" s="13">
        <v>2492689</v>
      </c>
      <c r="K2472" s="13">
        <v>0</v>
      </c>
      <c r="L2472" s="2">
        <v>0</v>
      </c>
      <c r="M2472" s="22"/>
      <c r="N2472" s="22"/>
    </row>
    <row r="2473" spans="1:14">
      <c r="A2473" s="6" t="s">
        <v>35</v>
      </c>
      <c r="B2473" s="64" t="s">
        <v>555</v>
      </c>
      <c r="C2473" s="2" t="s">
        <v>24</v>
      </c>
      <c r="D2473" s="2" t="s">
        <v>126</v>
      </c>
      <c r="E2473" s="12"/>
      <c r="F2473" s="12"/>
      <c r="G2473" s="13">
        <v>2427454</v>
      </c>
      <c r="H2473" s="13">
        <v>32</v>
      </c>
      <c r="I2473" s="13">
        <v>0</v>
      </c>
      <c r="J2473" s="13">
        <v>690868</v>
      </c>
      <c r="K2473" s="13">
        <v>0</v>
      </c>
      <c r="L2473" s="2">
        <v>1736554</v>
      </c>
      <c r="M2473" s="22"/>
      <c r="N2473" s="22"/>
    </row>
    <row r="2474" spans="1:14">
      <c r="A2474" s="6" t="s">
        <v>35</v>
      </c>
      <c r="B2474" s="64" t="s">
        <v>555</v>
      </c>
      <c r="C2474" s="2" t="s">
        <v>24</v>
      </c>
      <c r="D2474" s="2" t="s">
        <v>127</v>
      </c>
      <c r="E2474" s="12"/>
      <c r="F2474" s="12"/>
      <c r="G2474" s="13"/>
      <c r="H2474" s="13"/>
      <c r="I2474" s="13"/>
      <c r="J2474" s="13"/>
      <c r="K2474" s="13"/>
      <c r="M2474" s="22"/>
      <c r="N2474" s="22"/>
    </row>
    <row r="2475" spans="1:14">
      <c r="A2475" s="6" t="s">
        <v>35</v>
      </c>
      <c r="B2475" s="64" t="s">
        <v>555</v>
      </c>
      <c r="C2475" s="2" t="s">
        <v>24</v>
      </c>
      <c r="D2475" s="2" t="s">
        <v>128</v>
      </c>
      <c r="E2475" s="12"/>
      <c r="F2475" s="12"/>
      <c r="G2475" s="13"/>
      <c r="H2475" s="13"/>
      <c r="I2475" s="13"/>
      <c r="J2475" s="13"/>
      <c r="K2475" s="13"/>
      <c r="M2475" s="22"/>
      <c r="N2475" s="22"/>
    </row>
    <row r="2476" spans="1:14">
      <c r="A2476" s="6" t="s">
        <v>35</v>
      </c>
      <c r="B2476" s="64" t="s">
        <v>555</v>
      </c>
      <c r="C2476" s="2" t="s">
        <v>24</v>
      </c>
      <c r="D2476" s="2" t="s">
        <v>129</v>
      </c>
      <c r="E2476" s="12"/>
      <c r="F2476" s="12" t="s">
        <v>31</v>
      </c>
      <c r="G2476" s="13">
        <v>255480</v>
      </c>
      <c r="H2476" s="13">
        <v>0</v>
      </c>
      <c r="I2476" s="13">
        <v>0</v>
      </c>
      <c r="J2476" s="13">
        <v>255480</v>
      </c>
      <c r="K2476" s="13"/>
      <c r="M2476" s="22"/>
      <c r="N2476" s="22"/>
    </row>
    <row r="2477" spans="1:14">
      <c r="A2477" s="6" t="s">
        <v>35</v>
      </c>
      <c r="B2477" s="64" t="s">
        <v>555</v>
      </c>
      <c r="C2477" s="2" t="s">
        <v>24</v>
      </c>
      <c r="D2477" s="2" t="s">
        <v>130</v>
      </c>
      <c r="E2477" s="12"/>
      <c r="F2477" s="12"/>
      <c r="G2477" s="13"/>
      <c r="H2477" s="13"/>
      <c r="I2477" s="13"/>
      <c r="J2477" s="13"/>
      <c r="K2477" s="13"/>
      <c r="M2477" s="22"/>
      <c r="N2477" s="22"/>
    </row>
    <row r="2478" spans="1:14">
      <c r="A2478" s="6" t="s">
        <v>35</v>
      </c>
      <c r="B2478" s="64" t="s">
        <v>555</v>
      </c>
      <c r="C2478" s="2" t="s">
        <v>24</v>
      </c>
      <c r="D2478" s="2" t="s">
        <v>137</v>
      </c>
      <c r="E2478" s="12"/>
      <c r="F2478" s="12"/>
      <c r="G2478" s="13"/>
      <c r="H2478" s="13"/>
      <c r="I2478" s="13"/>
      <c r="J2478" s="13"/>
      <c r="K2478" s="13"/>
      <c r="M2478" s="22"/>
      <c r="N2478" s="22"/>
    </row>
    <row r="2479" spans="1:14">
      <c r="A2479" s="6" t="s">
        <v>35</v>
      </c>
      <c r="B2479" s="62" t="s">
        <v>555</v>
      </c>
      <c r="C2479" s="2" t="s">
        <v>24</v>
      </c>
      <c r="D2479" s="2" t="s">
        <v>139</v>
      </c>
      <c r="E2479" s="12"/>
      <c r="F2479" s="12"/>
      <c r="G2479" s="13"/>
      <c r="H2479" s="13"/>
      <c r="I2479" s="13"/>
      <c r="J2479" s="13"/>
      <c r="K2479" s="13"/>
      <c r="M2479" s="22"/>
      <c r="N2479" s="22"/>
    </row>
    <row r="2480" spans="1:14" ht="27.6">
      <c r="A2480" s="6" t="s">
        <v>35</v>
      </c>
      <c r="B2480" s="62" t="s">
        <v>555</v>
      </c>
      <c r="C2480" s="2" t="s">
        <v>24</v>
      </c>
      <c r="D2480" s="2" t="s">
        <v>140</v>
      </c>
      <c r="E2480" s="12"/>
      <c r="F2480" s="12"/>
      <c r="G2480" s="13"/>
      <c r="H2480" s="13"/>
      <c r="I2480" s="13"/>
      <c r="J2480" s="13"/>
      <c r="K2480" s="13"/>
      <c r="M2480" s="22"/>
      <c r="N2480" s="22"/>
    </row>
    <row r="2481" spans="1:14">
      <c r="A2481" s="6" t="s">
        <v>35</v>
      </c>
      <c r="B2481" s="62" t="s">
        <v>555</v>
      </c>
      <c r="C2481" s="2" t="s">
        <v>24</v>
      </c>
      <c r="D2481" s="2" t="s">
        <v>134</v>
      </c>
      <c r="E2481" s="12"/>
      <c r="F2481" s="12"/>
      <c r="G2481" s="13"/>
      <c r="H2481" s="13"/>
      <c r="I2481" s="13"/>
      <c r="J2481" s="13"/>
      <c r="K2481" s="13"/>
      <c r="M2481" s="22"/>
      <c r="N2481" s="22"/>
    </row>
    <row r="2482" spans="1:14">
      <c r="A2482" s="6" t="s">
        <v>35</v>
      </c>
      <c r="B2482" s="62" t="s">
        <v>555</v>
      </c>
      <c r="C2482" s="2" t="s">
        <v>25</v>
      </c>
      <c r="D2482" s="2" t="s">
        <v>134</v>
      </c>
      <c r="E2482" s="12"/>
      <c r="F2482" s="12"/>
      <c r="G2482" s="13"/>
      <c r="H2482" s="13"/>
      <c r="I2482" s="13"/>
      <c r="J2482" s="13"/>
      <c r="K2482" s="13"/>
      <c r="M2482" s="22"/>
      <c r="N2482" s="22"/>
    </row>
    <row r="2483" spans="1:14">
      <c r="A2483" s="6" t="s">
        <v>35</v>
      </c>
      <c r="B2483" s="62" t="s">
        <v>555</v>
      </c>
      <c r="C2483" s="2" t="s">
        <v>25</v>
      </c>
      <c r="D2483" s="2" t="s">
        <v>134</v>
      </c>
      <c r="E2483" s="12"/>
      <c r="F2483" s="12"/>
      <c r="G2483" s="13"/>
      <c r="H2483" s="13"/>
      <c r="I2483" s="13"/>
      <c r="J2483" s="13"/>
      <c r="K2483" s="13"/>
      <c r="M2483" s="22"/>
      <c r="N2483" s="22"/>
    </row>
    <row r="2484" spans="1:14">
      <c r="A2484" s="6" t="s">
        <v>35</v>
      </c>
      <c r="B2484" s="63" t="s">
        <v>555</v>
      </c>
      <c r="C2484" s="2" t="s">
        <v>26</v>
      </c>
      <c r="D2484" s="2" t="s">
        <v>134</v>
      </c>
      <c r="E2484" s="12"/>
      <c r="F2484" s="12"/>
      <c r="G2484" s="13"/>
      <c r="H2484" s="13"/>
      <c r="I2484" s="13"/>
      <c r="J2484" s="13"/>
      <c r="K2484" s="13"/>
      <c r="M2484" s="22"/>
      <c r="N2484" s="22"/>
    </row>
    <row r="2485" spans="1:14">
      <c r="A2485" s="6" t="s">
        <v>35</v>
      </c>
      <c r="B2485" s="62" t="s">
        <v>555</v>
      </c>
      <c r="C2485" s="2" t="s">
        <v>26</v>
      </c>
      <c r="D2485" s="2" t="s">
        <v>134</v>
      </c>
      <c r="E2485" s="12"/>
      <c r="F2485" s="12"/>
      <c r="G2485" s="13"/>
      <c r="H2485" s="13"/>
      <c r="I2485" s="13"/>
      <c r="J2485" s="13"/>
      <c r="K2485" s="13"/>
      <c r="M2485" s="22"/>
      <c r="N2485" s="22"/>
    </row>
    <row r="2486" spans="1:14">
      <c r="A2486" s="6" t="s">
        <v>35</v>
      </c>
      <c r="B2486" s="62" t="s">
        <v>555</v>
      </c>
      <c r="C2486" s="2" t="s">
        <v>14</v>
      </c>
      <c r="D2486" s="2" t="s">
        <v>134</v>
      </c>
      <c r="E2486" s="12"/>
      <c r="F2486" s="12"/>
      <c r="G2486" s="13"/>
      <c r="H2486" s="13"/>
      <c r="I2486" s="13"/>
      <c r="J2486" s="13"/>
      <c r="K2486" s="13"/>
      <c r="M2486" s="22"/>
      <c r="N2486" s="22"/>
    </row>
    <row r="2487" spans="1:14">
      <c r="A2487" s="6" t="s">
        <v>35</v>
      </c>
      <c r="B2487" s="62" t="s">
        <v>555</v>
      </c>
      <c r="C2487" s="2" t="s">
        <v>14</v>
      </c>
      <c r="D2487" s="2" t="s">
        <v>134</v>
      </c>
      <c r="E2487" s="12"/>
      <c r="F2487" s="12"/>
      <c r="G2487" s="13"/>
      <c r="H2487" s="13"/>
      <c r="I2487" s="13"/>
      <c r="J2487" s="13"/>
      <c r="K2487" s="13"/>
      <c r="M2487" s="22"/>
      <c r="N2487" s="22"/>
    </row>
    <row r="2488" spans="1:14" ht="27.6">
      <c r="A2488" s="6" t="s">
        <v>35</v>
      </c>
      <c r="B2488" s="62" t="s">
        <v>555</v>
      </c>
      <c r="C2488" s="2" t="s">
        <v>27</v>
      </c>
      <c r="D2488" s="2" t="s">
        <v>141</v>
      </c>
      <c r="E2488" s="12">
        <v>51000</v>
      </c>
      <c r="F2488" s="12">
        <v>51000</v>
      </c>
      <c r="G2488" s="13"/>
      <c r="H2488" s="13"/>
      <c r="I2488" s="13"/>
      <c r="J2488" s="13"/>
      <c r="K2488" s="13"/>
      <c r="M2488" s="22"/>
      <c r="N2488" s="22" t="s">
        <v>556</v>
      </c>
    </row>
    <row r="2489" spans="1:14" ht="41.4">
      <c r="A2489" s="6" t="s">
        <v>35</v>
      </c>
      <c r="B2489" s="62" t="s">
        <v>555</v>
      </c>
      <c r="C2489" s="2" t="s">
        <v>27</v>
      </c>
      <c r="D2489" s="2" t="s">
        <v>142</v>
      </c>
      <c r="E2489" s="12"/>
      <c r="F2489" s="12"/>
      <c r="G2489" s="13"/>
      <c r="H2489" s="13"/>
      <c r="I2489" s="13"/>
      <c r="J2489" s="13"/>
      <c r="K2489" s="13"/>
      <c r="M2489" s="22"/>
      <c r="N2489" s="22"/>
    </row>
    <row r="2490" spans="1:14">
      <c r="A2490" s="6" t="s">
        <v>29</v>
      </c>
      <c r="B2490" s="62" t="s">
        <v>557</v>
      </c>
      <c r="C2490" s="2" t="s">
        <v>22</v>
      </c>
      <c r="D2490" s="2" t="s">
        <v>125</v>
      </c>
      <c r="E2490" s="12">
        <v>523867</v>
      </c>
      <c r="F2490" s="12">
        <v>374100</v>
      </c>
      <c r="G2490" s="13"/>
      <c r="H2490" s="13">
        <v>149767</v>
      </c>
      <c r="I2490" s="13"/>
      <c r="J2490" s="13"/>
      <c r="K2490" s="13"/>
      <c r="M2490" s="22"/>
      <c r="N2490" s="22"/>
    </row>
    <row r="2491" spans="1:14">
      <c r="A2491" s="6" t="s">
        <v>29</v>
      </c>
      <c r="B2491" s="62" t="s">
        <v>557</v>
      </c>
      <c r="C2491" s="2" t="s">
        <v>22</v>
      </c>
      <c r="D2491" s="2" t="s">
        <v>126</v>
      </c>
      <c r="E2491" s="12">
        <v>523866</v>
      </c>
      <c r="F2491" s="12">
        <v>143548</v>
      </c>
      <c r="G2491" s="13"/>
      <c r="H2491" s="13">
        <v>380318</v>
      </c>
      <c r="I2491" s="13"/>
      <c r="J2491" s="13"/>
      <c r="K2491" s="13"/>
      <c r="M2491" s="22"/>
      <c r="N2491" s="22"/>
    </row>
    <row r="2492" spans="1:14">
      <c r="A2492" s="6" t="s">
        <v>29</v>
      </c>
      <c r="B2492" s="62" t="s">
        <v>557</v>
      </c>
      <c r="C2492" s="2" t="s">
        <v>22</v>
      </c>
      <c r="D2492" s="2" t="s">
        <v>127</v>
      </c>
      <c r="E2492" s="12"/>
      <c r="F2492" s="12"/>
      <c r="G2492" s="13"/>
      <c r="H2492" s="13"/>
      <c r="I2492" s="13"/>
      <c r="J2492" s="13"/>
      <c r="K2492" s="13"/>
      <c r="M2492" s="22"/>
      <c r="N2492" s="22"/>
    </row>
    <row r="2493" spans="1:14">
      <c r="A2493" s="6" t="s">
        <v>29</v>
      </c>
      <c r="B2493" s="62" t="s">
        <v>557</v>
      </c>
      <c r="C2493" s="2" t="s">
        <v>22</v>
      </c>
      <c r="D2493" s="2" t="s">
        <v>128</v>
      </c>
      <c r="E2493" s="12"/>
      <c r="F2493" s="12"/>
      <c r="G2493" s="13"/>
      <c r="H2493" s="13"/>
      <c r="I2493" s="13"/>
      <c r="J2493" s="13"/>
      <c r="K2493" s="13"/>
      <c r="M2493" s="22"/>
      <c r="N2493" s="22"/>
    </row>
    <row r="2494" spans="1:14">
      <c r="A2494" s="6" t="s">
        <v>29</v>
      </c>
      <c r="B2494" s="62" t="s">
        <v>557</v>
      </c>
      <c r="C2494" s="2" t="s">
        <v>22</v>
      </c>
      <c r="D2494" s="2" t="s">
        <v>129</v>
      </c>
      <c r="E2494" s="12"/>
      <c r="F2494" s="12"/>
      <c r="G2494" s="13"/>
      <c r="H2494" s="13"/>
      <c r="I2494" s="13"/>
      <c r="J2494" s="13"/>
      <c r="K2494" s="13"/>
      <c r="M2494" s="22"/>
      <c r="N2494" s="22"/>
    </row>
    <row r="2495" spans="1:14">
      <c r="A2495" s="6" t="s">
        <v>29</v>
      </c>
      <c r="B2495" s="62" t="s">
        <v>557</v>
      </c>
      <c r="C2495" s="2" t="s">
        <v>22</v>
      </c>
      <c r="D2495" s="2" t="s">
        <v>130</v>
      </c>
      <c r="E2495" s="12"/>
      <c r="F2495" s="12"/>
      <c r="G2495" s="13"/>
      <c r="H2495" s="13"/>
      <c r="I2495" s="13"/>
      <c r="J2495" s="13"/>
      <c r="K2495" s="13"/>
      <c r="M2495" s="22"/>
      <c r="N2495" s="22"/>
    </row>
    <row r="2496" spans="1:14">
      <c r="A2496" s="6" t="s">
        <v>29</v>
      </c>
      <c r="B2496" s="62" t="s">
        <v>557</v>
      </c>
      <c r="C2496" s="2" t="s">
        <v>22</v>
      </c>
      <c r="D2496" s="2" t="s">
        <v>131</v>
      </c>
      <c r="E2496" s="12"/>
      <c r="F2496" s="12"/>
      <c r="G2496" s="13"/>
      <c r="H2496" s="13"/>
      <c r="I2496" s="13"/>
      <c r="J2496" s="13"/>
      <c r="K2496" s="13"/>
      <c r="M2496" s="22"/>
      <c r="N2496" s="22"/>
    </row>
    <row r="2497" spans="1:14" ht="27.6">
      <c r="A2497" s="6" t="s">
        <v>29</v>
      </c>
      <c r="B2497" s="62" t="s">
        <v>557</v>
      </c>
      <c r="C2497" s="2" t="s">
        <v>22</v>
      </c>
      <c r="D2497" s="2" t="s">
        <v>132</v>
      </c>
      <c r="E2497" s="12"/>
      <c r="F2497" s="12"/>
      <c r="G2497" s="13"/>
      <c r="H2497" s="13"/>
      <c r="I2497" s="13"/>
      <c r="J2497" s="13"/>
      <c r="K2497" s="13"/>
      <c r="M2497" s="22"/>
      <c r="N2497" s="22"/>
    </row>
    <row r="2498" spans="1:14">
      <c r="A2498" s="6" t="s">
        <v>29</v>
      </c>
      <c r="B2498" s="62" t="s">
        <v>557</v>
      </c>
      <c r="C2498" s="2" t="s">
        <v>22</v>
      </c>
      <c r="D2498" s="2" t="s">
        <v>133</v>
      </c>
      <c r="E2498" s="12"/>
      <c r="F2498" s="12"/>
      <c r="G2498" s="13"/>
      <c r="H2498" s="13"/>
      <c r="I2498" s="13"/>
      <c r="J2498" s="13"/>
      <c r="K2498" s="13"/>
      <c r="M2498" s="22"/>
      <c r="N2498" s="22"/>
    </row>
    <row r="2499" spans="1:14">
      <c r="A2499" s="6" t="s">
        <v>29</v>
      </c>
      <c r="B2499" s="62" t="s">
        <v>557</v>
      </c>
      <c r="C2499" s="2" t="s">
        <v>22</v>
      </c>
      <c r="D2499" s="2" t="s">
        <v>134</v>
      </c>
      <c r="E2499" s="12"/>
      <c r="F2499" s="12"/>
      <c r="G2499" s="13"/>
      <c r="H2499" s="13"/>
      <c r="I2499" s="13"/>
      <c r="J2499" s="13"/>
      <c r="K2499" s="13"/>
      <c r="M2499" s="22"/>
      <c r="N2499" s="22"/>
    </row>
    <row r="2500" spans="1:14">
      <c r="A2500" s="6" t="s">
        <v>29</v>
      </c>
      <c r="B2500" s="62" t="s">
        <v>557</v>
      </c>
      <c r="C2500" s="2" t="s">
        <v>87</v>
      </c>
      <c r="D2500" s="2" t="s">
        <v>135</v>
      </c>
      <c r="E2500" s="12"/>
      <c r="F2500" s="12"/>
      <c r="G2500" s="13">
        <v>326382</v>
      </c>
      <c r="H2500" s="13">
        <v>66082</v>
      </c>
      <c r="I2500" s="13">
        <v>131200</v>
      </c>
      <c r="J2500" s="13">
        <v>76925</v>
      </c>
      <c r="K2500" s="13">
        <v>50000</v>
      </c>
      <c r="L2500" s="2">
        <v>58528</v>
      </c>
      <c r="M2500" s="22"/>
      <c r="N2500" s="22"/>
    </row>
    <row r="2501" spans="1:14">
      <c r="A2501" s="6" t="s">
        <v>29</v>
      </c>
      <c r="B2501" s="62" t="s">
        <v>557</v>
      </c>
      <c r="C2501" s="2" t="s">
        <v>23</v>
      </c>
      <c r="D2501" s="2" t="s">
        <v>136</v>
      </c>
      <c r="E2501" s="12"/>
      <c r="F2501" s="12"/>
      <c r="G2501" s="13">
        <v>523867</v>
      </c>
      <c r="H2501" s="13">
        <v>523867</v>
      </c>
      <c r="I2501" s="13"/>
      <c r="J2501" s="13"/>
      <c r="K2501" s="13"/>
      <c r="M2501" s="22"/>
      <c r="N2501" s="22"/>
    </row>
    <row r="2502" spans="1:14">
      <c r="A2502" s="6" t="s">
        <v>29</v>
      </c>
      <c r="B2502" s="62" t="s">
        <v>557</v>
      </c>
      <c r="C2502" s="2" t="s">
        <v>23</v>
      </c>
      <c r="D2502" s="2" t="s">
        <v>126</v>
      </c>
      <c r="E2502" s="12"/>
      <c r="F2502" s="12"/>
      <c r="G2502" s="13">
        <v>1677155</v>
      </c>
      <c r="H2502" s="13">
        <v>1364105</v>
      </c>
      <c r="I2502" s="13"/>
      <c r="J2502" s="13">
        <v>299755</v>
      </c>
      <c r="K2502" s="13"/>
      <c r="L2502" s="2">
        <v>18072</v>
      </c>
      <c r="M2502" s="22"/>
      <c r="N2502" s="22"/>
    </row>
    <row r="2503" spans="1:14">
      <c r="A2503" s="6" t="s">
        <v>29</v>
      </c>
      <c r="B2503" s="62" t="s">
        <v>557</v>
      </c>
      <c r="C2503" s="2" t="s">
        <v>23</v>
      </c>
      <c r="D2503" s="2" t="s">
        <v>127</v>
      </c>
      <c r="E2503" s="12"/>
      <c r="F2503" s="12"/>
      <c r="G2503" s="13"/>
      <c r="H2503" s="13"/>
      <c r="I2503" s="13"/>
      <c r="J2503" s="13"/>
      <c r="K2503" s="13"/>
      <c r="M2503" s="22"/>
      <c r="N2503" s="22"/>
    </row>
    <row r="2504" spans="1:14">
      <c r="A2504" s="6" t="s">
        <v>29</v>
      </c>
      <c r="B2504" s="62" t="s">
        <v>557</v>
      </c>
      <c r="C2504" s="2" t="s">
        <v>23</v>
      </c>
      <c r="D2504" s="2" t="s">
        <v>128</v>
      </c>
      <c r="E2504" s="12"/>
      <c r="F2504" s="12"/>
      <c r="G2504" s="13"/>
      <c r="H2504" s="13"/>
      <c r="I2504" s="13"/>
      <c r="J2504" s="13"/>
      <c r="K2504" s="13"/>
      <c r="M2504" s="22"/>
      <c r="N2504" s="22"/>
    </row>
    <row r="2505" spans="1:14">
      <c r="A2505" s="6" t="s">
        <v>29</v>
      </c>
      <c r="B2505" s="62" t="s">
        <v>557</v>
      </c>
      <c r="C2505" s="2" t="s">
        <v>23</v>
      </c>
      <c r="D2505" s="2" t="s">
        <v>129</v>
      </c>
      <c r="E2505" s="12"/>
      <c r="F2505" s="12"/>
      <c r="G2505" s="13"/>
      <c r="H2505" s="13"/>
      <c r="I2505" s="13"/>
      <c r="J2505" s="13"/>
      <c r="K2505" s="13"/>
      <c r="M2505" s="22"/>
      <c r="N2505" s="22"/>
    </row>
    <row r="2506" spans="1:14">
      <c r="A2506" s="6" t="s">
        <v>29</v>
      </c>
      <c r="B2506" s="62" t="s">
        <v>557</v>
      </c>
      <c r="C2506" s="2" t="s">
        <v>23</v>
      </c>
      <c r="D2506" s="2" t="s">
        <v>130</v>
      </c>
      <c r="E2506" s="12"/>
      <c r="F2506" s="12"/>
      <c r="G2506" s="13"/>
      <c r="H2506" s="13"/>
      <c r="I2506" s="13"/>
      <c r="J2506" s="13"/>
      <c r="K2506" s="13"/>
      <c r="M2506" s="22"/>
      <c r="N2506" s="22"/>
    </row>
    <row r="2507" spans="1:14">
      <c r="A2507" s="6" t="s">
        <v>29</v>
      </c>
      <c r="B2507" s="62" t="s">
        <v>557</v>
      </c>
      <c r="C2507" s="2" t="s">
        <v>23</v>
      </c>
      <c r="D2507" s="2" t="s">
        <v>137</v>
      </c>
      <c r="E2507" s="12"/>
      <c r="F2507" s="12"/>
      <c r="G2507" s="13"/>
      <c r="H2507" s="13"/>
      <c r="I2507" s="13"/>
      <c r="J2507" s="13"/>
      <c r="K2507" s="13"/>
      <c r="M2507" s="22"/>
      <c r="N2507" s="22"/>
    </row>
    <row r="2508" spans="1:14" ht="27.6">
      <c r="A2508" s="6" t="s">
        <v>29</v>
      </c>
      <c r="B2508" s="62" t="s">
        <v>557</v>
      </c>
      <c r="C2508" s="2" t="s">
        <v>23</v>
      </c>
      <c r="D2508" s="2" t="s">
        <v>138</v>
      </c>
      <c r="E2508" s="12"/>
      <c r="F2508" s="12"/>
      <c r="G2508" s="13"/>
      <c r="H2508" s="13"/>
      <c r="I2508" s="13"/>
      <c r="J2508" s="13"/>
      <c r="K2508" s="13"/>
      <c r="M2508" s="22"/>
      <c r="N2508" s="22"/>
    </row>
    <row r="2509" spans="1:14">
      <c r="A2509" s="6" t="s">
        <v>29</v>
      </c>
      <c r="B2509" s="62" t="s">
        <v>557</v>
      </c>
      <c r="C2509" s="2" t="s">
        <v>23</v>
      </c>
      <c r="D2509" s="2" t="s">
        <v>134</v>
      </c>
      <c r="E2509" s="12"/>
      <c r="F2509" s="12"/>
      <c r="G2509" s="13"/>
      <c r="H2509" s="13"/>
      <c r="I2509" s="13"/>
      <c r="J2509" s="13"/>
      <c r="K2509" s="13"/>
      <c r="M2509" s="22"/>
      <c r="N2509" s="22"/>
    </row>
    <row r="2510" spans="1:14">
      <c r="A2510" s="6" t="s">
        <v>29</v>
      </c>
      <c r="B2510" s="62" t="s">
        <v>557</v>
      </c>
      <c r="C2510" s="2" t="s">
        <v>24</v>
      </c>
      <c r="D2510" s="2" t="s">
        <v>125</v>
      </c>
      <c r="E2510" s="12"/>
      <c r="F2510" s="12"/>
      <c r="G2510" s="13">
        <v>2063257</v>
      </c>
      <c r="H2510" s="13"/>
      <c r="I2510" s="13"/>
      <c r="J2510" s="13">
        <v>2063257</v>
      </c>
      <c r="K2510" s="13"/>
      <c r="M2510" s="22"/>
      <c r="N2510" s="22"/>
    </row>
    <row r="2511" spans="1:14">
      <c r="A2511" s="6" t="s">
        <v>29</v>
      </c>
      <c r="B2511" s="62" t="s">
        <v>557</v>
      </c>
      <c r="C2511" s="2" t="s">
        <v>24</v>
      </c>
      <c r="D2511" s="2" t="s">
        <v>126</v>
      </c>
      <c r="E2511" s="12"/>
      <c r="F2511" s="12"/>
      <c r="G2511" s="13">
        <v>1917990</v>
      </c>
      <c r="H2511" s="13"/>
      <c r="I2511" s="13"/>
      <c r="J2511" s="13">
        <v>1888092</v>
      </c>
      <c r="K2511" s="13"/>
      <c r="M2511" s="22"/>
      <c r="N2511" s="22"/>
    </row>
    <row r="2512" spans="1:14">
      <c r="A2512" s="6" t="s">
        <v>29</v>
      </c>
      <c r="B2512" s="62" t="s">
        <v>557</v>
      </c>
      <c r="C2512" s="2" t="s">
        <v>24</v>
      </c>
      <c r="D2512" s="2" t="s">
        <v>127</v>
      </c>
      <c r="E2512" s="12"/>
      <c r="F2512" s="12"/>
      <c r="G2512" s="13"/>
      <c r="H2512" s="13"/>
      <c r="I2512" s="13"/>
      <c r="J2512" s="13"/>
      <c r="K2512" s="13"/>
      <c r="M2512" s="22"/>
      <c r="N2512" s="22"/>
    </row>
    <row r="2513" spans="1:14">
      <c r="A2513" s="6" t="s">
        <v>29</v>
      </c>
      <c r="B2513" s="62" t="s">
        <v>557</v>
      </c>
      <c r="C2513" s="2" t="s">
        <v>24</v>
      </c>
      <c r="D2513" s="2" t="s">
        <v>128</v>
      </c>
      <c r="E2513" s="12"/>
      <c r="F2513" s="12"/>
      <c r="G2513" s="13"/>
      <c r="H2513" s="13"/>
      <c r="I2513" s="13"/>
      <c r="J2513" s="13"/>
      <c r="K2513" s="13"/>
      <c r="M2513" s="22"/>
      <c r="N2513" s="22"/>
    </row>
    <row r="2514" spans="1:14">
      <c r="A2514" s="6" t="s">
        <v>29</v>
      </c>
      <c r="B2514" s="62" t="s">
        <v>557</v>
      </c>
      <c r="C2514" s="2" t="s">
        <v>24</v>
      </c>
      <c r="D2514" s="2" t="s">
        <v>129</v>
      </c>
      <c r="E2514" s="12"/>
      <c r="F2514" s="12"/>
      <c r="G2514" s="13"/>
      <c r="H2514" s="13"/>
      <c r="I2514" s="13"/>
      <c r="J2514" s="13"/>
      <c r="K2514" s="13"/>
      <c r="M2514" s="22"/>
      <c r="N2514" s="22"/>
    </row>
    <row r="2515" spans="1:14">
      <c r="A2515" s="6" t="s">
        <v>29</v>
      </c>
      <c r="B2515" s="62" t="s">
        <v>557</v>
      </c>
      <c r="C2515" s="2" t="s">
        <v>24</v>
      </c>
      <c r="D2515" s="2" t="s">
        <v>130</v>
      </c>
      <c r="E2515" s="12"/>
      <c r="F2515" s="12"/>
      <c r="G2515" s="13"/>
      <c r="H2515" s="13"/>
      <c r="I2515" s="13"/>
      <c r="J2515" s="13"/>
      <c r="K2515" s="13"/>
      <c r="M2515" s="22"/>
      <c r="N2515" s="22"/>
    </row>
    <row r="2516" spans="1:14">
      <c r="A2516" s="6" t="s">
        <v>29</v>
      </c>
      <c r="B2516" s="62" t="s">
        <v>557</v>
      </c>
      <c r="C2516" s="2" t="s">
        <v>24</v>
      </c>
      <c r="D2516" s="2" t="s">
        <v>137</v>
      </c>
      <c r="E2516" s="12"/>
      <c r="F2516" s="12"/>
      <c r="G2516" s="13"/>
      <c r="H2516" s="13"/>
      <c r="I2516" s="13"/>
      <c r="J2516" s="13"/>
      <c r="K2516" s="13"/>
      <c r="M2516" s="22"/>
      <c r="N2516" s="22"/>
    </row>
    <row r="2517" spans="1:14">
      <c r="A2517" s="6" t="s">
        <v>29</v>
      </c>
      <c r="B2517" s="62" t="s">
        <v>557</v>
      </c>
      <c r="C2517" s="2" t="s">
        <v>24</v>
      </c>
      <c r="D2517" s="2" t="s">
        <v>139</v>
      </c>
      <c r="E2517" s="12"/>
      <c r="F2517" s="12"/>
      <c r="G2517" s="13"/>
      <c r="H2517" s="13"/>
      <c r="I2517" s="13"/>
      <c r="J2517" s="13"/>
      <c r="K2517" s="13"/>
      <c r="M2517" s="22"/>
      <c r="N2517" s="22"/>
    </row>
    <row r="2518" spans="1:14" ht="27.6">
      <c r="A2518" s="6" t="s">
        <v>29</v>
      </c>
      <c r="B2518" s="62" t="s">
        <v>557</v>
      </c>
      <c r="C2518" s="2" t="s">
        <v>24</v>
      </c>
      <c r="D2518" s="2" t="s">
        <v>140</v>
      </c>
      <c r="E2518" s="12"/>
      <c r="F2518" s="12"/>
      <c r="G2518" s="13"/>
      <c r="H2518" s="13"/>
      <c r="I2518" s="13"/>
      <c r="J2518" s="13"/>
      <c r="K2518" s="13"/>
      <c r="M2518" s="22"/>
      <c r="N2518" s="22"/>
    </row>
    <row r="2519" spans="1:14">
      <c r="A2519" s="6" t="s">
        <v>29</v>
      </c>
      <c r="B2519" s="62" t="s">
        <v>557</v>
      </c>
      <c r="C2519" s="2" t="s">
        <v>24</v>
      </c>
      <c r="D2519" s="2" t="s">
        <v>134</v>
      </c>
      <c r="E2519" s="12"/>
      <c r="F2519" s="12"/>
      <c r="G2519" s="13"/>
      <c r="H2519" s="13"/>
      <c r="I2519" s="13"/>
      <c r="J2519" s="13"/>
      <c r="K2519" s="13"/>
      <c r="M2519" s="22"/>
      <c r="N2519" s="22"/>
    </row>
    <row r="2520" spans="1:14">
      <c r="A2520" s="6" t="s">
        <v>29</v>
      </c>
      <c r="B2520" s="62" t="s">
        <v>557</v>
      </c>
      <c r="C2520" s="2" t="s">
        <v>25</v>
      </c>
      <c r="D2520" s="2" t="s">
        <v>134</v>
      </c>
      <c r="E2520" s="12"/>
      <c r="F2520" s="12"/>
      <c r="G2520" s="13"/>
      <c r="H2520" s="13"/>
      <c r="I2520" s="13"/>
      <c r="J2520" s="13"/>
      <c r="K2520" s="13"/>
      <c r="M2520" s="22"/>
      <c r="N2520" s="22"/>
    </row>
    <row r="2521" spans="1:14">
      <c r="A2521" s="6" t="s">
        <v>29</v>
      </c>
      <c r="B2521" s="62" t="s">
        <v>557</v>
      </c>
      <c r="C2521" s="2" t="s">
        <v>25</v>
      </c>
      <c r="D2521" s="2" t="s">
        <v>134</v>
      </c>
      <c r="E2521" s="12"/>
      <c r="F2521" s="12"/>
      <c r="G2521" s="13"/>
      <c r="H2521" s="13"/>
      <c r="I2521" s="13"/>
      <c r="J2521" s="13"/>
      <c r="K2521" s="13"/>
      <c r="M2521" s="22"/>
      <c r="N2521" s="22"/>
    </row>
    <row r="2522" spans="1:14">
      <c r="A2522" s="6" t="s">
        <v>29</v>
      </c>
      <c r="B2522" s="62" t="s">
        <v>557</v>
      </c>
      <c r="C2522" s="2" t="s">
        <v>26</v>
      </c>
      <c r="D2522" s="2" t="s">
        <v>134</v>
      </c>
      <c r="E2522" s="12"/>
      <c r="F2522" s="12"/>
      <c r="G2522" s="13"/>
      <c r="H2522" s="13"/>
      <c r="I2522" s="13"/>
      <c r="J2522" s="13"/>
      <c r="K2522" s="13"/>
      <c r="M2522" s="22"/>
      <c r="N2522" s="22"/>
    </row>
    <row r="2523" spans="1:14">
      <c r="A2523" s="6" t="s">
        <v>29</v>
      </c>
      <c r="B2523" s="62" t="s">
        <v>557</v>
      </c>
      <c r="C2523" s="2" t="s">
        <v>26</v>
      </c>
      <c r="D2523" s="2" t="s">
        <v>134</v>
      </c>
      <c r="E2523" s="12"/>
      <c r="F2523" s="12"/>
      <c r="G2523" s="13"/>
      <c r="H2523" s="13"/>
      <c r="I2523" s="13"/>
      <c r="J2523" s="13"/>
      <c r="K2523" s="13"/>
      <c r="M2523" s="22"/>
      <c r="N2523" s="22"/>
    </row>
    <row r="2524" spans="1:14">
      <c r="A2524" s="6" t="s">
        <v>29</v>
      </c>
      <c r="B2524" s="62" t="s">
        <v>557</v>
      </c>
      <c r="C2524" s="2" t="s">
        <v>14</v>
      </c>
      <c r="D2524" s="2" t="s">
        <v>134</v>
      </c>
      <c r="E2524" s="12"/>
      <c r="F2524" s="12"/>
      <c r="G2524" s="13"/>
      <c r="H2524" s="13"/>
      <c r="I2524" s="13"/>
      <c r="J2524" s="13"/>
      <c r="K2524" s="13"/>
      <c r="M2524" s="22"/>
      <c r="N2524" s="22"/>
    </row>
    <row r="2525" spans="1:14">
      <c r="A2525" s="6" t="s">
        <v>29</v>
      </c>
      <c r="B2525" s="62" t="s">
        <v>557</v>
      </c>
      <c r="C2525" s="2" t="s">
        <v>14</v>
      </c>
      <c r="D2525" s="2" t="s">
        <v>134</v>
      </c>
      <c r="E2525" s="12"/>
      <c r="F2525" s="12"/>
      <c r="G2525" s="13"/>
      <c r="H2525" s="13"/>
      <c r="I2525" s="13"/>
      <c r="J2525" s="13"/>
      <c r="K2525" s="13"/>
      <c r="M2525" s="22"/>
      <c r="N2525" s="22"/>
    </row>
    <row r="2526" spans="1:14" ht="27.6">
      <c r="A2526" s="6" t="s">
        <v>29</v>
      </c>
      <c r="B2526" s="62" t="s">
        <v>557</v>
      </c>
      <c r="C2526" s="2" t="s">
        <v>27</v>
      </c>
      <c r="D2526" s="2" t="s">
        <v>141</v>
      </c>
      <c r="E2526" s="12"/>
      <c r="F2526" s="12"/>
      <c r="G2526" s="13"/>
      <c r="H2526" s="13"/>
      <c r="I2526" s="13"/>
      <c r="J2526" s="13"/>
      <c r="K2526" s="13"/>
      <c r="M2526" s="22"/>
      <c r="N2526" s="22"/>
    </row>
    <row r="2527" spans="1:14" ht="41.4">
      <c r="A2527" s="6" t="s">
        <v>29</v>
      </c>
      <c r="B2527" s="62" t="s">
        <v>557</v>
      </c>
      <c r="C2527" s="2" t="s">
        <v>27</v>
      </c>
      <c r="D2527" s="2" t="s">
        <v>142</v>
      </c>
      <c r="E2527" s="12"/>
      <c r="F2527" s="12"/>
      <c r="G2527" s="13"/>
      <c r="H2527" s="13"/>
      <c r="I2527" s="13"/>
      <c r="J2527" s="13"/>
      <c r="K2527" s="13"/>
      <c r="M2527" s="22"/>
      <c r="N2527" s="22"/>
    </row>
    <row r="2528" spans="1:14" ht="27.6">
      <c r="A2528" s="6" t="s">
        <v>33</v>
      </c>
      <c r="B2528" s="62" t="s">
        <v>559</v>
      </c>
      <c r="C2528" s="2" t="s">
        <v>22</v>
      </c>
      <c r="D2528" s="2" t="s">
        <v>125</v>
      </c>
      <c r="E2528" s="12">
        <v>142920</v>
      </c>
      <c r="F2528" s="12">
        <v>142920</v>
      </c>
      <c r="G2528" s="13"/>
      <c r="H2528" s="13"/>
      <c r="I2528" s="13"/>
      <c r="J2528" s="13"/>
      <c r="K2528" s="13"/>
      <c r="M2528" s="22"/>
      <c r="N2528" s="22"/>
    </row>
    <row r="2529" spans="1:14" ht="27.6">
      <c r="A2529" s="6" t="s">
        <v>33</v>
      </c>
      <c r="B2529" s="62" t="s">
        <v>559</v>
      </c>
      <c r="C2529" s="2" t="s">
        <v>22</v>
      </c>
      <c r="D2529" s="2" t="s">
        <v>126</v>
      </c>
      <c r="E2529" s="12">
        <v>142920</v>
      </c>
      <c r="F2529" s="12">
        <v>142920</v>
      </c>
      <c r="G2529" s="13"/>
      <c r="H2529" s="13"/>
      <c r="I2529" s="13"/>
      <c r="J2529" s="13"/>
      <c r="K2529" s="13"/>
      <c r="M2529" s="22"/>
      <c r="N2529" s="22"/>
    </row>
    <row r="2530" spans="1:14" ht="27.6">
      <c r="A2530" s="6" t="s">
        <v>33</v>
      </c>
      <c r="B2530" s="62" t="s">
        <v>559</v>
      </c>
      <c r="C2530" s="2" t="s">
        <v>22</v>
      </c>
      <c r="D2530" s="2" t="s">
        <v>127</v>
      </c>
      <c r="E2530" s="12"/>
      <c r="F2530" s="12"/>
      <c r="G2530" s="13"/>
      <c r="H2530" s="13"/>
      <c r="I2530" s="13"/>
      <c r="J2530" s="13"/>
      <c r="K2530" s="13"/>
      <c r="M2530" s="22"/>
      <c r="N2530" s="22"/>
    </row>
    <row r="2531" spans="1:14" ht="27.6">
      <c r="A2531" s="6" t="s">
        <v>33</v>
      </c>
      <c r="B2531" s="62" t="s">
        <v>559</v>
      </c>
      <c r="C2531" s="2" t="s">
        <v>22</v>
      </c>
      <c r="D2531" s="2" t="s">
        <v>128</v>
      </c>
      <c r="E2531" s="12"/>
      <c r="F2531" s="12"/>
      <c r="G2531" s="13"/>
      <c r="H2531" s="13"/>
      <c r="I2531" s="13"/>
      <c r="J2531" s="13"/>
      <c r="K2531" s="13"/>
      <c r="M2531" s="22"/>
      <c r="N2531" s="22"/>
    </row>
    <row r="2532" spans="1:14" ht="27.6">
      <c r="A2532" s="6" t="s">
        <v>33</v>
      </c>
      <c r="B2532" s="62" t="s">
        <v>559</v>
      </c>
      <c r="C2532" s="2" t="s">
        <v>22</v>
      </c>
      <c r="D2532" s="2" t="s">
        <v>129</v>
      </c>
      <c r="E2532" s="12"/>
      <c r="F2532" s="12"/>
      <c r="G2532" s="13"/>
      <c r="H2532" s="13"/>
      <c r="I2532" s="13"/>
      <c r="J2532" s="13"/>
      <c r="K2532" s="13"/>
      <c r="M2532" s="22"/>
      <c r="N2532" s="22"/>
    </row>
    <row r="2533" spans="1:14" ht="27.6">
      <c r="A2533" s="6" t="s">
        <v>33</v>
      </c>
      <c r="B2533" s="62" t="s">
        <v>559</v>
      </c>
      <c r="C2533" s="2" t="s">
        <v>22</v>
      </c>
      <c r="D2533" s="2" t="s">
        <v>130</v>
      </c>
      <c r="E2533" s="12"/>
      <c r="F2533" s="12"/>
      <c r="G2533" s="13"/>
      <c r="H2533" s="13"/>
      <c r="I2533" s="13"/>
      <c r="J2533" s="13"/>
      <c r="K2533" s="13"/>
      <c r="M2533" s="22"/>
      <c r="N2533" s="22"/>
    </row>
    <row r="2534" spans="1:14" ht="27.6">
      <c r="A2534" s="6" t="s">
        <v>33</v>
      </c>
      <c r="B2534" s="62" t="s">
        <v>559</v>
      </c>
      <c r="C2534" s="2" t="s">
        <v>22</v>
      </c>
      <c r="D2534" s="2" t="s">
        <v>131</v>
      </c>
      <c r="E2534" s="12">
        <v>214160</v>
      </c>
      <c r="F2534" s="12"/>
      <c r="G2534" s="13"/>
      <c r="H2534" s="13">
        <v>214160</v>
      </c>
      <c r="I2534" s="13"/>
      <c r="J2534" s="13"/>
      <c r="K2534" s="13"/>
      <c r="M2534" s="22"/>
      <c r="N2534" s="22"/>
    </row>
    <row r="2535" spans="1:14" ht="27.6">
      <c r="A2535" s="6" t="s">
        <v>33</v>
      </c>
      <c r="B2535" s="62" t="s">
        <v>559</v>
      </c>
      <c r="C2535" s="2" t="s">
        <v>22</v>
      </c>
      <c r="D2535" s="2" t="s">
        <v>132</v>
      </c>
      <c r="E2535" s="12"/>
      <c r="F2535" s="12"/>
      <c r="G2535" s="13"/>
      <c r="H2535" s="13"/>
      <c r="I2535" s="13"/>
      <c r="J2535" s="13"/>
      <c r="K2535" s="13"/>
      <c r="M2535" s="22"/>
      <c r="N2535" s="22"/>
    </row>
    <row r="2536" spans="1:14" ht="27.6">
      <c r="A2536" s="6" t="s">
        <v>33</v>
      </c>
      <c r="B2536" s="62" t="s">
        <v>559</v>
      </c>
      <c r="C2536" s="2" t="s">
        <v>22</v>
      </c>
      <c r="D2536" s="2" t="s">
        <v>133</v>
      </c>
      <c r="E2536" s="12">
        <v>83459708</v>
      </c>
      <c r="F2536" s="12">
        <v>83459708</v>
      </c>
      <c r="G2536" s="13">
        <v>122105859</v>
      </c>
      <c r="H2536" s="13">
        <v>122105859</v>
      </c>
      <c r="I2536" s="13">
        <v>36797585</v>
      </c>
      <c r="J2536" s="13">
        <v>36797585</v>
      </c>
      <c r="K2536" s="13"/>
      <c r="M2536" s="22"/>
      <c r="N2536" s="22"/>
    </row>
    <row r="2537" spans="1:14" ht="27.6">
      <c r="A2537" s="6" t="s">
        <v>33</v>
      </c>
      <c r="B2537" s="62" t="s">
        <v>559</v>
      </c>
      <c r="C2537" s="2" t="s">
        <v>22</v>
      </c>
      <c r="D2537" s="2" t="s">
        <v>134</v>
      </c>
      <c r="E2537" s="12"/>
      <c r="F2537" s="12"/>
      <c r="G2537" s="13"/>
      <c r="H2537" s="13"/>
      <c r="I2537" s="13"/>
      <c r="J2537" s="13"/>
      <c r="K2537" s="13"/>
      <c r="M2537" s="22"/>
      <c r="N2537" s="22"/>
    </row>
    <row r="2538" spans="1:14" ht="27.6">
      <c r="A2538" s="6" t="s">
        <v>33</v>
      </c>
      <c r="B2538" s="62" t="s">
        <v>559</v>
      </c>
      <c r="C2538" s="2" t="s">
        <v>87</v>
      </c>
      <c r="D2538" s="2" t="s">
        <v>135</v>
      </c>
      <c r="E2538" s="12"/>
      <c r="F2538" s="12"/>
      <c r="G2538" s="13">
        <v>4507</v>
      </c>
      <c r="H2538" s="13">
        <v>4507</v>
      </c>
      <c r="I2538" s="13"/>
      <c r="J2538" s="13"/>
      <c r="K2538" s="13"/>
      <c r="M2538" s="22"/>
      <c r="N2538" s="22"/>
    </row>
    <row r="2539" spans="1:14" ht="27.6">
      <c r="A2539" s="6" t="s">
        <v>33</v>
      </c>
      <c r="B2539" s="62" t="s">
        <v>559</v>
      </c>
      <c r="C2539" s="2" t="s">
        <v>23</v>
      </c>
      <c r="D2539" s="2" t="s">
        <v>136</v>
      </c>
      <c r="E2539" s="12"/>
      <c r="F2539" s="12"/>
      <c r="G2539" s="13">
        <v>142920</v>
      </c>
      <c r="H2539" s="13">
        <v>142920</v>
      </c>
      <c r="I2539" s="13"/>
      <c r="J2539" s="13"/>
      <c r="K2539" s="13"/>
      <c r="M2539" s="22"/>
      <c r="N2539" s="22"/>
    </row>
    <row r="2540" spans="1:14" ht="27.6">
      <c r="A2540" s="6" t="s">
        <v>33</v>
      </c>
      <c r="B2540" s="62" t="s">
        <v>559</v>
      </c>
      <c r="C2540" s="2" t="s">
        <v>23</v>
      </c>
      <c r="D2540" s="2" t="s">
        <v>126</v>
      </c>
      <c r="E2540" s="12"/>
      <c r="F2540" s="12"/>
      <c r="G2540" s="13">
        <v>335984</v>
      </c>
      <c r="H2540" s="13">
        <v>335984</v>
      </c>
      <c r="I2540" s="13"/>
      <c r="J2540" s="13"/>
      <c r="K2540" s="13"/>
      <c r="M2540" s="22"/>
      <c r="N2540" s="22"/>
    </row>
    <row r="2541" spans="1:14" ht="27.6">
      <c r="A2541" s="6" t="s">
        <v>33</v>
      </c>
      <c r="B2541" s="62" t="s">
        <v>559</v>
      </c>
      <c r="C2541" s="2" t="s">
        <v>23</v>
      </c>
      <c r="D2541" s="2" t="s">
        <v>127</v>
      </c>
      <c r="E2541" s="12"/>
      <c r="F2541" s="12"/>
      <c r="G2541" s="13"/>
      <c r="H2541" s="13"/>
      <c r="I2541" s="13"/>
      <c r="J2541" s="13"/>
      <c r="K2541" s="13"/>
      <c r="M2541" s="22"/>
      <c r="N2541" s="22"/>
    </row>
    <row r="2542" spans="1:14" ht="27.6">
      <c r="A2542" s="6" t="s">
        <v>33</v>
      </c>
      <c r="B2542" s="62" t="s">
        <v>559</v>
      </c>
      <c r="C2542" s="2" t="s">
        <v>23</v>
      </c>
      <c r="D2542" s="2" t="s">
        <v>128</v>
      </c>
      <c r="E2542" s="12"/>
      <c r="F2542" s="12"/>
      <c r="G2542" s="13"/>
      <c r="H2542" s="13"/>
      <c r="I2542" s="13"/>
      <c r="J2542" s="13"/>
      <c r="K2542" s="13"/>
      <c r="M2542" s="22"/>
      <c r="N2542" s="22"/>
    </row>
    <row r="2543" spans="1:14" ht="27.6">
      <c r="A2543" s="6" t="s">
        <v>33</v>
      </c>
      <c r="B2543" s="62" t="s">
        <v>559</v>
      </c>
      <c r="C2543" s="2" t="s">
        <v>23</v>
      </c>
      <c r="D2543" s="2" t="s">
        <v>129</v>
      </c>
      <c r="E2543" s="12"/>
      <c r="F2543" s="12"/>
      <c r="G2543" s="13"/>
      <c r="H2543" s="13"/>
      <c r="I2543" s="13"/>
      <c r="J2543" s="13"/>
      <c r="K2543" s="13"/>
      <c r="M2543" s="22"/>
      <c r="N2543" s="22"/>
    </row>
    <row r="2544" spans="1:14" ht="27.6">
      <c r="A2544" s="6" t="s">
        <v>33</v>
      </c>
      <c r="B2544" s="62" t="s">
        <v>559</v>
      </c>
      <c r="C2544" s="2" t="s">
        <v>23</v>
      </c>
      <c r="D2544" s="2" t="s">
        <v>130</v>
      </c>
      <c r="E2544" s="12"/>
      <c r="F2544" s="12"/>
      <c r="G2544" s="13"/>
      <c r="H2544" s="13"/>
      <c r="I2544" s="13"/>
      <c r="J2544" s="13"/>
      <c r="K2544" s="13"/>
      <c r="M2544" s="22"/>
      <c r="N2544" s="22"/>
    </row>
    <row r="2545" spans="1:14" ht="27.6">
      <c r="A2545" s="6" t="s">
        <v>33</v>
      </c>
      <c r="B2545" s="62" t="s">
        <v>559</v>
      </c>
      <c r="C2545" s="2" t="s">
        <v>23</v>
      </c>
      <c r="D2545" s="2" t="s">
        <v>137</v>
      </c>
      <c r="E2545" s="12"/>
      <c r="F2545" s="12"/>
      <c r="G2545" s="13"/>
      <c r="H2545" s="13"/>
      <c r="I2545" s="13"/>
      <c r="J2545" s="13"/>
      <c r="K2545" s="13"/>
      <c r="M2545" s="22"/>
      <c r="N2545" s="22"/>
    </row>
    <row r="2546" spans="1:14" ht="27.6">
      <c r="A2546" s="6" t="s">
        <v>33</v>
      </c>
      <c r="B2546" s="62" t="s">
        <v>559</v>
      </c>
      <c r="C2546" s="2" t="s">
        <v>23</v>
      </c>
      <c r="D2546" s="2" t="s">
        <v>138</v>
      </c>
      <c r="E2546" s="12"/>
      <c r="F2546" s="12"/>
      <c r="G2546" s="13"/>
      <c r="H2546" s="13"/>
      <c r="I2546" s="13"/>
      <c r="J2546" s="13"/>
      <c r="K2546" s="13"/>
      <c r="M2546" s="22"/>
      <c r="N2546" s="22"/>
    </row>
    <row r="2547" spans="1:14" ht="27.6">
      <c r="A2547" s="6" t="s">
        <v>33</v>
      </c>
      <c r="B2547" s="62" t="s">
        <v>559</v>
      </c>
      <c r="C2547" s="2" t="s">
        <v>23</v>
      </c>
      <c r="D2547" s="2" t="s">
        <v>134</v>
      </c>
      <c r="E2547" s="12"/>
      <c r="F2547" s="12"/>
      <c r="G2547" s="13"/>
      <c r="H2547" s="13"/>
      <c r="I2547" s="13"/>
      <c r="J2547" s="13"/>
      <c r="K2547" s="13"/>
      <c r="M2547" s="22"/>
      <c r="N2547" s="22"/>
    </row>
    <row r="2548" spans="1:14" ht="27.6">
      <c r="A2548" s="6" t="s">
        <v>33</v>
      </c>
      <c r="B2548" s="62" t="s">
        <v>559</v>
      </c>
      <c r="C2548" s="2" t="s">
        <v>24</v>
      </c>
      <c r="D2548" s="2" t="s">
        <v>125</v>
      </c>
      <c r="E2548" s="12"/>
      <c r="F2548" s="12"/>
      <c r="G2548" s="13">
        <v>420764</v>
      </c>
      <c r="H2548" s="13"/>
      <c r="I2548" s="13"/>
      <c r="J2548" s="13">
        <v>420764</v>
      </c>
      <c r="K2548" s="13"/>
      <c r="M2548" s="22"/>
      <c r="N2548" s="22"/>
    </row>
    <row r="2549" spans="1:14" ht="27.6">
      <c r="A2549" s="6" t="s">
        <v>33</v>
      </c>
      <c r="B2549" s="62" t="s">
        <v>559</v>
      </c>
      <c r="C2549" s="2" t="s">
        <v>24</v>
      </c>
      <c r="D2549" s="2" t="s">
        <v>126</v>
      </c>
      <c r="E2549" s="12"/>
      <c r="F2549" s="12"/>
      <c r="G2549" s="13">
        <v>415463</v>
      </c>
      <c r="H2549" s="13"/>
      <c r="I2549" s="13"/>
      <c r="J2549" s="13">
        <v>415463</v>
      </c>
      <c r="K2549" s="13"/>
      <c r="M2549" s="22"/>
      <c r="N2549" s="22"/>
    </row>
    <row r="2550" spans="1:14" ht="27.6">
      <c r="A2550" s="6" t="s">
        <v>33</v>
      </c>
      <c r="B2550" s="62" t="s">
        <v>559</v>
      </c>
      <c r="C2550" s="2" t="s">
        <v>24</v>
      </c>
      <c r="D2550" s="2" t="s">
        <v>127</v>
      </c>
      <c r="E2550" s="12"/>
      <c r="F2550" s="12"/>
      <c r="G2550" s="13"/>
      <c r="H2550" s="13"/>
      <c r="I2550" s="13"/>
      <c r="J2550" s="13"/>
      <c r="K2550" s="13"/>
      <c r="M2550" s="22"/>
      <c r="N2550" s="22"/>
    </row>
    <row r="2551" spans="1:14" ht="27.6">
      <c r="A2551" s="6" t="s">
        <v>33</v>
      </c>
      <c r="B2551" s="62" t="s">
        <v>559</v>
      </c>
      <c r="C2551" s="2" t="s">
        <v>24</v>
      </c>
      <c r="D2551" s="2" t="s">
        <v>128</v>
      </c>
      <c r="E2551" s="12"/>
      <c r="F2551" s="12"/>
      <c r="G2551" s="13"/>
      <c r="H2551" s="13"/>
      <c r="I2551" s="13"/>
      <c r="J2551" s="13"/>
      <c r="K2551" s="13"/>
      <c r="M2551" s="22"/>
      <c r="N2551" s="22"/>
    </row>
    <row r="2552" spans="1:14" ht="27.6">
      <c r="A2552" s="6" t="s">
        <v>33</v>
      </c>
      <c r="B2552" s="62" t="s">
        <v>559</v>
      </c>
      <c r="C2552" s="2" t="s">
        <v>24</v>
      </c>
      <c r="D2552" s="2" t="s">
        <v>129</v>
      </c>
      <c r="E2552" s="12"/>
      <c r="F2552" s="12"/>
      <c r="G2552" s="13"/>
      <c r="H2552" s="13"/>
      <c r="I2552" s="13"/>
      <c r="J2552" s="13"/>
      <c r="K2552" s="13"/>
      <c r="M2552" s="22"/>
      <c r="N2552" s="22"/>
    </row>
    <row r="2553" spans="1:14" ht="27.6">
      <c r="A2553" s="6" t="s">
        <v>33</v>
      </c>
      <c r="B2553" s="62" t="s">
        <v>559</v>
      </c>
      <c r="C2553" s="2" t="s">
        <v>24</v>
      </c>
      <c r="D2553" s="2" t="s">
        <v>130</v>
      </c>
      <c r="E2553" s="12"/>
      <c r="F2553" s="12"/>
      <c r="G2553" s="13"/>
      <c r="H2553" s="13"/>
      <c r="I2553" s="13"/>
      <c r="J2553" s="13"/>
      <c r="K2553" s="13"/>
      <c r="M2553" s="22"/>
      <c r="N2553" s="22"/>
    </row>
    <row r="2554" spans="1:14" ht="27.6">
      <c r="A2554" s="6" t="s">
        <v>33</v>
      </c>
      <c r="B2554" s="62" t="s">
        <v>559</v>
      </c>
      <c r="C2554" s="2" t="s">
        <v>24</v>
      </c>
      <c r="D2554" s="2" t="s">
        <v>137</v>
      </c>
      <c r="E2554" s="12"/>
      <c r="F2554" s="12"/>
      <c r="G2554" s="13"/>
      <c r="H2554" s="13"/>
      <c r="I2554" s="13"/>
      <c r="J2554" s="13"/>
      <c r="K2554" s="13"/>
      <c r="M2554" s="22"/>
      <c r="N2554" s="22"/>
    </row>
    <row r="2555" spans="1:14" ht="27.6">
      <c r="A2555" s="6" t="s">
        <v>33</v>
      </c>
      <c r="B2555" s="62" t="s">
        <v>559</v>
      </c>
      <c r="C2555" s="2" t="s">
        <v>24</v>
      </c>
      <c r="D2555" s="2" t="s">
        <v>139</v>
      </c>
      <c r="E2555" s="12"/>
      <c r="F2555" s="12"/>
      <c r="G2555" s="13"/>
      <c r="H2555" s="13"/>
      <c r="I2555" s="13"/>
      <c r="J2555" s="13"/>
      <c r="K2555" s="13"/>
      <c r="M2555" s="22"/>
      <c r="N2555" s="22"/>
    </row>
    <row r="2556" spans="1:14" ht="27.6">
      <c r="A2556" s="6" t="s">
        <v>33</v>
      </c>
      <c r="B2556" s="62" t="s">
        <v>559</v>
      </c>
      <c r="C2556" s="2" t="s">
        <v>24</v>
      </c>
      <c r="D2556" s="2" t="s">
        <v>140</v>
      </c>
      <c r="E2556" s="12"/>
      <c r="F2556" s="12"/>
      <c r="G2556" s="13"/>
      <c r="H2556" s="13"/>
      <c r="I2556" s="13"/>
      <c r="J2556" s="13"/>
      <c r="K2556" s="13"/>
      <c r="M2556" s="22"/>
      <c r="N2556" s="22"/>
    </row>
    <row r="2557" spans="1:14" ht="27.6">
      <c r="A2557" s="6" t="s">
        <v>33</v>
      </c>
      <c r="B2557" s="62" t="s">
        <v>559</v>
      </c>
      <c r="C2557" s="2" t="s">
        <v>24</v>
      </c>
      <c r="D2557" s="2" t="s">
        <v>134</v>
      </c>
      <c r="E2557" s="12"/>
      <c r="F2557" s="12"/>
      <c r="G2557" s="13"/>
      <c r="H2557" s="13"/>
      <c r="I2557" s="13"/>
      <c r="J2557" s="13"/>
      <c r="K2557" s="13"/>
      <c r="M2557" s="22"/>
      <c r="N2557" s="22"/>
    </row>
    <row r="2558" spans="1:14" ht="27.6">
      <c r="A2558" s="6" t="s">
        <v>33</v>
      </c>
      <c r="B2558" s="62" t="s">
        <v>559</v>
      </c>
      <c r="C2558" s="2" t="s">
        <v>25</v>
      </c>
      <c r="D2558" s="2" t="s">
        <v>134</v>
      </c>
      <c r="E2558" s="12"/>
      <c r="F2558" s="12"/>
      <c r="G2558" s="13"/>
      <c r="H2558" s="13"/>
      <c r="I2558" s="13"/>
      <c r="J2558" s="13"/>
      <c r="K2558" s="13"/>
      <c r="M2558" s="22"/>
      <c r="N2558" s="22"/>
    </row>
    <row r="2559" spans="1:14" ht="27.6">
      <c r="A2559" s="6" t="s">
        <v>33</v>
      </c>
      <c r="B2559" s="62" t="s">
        <v>559</v>
      </c>
      <c r="C2559" s="2" t="s">
        <v>25</v>
      </c>
      <c r="D2559" s="2" t="s">
        <v>134</v>
      </c>
      <c r="E2559" s="12"/>
      <c r="F2559" s="12"/>
      <c r="G2559" s="13"/>
      <c r="H2559" s="13"/>
      <c r="I2559" s="13"/>
      <c r="J2559" s="13"/>
      <c r="K2559" s="13"/>
      <c r="M2559" s="22"/>
      <c r="N2559" s="22"/>
    </row>
    <row r="2560" spans="1:14" ht="27.6">
      <c r="A2560" s="6" t="s">
        <v>33</v>
      </c>
      <c r="B2560" s="62" t="s">
        <v>559</v>
      </c>
      <c r="C2560" s="2" t="s">
        <v>26</v>
      </c>
      <c r="D2560" s="2" t="s">
        <v>134</v>
      </c>
      <c r="E2560" s="12"/>
      <c r="F2560" s="12"/>
      <c r="G2560" s="13"/>
      <c r="H2560" s="13"/>
      <c r="I2560" s="13"/>
      <c r="J2560" s="13"/>
      <c r="K2560" s="13"/>
      <c r="M2560" s="22"/>
      <c r="N2560" s="22"/>
    </row>
    <row r="2561" spans="1:14" ht="27.6">
      <c r="A2561" s="6" t="s">
        <v>33</v>
      </c>
      <c r="B2561" s="62" t="s">
        <v>559</v>
      </c>
      <c r="C2561" s="2" t="s">
        <v>26</v>
      </c>
      <c r="D2561" s="2" t="s">
        <v>134</v>
      </c>
      <c r="E2561" s="12"/>
      <c r="F2561" s="12"/>
      <c r="G2561" s="13"/>
      <c r="H2561" s="13"/>
      <c r="I2561" s="13"/>
      <c r="J2561" s="13"/>
      <c r="K2561" s="13"/>
      <c r="M2561" s="22"/>
      <c r="N2561" s="22"/>
    </row>
    <row r="2562" spans="1:14" ht="27.6">
      <c r="A2562" s="6" t="s">
        <v>33</v>
      </c>
      <c r="B2562" s="62" t="s">
        <v>559</v>
      </c>
      <c r="C2562" s="2" t="s">
        <v>14</v>
      </c>
      <c r="D2562" s="2" t="s">
        <v>134</v>
      </c>
      <c r="E2562" s="12"/>
      <c r="F2562" s="12"/>
      <c r="G2562" s="13"/>
      <c r="H2562" s="13"/>
      <c r="I2562" s="13"/>
      <c r="J2562" s="13"/>
      <c r="K2562" s="13"/>
      <c r="M2562" s="22"/>
      <c r="N2562" s="22"/>
    </row>
    <row r="2563" spans="1:14" ht="27.6">
      <c r="A2563" s="6" t="s">
        <v>33</v>
      </c>
      <c r="B2563" s="62" t="s">
        <v>559</v>
      </c>
      <c r="C2563" s="2" t="s">
        <v>14</v>
      </c>
      <c r="D2563" s="2" t="s">
        <v>562</v>
      </c>
      <c r="E2563" s="12">
        <v>18527</v>
      </c>
      <c r="F2563" s="12">
        <v>18527</v>
      </c>
      <c r="G2563" s="13"/>
      <c r="H2563" s="13"/>
      <c r="I2563" s="13"/>
      <c r="J2563" s="13"/>
      <c r="K2563" s="13"/>
      <c r="M2563" s="22"/>
      <c r="N2563" s="22"/>
    </row>
    <row r="2564" spans="1:14" ht="27.6">
      <c r="A2564" s="6" t="s">
        <v>33</v>
      </c>
      <c r="B2564" s="62" t="s">
        <v>559</v>
      </c>
      <c r="C2564" s="2" t="s">
        <v>27</v>
      </c>
      <c r="D2564" s="2" t="s">
        <v>141</v>
      </c>
      <c r="E2564" s="12"/>
      <c r="F2564" s="12"/>
      <c r="G2564" s="13"/>
      <c r="H2564" s="13"/>
      <c r="I2564" s="13"/>
      <c r="J2564" s="13"/>
      <c r="K2564" s="13"/>
      <c r="M2564" s="22"/>
      <c r="N2564" s="22"/>
    </row>
    <row r="2565" spans="1:14" ht="41.4">
      <c r="A2565" s="6" t="s">
        <v>33</v>
      </c>
      <c r="B2565" s="62" t="s">
        <v>559</v>
      </c>
      <c r="C2565" s="2" t="s">
        <v>27</v>
      </c>
      <c r="D2565" s="2" t="s">
        <v>142</v>
      </c>
      <c r="E2565" s="12"/>
      <c r="F2565" s="12"/>
      <c r="G2565" s="13"/>
      <c r="H2565" s="13"/>
      <c r="I2565" s="13"/>
      <c r="J2565" s="13"/>
      <c r="K2565" s="13"/>
      <c r="M2565" s="22"/>
      <c r="N2565" s="22"/>
    </row>
    <row r="2566" spans="1:14">
      <c r="A2566" s="6" t="s">
        <v>29</v>
      </c>
      <c r="B2566" s="62" t="s">
        <v>563</v>
      </c>
      <c r="C2566" s="2" t="s">
        <v>22</v>
      </c>
      <c r="D2566" s="2" t="s">
        <v>125</v>
      </c>
      <c r="E2566" s="12">
        <v>5395456</v>
      </c>
      <c r="F2566" s="12">
        <v>5395400</v>
      </c>
      <c r="G2566" s="13"/>
      <c r="H2566" s="13">
        <v>56</v>
      </c>
      <c r="I2566" s="13"/>
      <c r="J2566" s="13"/>
      <c r="K2566" s="13"/>
      <c r="M2566" s="22"/>
      <c r="N2566" s="22"/>
    </row>
    <row r="2567" spans="1:14">
      <c r="A2567" s="6" t="s">
        <v>29</v>
      </c>
      <c r="B2567" s="62" t="s">
        <v>563</v>
      </c>
      <c r="C2567" s="2" t="s">
        <v>22</v>
      </c>
      <c r="D2567" s="2" t="s">
        <v>126</v>
      </c>
      <c r="E2567" s="12">
        <v>5395456</v>
      </c>
      <c r="F2567" s="12">
        <v>2703211</v>
      </c>
      <c r="G2567" s="13"/>
      <c r="H2567" s="13">
        <v>2692245</v>
      </c>
      <c r="I2567" s="13"/>
      <c r="J2567" s="13"/>
      <c r="K2567" s="13"/>
      <c r="M2567" s="22"/>
      <c r="N2567" s="22"/>
    </row>
    <row r="2568" spans="1:14">
      <c r="A2568" s="6" t="s">
        <v>29</v>
      </c>
      <c r="B2568" s="62" t="s">
        <v>563</v>
      </c>
      <c r="C2568" s="2" t="s">
        <v>22</v>
      </c>
      <c r="D2568" s="2" t="s">
        <v>127</v>
      </c>
      <c r="E2568" s="12"/>
      <c r="F2568" s="12"/>
      <c r="G2568" s="13"/>
      <c r="H2568" s="13"/>
      <c r="I2568" s="13"/>
      <c r="J2568" s="13"/>
      <c r="K2568" s="13"/>
      <c r="M2568" s="22"/>
      <c r="N2568" s="22"/>
    </row>
    <row r="2569" spans="1:14">
      <c r="A2569" s="6" t="s">
        <v>29</v>
      </c>
      <c r="B2569" s="62" t="s">
        <v>563</v>
      </c>
      <c r="C2569" s="2" t="s">
        <v>22</v>
      </c>
      <c r="D2569" s="2" t="s">
        <v>128</v>
      </c>
      <c r="E2569" s="12"/>
      <c r="F2569" s="12"/>
      <c r="G2569" s="13"/>
      <c r="H2569" s="13"/>
      <c r="I2569" s="13"/>
      <c r="J2569" s="13"/>
      <c r="K2569" s="13"/>
      <c r="M2569" s="22"/>
      <c r="N2569" s="22"/>
    </row>
    <row r="2570" spans="1:14">
      <c r="A2570" s="6" t="s">
        <v>29</v>
      </c>
      <c r="B2570" s="62" t="s">
        <v>563</v>
      </c>
      <c r="C2570" s="2" t="s">
        <v>22</v>
      </c>
      <c r="D2570" s="2" t="s">
        <v>129</v>
      </c>
      <c r="E2570" s="12"/>
      <c r="F2570" s="12"/>
      <c r="G2570" s="13"/>
      <c r="H2570" s="13"/>
      <c r="I2570" s="13"/>
      <c r="J2570" s="13"/>
      <c r="K2570" s="13"/>
      <c r="M2570" s="22"/>
      <c r="N2570" s="22"/>
    </row>
    <row r="2571" spans="1:14">
      <c r="A2571" s="6" t="s">
        <v>29</v>
      </c>
      <c r="B2571" s="62" t="s">
        <v>563</v>
      </c>
      <c r="C2571" s="2" t="s">
        <v>22</v>
      </c>
      <c r="D2571" s="2" t="s">
        <v>130</v>
      </c>
      <c r="E2571" s="12"/>
      <c r="F2571" s="12"/>
      <c r="G2571" s="13"/>
      <c r="H2571" s="13"/>
      <c r="I2571" s="13"/>
      <c r="J2571" s="13"/>
      <c r="K2571" s="13"/>
      <c r="M2571" s="22"/>
      <c r="N2571" s="22"/>
    </row>
    <row r="2572" spans="1:14">
      <c r="A2572" s="6" t="s">
        <v>29</v>
      </c>
      <c r="B2572" s="62" t="s">
        <v>563</v>
      </c>
      <c r="C2572" s="2" t="s">
        <v>22</v>
      </c>
      <c r="D2572" s="2" t="s">
        <v>131</v>
      </c>
      <c r="E2572" s="12"/>
      <c r="F2572" s="12"/>
      <c r="G2572" s="13"/>
      <c r="H2572" s="13"/>
      <c r="I2572" s="13"/>
      <c r="J2572" s="13"/>
      <c r="K2572" s="13"/>
      <c r="M2572" s="22"/>
      <c r="N2572" s="22"/>
    </row>
    <row r="2573" spans="1:14" ht="27.6">
      <c r="A2573" s="6" t="s">
        <v>29</v>
      </c>
      <c r="B2573" s="62" t="s">
        <v>563</v>
      </c>
      <c r="C2573" s="2" t="s">
        <v>22</v>
      </c>
      <c r="D2573" s="2" t="s">
        <v>132</v>
      </c>
      <c r="E2573" s="12"/>
      <c r="F2573" s="12"/>
      <c r="G2573" s="13"/>
      <c r="H2573" s="13"/>
      <c r="I2573" s="13"/>
      <c r="J2573" s="13"/>
      <c r="K2573" s="13"/>
      <c r="M2573" s="22"/>
      <c r="N2573" s="22"/>
    </row>
    <row r="2574" spans="1:14">
      <c r="A2574" s="6" t="s">
        <v>29</v>
      </c>
      <c r="B2574" s="62" t="s">
        <v>563</v>
      </c>
      <c r="C2574" s="2" t="s">
        <v>22</v>
      </c>
      <c r="D2574" s="2" t="s">
        <v>133</v>
      </c>
      <c r="E2574" s="12"/>
      <c r="F2574" s="12"/>
      <c r="G2574" s="13"/>
      <c r="H2574" s="13"/>
      <c r="I2574" s="13"/>
      <c r="J2574" s="13"/>
      <c r="K2574" s="13"/>
      <c r="M2574" s="22"/>
      <c r="N2574" s="22"/>
    </row>
    <row r="2575" spans="1:14">
      <c r="A2575" s="6" t="s">
        <v>29</v>
      </c>
      <c r="B2575" s="62" t="s">
        <v>563</v>
      </c>
      <c r="C2575" s="2" t="s">
        <v>22</v>
      </c>
      <c r="D2575" s="2" t="s">
        <v>134</v>
      </c>
      <c r="E2575" s="12"/>
      <c r="F2575" s="12"/>
      <c r="G2575" s="13"/>
      <c r="H2575" s="13"/>
      <c r="I2575" s="13"/>
      <c r="J2575" s="13"/>
      <c r="K2575" s="13"/>
      <c r="M2575" s="22"/>
      <c r="N2575" s="22"/>
    </row>
    <row r="2576" spans="1:14">
      <c r="A2576" s="6" t="s">
        <v>29</v>
      </c>
      <c r="B2576" s="62" t="s">
        <v>563</v>
      </c>
      <c r="C2576" s="2" t="s">
        <v>87</v>
      </c>
      <c r="D2576" s="2" t="s">
        <v>135</v>
      </c>
      <c r="E2576" s="12"/>
      <c r="F2576" s="12"/>
      <c r="G2576" s="13">
        <v>2501516</v>
      </c>
      <c r="H2576" s="13">
        <v>636547</v>
      </c>
      <c r="I2576" s="13">
        <v>3137219</v>
      </c>
      <c r="J2576" s="13">
        <v>3231414</v>
      </c>
      <c r="K2576" s="13"/>
      <c r="L2576" s="2">
        <v>475392</v>
      </c>
      <c r="M2576" s="22">
        <v>243919</v>
      </c>
      <c r="N2576" s="22"/>
    </row>
    <row r="2577" spans="1:14">
      <c r="A2577" s="6" t="s">
        <v>29</v>
      </c>
      <c r="B2577" s="62" t="s">
        <v>563</v>
      </c>
      <c r="C2577" s="2" t="s">
        <v>23</v>
      </c>
      <c r="D2577" s="2" t="s">
        <v>136</v>
      </c>
      <c r="E2577" s="12"/>
      <c r="F2577" s="12"/>
      <c r="G2577" s="13">
        <v>5395456</v>
      </c>
      <c r="H2577" s="13">
        <v>5695456</v>
      </c>
      <c r="I2577" s="13"/>
      <c r="J2577" s="13"/>
      <c r="K2577" s="13"/>
      <c r="M2577" s="22"/>
      <c r="N2577" s="22"/>
    </row>
    <row r="2578" spans="1:14">
      <c r="A2578" s="6" t="s">
        <v>29</v>
      </c>
      <c r="B2578" s="62" t="s">
        <v>563</v>
      </c>
      <c r="C2578" s="2" t="s">
        <v>23</v>
      </c>
      <c r="D2578" s="2" t="s">
        <v>126</v>
      </c>
      <c r="E2578" s="12"/>
      <c r="F2578" s="12"/>
      <c r="G2578" s="13">
        <v>18430645</v>
      </c>
      <c r="H2578" s="13">
        <v>9345037</v>
      </c>
      <c r="I2578" s="13"/>
      <c r="J2578" s="13">
        <v>9085608</v>
      </c>
      <c r="K2578" s="13"/>
      <c r="M2578" s="22"/>
      <c r="N2578" s="22"/>
    </row>
    <row r="2579" spans="1:14">
      <c r="A2579" s="6" t="s">
        <v>29</v>
      </c>
      <c r="B2579" s="62" t="s">
        <v>563</v>
      </c>
      <c r="C2579" s="2" t="s">
        <v>23</v>
      </c>
      <c r="D2579" s="2" t="s">
        <v>127</v>
      </c>
      <c r="E2579" s="12"/>
      <c r="F2579" s="12"/>
      <c r="G2579" s="13"/>
      <c r="H2579" s="13"/>
      <c r="I2579" s="13"/>
      <c r="J2579" s="13"/>
      <c r="K2579" s="13"/>
      <c r="M2579" s="22"/>
      <c r="N2579" s="22"/>
    </row>
    <row r="2580" spans="1:14">
      <c r="A2580" s="6" t="s">
        <v>29</v>
      </c>
      <c r="B2580" s="62" t="s">
        <v>563</v>
      </c>
      <c r="C2580" s="2" t="s">
        <v>23</v>
      </c>
      <c r="D2580" s="2" t="s">
        <v>128</v>
      </c>
      <c r="E2580" s="12"/>
      <c r="F2580" s="12"/>
      <c r="G2580" s="13"/>
      <c r="H2580" s="13"/>
      <c r="I2580" s="13"/>
      <c r="J2580" s="13"/>
      <c r="K2580" s="13"/>
      <c r="M2580" s="22"/>
      <c r="N2580" s="22"/>
    </row>
    <row r="2581" spans="1:14">
      <c r="A2581" s="6" t="s">
        <v>29</v>
      </c>
      <c r="B2581" s="62" t="s">
        <v>563</v>
      </c>
      <c r="C2581" s="2" t="s">
        <v>23</v>
      </c>
      <c r="D2581" s="2" t="s">
        <v>129</v>
      </c>
      <c r="E2581" s="12"/>
      <c r="F2581" s="12"/>
      <c r="G2581" s="13"/>
      <c r="H2581" s="13"/>
      <c r="I2581" s="13"/>
      <c r="J2581" s="13"/>
      <c r="K2581" s="13"/>
      <c r="M2581" s="22"/>
      <c r="N2581" s="22"/>
    </row>
    <row r="2582" spans="1:14">
      <c r="A2582" s="6" t="s">
        <v>29</v>
      </c>
      <c r="B2582" s="62" t="s">
        <v>563</v>
      </c>
      <c r="C2582" s="2" t="s">
        <v>23</v>
      </c>
      <c r="D2582" s="2" t="s">
        <v>130</v>
      </c>
      <c r="E2582" s="12"/>
      <c r="F2582" s="12"/>
      <c r="G2582" s="13"/>
      <c r="H2582" s="13"/>
      <c r="I2582" s="13"/>
      <c r="J2582" s="13"/>
      <c r="K2582" s="13"/>
      <c r="M2582" s="22"/>
      <c r="N2582" s="22"/>
    </row>
    <row r="2583" spans="1:14">
      <c r="A2583" s="6" t="s">
        <v>29</v>
      </c>
      <c r="B2583" s="62" t="s">
        <v>563</v>
      </c>
      <c r="C2583" s="2" t="s">
        <v>23</v>
      </c>
      <c r="D2583" s="2" t="s">
        <v>137</v>
      </c>
      <c r="E2583" s="12"/>
      <c r="F2583" s="12"/>
      <c r="G2583" s="13"/>
      <c r="H2583" s="13"/>
      <c r="I2583" s="13"/>
      <c r="J2583" s="13"/>
      <c r="K2583" s="13"/>
      <c r="M2583" s="22"/>
      <c r="N2583" s="22"/>
    </row>
    <row r="2584" spans="1:14" ht="27.6">
      <c r="A2584" s="6" t="s">
        <v>29</v>
      </c>
      <c r="B2584" s="62" t="s">
        <v>563</v>
      </c>
      <c r="C2584" s="2" t="s">
        <v>23</v>
      </c>
      <c r="D2584" s="2" t="s">
        <v>138</v>
      </c>
      <c r="E2584" s="12"/>
      <c r="F2584" s="12"/>
      <c r="G2584" s="13"/>
      <c r="H2584" s="13"/>
      <c r="I2584" s="13"/>
      <c r="J2584" s="13"/>
      <c r="K2584" s="13"/>
      <c r="M2584" s="22"/>
      <c r="N2584" s="22"/>
    </row>
    <row r="2585" spans="1:14">
      <c r="A2585" s="6" t="s">
        <v>29</v>
      </c>
      <c r="B2585" s="62" t="s">
        <v>563</v>
      </c>
      <c r="C2585" s="2" t="s">
        <v>23</v>
      </c>
      <c r="D2585" s="2" t="s">
        <v>134</v>
      </c>
      <c r="E2585" s="12"/>
      <c r="F2585" s="12"/>
      <c r="G2585" s="13"/>
      <c r="H2585" s="13"/>
      <c r="I2585" s="13"/>
      <c r="J2585" s="13"/>
      <c r="K2585" s="13"/>
      <c r="M2585" s="22"/>
      <c r="N2585" s="22"/>
    </row>
    <row r="2586" spans="1:14">
      <c r="A2586" s="6" t="s">
        <v>29</v>
      </c>
      <c r="B2586" s="62" t="s">
        <v>563</v>
      </c>
      <c r="C2586" s="2" t="s">
        <v>24</v>
      </c>
      <c r="D2586" s="2" t="s">
        <v>125</v>
      </c>
      <c r="E2586" s="12"/>
      <c r="F2586" s="12"/>
      <c r="G2586" s="13">
        <v>21443785</v>
      </c>
      <c r="H2586" s="13">
        <v>2048100</v>
      </c>
      <c r="I2586" s="13">
        <v>19059985</v>
      </c>
      <c r="J2586" s="13">
        <v>19059985</v>
      </c>
      <c r="K2586" s="13"/>
      <c r="L2586" s="2">
        <v>8417</v>
      </c>
      <c r="M2586" s="22"/>
      <c r="N2586" s="22"/>
    </row>
    <row r="2587" spans="1:14">
      <c r="A2587" s="6" t="s">
        <v>29</v>
      </c>
      <c r="B2587" s="62" t="s">
        <v>563</v>
      </c>
      <c r="C2587" s="2" t="s">
        <v>24</v>
      </c>
      <c r="D2587" s="2" t="s">
        <v>126</v>
      </c>
      <c r="E2587" s="12"/>
      <c r="F2587" s="12"/>
      <c r="G2587" s="13">
        <v>20982343</v>
      </c>
      <c r="H2587" s="13"/>
      <c r="I2587" s="13"/>
      <c r="J2587" s="13">
        <v>2522809</v>
      </c>
      <c r="K2587" s="13"/>
      <c r="L2587" s="2">
        <v>8930722</v>
      </c>
      <c r="M2587" s="22">
        <v>8996146</v>
      </c>
      <c r="N2587" s="22"/>
    </row>
    <row r="2588" spans="1:14">
      <c r="A2588" s="6" t="s">
        <v>29</v>
      </c>
      <c r="B2588" s="62" t="s">
        <v>563</v>
      </c>
      <c r="C2588" s="2" t="s">
        <v>24</v>
      </c>
      <c r="D2588" s="2" t="s">
        <v>127</v>
      </c>
      <c r="E2588" s="12"/>
      <c r="F2588" s="12"/>
      <c r="G2588" s="13"/>
      <c r="H2588" s="13"/>
      <c r="I2588" s="13"/>
      <c r="J2588" s="13"/>
      <c r="K2588" s="13"/>
      <c r="M2588" s="22"/>
      <c r="N2588" s="22"/>
    </row>
    <row r="2589" spans="1:14">
      <c r="A2589" s="6" t="s">
        <v>29</v>
      </c>
      <c r="B2589" s="62" t="s">
        <v>563</v>
      </c>
      <c r="C2589" s="2" t="s">
        <v>24</v>
      </c>
      <c r="D2589" s="2" t="s">
        <v>128</v>
      </c>
      <c r="E2589" s="12"/>
      <c r="F2589" s="12"/>
      <c r="G2589" s="13"/>
      <c r="H2589" s="13"/>
      <c r="I2589" s="13"/>
      <c r="J2589" s="13"/>
      <c r="K2589" s="13"/>
      <c r="M2589" s="22"/>
      <c r="N2589" s="22"/>
    </row>
    <row r="2590" spans="1:14">
      <c r="A2590" s="6" t="s">
        <v>29</v>
      </c>
      <c r="B2590" s="62" t="s">
        <v>563</v>
      </c>
      <c r="C2590" s="2" t="s">
        <v>24</v>
      </c>
      <c r="D2590" s="2" t="s">
        <v>129</v>
      </c>
      <c r="E2590" s="12"/>
      <c r="F2590" s="12"/>
      <c r="G2590" s="13"/>
      <c r="H2590" s="13"/>
      <c r="I2590" s="13"/>
      <c r="J2590" s="13"/>
      <c r="K2590" s="13"/>
      <c r="M2590" s="22"/>
      <c r="N2590" s="22"/>
    </row>
    <row r="2591" spans="1:14">
      <c r="A2591" s="6" t="s">
        <v>29</v>
      </c>
      <c r="B2591" s="62" t="s">
        <v>563</v>
      </c>
      <c r="C2591" s="2" t="s">
        <v>24</v>
      </c>
      <c r="D2591" s="2" t="s">
        <v>130</v>
      </c>
      <c r="E2591" s="12"/>
      <c r="F2591" s="12"/>
      <c r="G2591" s="13"/>
      <c r="H2591" s="13"/>
      <c r="I2591" s="13"/>
      <c r="J2591" s="13"/>
      <c r="K2591" s="13"/>
      <c r="M2591" s="22"/>
      <c r="N2591" s="22"/>
    </row>
    <row r="2592" spans="1:14">
      <c r="A2592" s="6" t="s">
        <v>29</v>
      </c>
      <c r="B2592" s="62" t="s">
        <v>563</v>
      </c>
      <c r="C2592" s="2" t="s">
        <v>24</v>
      </c>
      <c r="D2592" s="2" t="s">
        <v>137</v>
      </c>
      <c r="E2592" s="12"/>
      <c r="F2592" s="12"/>
      <c r="G2592" s="13"/>
      <c r="H2592" s="13"/>
      <c r="I2592" s="13"/>
      <c r="J2592" s="13"/>
      <c r="K2592" s="13"/>
      <c r="M2592" s="22"/>
      <c r="N2592" s="22"/>
    </row>
    <row r="2593" spans="1:14">
      <c r="A2593" s="6" t="s">
        <v>29</v>
      </c>
      <c r="B2593" s="62" t="s">
        <v>563</v>
      </c>
      <c r="C2593" s="2" t="s">
        <v>24</v>
      </c>
      <c r="D2593" s="2" t="s">
        <v>139</v>
      </c>
      <c r="E2593" s="12"/>
      <c r="F2593" s="12"/>
      <c r="G2593" s="13"/>
      <c r="H2593" s="13"/>
      <c r="I2593" s="13"/>
      <c r="J2593" s="13"/>
      <c r="K2593" s="13"/>
      <c r="M2593" s="22"/>
      <c r="N2593" s="22"/>
    </row>
    <row r="2594" spans="1:14" ht="27.6">
      <c r="A2594" s="6" t="s">
        <v>29</v>
      </c>
      <c r="B2594" s="62" t="s">
        <v>563</v>
      </c>
      <c r="C2594" s="2" t="s">
        <v>24</v>
      </c>
      <c r="D2594" s="2" t="s">
        <v>140</v>
      </c>
      <c r="E2594" s="12"/>
      <c r="F2594" s="12"/>
      <c r="G2594" s="13"/>
      <c r="H2594" s="13"/>
      <c r="I2594" s="13"/>
      <c r="J2594" s="13"/>
      <c r="K2594" s="13"/>
      <c r="M2594" s="22"/>
      <c r="N2594" s="22"/>
    </row>
    <row r="2595" spans="1:14">
      <c r="A2595" s="6" t="s">
        <v>29</v>
      </c>
      <c r="B2595" s="63" t="s">
        <v>563</v>
      </c>
      <c r="C2595" s="2" t="s">
        <v>24</v>
      </c>
      <c r="D2595" s="2" t="s">
        <v>134</v>
      </c>
      <c r="E2595" s="12"/>
      <c r="F2595" s="12"/>
      <c r="G2595" s="13"/>
      <c r="H2595" s="13"/>
      <c r="I2595" s="13"/>
      <c r="J2595" s="13"/>
      <c r="K2595" s="13"/>
      <c r="M2595" s="22"/>
      <c r="N2595" s="22"/>
    </row>
    <row r="2596" spans="1:14">
      <c r="A2596" s="6" t="s">
        <v>29</v>
      </c>
      <c r="B2596" s="62" t="s">
        <v>563</v>
      </c>
      <c r="C2596" s="2" t="s">
        <v>25</v>
      </c>
      <c r="D2596" s="2" t="s">
        <v>134</v>
      </c>
      <c r="E2596" s="12"/>
      <c r="F2596" s="12"/>
      <c r="G2596" s="13"/>
      <c r="H2596" s="13"/>
      <c r="I2596" s="13"/>
      <c r="J2596" s="13"/>
      <c r="K2596" s="13"/>
      <c r="M2596" s="22"/>
      <c r="N2596" s="22"/>
    </row>
    <row r="2597" spans="1:14">
      <c r="A2597" s="6" t="s">
        <v>29</v>
      </c>
      <c r="B2597" s="62" t="s">
        <v>563</v>
      </c>
      <c r="C2597" s="2" t="s">
        <v>25</v>
      </c>
      <c r="D2597" s="2" t="s">
        <v>134</v>
      </c>
      <c r="E2597" s="12"/>
      <c r="F2597" s="12"/>
      <c r="G2597" s="13"/>
      <c r="H2597" s="13"/>
      <c r="I2597" s="13"/>
      <c r="J2597" s="13"/>
      <c r="K2597" s="13"/>
      <c r="M2597" s="22"/>
      <c r="N2597" s="22"/>
    </row>
    <row r="2598" spans="1:14">
      <c r="A2598" s="6" t="s">
        <v>29</v>
      </c>
      <c r="B2598" s="62" t="s">
        <v>563</v>
      </c>
      <c r="C2598" s="2" t="s">
        <v>26</v>
      </c>
      <c r="D2598" s="2" t="s">
        <v>134</v>
      </c>
      <c r="E2598" s="12"/>
      <c r="F2598" s="12"/>
      <c r="G2598" s="13"/>
      <c r="H2598" s="13"/>
      <c r="I2598" s="13"/>
      <c r="J2598" s="13"/>
      <c r="K2598" s="13"/>
      <c r="M2598" s="22"/>
      <c r="N2598" s="22"/>
    </row>
    <row r="2599" spans="1:14">
      <c r="A2599" s="6" t="s">
        <v>29</v>
      </c>
      <c r="B2599" s="62" t="s">
        <v>563</v>
      </c>
      <c r="C2599" s="2" t="s">
        <v>26</v>
      </c>
      <c r="D2599" s="2" t="s">
        <v>134</v>
      </c>
      <c r="E2599" s="12"/>
      <c r="F2599" s="12"/>
      <c r="G2599" s="13"/>
      <c r="H2599" s="13"/>
      <c r="I2599" s="13"/>
      <c r="J2599" s="13"/>
      <c r="K2599" s="13"/>
      <c r="M2599" s="22"/>
      <c r="N2599" s="22"/>
    </row>
    <row r="2600" spans="1:14">
      <c r="A2600" s="6" t="s">
        <v>29</v>
      </c>
      <c r="B2600" s="62" t="s">
        <v>563</v>
      </c>
      <c r="C2600" s="2" t="s">
        <v>14</v>
      </c>
      <c r="D2600" s="2" t="s">
        <v>134</v>
      </c>
      <c r="E2600" s="12">
        <v>120000</v>
      </c>
      <c r="F2600" s="12"/>
      <c r="G2600" s="13"/>
      <c r="H2600" s="13">
        <v>120000</v>
      </c>
      <c r="I2600" s="13"/>
      <c r="J2600" s="13"/>
      <c r="K2600" s="13"/>
      <c r="M2600" s="22"/>
      <c r="N2600" s="22"/>
    </row>
    <row r="2601" spans="1:14">
      <c r="A2601" s="6" t="s">
        <v>29</v>
      </c>
      <c r="B2601" s="62" t="s">
        <v>563</v>
      </c>
      <c r="C2601" s="2" t="s">
        <v>14</v>
      </c>
      <c r="D2601" s="2" t="s">
        <v>134</v>
      </c>
      <c r="E2601" s="12"/>
      <c r="F2601" s="12"/>
      <c r="G2601" s="13"/>
      <c r="H2601" s="13"/>
      <c r="I2601" s="13"/>
      <c r="J2601" s="13"/>
      <c r="K2601" s="13"/>
      <c r="M2601" s="22"/>
      <c r="N2601" s="22"/>
    </row>
    <row r="2602" spans="1:14" ht="27.6">
      <c r="A2602" s="6" t="s">
        <v>29</v>
      </c>
      <c r="B2602" s="62" t="s">
        <v>563</v>
      </c>
      <c r="C2602" s="2" t="s">
        <v>27</v>
      </c>
      <c r="D2602" s="2" t="s">
        <v>141</v>
      </c>
      <c r="E2602" s="12"/>
      <c r="F2602" s="12"/>
      <c r="G2602" s="13"/>
      <c r="H2602" s="13"/>
      <c r="I2602" s="13"/>
      <c r="J2602" s="13"/>
      <c r="K2602" s="13"/>
      <c r="M2602" s="22"/>
      <c r="N2602" s="22"/>
    </row>
    <row r="2603" spans="1:14" ht="41.4">
      <c r="A2603" s="6" t="s">
        <v>29</v>
      </c>
      <c r="B2603" s="62" t="s">
        <v>563</v>
      </c>
      <c r="C2603" s="2" t="s">
        <v>27</v>
      </c>
      <c r="D2603" s="2" t="s">
        <v>142</v>
      </c>
      <c r="E2603" s="12"/>
      <c r="F2603" s="12"/>
      <c r="G2603" s="13"/>
      <c r="H2603" s="13"/>
      <c r="I2603" s="13"/>
      <c r="J2603" s="13"/>
      <c r="K2603" s="13"/>
      <c r="M2603" s="22"/>
      <c r="N2603" s="22"/>
    </row>
    <row r="2604" spans="1:14">
      <c r="A2604" s="6" t="s">
        <v>29</v>
      </c>
      <c r="B2604" s="62" t="s">
        <v>564</v>
      </c>
      <c r="C2604" s="2" t="s">
        <v>22</v>
      </c>
      <c r="D2604" s="2" t="s">
        <v>125</v>
      </c>
      <c r="E2604" s="12">
        <v>1059015</v>
      </c>
      <c r="F2604" s="12">
        <v>623500</v>
      </c>
      <c r="G2604" s="13"/>
      <c r="H2604" s="13">
        <v>435515</v>
      </c>
      <c r="I2604" s="13"/>
      <c r="J2604" s="13"/>
      <c r="K2604" s="13"/>
      <c r="M2604" s="22"/>
      <c r="N2604" s="22"/>
    </row>
    <row r="2605" spans="1:14">
      <c r="A2605" s="6" t="s">
        <v>29</v>
      </c>
      <c r="B2605" s="62" t="s">
        <v>564</v>
      </c>
      <c r="C2605" s="2" t="s">
        <v>22</v>
      </c>
      <c r="D2605" s="2" t="s">
        <v>126</v>
      </c>
      <c r="E2605" s="12">
        <v>1059014</v>
      </c>
      <c r="F2605" s="12">
        <v>486450</v>
      </c>
      <c r="G2605" s="13"/>
      <c r="H2605" s="13">
        <v>572564</v>
      </c>
      <c r="I2605" s="13"/>
      <c r="J2605" s="13"/>
      <c r="K2605" s="13"/>
      <c r="M2605" s="22"/>
      <c r="N2605" s="22"/>
    </row>
    <row r="2606" spans="1:14">
      <c r="A2606" s="6" t="s">
        <v>29</v>
      </c>
      <c r="B2606" s="62" t="s">
        <v>564</v>
      </c>
      <c r="C2606" s="2" t="s">
        <v>22</v>
      </c>
      <c r="D2606" s="2" t="s">
        <v>127</v>
      </c>
      <c r="E2606" s="12"/>
      <c r="F2606" s="12"/>
      <c r="G2606" s="13"/>
      <c r="H2606" s="13"/>
      <c r="I2606" s="13"/>
      <c r="J2606" s="13"/>
      <c r="K2606" s="13"/>
      <c r="M2606" s="22"/>
      <c r="N2606" s="22"/>
    </row>
    <row r="2607" spans="1:14">
      <c r="A2607" s="6" t="s">
        <v>29</v>
      </c>
      <c r="B2607" s="62" t="s">
        <v>564</v>
      </c>
      <c r="C2607" s="2" t="s">
        <v>22</v>
      </c>
      <c r="D2607" s="2" t="s">
        <v>128</v>
      </c>
      <c r="E2607" s="12"/>
      <c r="F2607" s="12"/>
      <c r="G2607" s="13"/>
      <c r="H2607" s="13"/>
      <c r="I2607" s="13"/>
      <c r="J2607" s="13"/>
      <c r="K2607" s="13"/>
      <c r="M2607" s="22"/>
      <c r="N2607" s="22"/>
    </row>
    <row r="2608" spans="1:14">
      <c r="A2608" s="6" t="s">
        <v>29</v>
      </c>
      <c r="B2608" s="62" t="s">
        <v>564</v>
      </c>
      <c r="C2608" s="2" t="s">
        <v>22</v>
      </c>
      <c r="D2608" s="2" t="s">
        <v>129</v>
      </c>
      <c r="E2608" s="12"/>
      <c r="F2608" s="12"/>
      <c r="G2608" s="13"/>
      <c r="H2608" s="13"/>
      <c r="I2608" s="13"/>
      <c r="J2608" s="13"/>
      <c r="K2608" s="13"/>
      <c r="M2608" s="22"/>
      <c r="N2608" s="22"/>
    </row>
    <row r="2609" spans="1:14">
      <c r="A2609" s="6" t="s">
        <v>29</v>
      </c>
      <c r="B2609" s="62" t="s">
        <v>564</v>
      </c>
      <c r="C2609" s="2" t="s">
        <v>22</v>
      </c>
      <c r="D2609" s="2" t="s">
        <v>130</v>
      </c>
      <c r="E2609" s="12"/>
      <c r="F2609" s="12"/>
      <c r="G2609" s="13"/>
      <c r="H2609" s="13"/>
      <c r="I2609" s="13"/>
      <c r="J2609" s="13"/>
      <c r="K2609" s="13"/>
      <c r="M2609" s="22"/>
      <c r="N2609" s="22"/>
    </row>
    <row r="2610" spans="1:14">
      <c r="A2610" s="6" t="s">
        <v>29</v>
      </c>
      <c r="B2610" s="62" t="s">
        <v>564</v>
      </c>
      <c r="C2610" s="2" t="s">
        <v>22</v>
      </c>
      <c r="D2610" s="2" t="s">
        <v>131</v>
      </c>
      <c r="E2610" s="12"/>
      <c r="F2610" s="12"/>
      <c r="G2610" s="13"/>
      <c r="H2610" s="13"/>
      <c r="I2610" s="13"/>
      <c r="J2610" s="13"/>
      <c r="K2610" s="13"/>
      <c r="M2610" s="22"/>
      <c r="N2610" s="22"/>
    </row>
    <row r="2611" spans="1:14" ht="27.6">
      <c r="A2611" s="6" t="s">
        <v>29</v>
      </c>
      <c r="B2611" s="62" t="s">
        <v>564</v>
      </c>
      <c r="C2611" s="2" t="s">
        <v>22</v>
      </c>
      <c r="D2611" s="2" t="s">
        <v>132</v>
      </c>
      <c r="E2611" s="12"/>
      <c r="F2611" s="12"/>
      <c r="G2611" s="13"/>
      <c r="H2611" s="13"/>
      <c r="I2611" s="13"/>
      <c r="J2611" s="13"/>
      <c r="K2611" s="13"/>
      <c r="M2611" s="22"/>
      <c r="N2611" s="22"/>
    </row>
    <row r="2612" spans="1:14">
      <c r="A2612" s="6" t="s">
        <v>29</v>
      </c>
      <c r="B2612" s="62" t="s">
        <v>564</v>
      </c>
      <c r="C2612" s="2" t="s">
        <v>22</v>
      </c>
      <c r="D2612" s="2" t="s">
        <v>133</v>
      </c>
      <c r="E2612" s="12"/>
      <c r="F2612" s="12"/>
      <c r="G2612" s="13"/>
      <c r="H2612" s="13"/>
      <c r="I2612" s="13"/>
      <c r="J2612" s="13"/>
      <c r="K2612" s="13"/>
      <c r="M2612" s="22"/>
      <c r="N2612" s="22"/>
    </row>
    <row r="2613" spans="1:14">
      <c r="A2613" s="6" t="s">
        <v>29</v>
      </c>
      <c r="B2613" s="62" t="s">
        <v>564</v>
      </c>
      <c r="C2613" s="2" t="s">
        <v>22</v>
      </c>
      <c r="D2613" s="2" t="s">
        <v>134</v>
      </c>
      <c r="E2613" s="12">
        <v>106219</v>
      </c>
      <c r="F2613" s="12"/>
      <c r="G2613" s="13">
        <v>197730</v>
      </c>
      <c r="H2613" s="13">
        <v>213088</v>
      </c>
      <c r="I2613" s="13"/>
      <c r="J2613" s="13">
        <v>90861</v>
      </c>
      <c r="K2613" s="13"/>
      <c r="M2613" s="22"/>
      <c r="N2613" s="22"/>
    </row>
    <row r="2614" spans="1:14">
      <c r="A2614" s="6" t="s">
        <v>29</v>
      </c>
      <c r="B2614" s="62" t="s">
        <v>564</v>
      </c>
      <c r="C2614" s="2" t="s">
        <v>87</v>
      </c>
      <c r="D2614" s="2" t="s">
        <v>135</v>
      </c>
      <c r="E2614" s="12"/>
      <c r="F2614" s="12"/>
      <c r="G2614" s="13">
        <v>3073097</v>
      </c>
      <c r="H2614" s="13">
        <v>121758</v>
      </c>
      <c r="I2614" s="13">
        <v>887995</v>
      </c>
      <c r="J2614" s="13">
        <v>989314</v>
      </c>
      <c r="K2614" s="13">
        <v>185100</v>
      </c>
      <c r="L2614" s="135">
        <v>311638</v>
      </c>
      <c r="M2614" s="22"/>
      <c r="N2614" s="22"/>
    </row>
    <row r="2615" spans="1:14">
      <c r="A2615" s="6" t="s">
        <v>29</v>
      </c>
      <c r="B2615" s="62" t="s">
        <v>564</v>
      </c>
      <c r="C2615" s="2" t="s">
        <v>23</v>
      </c>
      <c r="D2615" s="2" t="s">
        <v>136</v>
      </c>
      <c r="E2615" s="12"/>
      <c r="F2615" s="12"/>
      <c r="G2615" s="13">
        <v>1059015</v>
      </c>
      <c r="H2615" s="13">
        <v>1059015</v>
      </c>
      <c r="I2615" s="13"/>
      <c r="J2615" s="13"/>
      <c r="K2615" s="13"/>
      <c r="M2615" s="22"/>
      <c r="N2615" s="22"/>
    </row>
    <row r="2616" spans="1:14">
      <c r="A2616" s="6" t="s">
        <v>29</v>
      </c>
      <c r="B2616" s="62" t="s">
        <v>564</v>
      </c>
      <c r="C2616" s="2" t="s">
        <v>23</v>
      </c>
      <c r="D2616" s="2" t="s">
        <v>126</v>
      </c>
      <c r="E2616" s="12"/>
      <c r="F2616" s="12"/>
      <c r="G2616" s="13">
        <v>3660878</v>
      </c>
      <c r="H2616" s="13">
        <v>3660878</v>
      </c>
      <c r="I2616" s="13"/>
      <c r="J2616" s="13"/>
      <c r="K2616" s="13"/>
      <c r="M2616" s="22"/>
      <c r="N2616" s="22"/>
    </row>
    <row r="2617" spans="1:14">
      <c r="A2617" s="6" t="s">
        <v>29</v>
      </c>
      <c r="B2617" s="62" t="s">
        <v>564</v>
      </c>
      <c r="C2617" s="2" t="s">
        <v>23</v>
      </c>
      <c r="D2617" s="2" t="s">
        <v>127</v>
      </c>
      <c r="E2617" s="12"/>
      <c r="F2617" s="12"/>
      <c r="G2617" s="13"/>
      <c r="H2617" s="13"/>
      <c r="I2617" s="13"/>
      <c r="J2617" s="13"/>
      <c r="K2617" s="13"/>
      <c r="M2617" s="22"/>
      <c r="N2617" s="22"/>
    </row>
    <row r="2618" spans="1:14">
      <c r="A2618" s="6" t="s">
        <v>29</v>
      </c>
      <c r="B2618" s="62" t="s">
        <v>564</v>
      </c>
      <c r="C2618" s="2" t="s">
        <v>23</v>
      </c>
      <c r="D2618" s="2" t="s">
        <v>128</v>
      </c>
      <c r="E2618" s="12"/>
      <c r="F2618" s="12"/>
      <c r="G2618" s="13"/>
      <c r="H2618" s="13"/>
      <c r="I2618" s="13"/>
      <c r="J2618" s="13"/>
      <c r="K2618" s="13"/>
      <c r="M2618" s="22"/>
      <c r="N2618" s="22"/>
    </row>
    <row r="2619" spans="1:14">
      <c r="A2619" s="6" t="s">
        <v>29</v>
      </c>
      <c r="B2619" s="62" t="s">
        <v>564</v>
      </c>
      <c r="C2619" s="2" t="s">
        <v>23</v>
      </c>
      <c r="D2619" s="2" t="s">
        <v>129</v>
      </c>
      <c r="E2619" s="12"/>
      <c r="F2619" s="12"/>
      <c r="G2619" s="13"/>
      <c r="H2619" s="13"/>
      <c r="I2619" s="13"/>
      <c r="J2619" s="13"/>
      <c r="K2619" s="13"/>
      <c r="M2619" s="22"/>
      <c r="N2619" s="22"/>
    </row>
    <row r="2620" spans="1:14">
      <c r="A2620" s="6" t="s">
        <v>29</v>
      </c>
      <c r="B2620" s="62" t="s">
        <v>564</v>
      </c>
      <c r="C2620" s="2" t="s">
        <v>23</v>
      </c>
      <c r="D2620" s="2" t="s">
        <v>130</v>
      </c>
      <c r="E2620" s="12"/>
      <c r="F2620" s="12"/>
      <c r="G2620" s="13"/>
      <c r="H2620" s="13"/>
      <c r="I2620" s="13"/>
      <c r="J2620" s="13"/>
      <c r="K2620" s="13"/>
      <c r="M2620" s="22"/>
      <c r="N2620" s="22"/>
    </row>
    <row r="2621" spans="1:14">
      <c r="A2621" s="6" t="s">
        <v>29</v>
      </c>
      <c r="B2621" s="62" t="s">
        <v>564</v>
      </c>
      <c r="C2621" s="2" t="s">
        <v>23</v>
      </c>
      <c r="D2621" s="2" t="s">
        <v>137</v>
      </c>
      <c r="E2621" s="12"/>
      <c r="F2621" s="12"/>
      <c r="G2621" s="13"/>
      <c r="H2621" s="13"/>
      <c r="I2621" s="13"/>
      <c r="J2621" s="13"/>
      <c r="K2621" s="13"/>
      <c r="M2621" s="22"/>
      <c r="N2621" s="22"/>
    </row>
    <row r="2622" spans="1:14" ht="27.6">
      <c r="A2622" s="6" t="s">
        <v>29</v>
      </c>
      <c r="B2622" s="62" t="s">
        <v>564</v>
      </c>
      <c r="C2622" s="2" t="s">
        <v>23</v>
      </c>
      <c r="D2622" s="2" t="s">
        <v>138</v>
      </c>
      <c r="E2622" s="12"/>
      <c r="F2622" s="12"/>
      <c r="G2622" s="13"/>
      <c r="H2622" s="13"/>
      <c r="I2622" s="13"/>
      <c r="J2622" s="13"/>
      <c r="K2622" s="13"/>
      <c r="M2622" s="22"/>
      <c r="N2622" s="22"/>
    </row>
    <row r="2623" spans="1:14">
      <c r="A2623" s="6" t="s">
        <v>29</v>
      </c>
      <c r="B2623" s="62" t="s">
        <v>564</v>
      </c>
      <c r="C2623" s="2" t="s">
        <v>23</v>
      </c>
      <c r="D2623" s="2" t="s">
        <v>134</v>
      </c>
      <c r="E2623" s="12"/>
      <c r="F2623" s="12"/>
      <c r="G2623" s="13"/>
      <c r="H2623" s="13"/>
      <c r="I2623" s="13"/>
      <c r="J2623" s="13"/>
      <c r="K2623" s="13"/>
      <c r="M2623" s="22"/>
      <c r="N2623" s="22"/>
    </row>
    <row r="2624" spans="1:14">
      <c r="A2624" s="6" t="s">
        <v>29</v>
      </c>
      <c r="B2624" s="62" t="s">
        <v>564</v>
      </c>
      <c r="C2624" s="2" t="s">
        <v>24</v>
      </c>
      <c r="D2624" s="2" t="s">
        <v>125</v>
      </c>
      <c r="E2624" s="12"/>
      <c r="F2624" s="12"/>
      <c r="G2624" s="13">
        <v>4442788</v>
      </c>
      <c r="H2624" s="13">
        <v>1436623</v>
      </c>
      <c r="I2624" s="13"/>
      <c r="J2624" s="13">
        <v>2933784</v>
      </c>
      <c r="K2624" s="13"/>
      <c r="L2624" s="135">
        <v>20845</v>
      </c>
      <c r="M2624" s="22"/>
      <c r="N2624" s="22"/>
    </row>
    <row r="2625" spans="1:14">
      <c r="A2625" s="6" t="s">
        <v>29</v>
      </c>
      <c r="B2625" s="62" t="s">
        <v>564</v>
      </c>
      <c r="C2625" s="2" t="s">
        <v>24</v>
      </c>
      <c r="D2625" s="2" t="s">
        <v>126</v>
      </c>
      <c r="E2625" s="12"/>
      <c r="F2625" s="12"/>
      <c r="G2625" s="13">
        <v>4086563</v>
      </c>
      <c r="H2625" s="13">
        <v>367799</v>
      </c>
      <c r="I2625" s="13"/>
      <c r="J2625" s="13">
        <v>2282281</v>
      </c>
      <c r="K2625" s="13"/>
      <c r="L2625" s="135">
        <v>1076880</v>
      </c>
      <c r="M2625" s="22">
        <v>66275</v>
      </c>
      <c r="N2625" s="22"/>
    </row>
    <row r="2626" spans="1:14">
      <c r="A2626" s="6" t="s">
        <v>29</v>
      </c>
      <c r="B2626" s="62" t="s">
        <v>564</v>
      </c>
      <c r="C2626" s="2" t="s">
        <v>24</v>
      </c>
      <c r="D2626" s="2" t="s">
        <v>127</v>
      </c>
      <c r="E2626" s="12"/>
      <c r="F2626" s="12"/>
      <c r="G2626" s="13"/>
      <c r="H2626" s="13"/>
      <c r="I2626" s="13"/>
      <c r="J2626" s="13"/>
      <c r="K2626" s="13"/>
      <c r="M2626" s="22"/>
      <c r="N2626" s="22"/>
    </row>
    <row r="2627" spans="1:14">
      <c r="A2627" s="6" t="s">
        <v>29</v>
      </c>
      <c r="B2627" s="62" t="s">
        <v>564</v>
      </c>
      <c r="C2627" s="2" t="s">
        <v>24</v>
      </c>
      <c r="D2627" s="2" t="s">
        <v>128</v>
      </c>
      <c r="E2627" s="12"/>
      <c r="F2627" s="12"/>
      <c r="G2627" s="13"/>
      <c r="H2627" s="13"/>
      <c r="I2627" s="13"/>
      <c r="J2627" s="13"/>
      <c r="K2627" s="13"/>
      <c r="M2627" s="22"/>
      <c r="N2627" s="22"/>
    </row>
    <row r="2628" spans="1:14">
      <c r="A2628" s="6" t="s">
        <v>29</v>
      </c>
      <c r="B2628" s="62" t="s">
        <v>564</v>
      </c>
      <c r="C2628" s="2" t="s">
        <v>24</v>
      </c>
      <c r="D2628" s="2" t="s">
        <v>129</v>
      </c>
      <c r="E2628" s="12"/>
      <c r="F2628" s="12"/>
      <c r="G2628" s="13"/>
      <c r="H2628" s="13"/>
      <c r="I2628" s="13"/>
      <c r="J2628" s="13"/>
      <c r="K2628" s="13"/>
      <c r="M2628" s="22"/>
      <c r="N2628" s="22"/>
    </row>
    <row r="2629" spans="1:14">
      <c r="A2629" s="6" t="s">
        <v>29</v>
      </c>
      <c r="B2629" s="62" t="s">
        <v>564</v>
      </c>
      <c r="C2629" s="2" t="s">
        <v>24</v>
      </c>
      <c r="D2629" s="2" t="s">
        <v>130</v>
      </c>
      <c r="E2629" s="12"/>
      <c r="F2629" s="12"/>
      <c r="G2629" s="13"/>
      <c r="H2629" s="13"/>
      <c r="I2629" s="13"/>
      <c r="J2629" s="13"/>
      <c r="K2629" s="13"/>
      <c r="M2629" s="22"/>
      <c r="N2629" s="22"/>
    </row>
    <row r="2630" spans="1:14">
      <c r="A2630" s="6" t="s">
        <v>29</v>
      </c>
      <c r="B2630" s="62" t="s">
        <v>564</v>
      </c>
      <c r="C2630" s="2" t="s">
        <v>24</v>
      </c>
      <c r="D2630" s="2" t="s">
        <v>137</v>
      </c>
      <c r="E2630" s="12"/>
      <c r="F2630" s="12"/>
      <c r="G2630" s="13"/>
      <c r="H2630" s="13"/>
      <c r="I2630" s="13"/>
      <c r="J2630" s="13"/>
      <c r="K2630" s="13"/>
      <c r="M2630" s="22"/>
      <c r="N2630" s="22"/>
    </row>
    <row r="2631" spans="1:14">
      <c r="A2631" s="6" t="s">
        <v>29</v>
      </c>
      <c r="B2631" s="62" t="s">
        <v>564</v>
      </c>
      <c r="C2631" s="2" t="s">
        <v>24</v>
      </c>
      <c r="D2631" s="2" t="s">
        <v>139</v>
      </c>
      <c r="E2631" s="12"/>
      <c r="F2631" s="12"/>
      <c r="G2631" s="13"/>
      <c r="H2631" s="13"/>
      <c r="I2631" s="13"/>
      <c r="J2631" s="13"/>
      <c r="K2631" s="13"/>
      <c r="M2631" s="22"/>
      <c r="N2631" s="22"/>
    </row>
    <row r="2632" spans="1:14" ht="27.6">
      <c r="A2632" s="6" t="s">
        <v>29</v>
      </c>
      <c r="B2632" s="63" t="s">
        <v>564</v>
      </c>
      <c r="C2632" s="2" t="s">
        <v>24</v>
      </c>
      <c r="D2632" s="2" t="s">
        <v>140</v>
      </c>
      <c r="E2632" s="12"/>
      <c r="F2632" s="12"/>
      <c r="G2632" s="13"/>
      <c r="H2632" s="13"/>
      <c r="I2632" s="13"/>
      <c r="J2632" s="13"/>
      <c r="K2632" s="13"/>
      <c r="M2632" s="22"/>
      <c r="N2632" s="22"/>
    </row>
    <row r="2633" spans="1:14">
      <c r="A2633" s="6" t="s">
        <v>29</v>
      </c>
      <c r="B2633" s="62" t="s">
        <v>564</v>
      </c>
      <c r="C2633" s="2" t="s">
        <v>24</v>
      </c>
      <c r="D2633" s="2" t="s">
        <v>134</v>
      </c>
      <c r="E2633" s="12"/>
      <c r="F2633" s="12"/>
      <c r="G2633" s="13"/>
      <c r="H2633" s="13"/>
      <c r="I2633" s="13"/>
      <c r="J2633" s="13"/>
      <c r="K2633" s="13"/>
      <c r="M2633" s="22"/>
      <c r="N2633" s="22"/>
    </row>
    <row r="2634" spans="1:14">
      <c r="A2634" s="6" t="s">
        <v>29</v>
      </c>
      <c r="B2634" s="62" t="s">
        <v>564</v>
      </c>
      <c r="C2634" s="2" t="s">
        <v>25</v>
      </c>
      <c r="D2634" s="2" t="s">
        <v>134</v>
      </c>
      <c r="E2634" s="12"/>
      <c r="F2634" s="12"/>
      <c r="G2634" s="13"/>
      <c r="H2634" s="13"/>
      <c r="I2634" s="13"/>
      <c r="J2634" s="13"/>
      <c r="K2634" s="13"/>
      <c r="M2634" s="22"/>
      <c r="N2634" s="22"/>
    </row>
    <row r="2635" spans="1:14">
      <c r="A2635" s="6" t="s">
        <v>29</v>
      </c>
      <c r="B2635" s="62" t="s">
        <v>564</v>
      </c>
      <c r="C2635" s="2" t="s">
        <v>25</v>
      </c>
      <c r="D2635" s="2" t="s">
        <v>134</v>
      </c>
      <c r="E2635" s="12"/>
      <c r="F2635" s="12"/>
      <c r="G2635" s="13"/>
      <c r="H2635" s="13"/>
      <c r="I2635" s="13"/>
      <c r="J2635" s="13"/>
      <c r="K2635" s="13"/>
      <c r="M2635" s="22"/>
      <c r="N2635" s="22"/>
    </row>
    <row r="2636" spans="1:14">
      <c r="A2636" s="6" t="s">
        <v>29</v>
      </c>
      <c r="B2636" s="62" t="s">
        <v>564</v>
      </c>
      <c r="C2636" s="2" t="s">
        <v>26</v>
      </c>
      <c r="D2636" s="2" t="s">
        <v>134</v>
      </c>
      <c r="E2636" s="12"/>
      <c r="F2636" s="12"/>
      <c r="G2636" s="13"/>
      <c r="H2636" s="13"/>
      <c r="I2636" s="13"/>
      <c r="J2636" s="13"/>
      <c r="K2636" s="13"/>
      <c r="M2636" s="22"/>
      <c r="N2636" s="22"/>
    </row>
    <row r="2637" spans="1:14">
      <c r="A2637" s="6" t="s">
        <v>29</v>
      </c>
      <c r="B2637" s="62" t="s">
        <v>564</v>
      </c>
      <c r="C2637" s="2" t="s">
        <v>26</v>
      </c>
      <c r="D2637" s="2" t="s">
        <v>134</v>
      </c>
      <c r="E2637" s="12"/>
      <c r="F2637" s="12"/>
      <c r="G2637" s="13"/>
      <c r="H2637" s="13"/>
      <c r="I2637" s="13"/>
      <c r="J2637" s="13"/>
      <c r="K2637" s="13"/>
      <c r="M2637" s="22"/>
      <c r="N2637" s="22"/>
    </row>
    <row r="2638" spans="1:14">
      <c r="A2638" s="6" t="s">
        <v>29</v>
      </c>
      <c r="B2638" s="62" t="s">
        <v>564</v>
      </c>
      <c r="C2638" s="2" t="s">
        <v>14</v>
      </c>
      <c r="D2638" s="2" t="s">
        <v>134</v>
      </c>
      <c r="E2638" s="12"/>
      <c r="F2638" s="12"/>
      <c r="G2638" s="13"/>
      <c r="H2638" s="13"/>
      <c r="I2638" s="13"/>
      <c r="J2638" s="13"/>
      <c r="K2638" s="13"/>
      <c r="M2638" s="22"/>
      <c r="N2638" s="22"/>
    </row>
    <row r="2639" spans="1:14">
      <c r="A2639" s="6" t="s">
        <v>29</v>
      </c>
      <c r="B2639" s="62" t="s">
        <v>564</v>
      </c>
      <c r="C2639" s="2" t="s">
        <v>14</v>
      </c>
      <c r="D2639" s="2" t="s">
        <v>134</v>
      </c>
      <c r="E2639" s="12"/>
      <c r="F2639" s="12"/>
      <c r="G2639" s="13"/>
      <c r="H2639" s="13"/>
      <c r="I2639" s="13"/>
      <c r="J2639" s="13"/>
      <c r="K2639" s="13"/>
      <c r="M2639" s="22"/>
      <c r="N2639" s="22"/>
    </row>
    <row r="2640" spans="1:14" ht="27.6">
      <c r="A2640" s="6" t="s">
        <v>29</v>
      </c>
      <c r="B2640" s="62" t="s">
        <v>564</v>
      </c>
      <c r="C2640" s="2" t="s">
        <v>27</v>
      </c>
      <c r="D2640" s="2" t="s">
        <v>141</v>
      </c>
      <c r="E2640" s="12"/>
      <c r="F2640" s="12"/>
      <c r="G2640" s="13"/>
      <c r="H2640" s="13"/>
      <c r="I2640" s="13"/>
      <c r="J2640" s="13"/>
      <c r="K2640" s="13"/>
      <c r="M2640" s="22"/>
      <c r="N2640" s="22"/>
    </row>
    <row r="2641" spans="1:14" ht="41.4">
      <c r="A2641" s="6" t="s">
        <v>29</v>
      </c>
      <c r="B2641" s="62" t="s">
        <v>564</v>
      </c>
      <c r="C2641" s="2" t="s">
        <v>27</v>
      </c>
      <c r="D2641" s="2" t="s">
        <v>142</v>
      </c>
      <c r="E2641" s="12"/>
      <c r="F2641" s="12"/>
      <c r="G2641" s="13"/>
      <c r="H2641" s="13"/>
      <c r="I2641" s="13"/>
      <c r="J2641" s="13"/>
      <c r="K2641" s="13"/>
      <c r="M2641" s="22"/>
      <c r="N2641" s="22"/>
    </row>
    <row r="2642" spans="1:14">
      <c r="A2642" s="6" t="s">
        <v>32</v>
      </c>
      <c r="B2642" s="62" t="s">
        <v>570</v>
      </c>
      <c r="C2642" s="2" t="s">
        <v>22</v>
      </c>
      <c r="D2642" s="2" t="s">
        <v>125</v>
      </c>
      <c r="E2642" s="12"/>
      <c r="F2642" s="12"/>
      <c r="G2642" s="13"/>
      <c r="H2642" s="13"/>
      <c r="I2642" s="13"/>
      <c r="J2642" s="13"/>
      <c r="K2642" s="13"/>
      <c r="M2642" s="22"/>
      <c r="N2642" s="22"/>
    </row>
    <row r="2643" spans="1:14">
      <c r="A2643" s="6" t="s">
        <v>32</v>
      </c>
      <c r="B2643" s="62" t="s">
        <v>570</v>
      </c>
      <c r="C2643" s="2" t="s">
        <v>22</v>
      </c>
      <c r="D2643" s="2" t="s">
        <v>126</v>
      </c>
      <c r="E2643" s="12"/>
      <c r="F2643" s="12"/>
      <c r="G2643" s="13"/>
      <c r="H2643" s="13"/>
      <c r="I2643" s="13"/>
      <c r="J2643" s="13"/>
      <c r="K2643" s="13"/>
      <c r="M2643" s="22"/>
      <c r="N2643" s="22"/>
    </row>
    <row r="2644" spans="1:14">
      <c r="A2644" s="6" t="s">
        <v>32</v>
      </c>
      <c r="B2644" s="62" t="s">
        <v>570</v>
      </c>
      <c r="C2644" s="2" t="s">
        <v>22</v>
      </c>
      <c r="D2644" s="2" t="s">
        <v>127</v>
      </c>
      <c r="E2644" s="12"/>
      <c r="F2644" s="12"/>
      <c r="G2644" s="13"/>
      <c r="H2644" s="13"/>
      <c r="I2644" s="13"/>
      <c r="J2644" s="13"/>
      <c r="K2644" s="13"/>
      <c r="M2644" s="22"/>
      <c r="N2644" s="22"/>
    </row>
    <row r="2645" spans="1:14">
      <c r="A2645" s="6" t="s">
        <v>32</v>
      </c>
      <c r="B2645" s="62" t="s">
        <v>570</v>
      </c>
      <c r="C2645" s="2" t="s">
        <v>22</v>
      </c>
      <c r="D2645" s="2" t="s">
        <v>128</v>
      </c>
      <c r="E2645" s="12"/>
      <c r="F2645" s="12"/>
      <c r="G2645" s="13"/>
      <c r="H2645" s="13"/>
      <c r="I2645" s="13"/>
      <c r="J2645" s="13"/>
      <c r="K2645" s="13"/>
      <c r="M2645" s="22"/>
      <c r="N2645" s="22"/>
    </row>
    <row r="2646" spans="1:14">
      <c r="A2646" s="6" t="s">
        <v>32</v>
      </c>
      <c r="B2646" s="62" t="s">
        <v>570</v>
      </c>
      <c r="C2646" s="2" t="s">
        <v>22</v>
      </c>
      <c r="D2646" s="2" t="s">
        <v>129</v>
      </c>
      <c r="E2646" s="12"/>
      <c r="F2646" s="12"/>
      <c r="G2646" s="13"/>
      <c r="H2646" s="13"/>
      <c r="I2646" s="13"/>
      <c r="J2646" s="13"/>
      <c r="K2646" s="13"/>
      <c r="M2646" s="22"/>
      <c r="N2646" s="22"/>
    </row>
    <row r="2647" spans="1:14">
      <c r="A2647" s="6" t="s">
        <v>32</v>
      </c>
      <c r="B2647" s="62" t="s">
        <v>570</v>
      </c>
      <c r="C2647" s="2" t="s">
        <v>22</v>
      </c>
      <c r="D2647" s="2" t="s">
        <v>130</v>
      </c>
      <c r="E2647" s="12"/>
      <c r="F2647" s="12"/>
      <c r="G2647" s="13"/>
      <c r="H2647" s="13"/>
      <c r="I2647" s="13"/>
      <c r="J2647" s="13"/>
      <c r="K2647" s="13"/>
      <c r="M2647" s="22"/>
      <c r="N2647" s="22"/>
    </row>
    <row r="2648" spans="1:14">
      <c r="A2648" s="6" t="s">
        <v>32</v>
      </c>
      <c r="B2648" s="62" t="s">
        <v>570</v>
      </c>
      <c r="C2648" s="2" t="s">
        <v>22</v>
      </c>
      <c r="D2648" s="2" t="s">
        <v>131</v>
      </c>
      <c r="E2648" s="12"/>
      <c r="F2648" s="12"/>
      <c r="G2648" s="13"/>
      <c r="H2648" s="13"/>
      <c r="I2648" s="13"/>
      <c r="J2648" s="13"/>
      <c r="K2648" s="13"/>
      <c r="M2648" s="22"/>
      <c r="N2648" s="22"/>
    </row>
    <row r="2649" spans="1:14" ht="27.6">
      <c r="A2649" s="6" t="s">
        <v>32</v>
      </c>
      <c r="B2649" s="62" t="s">
        <v>570</v>
      </c>
      <c r="C2649" s="2" t="s">
        <v>22</v>
      </c>
      <c r="D2649" s="2" t="s">
        <v>132</v>
      </c>
      <c r="E2649" s="12"/>
      <c r="F2649" s="12"/>
      <c r="G2649" s="13"/>
      <c r="H2649" s="13"/>
      <c r="I2649" s="13"/>
      <c r="J2649" s="13"/>
      <c r="K2649" s="13"/>
      <c r="M2649" s="22"/>
      <c r="N2649" s="22"/>
    </row>
    <row r="2650" spans="1:14">
      <c r="A2650" s="6" t="s">
        <v>32</v>
      </c>
      <c r="B2650" s="62" t="s">
        <v>570</v>
      </c>
      <c r="C2650" s="2" t="s">
        <v>22</v>
      </c>
      <c r="D2650" s="2" t="s">
        <v>133</v>
      </c>
      <c r="E2650" s="12"/>
      <c r="F2650" s="12"/>
      <c r="G2650" s="13"/>
      <c r="H2650" s="13"/>
      <c r="I2650" s="13"/>
      <c r="J2650" s="13"/>
      <c r="K2650" s="13"/>
      <c r="M2650" s="22"/>
      <c r="N2650" s="22"/>
    </row>
    <row r="2651" spans="1:14">
      <c r="A2651" s="6" t="s">
        <v>32</v>
      </c>
      <c r="B2651" s="62" t="s">
        <v>570</v>
      </c>
      <c r="C2651" s="2" t="s">
        <v>22</v>
      </c>
      <c r="D2651" s="2" t="s">
        <v>134</v>
      </c>
      <c r="E2651" s="12"/>
      <c r="F2651" s="12"/>
      <c r="G2651" s="13"/>
      <c r="H2651" s="13"/>
      <c r="I2651" s="13"/>
      <c r="J2651" s="13"/>
      <c r="K2651" s="13"/>
      <c r="M2651" s="22"/>
      <c r="N2651" s="22"/>
    </row>
    <row r="2652" spans="1:14">
      <c r="A2652" s="6" t="s">
        <v>32</v>
      </c>
      <c r="B2652" s="62" t="s">
        <v>570</v>
      </c>
      <c r="C2652" s="2" t="s">
        <v>87</v>
      </c>
      <c r="D2652" s="2" t="s">
        <v>135</v>
      </c>
      <c r="E2652" s="12">
        <v>0</v>
      </c>
      <c r="F2652" s="12">
        <v>0</v>
      </c>
      <c r="G2652" s="13">
        <v>198636</v>
      </c>
      <c r="H2652" s="13">
        <v>198636</v>
      </c>
      <c r="I2652" s="13">
        <v>25000</v>
      </c>
      <c r="J2652" s="13">
        <v>5000</v>
      </c>
      <c r="K2652" s="13">
        <v>0</v>
      </c>
      <c r="L2652" s="2">
        <v>0</v>
      </c>
      <c r="M2652" s="22">
        <v>0</v>
      </c>
      <c r="N2652" s="22" t="s">
        <v>576</v>
      </c>
    </row>
    <row r="2653" spans="1:14">
      <c r="A2653" s="6" t="s">
        <v>32</v>
      </c>
      <c r="B2653" s="62" t="s">
        <v>570</v>
      </c>
      <c r="C2653" s="2" t="s">
        <v>23</v>
      </c>
      <c r="D2653" s="2" t="s">
        <v>136</v>
      </c>
      <c r="E2653" s="12"/>
      <c r="F2653" s="12"/>
      <c r="G2653" s="13"/>
      <c r="H2653" s="13"/>
      <c r="I2653" s="13"/>
      <c r="J2653" s="13"/>
      <c r="K2653" s="13"/>
      <c r="M2653" s="22"/>
      <c r="N2653" s="22"/>
    </row>
    <row r="2654" spans="1:14">
      <c r="A2654" s="6" t="s">
        <v>32</v>
      </c>
      <c r="B2654" s="62" t="s">
        <v>570</v>
      </c>
      <c r="C2654" s="2" t="s">
        <v>23</v>
      </c>
      <c r="D2654" s="2" t="s">
        <v>126</v>
      </c>
      <c r="E2654" s="12"/>
      <c r="F2654" s="12"/>
      <c r="G2654" s="13"/>
      <c r="H2654" s="13"/>
      <c r="I2654" s="13"/>
      <c r="J2654" s="13"/>
      <c r="K2654" s="13"/>
      <c r="M2654" s="22"/>
      <c r="N2654" s="22"/>
    </row>
    <row r="2655" spans="1:14">
      <c r="A2655" s="6" t="s">
        <v>32</v>
      </c>
      <c r="B2655" s="62" t="s">
        <v>570</v>
      </c>
      <c r="C2655" s="2" t="s">
        <v>23</v>
      </c>
      <c r="D2655" s="2" t="s">
        <v>127</v>
      </c>
      <c r="E2655" s="12"/>
      <c r="F2655" s="12"/>
      <c r="G2655" s="13"/>
      <c r="H2655" s="13"/>
      <c r="I2655" s="13"/>
      <c r="J2655" s="13"/>
      <c r="K2655" s="13"/>
      <c r="M2655" s="22"/>
      <c r="N2655" s="22"/>
    </row>
    <row r="2656" spans="1:14">
      <c r="A2656" s="6" t="s">
        <v>32</v>
      </c>
      <c r="B2656" s="62" t="s">
        <v>570</v>
      </c>
      <c r="C2656" s="2" t="s">
        <v>23</v>
      </c>
      <c r="D2656" s="2" t="s">
        <v>128</v>
      </c>
      <c r="E2656" s="12"/>
      <c r="F2656" s="12"/>
      <c r="G2656" s="13"/>
      <c r="H2656" s="13"/>
      <c r="I2656" s="13"/>
      <c r="J2656" s="13"/>
      <c r="K2656" s="13"/>
      <c r="M2656" s="22"/>
      <c r="N2656" s="22"/>
    </row>
    <row r="2657" spans="1:14">
      <c r="A2657" s="6" t="s">
        <v>32</v>
      </c>
      <c r="B2657" s="62" t="s">
        <v>570</v>
      </c>
      <c r="C2657" s="2" t="s">
        <v>23</v>
      </c>
      <c r="D2657" s="2" t="s">
        <v>129</v>
      </c>
      <c r="E2657" s="12"/>
      <c r="F2657" s="12"/>
      <c r="G2657" s="13"/>
      <c r="H2657" s="13"/>
      <c r="I2657" s="13"/>
      <c r="J2657" s="13"/>
      <c r="K2657" s="13"/>
      <c r="M2657" s="22"/>
      <c r="N2657" s="22"/>
    </row>
    <row r="2658" spans="1:14">
      <c r="A2658" s="6" t="s">
        <v>32</v>
      </c>
      <c r="B2658" s="62" t="s">
        <v>570</v>
      </c>
      <c r="C2658" s="2" t="s">
        <v>23</v>
      </c>
      <c r="D2658" s="2" t="s">
        <v>130</v>
      </c>
      <c r="E2658" s="12"/>
      <c r="F2658" s="12"/>
      <c r="G2658" s="13"/>
      <c r="H2658" s="13"/>
      <c r="I2658" s="13"/>
      <c r="J2658" s="13"/>
      <c r="K2658" s="13"/>
      <c r="M2658" s="22"/>
      <c r="N2658" s="22"/>
    </row>
    <row r="2659" spans="1:14">
      <c r="A2659" s="6" t="s">
        <v>32</v>
      </c>
      <c r="B2659" s="62" t="s">
        <v>570</v>
      </c>
      <c r="C2659" s="2" t="s">
        <v>23</v>
      </c>
      <c r="D2659" s="2" t="s">
        <v>137</v>
      </c>
      <c r="E2659" s="12"/>
      <c r="F2659" s="12"/>
      <c r="G2659" s="13"/>
      <c r="H2659" s="13"/>
      <c r="I2659" s="13"/>
      <c r="J2659" s="13"/>
      <c r="K2659" s="13"/>
      <c r="M2659" s="22"/>
      <c r="N2659" s="22"/>
    </row>
    <row r="2660" spans="1:14" ht="27.6">
      <c r="A2660" s="6" t="s">
        <v>32</v>
      </c>
      <c r="B2660" s="62" t="s">
        <v>570</v>
      </c>
      <c r="C2660" s="2" t="s">
        <v>23</v>
      </c>
      <c r="D2660" s="2" t="s">
        <v>138</v>
      </c>
      <c r="E2660" s="12"/>
      <c r="F2660" s="12"/>
      <c r="G2660" s="13"/>
      <c r="H2660" s="13"/>
      <c r="I2660" s="13"/>
      <c r="J2660" s="13"/>
      <c r="K2660" s="13"/>
      <c r="M2660" s="22"/>
      <c r="N2660" s="22"/>
    </row>
    <row r="2661" spans="1:14">
      <c r="A2661" s="6" t="s">
        <v>32</v>
      </c>
      <c r="B2661" s="62" t="s">
        <v>570</v>
      </c>
      <c r="C2661" s="2" t="s">
        <v>23</v>
      </c>
      <c r="D2661" s="2" t="s">
        <v>134</v>
      </c>
      <c r="E2661" s="12"/>
      <c r="F2661" s="12"/>
      <c r="G2661" s="13"/>
      <c r="H2661" s="13"/>
      <c r="I2661" s="13"/>
      <c r="J2661" s="13"/>
      <c r="K2661" s="13"/>
      <c r="M2661" s="22"/>
      <c r="N2661" s="22"/>
    </row>
    <row r="2662" spans="1:14">
      <c r="A2662" s="6" t="s">
        <v>32</v>
      </c>
      <c r="B2662" s="62" t="s">
        <v>570</v>
      </c>
      <c r="C2662" s="2" t="s">
        <v>24</v>
      </c>
      <c r="D2662" s="2" t="s">
        <v>125</v>
      </c>
      <c r="E2662" s="12"/>
      <c r="F2662" s="12"/>
      <c r="G2662" s="13"/>
      <c r="H2662" s="13"/>
      <c r="I2662" s="13"/>
      <c r="J2662" s="13"/>
      <c r="K2662" s="13"/>
      <c r="M2662" s="22"/>
      <c r="N2662" s="22"/>
    </row>
    <row r="2663" spans="1:14">
      <c r="A2663" s="6" t="s">
        <v>32</v>
      </c>
      <c r="B2663" s="62" t="s">
        <v>570</v>
      </c>
      <c r="C2663" s="2" t="s">
        <v>24</v>
      </c>
      <c r="D2663" s="2" t="s">
        <v>126</v>
      </c>
      <c r="E2663" s="12"/>
      <c r="F2663" s="12"/>
      <c r="G2663" s="13"/>
      <c r="H2663" s="13"/>
      <c r="I2663" s="13"/>
      <c r="J2663" s="13"/>
      <c r="K2663" s="13"/>
      <c r="M2663" s="22"/>
      <c r="N2663" s="22"/>
    </row>
    <row r="2664" spans="1:14">
      <c r="A2664" s="6" t="s">
        <v>32</v>
      </c>
      <c r="B2664" s="62" t="s">
        <v>570</v>
      </c>
      <c r="C2664" s="2" t="s">
        <v>24</v>
      </c>
      <c r="D2664" s="2" t="s">
        <v>127</v>
      </c>
      <c r="E2664" s="12"/>
      <c r="F2664" s="12"/>
      <c r="G2664" s="13"/>
      <c r="H2664" s="13"/>
      <c r="I2664" s="13"/>
      <c r="J2664" s="13"/>
      <c r="K2664" s="13"/>
      <c r="M2664" s="22"/>
      <c r="N2664" s="22"/>
    </row>
    <row r="2665" spans="1:14">
      <c r="A2665" s="6" t="s">
        <v>32</v>
      </c>
      <c r="B2665" s="62" t="s">
        <v>570</v>
      </c>
      <c r="C2665" s="2" t="s">
        <v>24</v>
      </c>
      <c r="D2665" s="2" t="s">
        <v>128</v>
      </c>
      <c r="E2665" s="12"/>
      <c r="F2665" s="12"/>
      <c r="G2665" s="13"/>
      <c r="H2665" s="13"/>
      <c r="I2665" s="13"/>
      <c r="J2665" s="13"/>
      <c r="K2665" s="13"/>
      <c r="M2665" s="22"/>
      <c r="N2665" s="22"/>
    </row>
    <row r="2666" spans="1:14">
      <c r="A2666" s="6" t="s">
        <v>32</v>
      </c>
      <c r="B2666" s="62" t="s">
        <v>570</v>
      </c>
      <c r="C2666" s="2" t="s">
        <v>24</v>
      </c>
      <c r="D2666" s="2" t="s">
        <v>129</v>
      </c>
      <c r="E2666" s="12"/>
      <c r="F2666" s="12"/>
      <c r="G2666" s="13"/>
      <c r="H2666" s="13"/>
      <c r="I2666" s="13"/>
      <c r="J2666" s="13"/>
      <c r="K2666" s="13"/>
      <c r="M2666" s="22"/>
      <c r="N2666" s="22"/>
    </row>
    <row r="2667" spans="1:14">
      <c r="A2667" s="6" t="s">
        <v>32</v>
      </c>
      <c r="B2667" s="62" t="s">
        <v>570</v>
      </c>
      <c r="C2667" s="2" t="s">
        <v>24</v>
      </c>
      <c r="D2667" s="2" t="s">
        <v>130</v>
      </c>
      <c r="E2667" s="12"/>
      <c r="F2667" s="12"/>
      <c r="G2667" s="13"/>
      <c r="H2667" s="13"/>
      <c r="I2667" s="13"/>
      <c r="J2667" s="13"/>
      <c r="K2667" s="13"/>
      <c r="M2667" s="22"/>
      <c r="N2667" s="22"/>
    </row>
    <row r="2668" spans="1:14">
      <c r="A2668" s="6" t="s">
        <v>32</v>
      </c>
      <c r="B2668" s="63" t="s">
        <v>570</v>
      </c>
      <c r="C2668" s="2" t="s">
        <v>24</v>
      </c>
      <c r="D2668" s="2" t="s">
        <v>137</v>
      </c>
      <c r="E2668" s="12"/>
      <c r="F2668" s="12"/>
      <c r="G2668" s="13"/>
      <c r="H2668" s="13"/>
      <c r="I2668" s="13"/>
      <c r="J2668" s="13"/>
      <c r="K2668" s="13"/>
      <c r="M2668" s="22"/>
      <c r="N2668" s="22"/>
    </row>
    <row r="2669" spans="1:14">
      <c r="A2669" s="6" t="s">
        <v>32</v>
      </c>
      <c r="B2669" s="62" t="s">
        <v>570</v>
      </c>
      <c r="C2669" s="2" t="s">
        <v>24</v>
      </c>
      <c r="D2669" s="2" t="s">
        <v>139</v>
      </c>
      <c r="E2669" s="12"/>
      <c r="F2669" s="12"/>
      <c r="G2669" s="13"/>
      <c r="H2669" s="13"/>
      <c r="I2669" s="13">
        <v>326079</v>
      </c>
      <c r="J2669" s="13">
        <v>0</v>
      </c>
      <c r="K2669" s="13">
        <v>0</v>
      </c>
      <c r="L2669" s="2">
        <v>51202</v>
      </c>
      <c r="M2669" s="22">
        <v>0</v>
      </c>
      <c r="N2669" s="22" t="s">
        <v>577</v>
      </c>
    </row>
    <row r="2670" spans="1:14" ht="27.6">
      <c r="A2670" s="6" t="s">
        <v>32</v>
      </c>
      <c r="B2670" s="62" t="s">
        <v>570</v>
      </c>
      <c r="C2670" s="2" t="s">
        <v>24</v>
      </c>
      <c r="D2670" s="2" t="s">
        <v>140</v>
      </c>
      <c r="E2670" s="12"/>
      <c r="F2670" s="12"/>
      <c r="G2670" s="13"/>
      <c r="H2670" s="13"/>
      <c r="I2670" s="13">
        <v>1150000</v>
      </c>
      <c r="J2670" s="13">
        <v>64880</v>
      </c>
      <c r="K2670" s="13">
        <v>0</v>
      </c>
      <c r="L2670" s="2">
        <v>292113</v>
      </c>
      <c r="M2670" s="22">
        <v>194156</v>
      </c>
      <c r="N2670" s="22" t="s">
        <v>578</v>
      </c>
    </row>
    <row r="2671" spans="1:14">
      <c r="A2671" s="6" t="s">
        <v>32</v>
      </c>
      <c r="B2671" s="62" t="s">
        <v>570</v>
      </c>
      <c r="C2671" s="2" t="s">
        <v>24</v>
      </c>
      <c r="D2671" s="2" t="s">
        <v>134</v>
      </c>
      <c r="E2671" s="12"/>
      <c r="F2671" s="12"/>
      <c r="G2671" s="13"/>
      <c r="H2671" s="13"/>
      <c r="I2671" s="13"/>
      <c r="J2671" s="13"/>
      <c r="K2671" s="13"/>
      <c r="M2671" s="22"/>
      <c r="N2671" s="22"/>
    </row>
    <row r="2672" spans="1:14">
      <c r="A2672" s="6" t="s">
        <v>32</v>
      </c>
      <c r="B2672" s="62" t="s">
        <v>570</v>
      </c>
      <c r="C2672" s="2" t="s">
        <v>25</v>
      </c>
      <c r="D2672" s="2" t="s">
        <v>134</v>
      </c>
      <c r="E2672" s="12"/>
      <c r="F2672" s="12"/>
      <c r="G2672" s="13"/>
      <c r="H2672" s="13"/>
      <c r="I2672" s="13"/>
      <c r="J2672" s="13"/>
      <c r="K2672" s="13"/>
      <c r="M2672" s="22"/>
      <c r="N2672" s="22"/>
    </row>
    <row r="2673" spans="1:14">
      <c r="A2673" s="6" t="s">
        <v>32</v>
      </c>
      <c r="B2673" s="62" t="s">
        <v>570</v>
      </c>
      <c r="C2673" s="2" t="s">
        <v>25</v>
      </c>
      <c r="D2673" s="2" t="s">
        <v>134</v>
      </c>
      <c r="E2673" s="12"/>
      <c r="F2673" s="12"/>
      <c r="G2673" s="13"/>
      <c r="H2673" s="13"/>
      <c r="I2673" s="13"/>
      <c r="J2673" s="13"/>
      <c r="K2673" s="13"/>
      <c r="M2673" s="22"/>
      <c r="N2673" s="22"/>
    </row>
    <row r="2674" spans="1:14">
      <c r="A2674" s="6" t="s">
        <v>32</v>
      </c>
      <c r="B2674" s="62" t="s">
        <v>570</v>
      </c>
      <c r="C2674" s="2" t="s">
        <v>26</v>
      </c>
      <c r="D2674" s="2" t="s">
        <v>134</v>
      </c>
      <c r="E2674" s="12"/>
      <c r="F2674" s="12"/>
      <c r="G2674" s="13"/>
      <c r="H2674" s="13"/>
      <c r="I2674" s="13"/>
      <c r="J2674" s="13"/>
      <c r="K2674" s="13"/>
      <c r="M2674" s="22"/>
      <c r="N2674" s="22"/>
    </row>
    <row r="2675" spans="1:14">
      <c r="A2675" s="6" t="s">
        <v>32</v>
      </c>
      <c r="B2675" s="62" t="s">
        <v>570</v>
      </c>
      <c r="C2675" s="2" t="s">
        <v>26</v>
      </c>
      <c r="D2675" s="2" t="s">
        <v>134</v>
      </c>
      <c r="E2675" s="12"/>
      <c r="F2675" s="12"/>
      <c r="G2675" s="13"/>
      <c r="H2675" s="13"/>
      <c r="I2675" s="13"/>
      <c r="J2675" s="13"/>
      <c r="K2675" s="13"/>
      <c r="M2675" s="22"/>
      <c r="N2675" s="22"/>
    </row>
    <row r="2676" spans="1:14">
      <c r="A2676" s="6" t="s">
        <v>32</v>
      </c>
      <c r="B2676" s="62" t="s">
        <v>570</v>
      </c>
      <c r="C2676" s="2" t="s">
        <v>14</v>
      </c>
      <c r="D2676" s="2" t="s">
        <v>134</v>
      </c>
      <c r="E2676" s="12"/>
      <c r="F2676" s="12"/>
      <c r="G2676" s="13"/>
      <c r="H2676" s="13"/>
      <c r="I2676" s="13"/>
      <c r="J2676" s="13"/>
      <c r="K2676" s="13"/>
      <c r="M2676" s="22"/>
      <c r="N2676" s="22"/>
    </row>
    <row r="2677" spans="1:14">
      <c r="A2677" s="6" t="s">
        <v>32</v>
      </c>
      <c r="B2677" s="62" t="s">
        <v>570</v>
      </c>
      <c r="C2677" s="2" t="s">
        <v>14</v>
      </c>
      <c r="D2677" s="2" t="s">
        <v>134</v>
      </c>
      <c r="E2677" s="12"/>
      <c r="F2677" s="12"/>
      <c r="G2677" s="13"/>
      <c r="H2677" s="13"/>
      <c r="I2677" s="13"/>
      <c r="J2677" s="13"/>
      <c r="K2677" s="13"/>
      <c r="M2677" s="22"/>
      <c r="N2677" s="22"/>
    </row>
    <row r="2678" spans="1:14" ht="27.6">
      <c r="A2678" s="6" t="s">
        <v>32</v>
      </c>
      <c r="B2678" s="62" t="s">
        <v>570</v>
      </c>
      <c r="C2678" s="2" t="s">
        <v>27</v>
      </c>
      <c r="D2678" s="2" t="s">
        <v>141</v>
      </c>
      <c r="E2678" s="12"/>
      <c r="F2678" s="12"/>
      <c r="G2678" s="13"/>
      <c r="H2678" s="13"/>
      <c r="I2678" s="13"/>
      <c r="J2678" s="13"/>
      <c r="K2678" s="13"/>
      <c r="M2678" s="22"/>
      <c r="N2678" s="22"/>
    </row>
    <row r="2679" spans="1:14" ht="41.4">
      <c r="A2679" s="6" t="s">
        <v>32</v>
      </c>
      <c r="B2679" s="62" t="s">
        <v>570</v>
      </c>
      <c r="C2679" s="2" t="s">
        <v>27</v>
      </c>
      <c r="D2679" s="2" t="s">
        <v>142</v>
      </c>
      <c r="E2679" s="12"/>
      <c r="F2679" s="12"/>
      <c r="G2679" s="13"/>
      <c r="H2679" s="13"/>
      <c r="I2679" s="13">
        <v>1500</v>
      </c>
      <c r="J2679" s="13">
        <v>355</v>
      </c>
      <c r="K2679" s="13">
        <v>0</v>
      </c>
      <c r="L2679" s="2">
        <v>1145</v>
      </c>
      <c r="M2679" s="22">
        <v>0</v>
      </c>
      <c r="N2679" s="22" t="s">
        <v>571</v>
      </c>
    </row>
    <row r="2680" spans="1:14">
      <c r="A2680" s="6" t="s">
        <v>32</v>
      </c>
      <c r="B2680" s="62" t="s">
        <v>579</v>
      </c>
      <c r="C2680" s="2" t="s">
        <v>22</v>
      </c>
      <c r="D2680" s="2" t="s">
        <v>125</v>
      </c>
      <c r="E2680" s="12">
        <v>2882384</v>
      </c>
      <c r="F2680" s="12">
        <v>1335430</v>
      </c>
      <c r="G2680" s="13">
        <v>2882384</v>
      </c>
      <c r="H2680" s="13">
        <v>1546954</v>
      </c>
      <c r="I2680" s="13">
        <v>2882384</v>
      </c>
      <c r="J2680" s="13" t="s">
        <v>568</v>
      </c>
      <c r="K2680" s="13" t="s">
        <v>168</v>
      </c>
      <c r="L2680" s="2" t="s">
        <v>581</v>
      </c>
      <c r="M2680" s="22" t="s">
        <v>566</v>
      </c>
      <c r="N2680" s="22"/>
    </row>
    <row r="2681" spans="1:14">
      <c r="A2681" s="6" t="s">
        <v>32</v>
      </c>
      <c r="B2681" s="62" t="s">
        <v>579</v>
      </c>
      <c r="C2681" s="2" t="s">
        <v>22</v>
      </c>
      <c r="D2681" s="2" t="s">
        <v>126</v>
      </c>
      <c r="E2681" s="12">
        <v>2882383</v>
      </c>
      <c r="F2681" s="12">
        <v>1986019</v>
      </c>
      <c r="G2681" s="13">
        <v>2882384</v>
      </c>
      <c r="H2681" s="13">
        <v>896364</v>
      </c>
      <c r="I2681" s="13">
        <v>2882384</v>
      </c>
      <c r="J2681" s="13" t="s">
        <v>568</v>
      </c>
      <c r="K2681" s="13" t="s">
        <v>168</v>
      </c>
      <c r="L2681" s="2" t="s">
        <v>581</v>
      </c>
      <c r="M2681" s="22" t="s">
        <v>566</v>
      </c>
      <c r="N2681" s="22"/>
    </row>
    <row r="2682" spans="1:14" ht="27.6">
      <c r="A2682" s="6" t="s">
        <v>32</v>
      </c>
      <c r="B2682" s="62" t="s">
        <v>579</v>
      </c>
      <c r="C2682" s="2" t="s">
        <v>22</v>
      </c>
      <c r="D2682" s="2" t="s">
        <v>127</v>
      </c>
      <c r="E2682" s="12" t="s">
        <v>168</v>
      </c>
      <c r="F2682" s="12" t="s">
        <v>168</v>
      </c>
      <c r="G2682" s="13" t="s">
        <v>168</v>
      </c>
      <c r="H2682" s="13" t="s">
        <v>168</v>
      </c>
      <c r="I2682" s="13" t="s">
        <v>168</v>
      </c>
      <c r="J2682" s="13" t="s">
        <v>568</v>
      </c>
      <c r="K2682" s="13" t="s">
        <v>168</v>
      </c>
      <c r="L2682" s="2" t="s">
        <v>581</v>
      </c>
      <c r="M2682" s="22" t="s">
        <v>566</v>
      </c>
      <c r="N2682" s="22"/>
    </row>
    <row r="2683" spans="1:14" ht="27.6">
      <c r="A2683" s="6" t="s">
        <v>32</v>
      </c>
      <c r="B2683" s="62" t="s">
        <v>579</v>
      </c>
      <c r="C2683" s="2" t="s">
        <v>22</v>
      </c>
      <c r="D2683" s="2" t="s">
        <v>128</v>
      </c>
      <c r="E2683" s="12" t="s">
        <v>168</v>
      </c>
      <c r="F2683" s="12" t="s">
        <v>168</v>
      </c>
      <c r="G2683" s="13" t="s">
        <v>168</v>
      </c>
      <c r="H2683" s="13" t="s">
        <v>168</v>
      </c>
      <c r="I2683" s="13" t="s">
        <v>168</v>
      </c>
      <c r="J2683" s="13" t="s">
        <v>568</v>
      </c>
      <c r="K2683" s="13" t="s">
        <v>168</v>
      </c>
      <c r="L2683" s="2" t="s">
        <v>581</v>
      </c>
      <c r="M2683" s="22" t="s">
        <v>566</v>
      </c>
      <c r="N2683" s="22"/>
    </row>
    <row r="2684" spans="1:14">
      <c r="A2684" s="6" t="s">
        <v>32</v>
      </c>
      <c r="B2684" s="62" t="s">
        <v>579</v>
      </c>
      <c r="C2684" s="2" t="s">
        <v>22</v>
      </c>
      <c r="D2684" s="2" t="s">
        <v>129</v>
      </c>
      <c r="E2684" s="12">
        <v>424534</v>
      </c>
      <c r="F2684" s="12">
        <v>20000</v>
      </c>
      <c r="G2684" s="13">
        <v>424534</v>
      </c>
      <c r="H2684" s="13">
        <v>404534</v>
      </c>
      <c r="I2684" s="13">
        <v>424534</v>
      </c>
      <c r="J2684" s="13" t="s">
        <v>568</v>
      </c>
      <c r="K2684" s="13" t="s">
        <v>168</v>
      </c>
      <c r="L2684" s="2" t="s">
        <v>581</v>
      </c>
      <c r="M2684" s="22" t="s">
        <v>566</v>
      </c>
      <c r="N2684" s="22"/>
    </row>
    <row r="2685" spans="1:14" ht="27.6">
      <c r="A2685" s="6" t="s">
        <v>32</v>
      </c>
      <c r="B2685" s="62" t="s">
        <v>579</v>
      </c>
      <c r="C2685" s="2" t="s">
        <v>22</v>
      </c>
      <c r="D2685" s="2" t="s">
        <v>130</v>
      </c>
      <c r="E2685" s="12" t="s">
        <v>168</v>
      </c>
      <c r="F2685" s="12" t="s">
        <v>168</v>
      </c>
      <c r="G2685" s="13" t="s">
        <v>168</v>
      </c>
      <c r="H2685" s="13" t="s">
        <v>168</v>
      </c>
      <c r="I2685" s="13" t="s">
        <v>168</v>
      </c>
      <c r="J2685" s="13" t="s">
        <v>568</v>
      </c>
      <c r="K2685" s="13" t="s">
        <v>168</v>
      </c>
      <c r="L2685" s="2" t="s">
        <v>581</v>
      </c>
      <c r="M2685" s="22" t="s">
        <v>566</v>
      </c>
      <c r="N2685" s="22"/>
    </row>
    <row r="2686" spans="1:14" ht="27.6">
      <c r="A2686" s="6" t="s">
        <v>32</v>
      </c>
      <c r="B2686" s="62" t="s">
        <v>579</v>
      </c>
      <c r="C2686" s="2" t="s">
        <v>22</v>
      </c>
      <c r="D2686" s="2" t="s">
        <v>131</v>
      </c>
      <c r="E2686" s="12" t="s">
        <v>168</v>
      </c>
      <c r="F2686" s="12" t="s">
        <v>168</v>
      </c>
      <c r="G2686" s="13" t="s">
        <v>168</v>
      </c>
      <c r="H2686" s="13" t="s">
        <v>168</v>
      </c>
      <c r="I2686" s="13" t="s">
        <v>168</v>
      </c>
      <c r="J2686" s="13" t="s">
        <v>568</v>
      </c>
      <c r="K2686" s="13" t="s">
        <v>168</v>
      </c>
      <c r="L2686" s="2" t="s">
        <v>581</v>
      </c>
      <c r="M2686" s="22" t="s">
        <v>566</v>
      </c>
      <c r="N2686" s="22"/>
    </row>
    <row r="2687" spans="1:14" ht="27.6">
      <c r="A2687" s="6" t="s">
        <v>32</v>
      </c>
      <c r="B2687" s="62" t="s">
        <v>579</v>
      </c>
      <c r="C2687" s="2" t="s">
        <v>22</v>
      </c>
      <c r="D2687" s="2" t="s">
        <v>132</v>
      </c>
      <c r="E2687" s="12" t="s">
        <v>168</v>
      </c>
      <c r="F2687" s="12" t="s">
        <v>168</v>
      </c>
      <c r="G2687" s="13" t="s">
        <v>168</v>
      </c>
      <c r="H2687" s="13" t="s">
        <v>168</v>
      </c>
      <c r="I2687" s="13" t="s">
        <v>168</v>
      </c>
      <c r="J2687" s="13" t="s">
        <v>568</v>
      </c>
      <c r="K2687" s="13" t="s">
        <v>168</v>
      </c>
      <c r="L2687" s="2" t="s">
        <v>581</v>
      </c>
      <c r="M2687" s="22" t="s">
        <v>566</v>
      </c>
      <c r="N2687" s="22"/>
    </row>
    <row r="2688" spans="1:14" ht="27.6">
      <c r="A2688" s="6" t="s">
        <v>32</v>
      </c>
      <c r="B2688" s="62" t="s">
        <v>579</v>
      </c>
      <c r="C2688" s="2" t="s">
        <v>22</v>
      </c>
      <c r="D2688" s="2" t="s">
        <v>133</v>
      </c>
      <c r="E2688" s="12" t="s">
        <v>168</v>
      </c>
      <c r="F2688" s="12" t="s">
        <v>168</v>
      </c>
      <c r="G2688" s="13" t="s">
        <v>168</v>
      </c>
      <c r="H2688" s="13" t="s">
        <v>168</v>
      </c>
      <c r="I2688" s="13" t="s">
        <v>168</v>
      </c>
      <c r="J2688" s="13" t="s">
        <v>568</v>
      </c>
      <c r="K2688" s="13" t="s">
        <v>168</v>
      </c>
      <c r="L2688" s="2" t="s">
        <v>581</v>
      </c>
      <c r="M2688" s="22" t="s">
        <v>566</v>
      </c>
      <c r="N2688" s="22"/>
    </row>
    <row r="2689" spans="1:14" ht="27.6">
      <c r="A2689" s="6" t="s">
        <v>32</v>
      </c>
      <c r="B2689" s="62" t="s">
        <v>579</v>
      </c>
      <c r="C2689" s="2" t="s">
        <v>22</v>
      </c>
      <c r="D2689" s="2" t="s">
        <v>134</v>
      </c>
      <c r="E2689" s="12" t="s">
        <v>168</v>
      </c>
      <c r="F2689" s="12" t="s">
        <v>168</v>
      </c>
      <c r="G2689" s="13" t="s">
        <v>168</v>
      </c>
      <c r="H2689" s="13" t="s">
        <v>168</v>
      </c>
      <c r="I2689" s="13" t="s">
        <v>168</v>
      </c>
      <c r="J2689" s="13" t="s">
        <v>568</v>
      </c>
      <c r="K2689" s="13" t="s">
        <v>168</v>
      </c>
      <c r="L2689" s="2" t="s">
        <v>581</v>
      </c>
      <c r="M2689" s="22" t="s">
        <v>566</v>
      </c>
      <c r="N2689" s="22"/>
    </row>
    <row r="2690" spans="1:14" ht="27.6">
      <c r="A2690" s="6" t="s">
        <v>32</v>
      </c>
      <c r="B2690" s="62" t="s">
        <v>579</v>
      </c>
      <c r="C2690" s="2" t="s">
        <v>87</v>
      </c>
      <c r="D2690" s="2" t="s">
        <v>135</v>
      </c>
      <c r="E2690" s="12" t="s">
        <v>168</v>
      </c>
      <c r="F2690" s="12" t="s">
        <v>168</v>
      </c>
      <c r="G2690" s="13">
        <v>1131406</v>
      </c>
      <c r="H2690" s="13">
        <v>1131406</v>
      </c>
      <c r="I2690" s="13">
        <v>1183736.29</v>
      </c>
      <c r="J2690" s="13">
        <v>52330.29</v>
      </c>
      <c r="K2690" s="13">
        <v>127062.53</v>
      </c>
      <c r="L2690" s="135">
        <v>127062.53</v>
      </c>
      <c r="M2690" s="22" t="s">
        <v>566</v>
      </c>
      <c r="N2690" s="22"/>
    </row>
    <row r="2691" spans="1:14" ht="27.6">
      <c r="A2691" s="6" t="s">
        <v>32</v>
      </c>
      <c r="B2691" s="62" t="s">
        <v>579</v>
      </c>
      <c r="C2691" s="2" t="s">
        <v>23</v>
      </c>
      <c r="D2691" s="2" t="s">
        <v>136</v>
      </c>
      <c r="E2691" s="12" t="s">
        <v>168</v>
      </c>
      <c r="F2691" s="12" t="s">
        <v>168</v>
      </c>
      <c r="G2691" s="13">
        <v>2882384</v>
      </c>
      <c r="H2691" s="13">
        <v>2882384</v>
      </c>
      <c r="I2691" s="13">
        <v>2882384</v>
      </c>
      <c r="J2691" s="13" t="s">
        <v>568</v>
      </c>
      <c r="K2691" s="13" t="s">
        <v>168</v>
      </c>
      <c r="L2691" s="2" t="s">
        <v>581</v>
      </c>
      <c r="M2691" s="22" t="s">
        <v>566</v>
      </c>
      <c r="N2691" s="22"/>
    </row>
    <row r="2692" spans="1:14">
      <c r="A2692" s="6" t="s">
        <v>32</v>
      </c>
      <c r="B2692" s="62" t="s">
        <v>579</v>
      </c>
      <c r="C2692" s="2" t="s">
        <v>23</v>
      </c>
      <c r="D2692" s="2" t="s">
        <v>126</v>
      </c>
      <c r="E2692" s="12"/>
      <c r="F2692" s="12"/>
      <c r="G2692" s="13">
        <v>7219179</v>
      </c>
      <c r="H2692" s="13">
        <v>7219179</v>
      </c>
      <c r="I2692" s="13">
        <v>7219179</v>
      </c>
      <c r="J2692" s="13" t="s">
        <v>568</v>
      </c>
      <c r="K2692" s="13" t="s">
        <v>168</v>
      </c>
      <c r="L2692" s="2" t="s">
        <v>581</v>
      </c>
      <c r="M2692" s="22" t="s">
        <v>566</v>
      </c>
      <c r="N2692" s="22"/>
    </row>
    <row r="2693" spans="1:14" ht="27.6">
      <c r="A2693" s="6" t="s">
        <v>32</v>
      </c>
      <c r="B2693" s="62" t="s">
        <v>579</v>
      </c>
      <c r="C2693" s="2" t="s">
        <v>23</v>
      </c>
      <c r="D2693" s="2" t="s">
        <v>127</v>
      </c>
      <c r="E2693" s="12" t="s">
        <v>168</v>
      </c>
      <c r="F2693" s="12" t="s">
        <v>168</v>
      </c>
      <c r="G2693" s="13" t="s">
        <v>168</v>
      </c>
      <c r="H2693" s="13" t="s">
        <v>168</v>
      </c>
      <c r="I2693" s="13" t="s">
        <v>168</v>
      </c>
      <c r="J2693" s="13" t="s">
        <v>568</v>
      </c>
      <c r="K2693" s="13" t="s">
        <v>168</v>
      </c>
      <c r="L2693" s="2" t="s">
        <v>581</v>
      </c>
      <c r="M2693" s="22" t="s">
        <v>566</v>
      </c>
      <c r="N2693" s="22"/>
    </row>
    <row r="2694" spans="1:14" ht="27.6">
      <c r="A2694" s="6" t="s">
        <v>32</v>
      </c>
      <c r="B2694" s="62" t="s">
        <v>579</v>
      </c>
      <c r="C2694" s="2" t="s">
        <v>23</v>
      </c>
      <c r="D2694" s="2" t="s">
        <v>128</v>
      </c>
      <c r="E2694" s="12" t="s">
        <v>168</v>
      </c>
      <c r="F2694" s="12" t="s">
        <v>168</v>
      </c>
      <c r="G2694" s="13" t="s">
        <v>168</v>
      </c>
      <c r="H2694" s="13" t="s">
        <v>168</v>
      </c>
      <c r="I2694" s="13" t="s">
        <v>168</v>
      </c>
      <c r="J2694" s="13" t="s">
        <v>568</v>
      </c>
      <c r="K2694" s="13" t="s">
        <v>168</v>
      </c>
      <c r="L2694" s="2" t="s">
        <v>581</v>
      </c>
      <c r="M2694" s="22" t="s">
        <v>566</v>
      </c>
      <c r="N2694" s="22"/>
    </row>
    <row r="2695" spans="1:14" ht="27.6">
      <c r="A2695" s="6" t="s">
        <v>32</v>
      </c>
      <c r="B2695" s="62" t="s">
        <v>579</v>
      </c>
      <c r="C2695" s="2" t="s">
        <v>23</v>
      </c>
      <c r="D2695" s="2" t="s">
        <v>129</v>
      </c>
      <c r="E2695" s="12" t="s">
        <v>168</v>
      </c>
      <c r="F2695" s="12" t="s">
        <v>168</v>
      </c>
      <c r="G2695" s="13">
        <v>659144</v>
      </c>
      <c r="H2695" s="13">
        <v>324750</v>
      </c>
      <c r="I2695" s="13">
        <v>659144</v>
      </c>
      <c r="J2695" s="13">
        <v>334394</v>
      </c>
      <c r="K2695" s="13" t="s">
        <v>168</v>
      </c>
      <c r="L2695" s="2" t="s">
        <v>581</v>
      </c>
      <c r="M2695" s="22" t="s">
        <v>566</v>
      </c>
      <c r="N2695" s="22"/>
    </row>
    <row r="2696" spans="1:14" ht="27.6">
      <c r="A2696" s="6" t="s">
        <v>32</v>
      </c>
      <c r="B2696" s="62" t="s">
        <v>579</v>
      </c>
      <c r="C2696" s="2" t="s">
        <v>23</v>
      </c>
      <c r="D2696" s="2" t="s">
        <v>130</v>
      </c>
      <c r="E2696" s="12" t="s">
        <v>168</v>
      </c>
      <c r="F2696" s="12" t="s">
        <v>168</v>
      </c>
      <c r="G2696" s="13" t="s">
        <v>168</v>
      </c>
      <c r="H2696" s="13" t="s">
        <v>168</v>
      </c>
      <c r="I2696" s="13" t="s">
        <v>168</v>
      </c>
      <c r="J2696" s="13" t="s">
        <v>568</v>
      </c>
      <c r="K2696" s="13" t="s">
        <v>168</v>
      </c>
      <c r="L2696" s="2" t="s">
        <v>581</v>
      </c>
      <c r="M2696" s="22" t="s">
        <v>566</v>
      </c>
      <c r="N2696" s="22"/>
    </row>
    <row r="2697" spans="1:14" ht="27.6">
      <c r="A2697" s="6" t="s">
        <v>32</v>
      </c>
      <c r="B2697" s="62" t="s">
        <v>579</v>
      </c>
      <c r="C2697" s="2" t="s">
        <v>23</v>
      </c>
      <c r="D2697" s="2" t="s">
        <v>137</v>
      </c>
      <c r="E2697" s="12" t="s">
        <v>168</v>
      </c>
      <c r="F2697" s="12" t="s">
        <v>168</v>
      </c>
      <c r="G2697" s="13" t="s">
        <v>168</v>
      </c>
      <c r="H2697" s="13" t="s">
        <v>168</v>
      </c>
      <c r="I2697" s="13" t="s">
        <v>168</v>
      </c>
      <c r="J2697" s="13" t="s">
        <v>568</v>
      </c>
      <c r="K2697" s="13" t="s">
        <v>168</v>
      </c>
      <c r="L2697" s="2" t="s">
        <v>581</v>
      </c>
      <c r="M2697" s="22" t="s">
        <v>566</v>
      </c>
      <c r="N2697" s="22"/>
    </row>
    <row r="2698" spans="1:14" ht="27.6">
      <c r="A2698" s="6" t="s">
        <v>32</v>
      </c>
      <c r="B2698" s="62" t="s">
        <v>579</v>
      </c>
      <c r="C2698" s="2" t="s">
        <v>23</v>
      </c>
      <c r="D2698" s="2" t="s">
        <v>138</v>
      </c>
      <c r="E2698" s="12" t="s">
        <v>168</v>
      </c>
      <c r="F2698" s="12" t="s">
        <v>168</v>
      </c>
      <c r="G2698" s="13" t="s">
        <v>168</v>
      </c>
      <c r="H2698" s="13" t="s">
        <v>168</v>
      </c>
      <c r="I2698" s="13" t="s">
        <v>168</v>
      </c>
      <c r="J2698" s="13" t="s">
        <v>568</v>
      </c>
      <c r="K2698" s="13" t="s">
        <v>168</v>
      </c>
      <c r="L2698" s="2" t="s">
        <v>581</v>
      </c>
      <c r="M2698" s="22" t="s">
        <v>566</v>
      </c>
      <c r="N2698" s="22"/>
    </row>
    <row r="2699" spans="1:14" ht="27.6">
      <c r="A2699" s="6" t="s">
        <v>32</v>
      </c>
      <c r="B2699" s="62" t="s">
        <v>579</v>
      </c>
      <c r="C2699" s="2" t="s">
        <v>23</v>
      </c>
      <c r="D2699" s="2" t="s">
        <v>134</v>
      </c>
      <c r="E2699" s="12" t="s">
        <v>168</v>
      </c>
      <c r="F2699" s="12" t="s">
        <v>168</v>
      </c>
      <c r="G2699" s="13" t="s">
        <v>168</v>
      </c>
      <c r="H2699" s="13" t="s">
        <v>168</v>
      </c>
      <c r="I2699" s="13" t="s">
        <v>168</v>
      </c>
      <c r="J2699" s="13" t="s">
        <v>568</v>
      </c>
      <c r="K2699" s="13" t="s">
        <v>168</v>
      </c>
      <c r="L2699" s="2" t="s">
        <v>581</v>
      </c>
      <c r="M2699" s="22" t="s">
        <v>566</v>
      </c>
      <c r="N2699" s="22"/>
    </row>
    <row r="2700" spans="1:14" ht="27.6">
      <c r="A2700" s="6" t="s">
        <v>32</v>
      </c>
      <c r="B2700" s="62" t="s">
        <v>579</v>
      </c>
      <c r="C2700" s="2" t="s">
        <v>24</v>
      </c>
      <c r="D2700" s="2" t="s">
        <v>125</v>
      </c>
      <c r="E2700" s="12" t="s">
        <v>168</v>
      </c>
      <c r="F2700" s="12" t="s">
        <v>168</v>
      </c>
      <c r="G2700" s="13">
        <v>9131944</v>
      </c>
      <c r="H2700" s="13">
        <v>1239087</v>
      </c>
      <c r="I2700" s="13">
        <v>9131944</v>
      </c>
      <c r="J2700" s="13">
        <v>7892857</v>
      </c>
      <c r="K2700" s="13" t="s">
        <v>168</v>
      </c>
      <c r="L2700" s="2" t="s">
        <v>581</v>
      </c>
      <c r="M2700" s="22"/>
      <c r="N2700" s="22"/>
    </row>
    <row r="2701" spans="1:14" ht="27.6">
      <c r="A2701" s="6" t="s">
        <v>32</v>
      </c>
      <c r="B2701" s="62" t="s">
        <v>579</v>
      </c>
      <c r="C2701" s="2" t="s">
        <v>24</v>
      </c>
      <c r="D2701" s="2" t="s">
        <v>126</v>
      </c>
      <c r="E2701" s="12" t="s">
        <v>168</v>
      </c>
      <c r="F2701" s="12" t="s">
        <v>168</v>
      </c>
      <c r="G2701" s="13">
        <v>8574189</v>
      </c>
      <c r="H2701" s="13">
        <v>617755</v>
      </c>
      <c r="I2701" s="13">
        <v>8574189</v>
      </c>
      <c r="J2701" s="13">
        <v>7956433.1600000001</v>
      </c>
      <c r="K2701" s="13" t="s">
        <v>168</v>
      </c>
      <c r="L2701" s="2" t="s">
        <v>581</v>
      </c>
      <c r="M2701" s="22"/>
      <c r="N2701" s="22"/>
    </row>
    <row r="2702" spans="1:14" ht="27.6">
      <c r="A2702" s="6" t="s">
        <v>32</v>
      </c>
      <c r="B2702" s="62" t="s">
        <v>579</v>
      </c>
      <c r="C2702" s="2" t="s">
        <v>24</v>
      </c>
      <c r="D2702" s="2" t="s">
        <v>127</v>
      </c>
      <c r="E2702" s="12" t="s">
        <v>168</v>
      </c>
      <c r="F2702" s="12" t="s">
        <v>168</v>
      </c>
      <c r="G2702" s="13" t="s">
        <v>168</v>
      </c>
      <c r="H2702" s="13" t="s">
        <v>168</v>
      </c>
      <c r="I2702" s="13" t="s">
        <v>168</v>
      </c>
      <c r="J2702" s="13" t="s">
        <v>568</v>
      </c>
      <c r="K2702" s="13" t="s">
        <v>168</v>
      </c>
      <c r="L2702" s="2" t="s">
        <v>581</v>
      </c>
      <c r="M2702" s="22" t="s">
        <v>566</v>
      </c>
      <c r="N2702" s="22"/>
    </row>
    <row r="2703" spans="1:14" ht="27.6">
      <c r="A2703" s="6" t="s">
        <v>32</v>
      </c>
      <c r="B2703" s="62" t="s">
        <v>579</v>
      </c>
      <c r="C2703" s="2" t="s">
        <v>24</v>
      </c>
      <c r="D2703" s="2" t="s">
        <v>128</v>
      </c>
      <c r="E2703" s="12" t="s">
        <v>168</v>
      </c>
      <c r="F2703" s="12" t="s">
        <v>168</v>
      </c>
      <c r="G2703" s="13" t="s">
        <v>168</v>
      </c>
      <c r="H2703" s="13" t="s">
        <v>168</v>
      </c>
      <c r="I2703" s="13" t="s">
        <v>168</v>
      </c>
      <c r="J2703" s="13" t="s">
        <v>568</v>
      </c>
      <c r="K2703" s="13" t="s">
        <v>168</v>
      </c>
      <c r="L2703" s="2" t="s">
        <v>581</v>
      </c>
      <c r="M2703" s="22" t="s">
        <v>566</v>
      </c>
      <c r="N2703" s="22"/>
    </row>
    <row r="2704" spans="1:14" ht="27.6">
      <c r="A2704" s="6" t="s">
        <v>32</v>
      </c>
      <c r="B2704" s="62" t="s">
        <v>579</v>
      </c>
      <c r="C2704" s="2" t="s">
        <v>24</v>
      </c>
      <c r="D2704" s="2" t="s">
        <v>129</v>
      </c>
      <c r="E2704" s="12" t="s">
        <v>168</v>
      </c>
      <c r="F2704" s="12" t="s">
        <v>168</v>
      </c>
      <c r="G2704" s="13">
        <v>1118769</v>
      </c>
      <c r="H2704" s="13" t="s">
        <v>168</v>
      </c>
      <c r="I2704" s="13">
        <v>1118769</v>
      </c>
      <c r="J2704" s="13">
        <v>776920.14</v>
      </c>
      <c r="K2704" s="13">
        <v>1118769</v>
      </c>
      <c r="L2704" s="135">
        <v>341848.86</v>
      </c>
      <c r="M2704" s="22" t="s">
        <v>566</v>
      </c>
      <c r="N2704" s="22"/>
    </row>
    <row r="2705" spans="1:14" ht="27.6">
      <c r="A2705" s="6" t="s">
        <v>32</v>
      </c>
      <c r="B2705" s="63" t="s">
        <v>579</v>
      </c>
      <c r="C2705" s="2" t="s">
        <v>24</v>
      </c>
      <c r="D2705" s="2" t="s">
        <v>130</v>
      </c>
      <c r="E2705" s="12" t="s">
        <v>168</v>
      </c>
      <c r="F2705" s="12" t="s">
        <v>168</v>
      </c>
      <c r="G2705" s="13" t="s">
        <v>168</v>
      </c>
      <c r="H2705" s="13" t="s">
        <v>168</v>
      </c>
      <c r="I2705" s="13" t="s">
        <v>168</v>
      </c>
      <c r="J2705" s="13" t="s">
        <v>568</v>
      </c>
      <c r="K2705" s="13" t="s">
        <v>168</v>
      </c>
      <c r="L2705" s="2" t="s">
        <v>581</v>
      </c>
      <c r="M2705" s="22" t="s">
        <v>566</v>
      </c>
      <c r="N2705" s="22"/>
    </row>
    <row r="2706" spans="1:14" ht="27.6">
      <c r="A2706" s="6" t="s">
        <v>32</v>
      </c>
      <c r="B2706" s="62" t="s">
        <v>579</v>
      </c>
      <c r="C2706" s="2" t="s">
        <v>24</v>
      </c>
      <c r="D2706" s="2" t="s">
        <v>137</v>
      </c>
      <c r="E2706" s="12" t="s">
        <v>168</v>
      </c>
      <c r="F2706" s="12" t="s">
        <v>168</v>
      </c>
      <c r="G2706" s="13" t="s">
        <v>168</v>
      </c>
      <c r="H2706" s="13" t="s">
        <v>168</v>
      </c>
      <c r="I2706" s="13" t="s">
        <v>168</v>
      </c>
      <c r="J2706" s="13" t="s">
        <v>568</v>
      </c>
      <c r="K2706" s="13" t="s">
        <v>168</v>
      </c>
      <c r="L2706" s="2" t="s">
        <v>581</v>
      </c>
      <c r="M2706" s="22" t="s">
        <v>566</v>
      </c>
      <c r="N2706" s="22"/>
    </row>
    <row r="2707" spans="1:14" ht="27.6">
      <c r="A2707" s="6" t="s">
        <v>32</v>
      </c>
      <c r="B2707" s="62" t="s">
        <v>579</v>
      </c>
      <c r="C2707" s="2" t="s">
        <v>24</v>
      </c>
      <c r="D2707" s="2" t="s">
        <v>139</v>
      </c>
      <c r="E2707" s="12" t="s">
        <v>168</v>
      </c>
      <c r="F2707" s="12" t="s">
        <v>168</v>
      </c>
      <c r="G2707" s="13" t="s">
        <v>168</v>
      </c>
      <c r="H2707" s="13" t="s">
        <v>168</v>
      </c>
      <c r="I2707" s="13" t="s">
        <v>168</v>
      </c>
      <c r="J2707" s="13" t="s">
        <v>568</v>
      </c>
      <c r="K2707" s="13" t="s">
        <v>168</v>
      </c>
      <c r="L2707" s="2" t="s">
        <v>581</v>
      </c>
      <c r="M2707" s="22" t="s">
        <v>566</v>
      </c>
      <c r="N2707" s="22"/>
    </row>
    <row r="2708" spans="1:14" ht="27.6">
      <c r="A2708" s="6" t="s">
        <v>32</v>
      </c>
      <c r="B2708" s="62" t="s">
        <v>579</v>
      </c>
      <c r="C2708" s="2" t="s">
        <v>24</v>
      </c>
      <c r="D2708" s="2" t="s">
        <v>140</v>
      </c>
      <c r="E2708" s="12" t="s">
        <v>168</v>
      </c>
      <c r="F2708" s="12" t="s">
        <v>168</v>
      </c>
      <c r="G2708" s="13" t="s">
        <v>168</v>
      </c>
      <c r="H2708" s="13" t="s">
        <v>168</v>
      </c>
      <c r="I2708" s="13" t="s">
        <v>168</v>
      </c>
      <c r="J2708" s="13" t="s">
        <v>568</v>
      </c>
      <c r="K2708" s="13" t="s">
        <v>168</v>
      </c>
      <c r="L2708" s="2" t="s">
        <v>581</v>
      </c>
      <c r="M2708" s="22" t="s">
        <v>566</v>
      </c>
      <c r="N2708" s="22"/>
    </row>
    <row r="2709" spans="1:14" ht="27.6">
      <c r="A2709" s="6" t="s">
        <v>32</v>
      </c>
      <c r="B2709" s="62" t="s">
        <v>579</v>
      </c>
      <c r="C2709" s="2" t="s">
        <v>24</v>
      </c>
      <c r="D2709" s="2" t="s">
        <v>134</v>
      </c>
      <c r="E2709" s="12" t="s">
        <v>168</v>
      </c>
      <c r="F2709" s="12" t="s">
        <v>168</v>
      </c>
      <c r="G2709" s="13" t="s">
        <v>168</v>
      </c>
      <c r="H2709" s="13" t="s">
        <v>168</v>
      </c>
      <c r="I2709" s="13" t="s">
        <v>168</v>
      </c>
      <c r="J2709" s="13" t="s">
        <v>568</v>
      </c>
      <c r="K2709" s="13" t="s">
        <v>168</v>
      </c>
      <c r="L2709" s="2" t="s">
        <v>581</v>
      </c>
      <c r="M2709" s="22" t="s">
        <v>566</v>
      </c>
      <c r="N2709" s="22"/>
    </row>
    <row r="2710" spans="1:14" ht="27.6">
      <c r="A2710" s="6" t="s">
        <v>32</v>
      </c>
      <c r="B2710" s="62" t="s">
        <v>579</v>
      </c>
      <c r="C2710" s="2" t="s">
        <v>25</v>
      </c>
      <c r="D2710" s="2" t="s">
        <v>134</v>
      </c>
      <c r="E2710" s="12" t="s">
        <v>168</v>
      </c>
      <c r="F2710" s="12" t="s">
        <v>168</v>
      </c>
      <c r="G2710" s="13" t="s">
        <v>168</v>
      </c>
      <c r="H2710" s="13" t="s">
        <v>168</v>
      </c>
      <c r="I2710" s="13" t="s">
        <v>168</v>
      </c>
      <c r="J2710" s="13" t="s">
        <v>568</v>
      </c>
      <c r="K2710" s="13" t="s">
        <v>168</v>
      </c>
      <c r="L2710" s="2" t="s">
        <v>581</v>
      </c>
      <c r="M2710" s="22" t="s">
        <v>566</v>
      </c>
      <c r="N2710" s="22"/>
    </row>
    <row r="2711" spans="1:14" ht="27.6">
      <c r="A2711" s="6" t="s">
        <v>32</v>
      </c>
      <c r="B2711" s="62" t="s">
        <v>579</v>
      </c>
      <c r="C2711" s="2" t="s">
        <v>25</v>
      </c>
      <c r="D2711" s="2" t="s">
        <v>134</v>
      </c>
      <c r="E2711" s="12" t="s">
        <v>168</v>
      </c>
      <c r="F2711" s="12" t="s">
        <v>168</v>
      </c>
      <c r="G2711" s="13" t="s">
        <v>168</v>
      </c>
      <c r="H2711" s="13" t="s">
        <v>168</v>
      </c>
      <c r="I2711" s="13" t="s">
        <v>168</v>
      </c>
      <c r="J2711" s="13" t="s">
        <v>568</v>
      </c>
      <c r="K2711" s="13" t="s">
        <v>168</v>
      </c>
      <c r="L2711" s="2" t="s">
        <v>581</v>
      </c>
      <c r="M2711" s="22" t="s">
        <v>566</v>
      </c>
      <c r="N2711" s="22"/>
    </row>
    <row r="2712" spans="1:14" ht="27.6">
      <c r="A2712" s="6" t="s">
        <v>32</v>
      </c>
      <c r="B2712" s="62" t="s">
        <v>579</v>
      </c>
      <c r="C2712" s="2" t="s">
        <v>26</v>
      </c>
      <c r="D2712" s="2" t="s">
        <v>134</v>
      </c>
      <c r="E2712" s="12" t="s">
        <v>168</v>
      </c>
      <c r="F2712" s="12" t="s">
        <v>168</v>
      </c>
      <c r="G2712" s="13" t="s">
        <v>168</v>
      </c>
      <c r="H2712" s="13" t="s">
        <v>168</v>
      </c>
      <c r="I2712" s="13" t="s">
        <v>168</v>
      </c>
      <c r="J2712" s="13" t="s">
        <v>568</v>
      </c>
      <c r="K2712" s="13" t="s">
        <v>168</v>
      </c>
      <c r="L2712" s="2" t="s">
        <v>581</v>
      </c>
      <c r="M2712" s="22" t="s">
        <v>566</v>
      </c>
      <c r="N2712" s="22"/>
    </row>
    <row r="2713" spans="1:14" ht="27.6">
      <c r="A2713" s="6" t="s">
        <v>32</v>
      </c>
      <c r="B2713" s="62" t="s">
        <v>579</v>
      </c>
      <c r="C2713" s="2" t="s">
        <v>26</v>
      </c>
      <c r="D2713" s="2" t="s">
        <v>134</v>
      </c>
      <c r="E2713" s="12" t="s">
        <v>168</v>
      </c>
      <c r="F2713" s="12" t="s">
        <v>168</v>
      </c>
      <c r="G2713" s="13" t="s">
        <v>168</v>
      </c>
      <c r="H2713" s="13" t="s">
        <v>168</v>
      </c>
      <c r="I2713" s="13" t="s">
        <v>168</v>
      </c>
      <c r="J2713" s="13" t="s">
        <v>568</v>
      </c>
      <c r="K2713" s="13" t="s">
        <v>168</v>
      </c>
      <c r="L2713" s="2" t="s">
        <v>581</v>
      </c>
      <c r="M2713" s="22" t="s">
        <v>566</v>
      </c>
      <c r="N2713" s="22"/>
    </row>
    <row r="2714" spans="1:14" ht="27.6">
      <c r="A2714" s="6" t="s">
        <v>32</v>
      </c>
      <c r="B2714" s="62" t="s">
        <v>579</v>
      </c>
      <c r="C2714" s="2" t="s">
        <v>14</v>
      </c>
      <c r="D2714" s="2" t="s">
        <v>134</v>
      </c>
      <c r="E2714" s="12" t="s">
        <v>168</v>
      </c>
      <c r="F2714" s="12" t="s">
        <v>168</v>
      </c>
      <c r="G2714" s="13" t="s">
        <v>168</v>
      </c>
      <c r="H2714" s="13" t="s">
        <v>168</v>
      </c>
      <c r="I2714" s="13" t="s">
        <v>168</v>
      </c>
      <c r="J2714" s="13" t="s">
        <v>568</v>
      </c>
      <c r="K2714" s="13" t="s">
        <v>168</v>
      </c>
      <c r="L2714" s="2" t="s">
        <v>581</v>
      </c>
      <c r="M2714" s="22" t="s">
        <v>566</v>
      </c>
      <c r="N2714" s="22"/>
    </row>
    <row r="2715" spans="1:14" ht="27.6">
      <c r="A2715" s="6" t="s">
        <v>32</v>
      </c>
      <c r="B2715" s="62" t="s">
        <v>579</v>
      </c>
      <c r="C2715" s="2" t="s">
        <v>14</v>
      </c>
      <c r="D2715" s="2" t="s">
        <v>134</v>
      </c>
      <c r="E2715" s="12" t="s">
        <v>168</v>
      </c>
      <c r="F2715" s="12" t="s">
        <v>168</v>
      </c>
      <c r="G2715" s="13" t="s">
        <v>168</v>
      </c>
      <c r="H2715" s="13" t="s">
        <v>168</v>
      </c>
      <c r="I2715" s="13" t="s">
        <v>168</v>
      </c>
      <c r="J2715" s="13" t="s">
        <v>568</v>
      </c>
      <c r="K2715" s="13" t="s">
        <v>168</v>
      </c>
      <c r="L2715" s="2" t="s">
        <v>581</v>
      </c>
      <c r="M2715" s="22" t="s">
        <v>566</v>
      </c>
      <c r="N2715" s="22"/>
    </row>
    <row r="2716" spans="1:14" ht="27.6">
      <c r="A2716" s="6" t="s">
        <v>32</v>
      </c>
      <c r="B2716" s="62" t="s">
        <v>579</v>
      </c>
      <c r="C2716" s="2" t="s">
        <v>27</v>
      </c>
      <c r="D2716" s="2" t="s">
        <v>141</v>
      </c>
      <c r="E2716" s="12" t="s">
        <v>168</v>
      </c>
      <c r="F2716" s="12" t="s">
        <v>168</v>
      </c>
      <c r="G2716" s="13" t="s">
        <v>168</v>
      </c>
      <c r="H2716" s="13" t="s">
        <v>168</v>
      </c>
      <c r="I2716" s="13" t="s">
        <v>168</v>
      </c>
      <c r="J2716" s="13" t="s">
        <v>568</v>
      </c>
      <c r="K2716" s="13" t="s">
        <v>168</v>
      </c>
      <c r="L2716" s="2" t="s">
        <v>581</v>
      </c>
      <c r="M2716" s="22" t="s">
        <v>566</v>
      </c>
      <c r="N2716" s="22"/>
    </row>
    <row r="2717" spans="1:14" ht="41.4">
      <c r="A2717" s="6" t="s">
        <v>32</v>
      </c>
      <c r="B2717" s="62" t="s">
        <v>579</v>
      </c>
      <c r="C2717" s="2" t="s">
        <v>27</v>
      </c>
      <c r="D2717" s="2" t="s">
        <v>142</v>
      </c>
      <c r="E2717" s="12" t="s">
        <v>168</v>
      </c>
      <c r="F2717" s="12" t="s">
        <v>168</v>
      </c>
      <c r="G2717" s="13" t="s">
        <v>168</v>
      </c>
      <c r="H2717" s="13" t="s">
        <v>168</v>
      </c>
      <c r="I2717" s="13" t="s">
        <v>168</v>
      </c>
      <c r="J2717" s="13" t="s">
        <v>568</v>
      </c>
      <c r="K2717" s="13" t="s">
        <v>168</v>
      </c>
      <c r="L2717" s="2" t="s">
        <v>581</v>
      </c>
      <c r="M2717" s="22" t="s">
        <v>566</v>
      </c>
      <c r="N2717" s="22"/>
    </row>
    <row r="2718" spans="1:14" ht="27.6">
      <c r="A2718" s="6" t="s">
        <v>32</v>
      </c>
      <c r="B2718" s="62" t="s">
        <v>582</v>
      </c>
      <c r="C2718" s="2" t="s">
        <v>22</v>
      </c>
      <c r="D2718" s="2" t="s">
        <v>125</v>
      </c>
      <c r="E2718" s="141">
        <v>8734102</v>
      </c>
      <c r="F2718" s="141">
        <v>7942839</v>
      </c>
      <c r="G2718" s="13"/>
      <c r="H2718" s="142">
        <v>722263</v>
      </c>
      <c r="I2718" s="13"/>
      <c r="J2718" s="13"/>
      <c r="K2718" s="13"/>
      <c r="M2718" s="22"/>
      <c r="N2718" s="22"/>
    </row>
    <row r="2719" spans="1:14" ht="27.6">
      <c r="A2719" s="6" t="s">
        <v>32</v>
      </c>
      <c r="B2719" s="62" t="s">
        <v>582</v>
      </c>
      <c r="C2719" s="2" t="s">
        <v>22</v>
      </c>
      <c r="D2719" s="2" t="s">
        <v>126</v>
      </c>
      <c r="E2719" s="141">
        <v>8734102</v>
      </c>
      <c r="F2719" s="141">
        <v>7453690</v>
      </c>
      <c r="G2719" s="13"/>
      <c r="H2719" s="142">
        <v>1280412</v>
      </c>
      <c r="I2719" s="13"/>
      <c r="J2719" s="13"/>
      <c r="K2719" s="13"/>
      <c r="M2719" s="22"/>
      <c r="N2719" s="22"/>
    </row>
    <row r="2720" spans="1:14" ht="27.6">
      <c r="A2720" s="6" t="s">
        <v>32</v>
      </c>
      <c r="B2720" s="62" t="s">
        <v>582</v>
      </c>
      <c r="C2720" s="2" t="s">
        <v>22</v>
      </c>
      <c r="D2720" s="2" t="s">
        <v>127</v>
      </c>
      <c r="E2720" s="12"/>
      <c r="F2720" s="12"/>
      <c r="G2720" s="13"/>
      <c r="H2720" s="13"/>
      <c r="I2720" s="13"/>
      <c r="J2720" s="13"/>
      <c r="K2720" s="13"/>
      <c r="M2720" s="22"/>
      <c r="N2720" s="22"/>
    </row>
    <row r="2721" spans="1:14" ht="27.6">
      <c r="A2721" s="6" t="s">
        <v>32</v>
      </c>
      <c r="B2721" s="62" t="s">
        <v>582</v>
      </c>
      <c r="C2721" s="2" t="s">
        <v>22</v>
      </c>
      <c r="D2721" s="2" t="s">
        <v>128</v>
      </c>
      <c r="E2721" s="12"/>
      <c r="F2721" s="12"/>
      <c r="G2721" s="13"/>
      <c r="H2721" s="13"/>
      <c r="I2721" s="13"/>
      <c r="J2721" s="13"/>
      <c r="K2721" s="13"/>
      <c r="M2721" s="22"/>
      <c r="N2721" s="22"/>
    </row>
    <row r="2722" spans="1:14" ht="27.6">
      <c r="A2722" s="6" t="s">
        <v>32</v>
      </c>
      <c r="B2722" s="62" t="s">
        <v>582</v>
      </c>
      <c r="C2722" s="2" t="s">
        <v>22</v>
      </c>
      <c r="D2722" s="2" t="s">
        <v>129</v>
      </c>
      <c r="E2722" s="12"/>
      <c r="F2722" s="12"/>
      <c r="G2722" s="13"/>
      <c r="H2722" s="13"/>
      <c r="I2722" s="13"/>
      <c r="J2722" s="13"/>
      <c r="K2722" s="13"/>
      <c r="M2722" s="22"/>
      <c r="N2722" s="22"/>
    </row>
    <row r="2723" spans="1:14" ht="27.6">
      <c r="A2723" s="6" t="s">
        <v>32</v>
      </c>
      <c r="B2723" s="62" t="s">
        <v>582</v>
      </c>
      <c r="C2723" s="2" t="s">
        <v>22</v>
      </c>
      <c r="D2723" s="2" t="s">
        <v>130</v>
      </c>
      <c r="E2723" s="141">
        <v>860863</v>
      </c>
      <c r="F2723" s="141">
        <v>850956</v>
      </c>
      <c r="G2723" s="13"/>
      <c r="H2723" s="13"/>
      <c r="I2723" s="13"/>
      <c r="J2723" s="13"/>
      <c r="K2723" s="13"/>
      <c r="L2723" s="133">
        <v>9907</v>
      </c>
      <c r="M2723" s="22"/>
      <c r="N2723" s="22"/>
    </row>
    <row r="2724" spans="1:14" ht="27.6">
      <c r="A2724" s="6" t="s">
        <v>32</v>
      </c>
      <c r="B2724" s="62" t="s">
        <v>582</v>
      </c>
      <c r="C2724" s="2" t="s">
        <v>22</v>
      </c>
      <c r="D2724" s="2" t="s">
        <v>131</v>
      </c>
      <c r="E2724" s="12"/>
      <c r="F2724" s="12"/>
      <c r="G2724" s="13"/>
      <c r="H2724" s="13"/>
      <c r="I2724" s="13"/>
      <c r="J2724" s="13"/>
      <c r="K2724" s="13"/>
      <c r="M2724" s="22"/>
      <c r="N2724" s="22"/>
    </row>
    <row r="2725" spans="1:14" ht="27.6">
      <c r="A2725" s="6" t="s">
        <v>32</v>
      </c>
      <c r="B2725" s="62" t="s">
        <v>582</v>
      </c>
      <c r="C2725" s="2" t="s">
        <v>22</v>
      </c>
      <c r="D2725" s="2" t="s">
        <v>132</v>
      </c>
      <c r="E2725" s="12"/>
      <c r="F2725" s="12"/>
      <c r="G2725" s="13"/>
      <c r="H2725" s="13"/>
      <c r="I2725" s="13"/>
      <c r="J2725" s="13"/>
      <c r="K2725" s="13"/>
      <c r="M2725" s="22"/>
      <c r="N2725" s="22"/>
    </row>
    <row r="2726" spans="1:14" ht="27.6">
      <c r="A2726" s="6" t="s">
        <v>32</v>
      </c>
      <c r="B2726" s="62" t="s">
        <v>582</v>
      </c>
      <c r="C2726" s="2" t="s">
        <v>22</v>
      </c>
      <c r="D2726" s="2" t="s">
        <v>133</v>
      </c>
      <c r="E2726" s="12"/>
      <c r="F2726" s="12"/>
      <c r="G2726" s="13"/>
      <c r="H2726" s="13"/>
      <c r="I2726" s="13"/>
      <c r="J2726" s="13"/>
      <c r="K2726" s="13"/>
      <c r="M2726" s="22"/>
      <c r="N2726" s="22"/>
    </row>
    <row r="2727" spans="1:14" ht="27.6">
      <c r="A2727" s="6" t="s">
        <v>32</v>
      </c>
      <c r="B2727" s="62" t="s">
        <v>582</v>
      </c>
      <c r="C2727" s="2" t="s">
        <v>22</v>
      </c>
      <c r="D2727" s="2" t="s">
        <v>134</v>
      </c>
      <c r="E2727" s="12"/>
      <c r="F2727" s="12"/>
      <c r="G2727" s="13"/>
      <c r="H2727" s="13"/>
      <c r="I2727" s="13"/>
      <c r="J2727" s="13"/>
      <c r="K2727" s="13"/>
      <c r="M2727" s="22"/>
      <c r="N2727" s="22"/>
    </row>
    <row r="2728" spans="1:14" ht="27.6">
      <c r="A2728" s="6" t="s">
        <v>32</v>
      </c>
      <c r="B2728" s="62" t="s">
        <v>582</v>
      </c>
      <c r="C2728" s="2" t="s">
        <v>87</v>
      </c>
      <c r="D2728" s="2" t="s">
        <v>135</v>
      </c>
      <c r="E2728" s="12"/>
      <c r="F2728" s="12"/>
      <c r="G2728" s="142">
        <v>3364688</v>
      </c>
      <c r="H2728" s="142">
        <v>3364688</v>
      </c>
      <c r="I2728" s="13"/>
      <c r="J2728" s="13"/>
      <c r="K2728" s="13"/>
      <c r="M2728" s="22"/>
      <c r="N2728" s="22"/>
    </row>
    <row r="2729" spans="1:14" ht="27.6">
      <c r="A2729" s="6" t="s">
        <v>32</v>
      </c>
      <c r="B2729" s="62" t="s">
        <v>582</v>
      </c>
      <c r="C2729" s="2" t="s">
        <v>23</v>
      </c>
      <c r="D2729" s="2" t="s">
        <v>136</v>
      </c>
      <c r="E2729" s="12"/>
      <c r="F2729" s="12"/>
      <c r="G2729" s="142">
        <v>8734102</v>
      </c>
      <c r="H2729" s="142">
        <v>8105283</v>
      </c>
      <c r="I2729" s="13"/>
      <c r="J2729" s="142">
        <v>628819</v>
      </c>
      <c r="K2729" s="13"/>
      <c r="M2729" s="22"/>
      <c r="N2729" s="22"/>
    </row>
    <row r="2730" spans="1:14" ht="27.6">
      <c r="A2730" s="6" t="s">
        <v>32</v>
      </c>
      <c r="B2730" s="62" t="s">
        <v>582</v>
      </c>
      <c r="C2730" s="2" t="s">
        <v>23</v>
      </c>
      <c r="D2730" s="2" t="s">
        <v>126</v>
      </c>
      <c r="E2730" s="12"/>
      <c r="F2730" s="12"/>
      <c r="G2730" s="142">
        <v>19998079</v>
      </c>
      <c r="H2730" s="142">
        <v>6984097</v>
      </c>
      <c r="I2730" s="13"/>
      <c r="J2730" s="142">
        <v>13013982</v>
      </c>
      <c r="K2730" s="13"/>
      <c r="M2730" s="22"/>
      <c r="N2730" s="22"/>
    </row>
    <row r="2731" spans="1:14" ht="27.6">
      <c r="A2731" s="6" t="s">
        <v>32</v>
      </c>
      <c r="B2731" s="62" t="s">
        <v>582</v>
      </c>
      <c r="C2731" s="2" t="s">
        <v>23</v>
      </c>
      <c r="D2731" s="2" t="s">
        <v>127</v>
      </c>
      <c r="E2731" s="12"/>
      <c r="F2731" s="12"/>
      <c r="G2731" s="13"/>
      <c r="H2731" s="13"/>
      <c r="I2731" s="13"/>
      <c r="J2731" s="13"/>
      <c r="K2731" s="13"/>
      <c r="M2731" s="22"/>
      <c r="N2731" s="22"/>
    </row>
    <row r="2732" spans="1:14" ht="27.6">
      <c r="A2732" s="6" t="s">
        <v>32</v>
      </c>
      <c r="B2732" s="62" t="s">
        <v>582</v>
      </c>
      <c r="C2732" s="2" t="s">
        <v>23</v>
      </c>
      <c r="D2732" s="2" t="s">
        <v>128</v>
      </c>
      <c r="E2732" s="12"/>
      <c r="F2732" s="12"/>
      <c r="G2732" s="13"/>
      <c r="H2732" s="13"/>
      <c r="I2732" s="13"/>
      <c r="J2732" s="13"/>
      <c r="K2732" s="13"/>
      <c r="M2732" s="22"/>
      <c r="N2732" s="22"/>
    </row>
    <row r="2733" spans="1:14" ht="27.6">
      <c r="A2733" s="6" t="s">
        <v>32</v>
      </c>
      <c r="B2733" s="62" t="s">
        <v>582</v>
      </c>
      <c r="C2733" s="2" t="s">
        <v>23</v>
      </c>
      <c r="D2733" s="2" t="s">
        <v>129</v>
      </c>
      <c r="E2733" s="12"/>
      <c r="F2733" s="12"/>
      <c r="G2733" s="13"/>
      <c r="H2733" s="13"/>
      <c r="I2733" s="13"/>
      <c r="J2733" s="13"/>
      <c r="K2733" s="13"/>
      <c r="M2733" s="22"/>
      <c r="N2733" s="22"/>
    </row>
    <row r="2734" spans="1:14" ht="27.6">
      <c r="A2734" s="6" t="s">
        <v>32</v>
      </c>
      <c r="B2734" s="62" t="s">
        <v>582</v>
      </c>
      <c r="C2734" s="2" t="s">
        <v>23</v>
      </c>
      <c r="D2734" s="2" t="s">
        <v>130</v>
      </c>
      <c r="E2734" s="12"/>
      <c r="F2734" s="12"/>
      <c r="G2734" s="142">
        <v>1207315</v>
      </c>
      <c r="H2734" s="13"/>
      <c r="I2734" s="13"/>
      <c r="J2734" s="142">
        <v>1207315</v>
      </c>
      <c r="K2734" s="13"/>
      <c r="M2734" s="22"/>
      <c r="N2734" s="22"/>
    </row>
    <row r="2735" spans="1:14" ht="27.6">
      <c r="A2735" s="6" t="s">
        <v>32</v>
      </c>
      <c r="B2735" s="62" t="s">
        <v>582</v>
      </c>
      <c r="C2735" s="2" t="s">
        <v>23</v>
      </c>
      <c r="D2735" s="2" t="s">
        <v>137</v>
      </c>
      <c r="E2735" s="12"/>
      <c r="F2735" s="12"/>
      <c r="G2735" s="13"/>
      <c r="H2735" s="13"/>
      <c r="I2735" s="13"/>
      <c r="J2735" s="13"/>
      <c r="K2735" s="13"/>
      <c r="M2735" s="22"/>
      <c r="N2735" s="22"/>
    </row>
    <row r="2736" spans="1:14" ht="27.6">
      <c r="A2736" s="6" t="s">
        <v>32</v>
      </c>
      <c r="B2736" s="62" t="s">
        <v>582</v>
      </c>
      <c r="C2736" s="2" t="s">
        <v>23</v>
      </c>
      <c r="D2736" s="2" t="s">
        <v>138</v>
      </c>
      <c r="E2736" s="12"/>
      <c r="F2736" s="12"/>
      <c r="G2736" s="13"/>
      <c r="H2736" s="13"/>
      <c r="I2736" s="13"/>
      <c r="J2736" s="13"/>
      <c r="K2736" s="13"/>
      <c r="M2736" s="22"/>
      <c r="N2736" s="22"/>
    </row>
    <row r="2737" spans="1:14" ht="27.6">
      <c r="A2737" s="6" t="s">
        <v>32</v>
      </c>
      <c r="B2737" s="62" t="s">
        <v>582</v>
      </c>
      <c r="C2737" s="2" t="s">
        <v>23</v>
      </c>
      <c r="D2737" s="2" t="s">
        <v>134</v>
      </c>
      <c r="E2737" s="12"/>
      <c r="F2737" s="12"/>
      <c r="G2737" s="13"/>
      <c r="H2737" s="13"/>
      <c r="I2737" s="13"/>
      <c r="J2737" s="13"/>
      <c r="K2737" s="13"/>
      <c r="M2737" s="22"/>
      <c r="N2737" s="22"/>
    </row>
    <row r="2738" spans="1:14" ht="27.6">
      <c r="A2738" s="6" t="s">
        <v>32</v>
      </c>
      <c r="B2738" s="62" t="s">
        <v>582</v>
      </c>
      <c r="C2738" s="2" t="s">
        <v>24</v>
      </c>
      <c r="D2738" s="2" t="s">
        <v>125</v>
      </c>
      <c r="E2738" s="12"/>
      <c r="F2738" s="12"/>
      <c r="G2738" s="142">
        <v>25521947</v>
      </c>
      <c r="H2738" s="142">
        <v>3847286</v>
      </c>
      <c r="I2738" s="13"/>
      <c r="J2738" s="142">
        <v>21580061</v>
      </c>
      <c r="K2738" s="13"/>
      <c r="M2738" s="22"/>
      <c r="N2738" s="22"/>
    </row>
    <row r="2739" spans="1:14" ht="27.6">
      <c r="A2739" s="6" t="s">
        <v>32</v>
      </c>
      <c r="B2739" s="62" t="s">
        <v>582</v>
      </c>
      <c r="C2739" s="2" t="s">
        <v>24</v>
      </c>
      <c r="D2739" s="2" t="s">
        <v>126</v>
      </c>
      <c r="E2739" s="12"/>
      <c r="F2739" s="12"/>
      <c r="G2739" s="142">
        <v>24588601</v>
      </c>
      <c r="H2739" s="142">
        <v>1399113</v>
      </c>
      <c r="I2739" s="13"/>
      <c r="J2739" s="142">
        <v>16247030</v>
      </c>
      <c r="K2739" s="13"/>
      <c r="L2739" s="133">
        <v>1581521</v>
      </c>
      <c r="M2739" s="138">
        <v>1732595</v>
      </c>
      <c r="N2739" s="22"/>
    </row>
    <row r="2740" spans="1:14" ht="27.6">
      <c r="A2740" s="6" t="s">
        <v>32</v>
      </c>
      <c r="B2740" s="62" t="s">
        <v>582</v>
      </c>
      <c r="C2740" s="2" t="s">
        <v>24</v>
      </c>
      <c r="D2740" s="2" t="s">
        <v>127</v>
      </c>
      <c r="E2740" s="12"/>
      <c r="F2740" s="12"/>
      <c r="G2740" s="13"/>
      <c r="H2740" s="13"/>
      <c r="I2740" s="13"/>
      <c r="J2740" s="13"/>
      <c r="K2740" s="13"/>
      <c r="M2740" s="22"/>
      <c r="N2740" s="22"/>
    </row>
    <row r="2741" spans="1:14" ht="27.6">
      <c r="A2741" s="6" t="s">
        <v>32</v>
      </c>
      <c r="B2741" s="62" t="s">
        <v>582</v>
      </c>
      <c r="C2741" s="2" t="s">
        <v>24</v>
      </c>
      <c r="D2741" s="2" t="s">
        <v>128</v>
      </c>
      <c r="E2741" s="12"/>
      <c r="F2741" s="12"/>
      <c r="G2741" s="13"/>
      <c r="H2741" s="13"/>
      <c r="I2741" s="13"/>
      <c r="J2741" s="13"/>
      <c r="K2741" s="13"/>
      <c r="M2741" s="22"/>
      <c r="N2741" s="22"/>
    </row>
    <row r="2742" spans="1:14" ht="27.6">
      <c r="A2742" s="6" t="s">
        <v>32</v>
      </c>
      <c r="B2742" s="63" t="s">
        <v>582</v>
      </c>
      <c r="C2742" s="2" t="s">
        <v>24</v>
      </c>
      <c r="D2742" s="2" t="s">
        <v>129</v>
      </c>
      <c r="E2742" s="12"/>
      <c r="F2742" s="12"/>
      <c r="G2742" s="13"/>
      <c r="H2742" s="13"/>
      <c r="I2742" s="13"/>
      <c r="J2742" s="13"/>
      <c r="K2742" s="13"/>
      <c r="M2742" s="22"/>
      <c r="N2742" s="22"/>
    </row>
    <row r="2743" spans="1:14" ht="27.6">
      <c r="A2743" s="6" t="s">
        <v>32</v>
      </c>
      <c r="B2743" s="62" t="s">
        <v>582</v>
      </c>
      <c r="C2743" s="2" t="s">
        <v>24</v>
      </c>
      <c r="D2743" s="2" t="s">
        <v>130</v>
      </c>
      <c r="E2743" s="12"/>
      <c r="F2743" s="12"/>
      <c r="G2743" s="142">
        <v>2190659</v>
      </c>
      <c r="H2743" s="13"/>
      <c r="I2743" s="13"/>
      <c r="J2743" s="142">
        <v>792736</v>
      </c>
      <c r="K2743" s="13"/>
      <c r="L2743" s="133">
        <v>781071</v>
      </c>
      <c r="M2743" s="22"/>
      <c r="N2743" s="22"/>
    </row>
    <row r="2744" spans="1:14" ht="27.6">
      <c r="A2744" s="6" t="s">
        <v>32</v>
      </c>
      <c r="B2744" s="62" t="s">
        <v>582</v>
      </c>
      <c r="C2744" s="2" t="s">
        <v>24</v>
      </c>
      <c r="D2744" s="2" t="s">
        <v>137</v>
      </c>
      <c r="E2744" s="12"/>
      <c r="F2744" s="12"/>
      <c r="G2744" s="13"/>
      <c r="H2744" s="13"/>
      <c r="I2744" s="13"/>
      <c r="J2744" s="13"/>
      <c r="K2744" s="13"/>
      <c r="M2744" s="22"/>
      <c r="N2744" s="22"/>
    </row>
    <row r="2745" spans="1:14" ht="27.6">
      <c r="A2745" s="6" t="s">
        <v>32</v>
      </c>
      <c r="B2745" s="62" t="s">
        <v>582</v>
      </c>
      <c r="C2745" s="2" t="s">
        <v>24</v>
      </c>
      <c r="D2745" s="2" t="s">
        <v>139</v>
      </c>
      <c r="E2745" s="12"/>
      <c r="F2745" s="12"/>
      <c r="G2745" s="13"/>
      <c r="H2745" s="13"/>
      <c r="I2745" s="13"/>
      <c r="J2745" s="13"/>
      <c r="K2745" s="13"/>
      <c r="M2745" s="22"/>
      <c r="N2745" s="22"/>
    </row>
    <row r="2746" spans="1:14" ht="27.6">
      <c r="A2746" s="6" t="s">
        <v>32</v>
      </c>
      <c r="B2746" s="62" t="s">
        <v>582</v>
      </c>
      <c r="C2746" s="2" t="s">
        <v>24</v>
      </c>
      <c r="D2746" s="2" t="s">
        <v>140</v>
      </c>
      <c r="E2746" s="12"/>
      <c r="F2746" s="12"/>
      <c r="G2746" s="13"/>
      <c r="H2746" s="13"/>
      <c r="I2746" s="13"/>
      <c r="J2746" s="13"/>
      <c r="K2746" s="13"/>
      <c r="M2746" s="22"/>
      <c r="N2746" s="22"/>
    </row>
    <row r="2747" spans="1:14" ht="27.6">
      <c r="A2747" s="6" t="s">
        <v>32</v>
      </c>
      <c r="B2747" s="62" t="s">
        <v>582</v>
      </c>
      <c r="C2747" s="2" t="s">
        <v>24</v>
      </c>
      <c r="D2747" s="2" t="s">
        <v>134</v>
      </c>
      <c r="E2747" s="12"/>
      <c r="F2747" s="12"/>
      <c r="G2747" s="13"/>
      <c r="H2747" s="13"/>
      <c r="I2747" s="13"/>
      <c r="J2747" s="13"/>
      <c r="K2747" s="13"/>
      <c r="M2747" s="22"/>
      <c r="N2747" s="22"/>
    </row>
    <row r="2748" spans="1:14" ht="27.6">
      <c r="A2748" s="6" t="s">
        <v>32</v>
      </c>
      <c r="B2748" s="62" t="s">
        <v>582</v>
      </c>
      <c r="C2748" s="2" t="s">
        <v>25</v>
      </c>
      <c r="D2748" s="2" t="s">
        <v>134</v>
      </c>
      <c r="E2748" s="12"/>
      <c r="F2748" s="12"/>
      <c r="G2748" s="13"/>
      <c r="H2748" s="13"/>
      <c r="I2748" s="13"/>
      <c r="J2748" s="13"/>
      <c r="K2748" s="13"/>
      <c r="M2748" s="22"/>
      <c r="N2748" s="22"/>
    </row>
    <row r="2749" spans="1:14" ht="27.6">
      <c r="A2749" s="6" t="s">
        <v>32</v>
      </c>
      <c r="B2749" s="62" t="s">
        <v>582</v>
      </c>
      <c r="C2749" s="2" t="s">
        <v>25</v>
      </c>
      <c r="D2749" s="2" t="s">
        <v>134</v>
      </c>
      <c r="E2749" s="12"/>
      <c r="F2749" s="12"/>
      <c r="G2749" s="13"/>
      <c r="H2749" s="13"/>
      <c r="I2749" s="13"/>
      <c r="J2749" s="13"/>
      <c r="K2749" s="13"/>
      <c r="M2749" s="22"/>
      <c r="N2749" s="22"/>
    </row>
    <row r="2750" spans="1:14" ht="27.6">
      <c r="A2750" s="6" t="s">
        <v>32</v>
      </c>
      <c r="B2750" s="62" t="s">
        <v>582</v>
      </c>
      <c r="C2750" s="2" t="s">
        <v>26</v>
      </c>
      <c r="D2750" s="2" t="s">
        <v>134</v>
      </c>
      <c r="E2750" s="12"/>
      <c r="F2750" s="12"/>
      <c r="G2750" s="13"/>
      <c r="H2750" s="13"/>
      <c r="I2750" s="13"/>
      <c r="J2750" s="13"/>
      <c r="K2750" s="13"/>
      <c r="M2750" s="22"/>
      <c r="N2750" s="22"/>
    </row>
    <row r="2751" spans="1:14" ht="27.6">
      <c r="A2751" s="6" t="s">
        <v>32</v>
      </c>
      <c r="B2751" s="62" t="s">
        <v>582</v>
      </c>
      <c r="C2751" s="2" t="s">
        <v>26</v>
      </c>
      <c r="D2751" s="2" t="s">
        <v>134</v>
      </c>
      <c r="E2751" s="12"/>
      <c r="F2751" s="12"/>
      <c r="G2751" s="13"/>
      <c r="H2751" s="13"/>
      <c r="I2751" s="13"/>
      <c r="J2751" s="13"/>
      <c r="K2751" s="13"/>
      <c r="M2751" s="22"/>
      <c r="N2751" s="22"/>
    </row>
    <row r="2752" spans="1:14" ht="27.6">
      <c r="A2752" s="6" t="s">
        <v>32</v>
      </c>
      <c r="B2752" s="62" t="s">
        <v>582</v>
      </c>
      <c r="C2752" s="2" t="s">
        <v>14</v>
      </c>
      <c r="D2752" s="2" t="s">
        <v>134</v>
      </c>
      <c r="E2752" s="12"/>
      <c r="F2752" s="12"/>
      <c r="G2752" s="13"/>
      <c r="H2752" s="13"/>
      <c r="I2752" s="13"/>
      <c r="J2752" s="13"/>
      <c r="K2752" s="13"/>
      <c r="M2752" s="22"/>
      <c r="N2752" s="22"/>
    </row>
    <row r="2753" spans="1:14" ht="27.6">
      <c r="A2753" s="6" t="s">
        <v>32</v>
      </c>
      <c r="B2753" s="62" t="s">
        <v>582</v>
      </c>
      <c r="C2753" s="2" t="s">
        <v>14</v>
      </c>
      <c r="D2753" s="2" t="s">
        <v>134</v>
      </c>
      <c r="E2753" s="12"/>
      <c r="F2753" s="12"/>
      <c r="G2753" s="13"/>
      <c r="H2753" s="13"/>
      <c r="I2753" s="13"/>
      <c r="J2753" s="13"/>
      <c r="K2753" s="13"/>
      <c r="M2753" s="22"/>
      <c r="N2753" s="22"/>
    </row>
    <row r="2754" spans="1:14" ht="27.6">
      <c r="A2754" s="6" t="s">
        <v>32</v>
      </c>
      <c r="B2754" s="62" t="s">
        <v>582</v>
      </c>
      <c r="C2754" s="2" t="s">
        <v>27</v>
      </c>
      <c r="D2754" s="2" t="s">
        <v>141</v>
      </c>
      <c r="E2754" s="12"/>
      <c r="F2754" s="12"/>
      <c r="G2754" s="13"/>
      <c r="H2754" s="13"/>
      <c r="I2754" s="13"/>
      <c r="J2754" s="13"/>
      <c r="K2754" s="13"/>
      <c r="M2754" s="22"/>
      <c r="N2754" s="22"/>
    </row>
    <row r="2755" spans="1:14" ht="41.4">
      <c r="A2755" s="6" t="s">
        <v>32</v>
      </c>
      <c r="B2755" s="62" t="s">
        <v>582</v>
      </c>
      <c r="C2755" s="2" t="s">
        <v>27</v>
      </c>
      <c r="D2755" s="2" t="s">
        <v>142</v>
      </c>
      <c r="E2755" s="12"/>
      <c r="F2755" s="12"/>
      <c r="G2755" s="13"/>
      <c r="H2755" s="13"/>
      <c r="I2755" s="13"/>
      <c r="J2755" s="13"/>
      <c r="K2755" s="13"/>
      <c r="M2755" s="22"/>
      <c r="N2755" s="22"/>
    </row>
    <row r="2756" spans="1:14">
      <c r="A2756" s="6" t="s">
        <v>32</v>
      </c>
      <c r="B2756" s="62" t="s">
        <v>586</v>
      </c>
      <c r="C2756" s="2" t="s">
        <v>22</v>
      </c>
      <c r="D2756" s="2" t="s">
        <v>125</v>
      </c>
      <c r="E2756" s="12">
        <v>889996</v>
      </c>
      <c r="F2756" s="12">
        <v>889996</v>
      </c>
      <c r="G2756" s="13"/>
      <c r="H2756" s="13"/>
      <c r="I2756" s="13"/>
      <c r="J2756" s="13"/>
      <c r="K2756" s="13"/>
      <c r="M2756" s="22"/>
      <c r="N2756" s="22"/>
    </row>
    <row r="2757" spans="1:14">
      <c r="A2757" s="6" t="s">
        <v>32</v>
      </c>
      <c r="B2757" s="62" t="s">
        <v>586</v>
      </c>
      <c r="C2757" s="2" t="s">
        <v>22</v>
      </c>
      <c r="D2757" s="2" t="s">
        <v>126</v>
      </c>
      <c r="E2757" s="12">
        <v>889995</v>
      </c>
      <c r="F2757" s="12">
        <v>613286</v>
      </c>
      <c r="G2757" s="13"/>
      <c r="H2757" s="13">
        <v>276709</v>
      </c>
      <c r="I2757" s="13"/>
      <c r="J2757" s="13"/>
      <c r="K2757" s="13"/>
      <c r="M2757" s="22"/>
      <c r="N2757" s="22"/>
    </row>
    <row r="2758" spans="1:14">
      <c r="A2758" s="6" t="s">
        <v>32</v>
      </c>
      <c r="B2758" s="62" t="s">
        <v>586</v>
      </c>
      <c r="C2758" s="2" t="s">
        <v>22</v>
      </c>
      <c r="D2758" s="2" t="s">
        <v>127</v>
      </c>
      <c r="E2758" s="12"/>
      <c r="F2758" s="12"/>
      <c r="G2758" s="13"/>
      <c r="H2758" s="13"/>
      <c r="I2758" s="13"/>
      <c r="J2758" s="13"/>
      <c r="K2758" s="13"/>
      <c r="M2758" s="22"/>
      <c r="N2758" s="22"/>
    </row>
    <row r="2759" spans="1:14">
      <c r="A2759" s="6" t="s">
        <v>32</v>
      </c>
      <c r="B2759" s="62" t="s">
        <v>586</v>
      </c>
      <c r="C2759" s="2" t="s">
        <v>22</v>
      </c>
      <c r="D2759" s="2" t="s">
        <v>128</v>
      </c>
      <c r="E2759" s="12"/>
      <c r="F2759" s="12"/>
      <c r="G2759" s="13"/>
      <c r="H2759" s="13"/>
      <c r="I2759" s="13"/>
      <c r="J2759" s="13"/>
      <c r="K2759" s="13"/>
      <c r="M2759" s="22"/>
      <c r="N2759" s="22"/>
    </row>
    <row r="2760" spans="1:14">
      <c r="A2760" s="6" t="s">
        <v>32</v>
      </c>
      <c r="B2760" s="62" t="s">
        <v>586</v>
      </c>
      <c r="C2760" s="2" t="s">
        <v>22</v>
      </c>
      <c r="D2760" s="2" t="s">
        <v>129</v>
      </c>
      <c r="E2760" s="12">
        <v>129584</v>
      </c>
      <c r="F2760" s="12"/>
      <c r="G2760" s="13"/>
      <c r="H2760" s="13">
        <v>129584</v>
      </c>
      <c r="I2760" s="13"/>
      <c r="J2760" s="13"/>
      <c r="K2760" s="13"/>
      <c r="M2760" s="22"/>
      <c r="N2760" s="22"/>
    </row>
    <row r="2761" spans="1:14">
      <c r="A2761" s="6" t="s">
        <v>32</v>
      </c>
      <c r="B2761" s="62" t="s">
        <v>586</v>
      </c>
      <c r="C2761" s="2" t="s">
        <v>22</v>
      </c>
      <c r="D2761" s="2" t="s">
        <v>130</v>
      </c>
      <c r="E2761" s="12"/>
      <c r="F2761" s="12"/>
      <c r="G2761" s="13"/>
      <c r="H2761" s="13"/>
      <c r="I2761" s="13"/>
      <c r="J2761" s="13"/>
      <c r="K2761" s="13"/>
      <c r="M2761" s="22"/>
      <c r="N2761" s="22"/>
    </row>
    <row r="2762" spans="1:14">
      <c r="A2762" s="6" t="s">
        <v>32</v>
      </c>
      <c r="B2762" s="62" t="s">
        <v>586</v>
      </c>
      <c r="C2762" s="2" t="s">
        <v>22</v>
      </c>
      <c r="D2762" s="2" t="s">
        <v>131</v>
      </c>
      <c r="E2762" s="12"/>
      <c r="F2762" s="12"/>
      <c r="G2762" s="13"/>
      <c r="H2762" s="13"/>
      <c r="I2762" s="13"/>
      <c r="J2762" s="13"/>
      <c r="K2762" s="13"/>
      <c r="M2762" s="22"/>
      <c r="N2762" s="22"/>
    </row>
    <row r="2763" spans="1:14" ht="27.6">
      <c r="A2763" s="6" t="s">
        <v>32</v>
      </c>
      <c r="B2763" s="62" t="s">
        <v>586</v>
      </c>
      <c r="C2763" s="2" t="s">
        <v>22</v>
      </c>
      <c r="D2763" s="2" t="s">
        <v>132</v>
      </c>
      <c r="E2763" s="12"/>
      <c r="F2763" s="12"/>
      <c r="G2763" s="13"/>
      <c r="H2763" s="13"/>
      <c r="I2763" s="13"/>
      <c r="J2763" s="13"/>
      <c r="K2763" s="13"/>
      <c r="M2763" s="22"/>
      <c r="N2763" s="22"/>
    </row>
    <row r="2764" spans="1:14">
      <c r="A2764" s="6" t="s">
        <v>32</v>
      </c>
      <c r="B2764" s="62" t="s">
        <v>586</v>
      </c>
      <c r="C2764" s="2" t="s">
        <v>22</v>
      </c>
      <c r="D2764" s="2" t="s">
        <v>133</v>
      </c>
      <c r="E2764" s="12"/>
      <c r="F2764" s="12"/>
      <c r="G2764" s="13"/>
      <c r="H2764" s="13"/>
      <c r="I2764" s="13"/>
      <c r="J2764" s="13"/>
      <c r="K2764" s="13"/>
      <c r="M2764" s="22"/>
      <c r="N2764" s="22"/>
    </row>
    <row r="2765" spans="1:14">
      <c r="A2765" s="6" t="s">
        <v>32</v>
      </c>
      <c r="B2765" s="62" t="s">
        <v>586</v>
      </c>
      <c r="C2765" s="2" t="s">
        <v>22</v>
      </c>
      <c r="D2765" s="2" t="s">
        <v>134</v>
      </c>
      <c r="E2765" s="12"/>
      <c r="F2765" s="12"/>
      <c r="G2765" s="13"/>
      <c r="H2765" s="13"/>
      <c r="I2765" s="13"/>
      <c r="J2765" s="13"/>
      <c r="K2765" s="13"/>
      <c r="M2765" s="22"/>
      <c r="N2765" s="22"/>
    </row>
    <row r="2766" spans="1:14">
      <c r="A2766" s="6" t="s">
        <v>32</v>
      </c>
      <c r="B2766" s="62" t="s">
        <v>586</v>
      </c>
      <c r="C2766" s="2" t="s">
        <v>87</v>
      </c>
      <c r="D2766" s="2" t="s">
        <v>135</v>
      </c>
      <c r="E2766" s="12"/>
      <c r="F2766" s="12"/>
      <c r="G2766" s="13">
        <v>387404</v>
      </c>
      <c r="H2766" s="13">
        <v>387404</v>
      </c>
      <c r="I2766" s="13"/>
      <c r="J2766" s="13"/>
      <c r="K2766" s="13"/>
      <c r="M2766" s="22"/>
      <c r="N2766" s="22"/>
    </row>
    <row r="2767" spans="1:14">
      <c r="A2767" s="6" t="s">
        <v>32</v>
      </c>
      <c r="B2767" s="62" t="s">
        <v>586</v>
      </c>
      <c r="C2767" s="2" t="s">
        <v>23</v>
      </c>
      <c r="D2767" s="2" t="s">
        <v>136</v>
      </c>
      <c r="E2767" s="12"/>
      <c r="F2767" s="12"/>
      <c r="G2767" s="13">
        <v>889996</v>
      </c>
      <c r="H2767" s="13">
        <v>889996</v>
      </c>
      <c r="I2767" s="13"/>
      <c r="J2767" s="13"/>
      <c r="K2767" s="13"/>
      <c r="M2767" s="22"/>
      <c r="N2767" s="22"/>
    </row>
    <row r="2768" spans="1:14">
      <c r="A2768" s="6" t="s">
        <v>32</v>
      </c>
      <c r="B2768" s="62" t="s">
        <v>586</v>
      </c>
      <c r="C2768" s="2" t="s">
        <v>23</v>
      </c>
      <c r="D2768" s="2" t="s">
        <v>126</v>
      </c>
      <c r="E2768" s="12"/>
      <c r="F2768" s="12"/>
      <c r="G2768" s="13">
        <v>2681692</v>
      </c>
      <c r="H2768" s="13">
        <v>2681692</v>
      </c>
      <c r="I2768" s="13"/>
      <c r="J2768" s="13"/>
      <c r="K2768" s="13"/>
      <c r="M2768" s="22"/>
      <c r="N2768" s="22"/>
    </row>
    <row r="2769" spans="1:14">
      <c r="A2769" s="6" t="s">
        <v>32</v>
      </c>
      <c r="B2769" s="62" t="s">
        <v>586</v>
      </c>
      <c r="C2769" s="2" t="s">
        <v>23</v>
      </c>
      <c r="D2769" s="2" t="s">
        <v>127</v>
      </c>
      <c r="E2769" s="12"/>
      <c r="F2769" s="12"/>
      <c r="G2769" s="13"/>
      <c r="H2769" s="13"/>
      <c r="I2769" s="13"/>
      <c r="J2769" s="13"/>
      <c r="K2769" s="13"/>
      <c r="M2769" s="22"/>
      <c r="N2769" s="22"/>
    </row>
    <row r="2770" spans="1:14">
      <c r="A2770" s="6" t="s">
        <v>32</v>
      </c>
      <c r="B2770" s="62" t="s">
        <v>586</v>
      </c>
      <c r="C2770" s="2" t="s">
        <v>23</v>
      </c>
      <c r="D2770" s="2" t="s">
        <v>128</v>
      </c>
      <c r="E2770" s="12"/>
      <c r="F2770" s="12"/>
      <c r="G2770" s="13"/>
      <c r="H2770" s="13"/>
      <c r="I2770" s="13"/>
      <c r="J2770" s="13"/>
      <c r="K2770" s="13"/>
      <c r="M2770" s="22"/>
      <c r="N2770" s="22"/>
    </row>
    <row r="2771" spans="1:14">
      <c r="A2771" s="6" t="s">
        <v>32</v>
      </c>
      <c r="B2771" s="62" t="s">
        <v>586</v>
      </c>
      <c r="C2771" s="2" t="s">
        <v>23</v>
      </c>
      <c r="D2771" s="2" t="s">
        <v>129</v>
      </c>
      <c r="E2771" s="12"/>
      <c r="F2771" s="12"/>
      <c r="G2771" s="13">
        <v>229086</v>
      </c>
      <c r="H2771" s="13">
        <v>634</v>
      </c>
      <c r="I2771" s="13"/>
      <c r="J2771" s="13">
        <v>74220</v>
      </c>
      <c r="K2771" s="13"/>
      <c r="L2771" s="2">
        <v>143</v>
      </c>
      <c r="M2771" s="22">
        <v>154088</v>
      </c>
      <c r="N2771" s="22"/>
    </row>
    <row r="2772" spans="1:14">
      <c r="A2772" s="6" t="s">
        <v>32</v>
      </c>
      <c r="B2772" s="62" t="s">
        <v>586</v>
      </c>
      <c r="C2772" s="2" t="s">
        <v>23</v>
      </c>
      <c r="D2772" s="2" t="s">
        <v>130</v>
      </c>
      <c r="E2772" s="12"/>
      <c r="F2772" s="12"/>
      <c r="G2772" s="13"/>
      <c r="H2772" s="13"/>
      <c r="I2772" s="13"/>
      <c r="J2772" s="13"/>
      <c r="K2772" s="13"/>
      <c r="M2772" s="22"/>
      <c r="N2772" s="22"/>
    </row>
    <row r="2773" spans="1:14">
      <c r="A2773" s="6" t="s">
        <v>32</v>
      </c>
      <c r="B2773" s="62" t="s">
        <v>586</v>
      </c>
      <c r="C2773" s="2" t="s">
        <v>23</v>
      </c>
      <c r="D2773" s="2" t="s">
        <v>137</v>
      </c>
      <c r="E2773" s="12"/>
      <c r="F2773" s="12"/>
      <c r="G2773" s="13"/>
      <c r="H2773" s="13"/>
      <c r="I2773" s="13"/>
      <c r="J2773" s="13"/>
      <c r="K2773" s="13"/>
      <c r="M2773" s="22"/>
      <c r="N2773" s="22"/>
    </row>
    <row r="2774" spans="1:14" ht="27.6">
      <c r="A2774" s="6" t="s">
        <v>32</v>
      </c>
      <c r="B2774" s="62" t="s">
        <v>586</v>
      </c>
      <c r="C2774" s="2" t="s">
        <v>23</v>
      </c>
      <c r="D2774" s="2" t="s">
        <v>138</v>
      </c>
      <c r="E2774" s="12"/>
      <c r="F2774" s="12"/>
      <c r="G2774" s="13"/>
      <c r="H2774" s="13"/>
      <c r="I2774" s="13"/>
      <c r="J2774" s="13"/>
      <c r="K2774" s="13"/>
      <c r="M2774" s="22"/>
      <c r="N2774" s="22"/>
    </row>
    <row r="2775" spans="1:14">
      <c r="A2775" s="6" t="s">
        <v>32</v>
      </c>
      <c r="B2775" s="62" t="s">
        <v>586</v>
      </c>
      <c r="C2775" s="2" t="s">
        <v>23</v>
      </c>
      <c r="D2775" s="2" t="s">
        <v>134</v>
      </c>
      <c r="E2775" s="12"/>
      <c r="F2775" s="12"/>
      <c r="G2775" s="13"/>
      <c r="H2775" s="13"/>
      <c r="I2775" s="13"/>
      <c r="J2775" s="13"/>
      <c r="K2775" s="13"/>
      <c r="M2775" s="22"/>
      <c r="N2775" s="22"/>
    </row>
    <row r="2776" spans="1:14">
      <c r="A2776" s="6" t="s">
        <v>32</v>
      </c>
      <c r="B2776" s="62" t="s">
        <v>586</v>
      </c>
      <c r="C2776" s="2" t="s">
        <v>24</v>
      </c>
      <c r="D2776" s="2" t="s">
        <v>125</v>
      </c>
      <c r="E2776" s="12"/>
      <c r="F2776" s="12"/>
      <c r="G2776" s="13">
        <v>3693386</v>
      </c>
      <c r="H2776" s="13">
        <v>29516</v>
      </c>
      <c r="I2776" s="13"/>
      <c r="J2776" s="13">
        <v>3663870</v>
      </c>
      <c r="K2776" s="13"/>
      <c r="M2776" s="22"/>
      <c r="N2776" s="22"/>
    </row>
    <row r="2777" spans="1:14">
      <c r="A2777" s="6" t="s">
        <v>32</v>
      </c>
      <c r="B2777" s="62" t="s">
        <v>586</v>
      </c>
      <c r="C2777" s="2" t="s">
        <v>24</v>
      </c>
      <c r="D2777" s="2" t="s">
        <v>126</v>
      </c>
      <c r="E2777" s="12"/>
      <c r="F2777" s="12"/>
      <c r="G2777" s="13">
        <v>3562426</v>
      </c>
      <c r="H2777" s="13">
        <v>42487</v>
      </c>
      <c r="I2777" s="13"/>
      <c r="J2777" s="13">
        <v>1484304</v>
      </c>
      <c r="K2777" s="13"/>
      <c r="L2777" s="2">
        <v>644271</v>
      </c>
      <c r="M2777" s="22">
        <v>1391364</v>
      </c>
      <c r="N2777" s="22"/>
    </row>
    <row r="2778" spans="1:14">
      <c r="A2778" s="6" t="s">
        <v>32</v>
      </c>
      <c r="B2778" s="62" t="s">
        <v>586</v>
      </c>
      <c r="C2778" s="2" t="s">
        <v>24</v>
      </c>
      <c r="D2778" s="2" t="s">
        <v>127</v>
      </c>
      <c r="E2778" s="12"/>
      <c r="F2778" s="12"/>
      <c r="G2778" s="13"/>
      <c r="H2778" s="13"/>
      <c r="I2778" s="13"/>
      <c r="J2778" s="13"/>
      <c r="K2778" s="13"/>
      <c r="M2778" s="22"/>
      <c r="N2778" s="22"/>
    </row>
    <row r="2779" spans="1:14">
      <c r="A2779" s="6" t="s">
        <v>32</v>
      </c>
      <c r="B2779" s="62" t="s">
        <v>586</v>
      </c>
      <c r="C2779" s="2" t="s">
        <v>24</v>
      </c>
      <c r="D2779" s="2" t="s">
        <v>128</v>
      </c>
      <c r="E2779" s="12"/>
      <c r="F2779" s="12"/>
      <c r="G2779" s="13"/>
      <c r="H2779" s="13"/>
      <c r="I2779" s="13"/>
      <c r="J2779" s="13"/>
      <c r="K2779" s="13"/>
      <c r="M2779" s="22"/>
      <c r="N2779" s="22"/>
    </row>
    <row r="2780" spans="1:14">
      <c r="A2780" s="6" t="s">
        <v>32</v>
      </c>
      <c r="B2780" s="63" t="s">
        <v>586</v>
      </c>
      <c r="C2780" s="2" t="s">
        <v>24</v>
      </c>
      <c r="D2780" s="2" t="s">
        <v>129</v>
      </c>
      <c r="E2780" s="12"/>
      <c r="F2780" s="12"/>
      <c r="G2780" s="13">
        <v>440618</v>
      </c>
      <c r="H2780" s="13"/>
      <c r="I2780" s="13"/>
      <c r="J2780" s="13"/>
      <c r="K2780" s="13"/>
      <c r="L2780" s="2">
        <v>2253</v>
      </c>
      <c r="M2780" s="22">
        <v>438365</v>
      </c>
      <c r="N2780" s="22"/>
    </row>
    <row r="2781" spans="1:14">
      <c r="A2781" s="6" t="s">
        <v>32</v>
      </c>
      <c r="B2781" s="63" t="s">
        <v>586</v>
      </c>
      <c r="C2781" s="2" t="s">
        <v>24</v>
      </c>
      <c r="D2781" s="2" t="s">
        <v>130</v>
      </c>
      <c r="E2781" s="12"/>
      <c r="F2781" s="12"/>
      <c r="G2781" s="13"/>
      <c r="H2781" s="13"/>
      <c r="I2781" s="13"/>
      <c r="J2781" s="13"/>
      <c r="K2781" s="13"/>
      <c r="M2781" s="22"/>
      <c r="N2781" s="22"/>
    </row>
    <row r="2782" spans="1:14">
      <c r="A2782" s="6" t="s">
        <v>32</v>
      </c>
      <c r="B2782" s="62" t="s">
        <v>586</v>
      </c>
      <c r="C2782" s="2" t="s">
        <v>24</v>
      </c>
      <c r="D2782" s="2" t="s">
        <v>137</v>
      </c>
      <c r="E2782" s="12"/>
      <c r="F2782" s="12"/>
      <c r="G2782" s="13"/>
      <c r="H2782" s="13"/>
      <c r="I2782" s="13"/>
      <c r="J2782" s="13"/>
      <c r="K2782" s="13"/>
      <c r="M2782" s="22"/>
      <c r="N2782" s="22"/>
    </row>
    <row r="2783" spans="1:14">
      <c r="A2783" s="6" t="s">
        <v>32</v>
      </c>
      <c r="B2783" s="62" t="s">
        <v>586</v>
      </c>
      <c r="C2783" s="2" t="s">
        <v>24</v>
      </c>
      <c r="D2783" s="2" t="s">
        <v>139</v>
      </c>
      <c r="E2783" s="12"/>
      <c r="F2783" s="12"/>
      <c r="G2783" s="13"/>
      <c r="H2783" s="13"/>
      <c r="I2783" s="13"/>
      <c r="J2783" s="13"/>
      <c r="K2783" s="13"/>
      <c r="M2783" s="22"/>
      <c r="N2783" s="22"/>
    </row>
    <row r="2784" spans="1:14" ht="27.6">
      <c r="A2784" s="6" t="s">
        <v>32</v>
      </c>
      <c r="B2784" s="62" t="s">
        <v>586</v>
      </c>
      <c r="C2784" s="2" t="s">
        <v>24</v>
      </c>
      <c r="D2784" s="2" t="s">
        <v>140</v>
      </c>
      <c r="E2784" s="12"/>
      <c r="F2784" s="12"/>
      <c r="G2784" s="13"/>
      <c r="H2784" s="13"/>
      <c r="I2784" s="13"/>
      <c r="J2784" s="13"/>
      <c r="K2784" s="13"/>
      <c r="M2784" s="22"/>
      <c r="N2784" s="22"/>
    </row>
    <row r="2785" spans="1:14">
      <c r="A2785" s="6" t="s">
        <v>32</v>
      </c>
      <c r="B2785" s="62" t="s">
        <v>586</v>
      </c>
      <c r="C2785" s="2" t="s">
        <v>24</v>
      </c>
      <c r="D2785" s="2" t="s">
        <v>134</v>
      </c>
      <c r="E2785" s="12"/>
      <c r="F2785" s="12"/>
      <c r="G2785" s="13"/>
      <c r="H2785" s="13"/>
      <c r="I2785" s="13"/>
      <c r="J2785" s="13"/>
      <c r="K2785" s="13"/>
      <c r="M2785" s="22"/>
      <c r="N2785" s="22"/>
    </row>
    <row r="2786" spans="1:14">
      <c r="A2786" s="6" t="s">
        <v>32</v>
      </c>
      <c r="B2786" s="62" t="s">
        <v>586</v>
      </c>
      <c r="C2786" s="2" t="s">
        <v>25</v>
      </c>
      <c r="D2786" s="2" t="s">
        <v>134</v>
      </c>
      <c r="E2786" s="12"/>
      <c r="F2786" s="12"/>
      <c r="G2786" s="13"/>
      <c r="H2786" s="13"/>
      <c r="I2786" s="13"/>
      <c r="J2786" s="13"/>
      <c r="K2786" s="13"/>
      <c r="M2786" s="22"/>
      <c r="N2786" s="22"/>
    </row>
    <row r="2787" spans="1:14">
      <c r="A2787" s="6" t="s">
        <v>32</v>
      </c>
      <c r="B2787" s="62" t="s">
        <v>586</v>
      </c>
      <c r="C2787" s="2" t="s">
        <v>25</v>
      </c>
      <c r="D2787" s="2" t="s">
        <v>134</v>
      </c>
      <c r="E2787" s="12"/>
      <c r="F2787" s="12"/>
      <c r="G2787" s="13"/>
      <c r="H2787" s="13"/>
      <c r="I2787" s="13"/>
      <c r="J2787" s="13"/>
      <c r="K2787" s="13"/>
      <c r="M2787" s="22"/>
      <c r="N2787" s="22"/>
    </row>
    <row r="2788" spans="1:14">
      <c r="A2788" s="6" t="s">
        <v>32</v>
      </c>
      <c r="B2788" s="62" t="s">
        <v>586</v>
      </c>
      <c r="C2788" s="2" t="s">
        <v>26</v>
      </c>
      <c r="D2788" s="2" t="s">
        <v>134</v>
      </c>
      <c r="E2788" s="12"/>
      <c r="F2788" s="12"/>
      <c r="G2788" s="13"/>
      <c r="H2788" s="13"/>
      <c r="I2788" s="13"/>
      <c r="J2788" s="13"/>
      <c r="K2788" s="13"/>
      <c r="M2788" s="22"/>
      <c r="N2788" s="22"/>
    </row>
    <row r="2789" spans="1:14">
      <c r="A2789" s="6" t="s">
        <v>32</v>
      </c>
      <c r="B2789" s="62" t="s">
        <v>586</v>
      </c>
      <c r="C2789" s="2" t="s">
        <v>26</v>
      </c>
      <c r="D2789" s="2" t="s">
        <v>134</v>
      </c>
      <c r="E2789" s="12"/>
      <c r="F2789" s="12"/>
      <c r="G2789" s="13"/>
      <c r="H2789" s="13"/>
      <c r="I2789" s="13"/>
      <c r="J2789" s="13"/>
      <c r="K2789" s="13"/>
      <c r="M2789" s="22"/>
      <c r="N2789" s="22"/>
    </row>
    <row r="2790" spans="1:14">
      <c r="A2790" s="6" t="s">
        <v>32</v>
      </c>
      <c r="B2790" s="62" t="s">
        <v>586</v>
      </c>
      <c r="C2790" s="2" t="s">
        <v>14</v>
      </c>
      <c r="D2790" s="2" t="s">
        <v>134</v>
      </c>
      <c r="E2790" s="12"/>
      <c r="F2790" s="12"/>
      <c r="G2790" s="13"/>
      <c r="H2790" s="13"/>
      <c r="I2790" s="13"/>
      <c r="J2790" s="13"/>
      <c r="K2790" s="13"/>
      <c r="M2790" s="22"/>
      <c r="N2790" s="22"/>
    </row>
    <row r="2791" spans="1:14">
      <c r="A2791" s="6" t="s">
        <v>32</v>
      </c>
      <c r="B2791" s="62" t="s">
        <v>586</v>
      </c>
      <c r="C2791" s="2" t="s">
        <v>14</v>
      </c>
      <c r="D2791" s="2" t="s">
        <v>134</v>
      </c>
      <c r="E2791" s="12"/>
      <c r="F2791" s="12"/>
      <c r="G2791" s="13"/>
      <c r="H2791" s="13"/>
      <c r="I2791" s="13"/>
      <c r="J2791" s="13"/>
      <c r="K2791" s="13"/>
      <c r="M2791" s="22"/>
      <c r="N2791" s="22"/>
    </row>
    <row r="2792" spans="1:14" ht="27.6">
      <c r="A2792" s="6" t="s">
        <v>32</v>
      </c>
      <c r="B2792" s="62" t="s">
        <v>586</v>
      </c>
      <c r="C2792" s="2" t="s">
        <v>27</v>
      </c>
      <c r="D2792" s="2" t="s">
        <v>141</v>
      </c>
      <c r="E2792" s="12"/>
      <c r="F2792" s="12"/>
      <c r="G2792" s="13"/>
      <c r="H2792" s="13"/>
      <c r="I2792" s="13"/>
      <c r="J2792" s="13"/>
      <c r="K2792" s="13"/>
      <c r="M2792" s="22"/>
      <c r="N2792" s="22"/>
    </row>
    <row r="2793" spans="1:14" ht="41.4">
      <c r="A2793" s="6" t="s">
        <v>32</v>
      </c>
      <c r="B2793" s="62" t="s">
        <v>586</v>
      </c>
      <c r="C2793" s="2" t="s">
        <v>27</v>
      </c>
      <c r="D2793" s="2" t="s">
        <v>142</v>
      </c>
      <c r="E2793" s="12"/>
      <c r="F2793" s="12"/>
      <c r="G2793" s="13"/>
      <c r="H2793" s="13"/>
      <c r="I2793" s="13"/>
      <c r="J2793" s="13"/>
      <c r="K2793" s="13"/>
      <c r="M2793" s="22"/>
      <c r="N2793" s="22"/>
    </row>
    <row r="2794" spans="1:14" ht="27.6">
      <c r="A2794" s="6" t="s">
        <v>33</v>
      </c>
      <c r="B2794" s="62" t="s">
        <v>587</v>
      </c>
      <c r="C2794" s="2" t="s">
        <v>22</v>
      </c>
      <c r="D2794" s="2" t="s">
        <v>125</v>
      </c>
      <c r="E2794" s="12"/>
      <c r="F2794" s="12"/>
      <c r="G2794" s="13"/>
      <c r="H2794" s="13">
        <v>69000</v>
      </c>
      <c r="I2794" s="13"/>
      <c r="J2794" s="13"/>
      <c r="K2794" s="13"/>
      <c r="M2794" s="22"/>
      <c r="N2794" s="22"/>
    </row>
    <row r="2795" spans="1:14" ht="27.6">
      <c r="A2795" s="6" t="s">
        <v>33</v>
      </c>
      <c r="B2795" s="62" t="s">
        <v>587</v>
      </c>
      <c r="C2795" s="2" t="s">
        <v>22</v>
      </c>
      <c r="D2795" s="2" t="s">
        <v>126</v>
      </c>
      <c r="E2795" s="12"/>
      <c r="F2795" s="12"/>
      <c r="G2795" s="13"/>
      <c r="H2795" s="13"/>
      <c r="I2795" s="13"/>
      <c r="J2795" s="13"/>
      <c r="K2795" s="13"/>
      <c r="M2795" s="22"/>
      <c r="N2795" s="22"/>
    </row>
    <row r="2796" spans="1:14" ht="27.6">
      <c r="A2796" s="6" t="s">
        <v>33</v>
      </c>
      <c r="B2796" s="62" t="s">
        <v>587</v>
      </c>
      <c r="C2796" s="2" t="s">
        <v>22</v>
      </c>
      <c r="D2796" s="2" t="s">
        <v>127</v>
      </c>
      <c r="E2796" s="12"/>
      <c r="F2796" s="12"/>
      <c r="G2796" s="13"/>
      <c r="H2796" s="13"/>
      <c r="I2796" s="13"/>
      <c r="J2796" s="13"/>
      <c r="K2796" s="13"/>
      <c r="M2796" s="22"/>
      <c r="N2796" s="22"/>
    </row>
    <row r="2797" spans="1:14" ht="27.6">
      <c r="A2797" s="6" t="s">
        <v>33</v>
      </c>
      <c r="B2797" s="62" t="s">
        <v>587</v>
      </c>
      <c r="C2797" s="2" t="s">
        <v>22</v>
      </c>
      <c r="D2797" s="2" t="s">
        <v>128</v>
      </c>
      <c r="E2797" s="12"/>
      <c r="F2797" s="12"/>
      <c r="G2797" s="13"/>
      <c r="H2797" s="13"/>
      <c r="I2797" s="13"/>
      <c r="J2797" s="13"/>
      <c r="K2797" s="13"/>
      <c r="M2797" s="22"/>
      <c r="N2797" s="22"/>
    </row>
    <row r="2798" spans="1:14" ht="27.6">
      <c r="A2798" s="6" t="s">
        <v>33</v>
      </c>
      <c r="B2798" s="62" t="s">
        <v>587</v>
      </c>
      <c r="C2798" s="2" t="s">
        <v>22</v>
      </c>
      <c r="D2798" s="2" t="s">
        <v>129</v>
      </c>
      <c r="E2798" s="12"/>
      <c r="F2798" s="12"/>
      <c r="G2798" s="13"/>
      <c r="H2798" s="13"/>
      <c r="I2798" s="13"/>
      <c r="J2798" s="13"/>
      <c r="K2798" s="13"/>
      <c r="M2798" s="22"/>
      <c r="N2798" s="22"/>
    </row>
    <row r="2799" spans="1:14" ht="27.6">
      <c r="A2799" s="6" t="s">
        <v>33</v>
      </c>
      <c r="B2799" s="62" t="s">
        <v>587</v>
      </c>
      <c r="C2799" s="2" t="s">
        <v>22</v>
      </c>
      <c r="D2799" s="2" t="s">
        <v>130</v>
      </c>
      <c r="E2799" s="12"/>
      <c r="F2799" s="12"/>
      <c r="G2799" s="13"/>
      <c r="H2799" s="13"/>
      <c r="I2799" s="13"/>
      <c r="J2799" s="13"/>
      <c r="K2799" s="13"/>
      <c r="M2799" s="22"/>
      <c r="N2799" s="22"/>
    </row>
    <row r="2800" spans="1:14" ht="27.6">
      <c r="A2800" s="6" t="s">
        <v>33</v>
      </c>
      <c r="B2800" s="62" t="s">
        <v>587</v>
      </c>
      <c r="C2800" s="2" t="s">
        <v>22</v>
      </c>
      <c r="D2800" s="2" t="s">
        <v>131</v>
      </c>
      <c r="E2800" s="12"/>
      <c r="F2800" s="12"/>
      <c r="G2800" s="13"/>
      <c r="H2800" s="13"/>
      <c r="I2800" s="13"/>
      <c r="J2800" s="13"/>
      <c r="K2800" s="13"/>
      <c r="M2800" s="22"/>
      <c r="N2800" s="22"/>
    </row>
    <row r="2801" spans="1:14" ht="27.6">
      <c r="A2801" s="6" t="s">
        <v>33</v>
      </c>
      <c r="B2801" s="62" t="s">
        <v>587</v>
      </c>
      <c r="C2801" s="2" t="s">
        <v>22</v>
      </c>
      <c r="D2801" s="2" t="s">
        <v>132</v>
      </c>
      <c r="E2801" s="12"/>
      <c r="F2801" s="12"/>
      <c r="G2801" s="13"/>
      <c r="H2801" s="13"/>
      <c r="I2801" s="13"/>
      <c r="J2801" s="13"/>
      <c r="K2801" s="13"/>
      <c r="M2801" s="22"/>
      <c r="N2801" s="22"/>
    </row>
    <row r="2802" spans="1:14" ht="27.6">
      <c r="A2802" s="6" t="s">
        <v>33</v>
      </c>
      <c r="B2802" s="62" t="s">
        <v>587</v>
      </c>
      <c r="C2802" s="2" t="s">
        <v>22</v>
      </c>
      <c r="D2802" s="2" t="s">
        <v>133</v>
      </c>
      <c r="E2802" s="12"/>
      <c r="F2802" s="12"/>
      <c r="G2802" s="13"/>
      <c r="H2802" s="13"/>
      <c r="I2802" s="13"/>
      <c r="J2802" s="13"/>
      <c r="K2802" s="13"/>
      <c r="M2802" s="22"/>
      <c r="N2802" s="22"/>
    </row>
    <row r="2803" spans="1:14" ht="27.6">
      <c r="A2803" s="6" t="s">
        <v>33</v>
      </c>
      <c r="B2803" s="62" t="s">
        <v>587</v>
      </c>
      <c r="C2803" s="2" t="s">
        <v>22</v>
      </c>
      <c r="D2803" s="2" t="s">
        <v>134</v>
      </c>
      <c r="E2803" s="12"/>
      <c r="F2803" s="12"/>
      <c r="G2803" s="13"/>
      <c r="H2803" s="13"/>
      <c r="I2803" s="13"/>
      <c r="J2803" s="13"/>
      <c r="K2803" s="13"/>
      <c r="M2803" s="22"/>
      <c r="N2803" s="22"/>
    </row>
    <row r="2804" spans="1:14" ht="27.6">
      <c r="A2804" s="6" t="s">
        <v>33</v>
      </c>
      <c r="B2804" s="62" t="s">
        <v>587</v>
      </c>
      <c r="C2804" s="2" t="s">
        <v>87</v>
      </c>
      <c r="D2804" s="2" t="s">
        <v>135</v>
      </c>
      <c r="E2804" s="12"/>
      <c r="F2804" s="12"/>
      <c r="G2804" s="13"/>
      <c r="H2804" s="13"/>
      <c r="I2804" s="13"/>
      <c r="J2804" s="13"/>
      <c r="K2804" s="13"/>
      <c r="M2804" s="22"/>
      <c r="N2804" s="22"/>
    </row>
    <row r="2805" spans="1:14" ht="27.6">
      <c r="A2805" s="6" t="s">
        <v>33</v>
      </c>
      <c r="B2805" s="62" t="s">
        <v>587</v>
      </c>
      <c r="C2805" s="2" t="s">
        <v>23</v>
      </c>
      <c r="D2805" s="2" t="s">
        <v>136</v>
      </c>
      <c r="E2805" s="12"/>
      <c r="F2805" s="12"/>
      <c r="G2805" s="13"/>
      <c r="H2805" s="13"/>
      <c r="I2805" s="13"/>
      <c r="J2805" s="13"/>
      <c r="K2805" s="13"/>
      <c r="M2805" s="22"/>
      <c r="N2805" s="22"/>
    </row>
    <row r="2806" spans="1:14" ht="27.6">
      <c r="A2806" s="6" t="s">
        <v>33</v>
      </c>
      <c r="B2806" s="62" t="s">
        <v>587</v>
      </c>
      <c r="C2806" s="2" t="s">
        <v>23</v>
      </c>
      <c r="D2806" s="2" t="s">
        <v>126</v>
      </c>
      <c r="E2806" s="12"/>
      <c r="F2806" s="12"/>
      <c r="G2806" s="13"/>
      <c r="H2806" s="13"/>
      <c r="I2806" s="13"/>
      <c r="J2806" s="13"/>
      <c r="K2806" s="13"/>
      <c r="M2806" s="22"/>
      <c r="N2806" s="22"/>
    </row>
    <row r="2807" spans="1:14" ht="27.6">
      <c r="A2807" s="6" t="s">
        <v>33</v>
      </c>
      <c r="B2807" s="62" t="s">
        <v>587</v>
      </c>
      <c r="C2807" s="2" t="s">
        <v>23</v>
      </c>
      <c r="D2807" s="2" t="s">
        <v>127</v>
      </c>
      <c r="E2807" s="12"/>
      <c r="F2807" s="12"/>
      <c r="G2807" s="13"/>
      <c r="H2807" s="13"/>
      <c r="I2807" s="13"/>
      <c r="J2807" s="13"/>
      <c r="K2807" s="13"/>
      <c r="M2807" s="22"/>
      <c r="N2807" s="22"/>
    </row>
    <row r="2808" spans="1:14" ht="27.6">
      <c r="A2808" s="6" t="s">
        <v>33</v>
      </c>
      <c r="B2808" s="62" t="s">
        <v>587</v>
      </c>
      <c r="C2808" s="2" t="s">
        <v>23</v>
      </c>
      <c r="D2808" s="2" t="s">
        <v>128</v>
      </c>
      <c r="E2808" s="12"/>
      <c r="F2808" s="12"/>
      <c r="G2808" s="13"/>
      <c r="H2808" s="13"/>
      <c r="I2808" s="13"/>
      <c r="J2808" s="13"/>
      <c r="K2808" s="13"/>
      <c r="M2808" s="22"/>
      <c r="N2808" s="22"/>
    </row>
    <row r="2809" spans="1:14" ht="27.6">
      <c r="A2809" s="6" t="s">
        <v>33</v>
      </c>
      <c r="B2809" s="62" t="s">
        <v>587</v>
      </c>
      <c r="C2809" s="2" t="s">
        <v>23</v>
      </c>
      <c r="D2809" s="2" t="s">
        <v>129</v>
      </c>
      <c r="E2809" s="12"/>
      <c r="F2809" s="12"/>
      <c r="G2809" s="13"/>
      <c r="H2809" s="13"/>
      <c r="I2809" s="13"/>
      <c r="J2809" s="13"/>
      <c r="K2809" s="13"/>
      <c r="M2809" s="22"/>
      <c r="N2809" s="22"/>
    </row>
    <row r="2810" spans="1:14" ht="27.6">
      <c r="A2810" s="6" t="s">
        <v>33</v>
      </c>
      <c r="B2810" s="62" t="s">
        <v>587</v>
      </c>
      <c r="C2810" s="2" t="s">
        <v>23</v>
      </c>
      <c r="D2810" s="2" t="s">
        <v>130</v>
      </c>
      <c r="E2810" s="12"/>
      <c r="F2810" s="12"/>
      <c r="G2810" s="13"/>
      <c r="H2810" s="13"/>
      <c r="I2810" s="13"/>
      <c r="J2810" s="13"/>
      <c r="K2810" s="13"/>
      <c r="M2810" s="22"/>
      <c r="N2810" s="22"/>
    </row>
    <row r="2811" spans="1:14" ht="27.6">
      <c r="A2811" s="6" t="s">
        <v>33</v>
      </c>
      <c r="B2811" s="62" t="s">
        <v>587</v>
      </c>
      <c r="C2811" s="2" t="s">
        <v>23</v>
      </c>
      <c r="D2811" s="2" t="s">
        <v>137</v>
      </c>
      <c r="E2811" s="12"/>
      <c r="F2811" s="12"/>
      <c r="G2811" s="13"/>
      <c r="H2811" s="13"/>
      <c r="I2811" s="13"/>
      <c r="J2811" s="13"/>
      <c r="K2811" s="13"/>
      <c r="M2811" s="22"/>
      <c r="N2811" s="22"/>
    </row>
    <row r="2812" spans="1:14" ht="27.6">
      <c r="A2812" s="6" t="s">
        <v>33</v>
      </c>
      <c r="B2812" s="62" t="s">
        <v>587</v>
      </c>
      <c r="C2812" s="2" t="s">
        <v>23</v>
      </c>
      <c r="D2812" s="2" t="s">
        <v>138</v>
      </c>
      <c r="E2812" s="12"/>
      <c r="F2812" s="12"/>
      <c r="G2812" s="13"/>
      <c r="H2812" s="13"/>
      <c r="I2812" s="13"/>
      <c r="J2812" s="13"/>
      <c r="K2812" s="13"/>
      <c r="M2812" s="22"/>
      <c r="N2812" s="22"/>
    </row>
    <row r="2813" spans="1:14" ht="27.6">
      <c r="A2813" s="6" t="s">
        <v>33</v>
      </c>
      <c r="B2813" s="62" t="s">
        <v>587</v>
      </c>
      <c r="C2813" s="2" t="s">
        <v>23</v>
      </c>
      <c r="D2813" s="2" t="s">
        <v>134</v>
      </c>
      <c r="E2813" s="12"/>
      <c r="F2813" s="12"/>
      <c r="G2813" s="13"/>
      <c r="H2813" s="13"/>
      <c r="I2813" s="13"/>
      <c r="J2813" s="13"/>
      <c r="K2813" s="13"/>
      <c r="M2813" s="22"/>
      <c r="N2813" s="22"/>
    </row>
    <row r="2814" spans="1:14" ht="27.6">
      <c r="A2814" s="6" t="s">
        <v>33</v>
      </c>
      <c r="B2814" s="62" t="s">
        <v>587</v>
      </c>
      <c r="C2814" s="2" t="s">
        <v>24</v>
      </c>
      <c r="D2814" s="2" t="s">
        <v>125</v>
      </c>
      <c r="E2814" s="12"/>
      <c r="F2814" s="12"/>
      <c r="G2814" s="13"/>
      <c r="H2814" s="13"/>
      <c r="I2814" s="13"/>
      <c r="J2814" s="13">
        <v>94600</v>
      </c>
      <c r="K2814" s="13"/>
      <c r="M2814" s="22"/>
      <c r="N2814" s="22"/>
    </row>
    <row r="2815" spans="1:14" ht="27.6">
      <c r="A2815" s="6" t="s">
        <v>33</v>
      </c>
      <c r="B2815" s="62" t="s">
        <v>587</v>
      </c>
      <c r="C2815" s="2" t="s">
        <v>24</v>
      </c>
      <c r="D2815" s="2" t="s">
        <v>126</v>
      </c>
      <c r="E2815" s="12"/>
      <c r="F2815" s="12"/>
      <c r="G2815" s="13"/>
      <c r="H2815" s="13"/>
      <c r="I2815" s="13"/>
      <c r="J2815" s="13">
        <v>343000</v>
      </c>
      <c r="K2815" s="13"/>
      <c r="M2815" s="22"/>
      <c r="N2815" s="22"/>
    </row>
    <row r="2816" spans="1:14" ht="27.6">
      <c r="A2816" s="6" t="s">
        <v>33</v>
      </c>
      <c r="B2816" s="62" t="s">
        <v>587</v>
      </c>
      <c r="C2816" s="2" t="s">
        <v>24</v>
      </c>
      <c r="D2816" s="2" t="s">
        <v>127</v>
      </c>
      <c r="E2816" s="12"/>
      <c r="F2816" s="12"/>
      <c r="G2816" s="13"/>
      <c r="H2816" s="13"/>
      <c r="I2816" s="13"/>
      <c r="J2816" s="13"/>
      <c r="K2816" s="13"/>
      <c r="M2816" s="22"/>
      <c r="N2816" s="22"/>
    </row>
    <row r="2817" spans="1:14" ht="27.6">
      <c r="A2817" s="6" t="s">
        <v>33</v>
      </c>
      <c r="B2817" s="62" t="s">
        <v>587</v>
      </c>
      <c r="C2817" s="2" t="s">
        <v>24</v>
      </c>
      <c r="D2817" s="2" t="s">
        <v>128</v>
      </c>
      <c r="E2817" s="12"/>
      <c r="F2817" s="12"/>
      <c r="G2817" s="13"/>
      <c r="H2817" s="13"/>
      <c r="I2817" s="13"/>
      <c r="J2817" s="13"/>
      <c r="K2817" s="13"/>
      <c r="M2817" s="22"/>
      <c r="N2817" s="22"/>
    </row>
    <row r="2818" spans="1:14" ht="27.6">
      <c r="A2818" s="6" t="s">
        <v>33</v>
      </c>
      <c r="B2818" s="62" t="s">
        <v>587</v>
      </c>
      <c r="C2818" s="2" t="s">
        <v>24</v>
      </c>
      <c r="D2818" s="2" t="s">
        <v>129</v>
      </c>
      <c r="E2818" s="12"/>
      <c r="F2818" s="12"/>
      <c r="G2818" s="13"/>
      <c r="H2818" s="13"/>
      <c r="I2818" s="13"/>
      <c r="J2818" s="13"/>
      <c r="K2818" s="13"/>
      <c r="M2818" s="22"/>
      <c r="N2818" s="22"/>
    </row>
    <row r="2819" spans="1:14" ht="27.6">
      <c r="A2819" s="6" t="s">
        <v>33</v>
      </c>
      <c r="B2819" s="62" t="s">
        <v>587</v>
      </c>
      <c r="C2819" s="2" t="s">
        <v>24</v>
      </c>
      <c r="D2819" s="2" t="s">
        <v>130</v>
      </c>
      <c r="E2819" s="12"/>
      <c r="F2819" s="12"/>
      <c r="G2819" s="13"/>
      <c r="H2819" s="13"/>
      <c r="I2819" s="13"/>
      <c r="J2819" s="13"/>
      <c r="K2819" s="13"/>
      <c r="M2819" s="22"/>
      <c r="N2819" s="22"/>
    </row>
    <row r="2820" spans="1:14" ht="27.6">
      <c r="A2820" s="6" t="s">
        <v>33</v>
      </c>
      <c r="B2820" s="62" t="s">
        <v>587</v>
      </c>
      <c r="C2820" s="2" t="s">
        <v>24</v>
      </c>
      <c r="D2820" s="2" t="s">
        <v>137</v>
      </c>
      <c r="E2820" s="12"/>
      <c r="F2820" s="12"/>
      <c r="G2820" s="13"/>
      <c r="H2820" s="13"/>
      <c r="I2820" s="13"/>
      <c r="J2820" s="13"/>
      <c r="K2820" s="13"/>
      <c r="M2820" s="22"/>
      <c r="N2820" s="22"/>
    </row>
    <row r="2821" spans="1:14" ht="27.6">
      <c r="A2821" s="6" t="s">
        <v>33</v>
      </c>
      <c r="B2821" s="62" t="s">
        <v>587</v>
      </c>
      <c r="C2821" s="2" t="s">
        <v>24</v>
      </c>
      <c r="D2821" s="2" t="s">
        <v>139</v>
      </c>
      <c r="E2821" s="12"/>
      <c r="F2821" s="12"/>
      <c r="G2821" s="13"/>
      <c r="H2821" s="13"/>
      <c r="I2821" s="13"/>
      <c r="J2821" s="13"/>
      <c r="K2821" s="13"/>
      <c r="M2821" s="22"/>
      <c r="N2821" s="22"/>
    </row>
    <row r="2822" spans="1:14" ht="27.6">
      <c r="A2822" s="6" t="s">
        <v>33</v>
      </c>
      <c r="B2822" s="62" t="s">
        <v>587</v>
      </c>
      <c r="C2822" s="2" t="s">
        <v>24</v>
      </c>
      <c r="D2822" s="2" t="s">
        <v>140</v>
      </c>
      <c r="E2822" s="12"/>
      <c r="F2822" s="12"/>
      <c r="G2822" s="13"/>
      <c r="H2822" s="13"/>
      <c r="I2822" s="13"/>
      <c r="J2822" s="13"/>
      <c r="K2822" s="13"/>
      <c r="M2822" s="22"/>
      <c r="N2822" s="22"/>
    </row>
    <row r="2823" spans="1:14" ht="27.6">
      <c r="A2823" s="6" t="s">
        <v>33</v>
      </c>
      <c r="B2823" s="62" t="s">
        <v>587</v>
      </c>
      <c r="C2823" s="2" t="s">
        <v>24</v>
      </c>
      <c r="D2823" s="2" t="s">
        <v>134</v>
      </c>
      <c r="E2823" s="12"/>
      <c r="F2823" s="12"/>
      <c r="G2823" s="13"/>
      <c r="H2823" s="13"/>
      <c r="I2823" s="13"/>
      <c r="J2823" s="13"/>
      <c r="K2823" s="13"/>
      <c r="M2823" s="22"/>
      <c r="N2823" s="22"/>
    </row>
    <row r="2824" spans="1:14" ht="27.6">
      <c r="A2824" s="6" t="s">
        <v>33</v>
      </c>
      <c r="B2824" s="62" t="s">
        <v>587</v>
      </c>
      <c r="C2824" s="2" t="s">
        <v>25</v>
      </c>
      <c r="D2824" s="2" t="s">
        <v>134</v>
      </c>
      <c r="E2824" s="12"/>
      <c r="F2824" s="12"/>
      <c r="G2824" s="13"/>
      <c r="H2824" s="13"/>
      <c r="I2824" s="13"/>
      <c r="J2824" s="13"/>
      <c r="K2824" s="13"/>
      <c r="M2824" s="22"/>
      <c r="N2824" s="22"/>
    </row>
    <row r="2825" spans="1:14" ht="27.6">
      <c r="A2825" s="6" t="s">
        <v>33</v>
      </c>
      <c r="B2825" s="62" t="s">
        <v>587</v>
      </c>
      <c r="C2825" s="2" t="s">
        <v>25</v>
      </c>
      <c r="D2825" s="2" t="s">
        <v>134</v>
      </c>
      <c r="E2825" s="12"/>
      <c r="F2825" s="12"/>
      <c r="G2825" s="13"/>
      <c r="H2825" s="13"/>
      <c r="I2825" s="13"/>
      <c r="J2825" s="13"/>
      <c r="K2825" s="13"/>
      <c r="M2825" s="22"/>
      <c r="N2825" s="22"/>
    </row>
    <row r="2826" spans="1:14" ht="27.6">
      <c r="A2826" s="6" t="s">
        <v>33</v>
      </c>
      <c r="B2826" s="62" t="s">
        <v>587</v>
      </c>
      <c r="C2826" s="2" t="s">
        <v>26</v>
      </c>
      <c r="D2826" s="2" t="s">
        <v>134</v>
      </c>
      <c r="E2826" s="12"/>
      <c r="F2826" s="12"/>
      <c r="G2826" s="13"/>
      <c r="H2826" s="13"/>
      <c r="I2826" s="13"/>
      <c r="J2826" s="13"/>
      <c r="K2826" s="13"/>
      <c r="M2826" s="22"/>
      <c r="N2826" s="22"/>
    </row>
    <row r="2827" spans="1:14" ht="27.6">
      <c r="A2827" s="6" t="s">
        <v>33</v>
      </c>
      <c r="B2827" s="62" t="s">
        <v>587</v>
      </c>
      <c r="C2827" s="2" t="s">
        <v>26</v>
      </c>
      <c r="D2827" s="2" t="s">
        <v>134</v>
      </c>
      <c r="E2827" s="12"/>
      <c r="F2827" s="12"/>
      <c r="G2827" s="13"/>
      <c r="H2827" s="13"/>
      <c r="I2827" s="13"/>
      <c r="J2827" s="13"/>
      <c r="K2827" s="13"/>
      <c r="M2827" s="22"/>
      <c r="N2827" s="22"/>
    </row>
    <row r="2828" spans="1:14" ht="27.6">
      <c r="A2828" s="6" t="s">
        <v>33</v>
      </c>
      <c r="B2828" s="62" t="s">
        <v>587</v>
      </c>
      <c r="C2828" s="2" t="s">
        <v>14</v>
      </c>
      <c r="D2828" s="2" t="s">
        <v>134</v>
      </c>
      <c r="E2828" s="12"/>
      <c r="F2828" s="12"/>
      <c r="G2828" s="13"/>
      <c r="H2828" s="13"/>
      <c r="I2828" s="13"/>
      <c r="J2828" s="13"/>
      <c r="K2828" s="13"/>
      <c r="M2828" s="22"/>
      <c r="N2828" s="22"/>
    </row>
    <row r="2829" spans="1:14" ht="27.6">
      <c r="A2829" s="6" t="s">
        <v>33</v>
      </c>
      <c r="B2829" s="62" t="s">
        <v>587</v>
      </c>
      <c r="C2829" s="2" t="s">
        <v>14</v>
      </c>
      <c r="D2829" s="2" t="s">
        <v>134</v>
      </c>
      <c r="E2829" s="12"/>
      <c r="F2829" s="12"/>
      <c r="G2829" s="13"/>
      <c r="H2829" s="13"/>
      <c r="I2829" s="13"/>
      <c r="J2829" s="13"/>
      <c r="K2829" s="13"/>
      <c r="M2829" s="22"/>
      <c r="N2829" s="22"/>
    </row>
    <row r="2830" spans="1:14" ht="27.6">
      <c r="A2830" s="6" t="s">
        <v>33</v>
      </c>
      <c r="B2830" s="62" t="s">
        <v>587</v>
      </c>
      <c r="C2830" s="2" t="s">
        <v>27</v>
      </c>
      <c r="D2830" s="2" t="s">
        <v>141</v>
      </c>
      <c r="E2830" s="12"/>
      <c r="F2830" s="12"/>
      <c r="G2830" s="13"/>
      <c r="H2830" s="13"/>
      <c r="I2830" s="13"/>
      <c r="J2830" s="13"/>
      <c r="K2830" s="13"/>
      <c r="M2830" s="22"/>
      <c r="N2830" s="22"/>
    </row>
    <row r="2831" spans="1:14" ht="41.4">
      <c r="A2831" s="6" t="s">
        <v>33</v>
      </c>
      <c r="B2831" s="62" t="s">
        <v>587</v>
      </c>
      <c r="C2831" s="2" t="s">
        <v>27</v>
      </c>
      <c r="D2831" s="2" t="s">
        <v>142</v>
      </c>
      <c r="E2831" s="12"/>
      <c r="F2831" s="12"/>
      <c r="G2831" s="13"/>
      <c r="H2831" s="13"/>
      <c r="I2831" s="13"/>
      <c r="J2831" s="13"/>
      <c r="K2831" s="13"/>
      <c r="M2831" s="22"/>
      <c r="N2831" s="22"/>
    </row>
    <row r="2832" spans="1:14">
      <c r="A2832" s="6" t="s">
        <v>33</v>
      </c>
      <c r="B2832" s="62" t="s">
        <v>588</v>
      </c>
      <c r="C2832" s="2" t="s">
        <v>22</v>
      </c>
      <c r="D2832" s="2" t="s">
        <v>125</v>
      </c>
      <c r="E2832" s="12"/>
      <c r="F2832" s="12"/>
      <c r="G2832" s="13"/>
      <c r="H2832" s="13"/>
      <c r="I2832" s="13"/>
      <c r="J2832" s="13"/>
      <c r="K2832" s="13"/>
      <c r="M2832" s="22"/>
      <c r="N2832" s="22"/>
    </row>
    <row r="2833" spans="1:14">
      <c r="A2833" s="6" t="s">
        <v>33</v>
      </c>
      <c r="B2833" s="62" t="s">
        <v>588</v>
      </c>
      <c r="C2833" s="2" t="s">
        <v>22</v>
      </c>
      <c r="D2833" s="2" t="s">
        <v>126</v>
      </c>
      <c r="E2833" s="12"/>
      <c r="F2833" s="12"/>
      <c r="G2833" s="13"/>
      <c r="H2833" s="13"/>
      <c r="I2833" s="13"/>
      <c r="J2833" s="13"/>
      <c r="K2833" s="13"/>
      <c r="M2833" s="22"/>
      <c r="N2833" s="22"/>
    </row>
    <row r="2834" spans="1:14">
      <c r="A2834" s="6" t="s">
        <v>33</v>
      </c>
      <c r="B2834" s="62" t="s">
        <v>588</v>
      </c>
      <c r="C2834" s="2" t="s">
        <v>22</v>
      </c>
      <c r="D2834" s="2" t="s">
        <v>127</v>
      </c>
      <c r="E2834" s="12"/>
      <c r="F2834" s="12"/>
      <c r="G2834" s="13"/>
      <c r="H2834" s="13"/>
      <c r="I2834" s="13"/>
      <c r="J2834" s="13"/>
      <c r="K2834" s="13"/>
      <c r="M2834" s="22"/>
      <c r="N2834" s="22"/>
    </row>
    <row r="2835" spans="1:14">
      <c r="A2835" s="6" t="s">
        <v>33</v>
      </c>
      <c r="B2835" s="62" t="s">
        <v>588</v>
      </c>
      <c r="C2835" s="2" t="s">
        <v>22</v>
      </c>
      <c r="D2835" s="2" t="s">
        <v>128</v>
      </c>
      <c r="E2835" s="12"/>
      <c r="F2835" s="12"/>
      <c r="G2835" s="13"/>
      <c r="H2835" s="13"/>
      <c r="I2835" s="13"/>
      <c r="J2835" s="13"/>
      <c r="K2835" s="13"/>
      <c r="M2835" s="22"/>
      <c r="N2835" s="22"/>
    </row>
    <row r="2836" spans="1:14">
      <c r="A2836" s="6" t="s">
        <v>33</v>
      </c>
      <c r="B2836" s="62" t="s">
        <v>588</v>
      </c>
      <c r="C2836" s="2" t="s">
        <v>22</v>
      </c>
      <c r="D2836" s="2" t="s">
        <v>129</v>
      </c>
      <c r="E2836" s="12"/>
      <c r="F2836" s="12"/>
      <c r="G2836" s="13"/>
      <c r="H2836" s="13"/>
      <c r="I2836" s="13"/>
      <c r="J2836" s="13"/>
      <c r="K2836" s="13"/>
      <c r="M2836" s="22"/>
      <c r="N2836" s="22"/>
    </row>
    <row r="2837" spans="1:14">
      <c r="A2837" s="6" t="s">
        <v>33</v>
      </c>
      <c r="B2837" s="62" t="s">
        <v>588</v>
      </c>
      <c r="C2837" s="2" t="s">
        <v>22</v>
      </c>
      <c r="D2837" s="2" t="s">
        <v>130</v>
      </c>
      <c r="E2837" s="12"/>
      <c r="F2837" s="12"/>
      <c r="G2837" s="13"/>
      <c r="H2837" s="13"/>
      <c r="I2837" s="13"/>
      <c r="J2837" s="13"/>
      <c r="K2837" s="13"/>
      <c r="M2837" s="22"/>
      <c r="N2837" s="22"/>
    </row>
    <row r="2838" spans="1:14">
      <c r="A2838" s="6" t="s">
        <v>33</v>
      </c>
      <c r="B2838" s="62" t="s">
        <v>588</v>
      </c>
      <c r="C2838" s="2" t="s">
        <v>22</v>
      </c>
      <c r="D2838" s="2" t="s">
        <v>131</v>
      </c>
      <c r="E2838" s="12"/>
      <c r="F2838" s="12"/>
      <c r="G2838" s="13"/>
      <c r="H2838" s="13"/>
      <c r="I2838" s="13"/>
      <c r="J2838" s="13"/>
      <c r="K2838" s="13"/>
      <c r="M2838" s="22"/>
      <c r="N2838" s="22"/>
    </row>
    <row r="2839" spans="1:14" ht="27.6">
      <c r="A2839" s="6" t="s">
        <v>33</v>
      </c>
      <c r="B2839" s="62" t="s">
        <v>588</v>
      </c>
      <c r="C2839" s="2" t="s">
        <v>22</v>
      </c>
      <c r="D2839" s="2" t="s">
        <v>132</v>
      </c>
      <c r="E2839" s="12"/>
      <c r="F2839" s="12"/>
      <c r="G2839" s="13"/>
      <c r="H2839" s="13"/>
      <c r="I2839" s="13"/>
      <c r="J2839" s="13"/>
      <c r="K2839" s="13"/>
      <c r="M2839" s="22"/>
      <c r="N2839" s="22"/>
    </row>
    <row r="2840" spans="1:14">
      <c r="A2840" s="6" t="s">
        <v>33</v>
      </c>
      <c r="B2840" s="62" t="s">
        <v>588</v>
      </c>
      <c r="C2840" s="2" t="s">
        <v>22</v>
      </c>
      <c r="D2840" s="2" t="s">
        <v>133</v>
      </c>
      <c r="E2840" s="12"/>
      <c r="F2840" s="12"/>
      <c r="G2840" s="13"/>
      <c r="H2840" s="13"/>
      <c r="I2840" s="13"/>
      <c r="J2840" s="13"/>
      <c r="K2840" s="13"/>
      <c r="M2840" s="22"/>
      <c r="N2840" s="22"/>
    </row>
    <row r="2841" spans="1:14">
      <c r="A2841" s="6" t="s">
        <v>33</v>
      </c>
      <c r="B2841" s="62" t="s">
        <v>588</v>
      </c>
      <c r="C2841" s="2" t="s">
        <v>22</v>
      </c>
      <c r="D2841" s="2" t="s">
        <v>134</v>
      </c>
      <c r="E2841" s="12"/>
      <c r="F2841" s="12"/>
      <c r="G2841" s="13"/>
      <c r="H2841" s="13"/>
      <c r="I2841" s="13"/>
      <c r="J2841" s="13"/>
      <c r="K2841" s="13"/>
      <c r="M2841" s="22"/>
      <c r="N2841" s="22"/>
    </row>
    <row r="2842" spans="1:14">
      <c r="A2842" s="6" t="s">
        <v>33</v>
      </c>
      <c r="B2842" s="62" t="s">
        <v>588</v>
      </c>
      <c r="C2842" s="2" t="s">
        <v>87</v>
      </c>
      <c r="D2842" s="2" t="s">
        <v>135</v>
      </c>
      <c r="E2842" s="12"/>
      <c r="F2842" s="12"/>
      <c r="G2842" s="13"/>
      <c r="H2842" s="13"/>
      <c r="I2842" s="13"/>
      <c r="J2842" s="13"/>
      <c r="K2842" s="13"/>
      <c r="M2842" s="22"/>
      <c r="N2842" s="22"/>
    </row>
    <row r="2843" spans="1:14">
      <c r="A2843" s="6" t="s">
        <v>33</v>
      </c>
      <c r="B2843" s="62" t="s">
        <v>588</v>
      </c>
      <c r="C2843" s="2" t="s">
        <v>23</v>
      </c>
      <c r="D2843" s="2" t="s">
        <v>136</v>
      </c>
      <c r="E2843" s="12"/>
      <c r="F2843" s="12"/>
      <c r="G2843" s="13"/>
      <c r="H2843" s="13"/>
      <c r="I2843" s="13"/>
      <c r="J2843" s="13"/>
      <c r="K2843" s="13"/>
      <c r="M2843" s="22"/>
      <c r="N2843" s="22"/>
    </row>
    <row r="2844" spans="1:14">
      <c r="A2844" s="6" t="s">
        <v>33</v>
      </c>
      <c r="B2844" s="62" t="s">
        <v>588</v>
      </c>
      <c r="C2844" s="2" t="s">
        <v>23</v>
      </c>
      <c r="D2844" s="2" t="s">
        <v>126</v>
      </c>
      <c r="E2844" s="12"/>
      <c r="F2844" s="12"/>
      <c r="G2844" s="13"/>
      <c r="H2844" s="13"/>
      <c r="I2844" s="13"/>
      <c r="J2844" s="13"/>
      <c r="K2844" s="13"/>
      <c r="M2844" s="22"/>
      <c r="N2844" s="22"/>
    </row>
    <row r="2845" spans="1:14">
      <c r="A2845" s="6" t="s">
        <v>33</v>
      </c>
      <c r="B2845" s="62" t="s">
        <v>588</v>
      </c>
      <c r="C2845" s="2" t="s">
        <v>23</v>
      </c>
      <c r="D2845" s="2" t="s">
        <v>127</v>
      </c>
      <c r="E2845" s="12"/>
      <c r="F2845" s="12"/>
      <c r="G2845" s="13"/>
      <c r="H2845" s="13"/>
      <c r="I2845" s="13"/>
      <c r="J2845" s="13"/>
      <c r="K2845" s="13"/>
      <c r="M2845" s="22"/>
      <c r="N2845" s="22"/>
    </row>
    <row r="2846" spans="1:14">
      <c r="A2846" s="6" t="s">
        <v>33</v>
      </c>
      <c r="B2846" s="62" t="s">
        <v>588</v>
      </c>
      <c r="C2846" s="2" t="s">
        <v>23</v>
      </c>
      <c r="D2846" s="2" t="s">
        <v>128</v>
      </c>
      <c r="E2846" s="12"/>
      <c r="F2846" s="12"/>
      <c r="G2846" s="13"/>
      <c r="H2846" s="13"/>
      <c r="I2846" s="13"/>
      <c r="J2846" s="13"/>
      <c r="K2846" s="13"/>
      <c r="M2846" s="22"/>
      <c r="N2846" s="22"/>
    </row>
    <row r="2847" spans="1:14">
      <c r="A2847" s="6" t="s">
        <v>33</v>
      </c>
      <c r="B2847" s="62" t="s">
        <v>588</v>
      </c>
      <c r="C2847" s="2" t="s">
        <v>23</v>
      </c>
      <c r="D2847" s="2" t="s">
        <v>129</v>
      </c>
      <c r="E2847" s="12"/>
      <c r="F2847" s="12"/>
      <c r="G2847" s="13"/>
      <c r="H2847" s="13"/>
      <c r="I2847" s="13"/>
      <c r="J2847" s="13"/>
      <c r="K2847" s="13"/>
      <c r="M2847" s="22"/>
      <c r="N2847" s="22"/>
    </row>
    <row r="2848" spans="1:14">
      <c r="A2848" s="6" t="s">
        <v>33</v>
      </c>
      <c r="B2848" s="62" t="s">
        <v>588</v>
      </c>
      <c r="C2848" s="2" t="s">
        <v>23</v>
      </c>
      <c r="D2848" s="2" t="s">
        <v>130</v>
      </c>
      <c r="E2848" s="12"/>
      <c r="F2848" s="12"/>
      <c r="G2848" s="13"/>
      <c r="H2848" s="13"/>
      <c r="I2848" s="13"/>
      <c r="J2848" s="13"/>
      <c r="K2848" s="13"/>
      <c r="M2848" s="22"/>
      <c r="N2848" s="22"/>
    </row>
    <row r="2849" spans="1:14">
      <c r="A2849" s="6" t="s">
        <v>33</v>
      </c>
      <c r="B2849" s="62" t="s">
        <v>588</v>
      </c>
      <c r="C2849" s="2" t="s">
        <v>23</v>
      </c>
      <c r="D2849" s="2" t="s">
        <v>137</v>
      </c>
      <c r="E2849" s="12"/>
      <c r="F2849" s="12"/>
      <c r="G2849" s="13"/>
      <c r="H2849" s="13"/>
      <c r="I2849" s="13"/>
      <c r="J2849" s="13"/>
      <c r="K2849" s="13"/>
      <c r="M2849" s="22"/>
      <c r="N2849" s="22"/>
    </row>
    <row r="2850" spans="1:14" ht="27.6">
      <c r="A2850" s="6" t="s">
        <v>33</v>
      </c>
      <c r="B2850" s="62" t="s">
        <v>588</v>
      </c>
      <c r="C2850" s="2" t="s">
        <v>23</v>
      </c>
      <c r="D2850" s="2" t="s">
        <v>138</v>
      </c>
      <c r="E2850" s="12"/>
      <c r="F2850" s="12"/>
      <c r="G2850" s="13"/>
      <c r="H2850" s="13"/>
      <c r="I2850" s="13"/>
      <c r="J2850" s="13"/>
      <c r="K2850" s="13"/>
      <c r="M2850" s="22"/>
      <c r="N2850" s="22"/>
    </row>
    <row r="2851" spans="1:14">
      <c r="A2851" s="6" t="s">
        <v>33</v>
      </c>
      <c r="B2851" s="62" t="s">
        <v>588</v>
      </c>
      <c r="C2851" s="2" t="s">
        <v>23</v>
      </c>
      <c r="D2851" s="2" t="s">
        <v>134</v>
      </c>
      <c r="E2851" s="12"/>
      <c r="F2851" s="12"/>
      <c r="G2851" s="13"/>
      <c r="H2851" s="13"/>
      <c r="I2851" s="13"/>
      <c r="J2851" s="13"/>
      <c r="K2851" s="13"/>
      <c r="M2851" s="22"/>
      <c r="N2851" s="22"/>
    </row>
    <row r="2852" spans="1:14">
      <c r="A2852" s="6" t="s">
        <v>33</v>
      </c>
      <c r="B2852" s="62" t="s">
        <v>588</v>
      </c>
      <c r="C2852" s="2" t="s">
        <v>24</v>
      </c>
      <c r="D2852" s="2" t="s">
        <v>125</v>
      </c>
      <c r="E2852" s="12"/>
      <c r="F2852" s="12"/>
      <c r="G2852" s="13"/>
      <c r="H2852" s="13"/>
      <c r="I2852" s="13"/>
      <c r="J2852" s="13"/>
      <c r="K2852" s="13"/>
      <c r="M2852" s="22"/>
      <c r="N2852" s="22"/>
    </row>
    <row r="2853" spans="1:14">
      <c r="A2853" s="6" t="s">
        <v>33</v>
      </c>
      <c r="B2853" s="62" t="s">
        <v>588</v>
      </c>
      <c r="C2853" s="2" t="s">
        <v>24</v>
      </c>
      <c r="D2853" s="2" t="s">
        <v>126</v>
      </c>
      <c r="E2853" s="12"/>
      <c r="F2853" s="12"/>
      <c r="G2853" s="13"/>
      <c r="H2853" s="13"/>
      <c r="I2853" s="13"/>
      <c r="J2853" s="13"/>
      <c r="K2853" s="13"/>
      <c r="M2853" s="22"/>
      <c r="N2853" s="22"/>
    </row>
    <row r="2854" spans="1:14">
      <c r="A2854" s="6" t="s">
        <v>33</v>
      </c>
      <c r="B2854" s="62" t="s">
        <v>588</v>
      </c>
      <c r="C2854" s="2" t="s">
        <v>24</v>
      </c>
      <c r="D2854" s="2" t="s">
        <v>127</v>
      </c>
      <c r="E2854" s="12"/>
      <c r="F2854" s="12"/>
      <c r="G2854" s="13"/>
      <c r="H2854" s="13"/>
      <c r="I2854" s="13"/>
      <c r="J2854" s="13"/>
      <c r="K2854" s="13"/>
      <c r="M2854" s="22"/>
      <c r="N2854" s="22"/>
    </row>
    <row r="2855" spans="1:14">
      <c r="A2855" s="6" t="s">
        <v>33</v>
      </c>
      <c r="B2855" s="62" t="s">
        <v>588</v>
      </c>
      <c r="C2855" s="2" t="s">
        <v>24</v>
      </c>
      <c r="D2855" s="2" t="s">
        <v>128</v>
      </c>
      <c r="E2855" s="12"/>
      <c r="F2855" s="12"/>
      <c r="G2855" s="13"/>
      <c r="H2855" s="13"/>
      <c r="I2855" s="13"/>
      <c r="J2855" s="13"/>
      <c r="K2855" s="13"/>
      <c r="M2855" s="22"/>
      <c r="N2855" s="22"/>
    </row>
    <row r="2856" spans="1:14">
      <c r="A2856" s="6" t="s">
        <v>33</v>
      </c>
      <c r="B2856" s="62" t="s">
        <v>588</v>
      </c>
      <c r="C2856" s="2" t="s">
        <v>24</v>
      </c>
      <c r="D2856" s="2" t="s">
        <v>129</v>
      </c>
      <c r="E2856" s="12"/>
      <c r="F2856" s="12"/>
      <c r="G2856" s="13"/>
      <c r="H2856" s="13"/>
      <c r="I2856" s="13"/>
      <c r="J2856" s="13"/>
      <c r="K2856" s="13"/>
      <c r="M2856" s="22"/>
      <c r="N2856" s="22"/>
    </row>
    <row r="2857" spans="1:14">
      <c r="A2857" s="6" t="s">
        <v>33</v>
      </c>
      <c r="B2857" s="62" t="s">
        <v>588</v>
      </c>
      <c r="C2857" s="2" t="s">
        <v>24</v>
      </c>
      <c r="D2857" s="2" t="s">
        <v>130</v>
      </c>
      <c r="E2857" s="12"/>
      <c r="F2857" s="12"/>
      <c r="G2857" s="13"/>
      <c r="H2857" s="13"/>
      <c r="I2857" s="13"/>
      <c r="J2857" s="13"/>
      <c r="K2857" s="13"/>
      <c r="M2857" s="22"/>
      <c r="N2857" s="22"/>
    </row>
    <row r="2858" spans="1:14">
      <c r="A2858" s="6" t="s">
        <v>33</v>
      </c>
      <c r="B2858" s="63" t="s">
        <v>588</v>
      </c>
      <c r="C2858" s="2" t="s">
        <v>24</v>
      </c>
      <c r="D2858" s="2" t="s">
        <v>137</v>
      </c>
      <c r="E2858" s="12"/>
      <c r="F2858" s="12"/>
      <c r="G2858" s="13"/>
      <c r="H2858" s="13"/>
      <c r="I2858" s="13"/>
      <c r="J2858" s="13"/>
      <c r="K2858" s="13"/>
      <c r="M2858" s="22"/>
      <c r="N2858" s="22"/>
    </row>
    <row r="2859" spans="1:14">
      <c r="A2859" s="6" t="s">
        <v>33</v>
      </c>
      <c r="B2859" s="62" t="s">
        <v>588</v>
      </c>
      <c r="C2859" s="2" t="s">
        <v>24</v>
      </c>
      <c r="D2859" s="2" t="s">
        <v>139</v>
      </c>
      <c r="E2859" s="12"/>
      <c r="F2859" s="12"/>
      <c r="G2859" s="13"/>
      <c r="H2859" s="13"/>
      <c r="I2859" s="13"/>
      <c r="J2859" s="13"/>
      <c r="K2859" s="13"/>
      <c r="M2859" s="22"/>
      <c r="N2859" s="22"/>
    </row>
    <row r="2860" spans="1:14" ht="27.6">
      <c r="A2860" s="6" t="s">
        <v>33</v>
      </c>
      <c r="B2860" s="62" t="s">
        <v>588</v>
      </c>
      <c r="C2860" s="2" t="s">
        <v>24</v>
      </c>
      <c r="D2860" s="2" t="s">
        <v>140</v>
      </c>
      <c r="E2860" s="12"/>
      <c r="F2860" s="12"/>
      <c r="G2860" s="13"/>
      <c r="H2860" s="13"/>
      <c r="I2860" s="13"/>
      <c r="J2860" s="13"/>
      <c r="K2860" s="13"/>
      <c r="M2860" s="22"/>
      <c r="N2860" s="22"/>
    </row>
    <row r="2861" spans="1:14">
      <c r="A2861" s="6" t="s">
        <v>33</v>
      </c>
      <c r="B2861" s="62" t="s">
        <v>588</v>
      </c>
      <c r="C2861" s="2" t="s">
        <v>24</v>
      </c>
      <c r="D2861" s="2" t="s">
        <v>134</v>
      </c>
      <c r="E2861" s="12"/>
      <c r="F2861" s="12"/>
      <c r="G2861" s="13"/>
      <c r="H2861" s="13"/>
      <c r="I2861" s="13"/>
      <c r="J2861" s="13"/>
      <c r="K2861" s="13"/>
      <c r="M2861" s="22"/>
      <c r="N2861" s="22"/>
    </row>
    <row r="2862" spans="1:14">
      <c r="A2862" s="6" t="s">
        <v>33</v>
      </c>
      <c r="B2862" s="62" t="s">
        <v>588</v>
      </c>
      <c r="C2862" s="2" t="s">
        <v>25</v>
      </c>
      <c r="D2862" s="2" t="s">
        <v>134</v>
      </c>
      <c r="E2862" s="12"/>
      <c r="F2862" s="12"/>
      <c r="G2862" s="13"/>
      <c r="H2862" s="13"/>
      <c r="I2862" s="13"/>
      <c r="J2862" s="13"/>
      <c r="K2862" s="13"/>
      <c r="M2862" s="22"/>
      <c r="N2862" s="22"/>
    </row>
    <row r="2863" spans="1:14">
      <c r="A2863" s="6" t="s">
        <v>33</v>
      </c>
      <c r="B2863" s="62" t="s">
        <v>588</v>
      </c>
      <c r="C2863" s="2" t="s">
        <v>25</v>
      </c>
      <c r="D2863" s="2" t="s">
        <v>134</v>
      </c>
      <c r="E2863" s="12"/>
      <c r="F2863" s="12"/>
      <c r="G2863" s="13"/>
      <c r="H2863" s="13"/>
      <c r="I2863" s="13"/>
      <c r="J2863" s="13"/>
      <c r="K2863" s="13"/>
      <c r="M2863" s="22"/>
      <c r="N2863" s="22"/>
    </row>
    <row r="2864" spans="1:14">
      <c r="A2864" s="6" t="s">
        <v>33</v>
      </c>
      <c r="B2864" s="62" t="s">
        <v>588</v>
      </c>
      <c r="C2864" s="2" t="s">
        <v>26</v>
      </c>
      <c r="D2864" s="2" t="s">
        <v>134</v>
      </c>
      <c r="E2864" s="12"/>
      <c r="F2864" s="12"/>
      <c r="G2864" s="13"/>
      <c r="H2864" s="13"/>
      <c r="I2864" s="13"/>
      <c r="J2864" s="13"/>
      <c r="K2864" s="13"/>
      <c r="M2864" s="22"/>
      <c r="N2864" s="22"/>
    </row>
    <row r="2865" spans="1:14">
      <c r="A2865" s="6" t="s">
        <v>33</v>
      </c>
      <c r="B2865" s="62" t="s">
        <v>588</v>
      </c>
      <c r="C2865" s="2" t="s">
        <v>26</v>
      </c>
      <c r="D2865" s="2" t="s">
        <v>134</v>
      </c>
      <c r="E2865" s="12"/>
      <c r="F2865" s="12"/>
      <c r="G2865" s="13"/>
      <c r="H2865" s="13"/>
      <c r="I2865" s="13"/>
      <c r="J2865" s="13"/>
      <c r="K2865" s="13"/>
      <c r="M2865" s="22"/>
      <c r="N2865" s="22"/>
    </row>
    <row r="2866" spans="1:14">
      <c r="A2866" s="6" t="s">
        <v>33</v>
      </c>
      <c r="B2866" s="62" t="s">
        <v>588</v>
      </c>
      <c r="C2866" s="2" t="s">
        <v>14</v>
      </c>
      <c r="D2866" s="2" t="s">
        <v>134</v>
      </c>
      <c r="E2866" s="12"/>
      <c r="F2866" s="12"/>
      <c r="G2866" s="13"/>
      <c r="H2866" s="13"/>
      <c r="I2866" s="13"/>
      <c r="J2866" s="13"/>
      <c r="K2866" s="13"/>
      <c r="M2866" s="22"/>
      <c r="N2866" s="22"/>
    </row>
    <row r="2867" spans="1:14">
      <c r="A2867" s="6" t="s">
        <v>33</v>
      </c>
      <c r="B2867" s="62" t="s">
        <v>588</v>
      </c>
      <c r="C2867" s="2" t="s">
        <v>14</v>
      </c>
      <c r="D2867" s="2" t="s">
        <v>134</v>
      </c>
      <c r="E2867" s="12"/>
      <c r="F2867" s="12"/>
      <c r="G2867" s="13"/>
      <c r="H2867" s="13"/>
      <c r="I2867" s="13"/>
      <c r="J2867" s="13"/>
      <c r="K2867" s="13"/>
      <c r="M2867" s="22"/>
      <c r="N2867" s="22"/>
    </row>
    <row r="2868" spans="1:14" ht="27.6">
      <c r="A2868" s="6" t="s">
        <v>33</v>
      </c>
      <c r="B2868" s="62" t="s">
        <v>588</v>
      </c>
      <c r="C2868" s="2" t="s">
        <v>27</v>
      </c>
      <c r="D2868" s="2" t="s">
        <v>141</v>
      </c>
      <c r="E2868" s="12"/>
      <c r="F2868" s="12"/>
      <c r="G2868" s="13"/>
      <c r="H2868" s="13"/>
      <c r="I2868" s="13"/>
      <c r="J2868" s="13"/>
      <c r="K2868" s="13"/>
      <c r="M2868" s="22"/>
      <c r="N2868" s="22"/>
    </row>
    <row r="2869" spans="1:14" ht="41.4">
      <c r="A2869" s="6" t="s">
        <v>33</v>
      </c>
      <c r="B2869" s="62" t="s">
        <v>588</v>
      </c>
      <c r="C2869" s="2" t="s">
        <v>27</v>
      </c>
      <c r="D2869" s="2" t="s">
        <v>142</v>
      </c>
      <c r="E2869" s="12"/>
      <c r="F2869" s="12"/>
      <c r="G2869" s="13"/>
      <c r="H2869" s="13"/>
      <c r="I2869" s="13"/>
      <c r="J2869" s="13"/>
      <c r="K2869" s="13"/>
      <c r="M2869" s="22"/>
      <c r="N2869" s="22"/>
    </row>
    <row r="2870" spans="1:14" ht="27.6">
      <c r="A2870" s="6" t="s">
        <v>32</v>
      </c>
      <c r="B2870" s="62" t="s">
        <v>589</v>
      </c>
      <c r="C2870" s="2" t="s">
        <v>22</v>
      </c>
      <c r="D2870" s="2" t="s">
        <v>125</v>
      </c>
      <c r="E2870" s="12">
        <v>18351642</v>
      </c>
      <c r="F2870" s="12">
        <v>16149980</v>
      </c>
      <c r="G2870" s="13" t="s">
        <v>168</v>
      </c>
      <c r="H2870" s="13">
        <v>2201662</v>
      </c>
      <c r="I2870" s="13"/>
      <c r="J2870" s="13"/>
      <c r="K2870" s="13"/>
      <c r="M2870" s="22"/>
      <c r="N2870" s="22"/>
    </row>
    <row r="2871" spans="1:14" ht="27.6">
      <c r="A2871" s="6" t="s">
        <v>32</v>
      </c>
      <c r="B2871" s="62" t="s">
        <v>589</v>
      </c>
      <c r="C2871" s="2" t="s">
        <v>22</v>
      </c>
      <c r="D2871" s="2" t="s">
        <v>126</v>
      </c>
      <c r="E2871" s="12">
        <v>18351641</v>
      </c>
      <c r="F2871" s="12">
        <v>16927005</v>
      </c>
      <c r="G2871" s="13" t="s">
        <v>168</v>
      </c>
      <c r="H2871" s="13">
        <v>1424636</v>
      </c>
      <c r="I2871" s="13"/>
      <c r="J2871" s="13"/>
      <c r="K2871" s="13"/>
      <c r="M2871" s="22"/>
      <c r="N2871" s="22"/>
    </row>
    <row r="2872" spans="1:14" ht="27.6">
      <c r="A2872" s="6" t="s">
        <v>32</v>
      </c>
      <c r="B2872" s="62" t="s">
        <v>589</v>
      </c>
      <c r="C2872" s="2" t="s">
        <v>22</v>
      </c>
      <c r="D2872" s="2" t="s">
        <v>127</v>
      </c>
      <c r="E2872" s="12"/>
      <c r="F2872" s="12"/>
      <c r="G2872" s="13"/>
      <c r="H2872" s="13"/>
      <c r="I2872" s="13"/>
      <c r="J2872" s="13"/>
      <c r="K2872" s="13"/>
      <c r="M2872" s="22"/>
      <c r="N2872" s="22"/>
    </row>
    <row r="2873" spans="1:14" ht="27.6">
      <c r="A2873" s="6" t="s">
        <v>32</v>
      </c>
      <c r="B2873" s="62" t="s">
        <v>589</v>
      </c>
      <c r="C2873" s="2" t="s">
        <v>22</v>
      </c>
      <c r="D2873" s="2" t="s">
        <v>128</v>
      </c>
      <c r="E2873" s="12"/>
      <c r="F2873" s="12"/>
      <c r="G2873" s="13"/>
      <c r="H2873" s="13"/>
      <c r="I2873" s="13"/>
      <c r="J2873" s="13"/>
      <c r="K2873" s="13"/>
      <c r="M2873" s="22"/>
      <c r="N2873" s="22"/>
    </row>
    <row r="2874" spans="1:14" ht="27.6">
      <c r="A2874" s="6" t="s">
        <v>32</v>
      </c>
      <c r="B2874" s="62" t="s">
        <v>589</v>
      </c>
      <c r="C2874" s="2" t="s">
        <v>22</v>
      </c>
      <c r="D2874" s="2" t="s">
        <v>129</v>
      </c>
      <c r="E2874" s="12">
        <v>2860368</v>
      </c>
      <c r="F2874" s="12">
        <v>2546211</v>
      </c>
      <c r="G2874" s="13" t="s">
        <v>168</v>
      </c>
      <c r="H2874" s="13">
        <v>320747</v>
      </c>
      <c r="I2874" s="13" t="s">
        <v>168</v>
      </c>
      <c r="J2874" s="13">
        <v>-6590</v>
      </c>
      <c r="K2874" s="13"/>
      <c r="M2874" s="22"/>
      <c r="N2874" s="22" t="s">
        <v>595</v>
      </c>
    </row>
    <row r="2875" spans="1:14" ht="27.6">
      <c r="A2875" s="6" t="s">
        <v>32</v>
      </c>
      <c r="B2875" s="62" t="s">
        <v>589</v>
      </c>
      <c r="C2875" s="2" t="s">
        <v>22</v>
      </c>
      <c r="D2875" s="2" t="s">
        <v>130</v>
      </c>
      <c r="E2875" s="12"/>
      <c r="F2875" s="12"/>
      <c r="G2875" s="13"/>
      <c r="H2875" s="13"/>
      <c r="I2875" s="13"/>
      <c r="J2875" s="13"/>
      <c r="K2875" s="13"/>
      <c r="M2875" s="22"/>
      <c r="N2875" s="22"/>
    </row>
    <row r="2876" spans="1:14" ht="27.6">
      <c r="A2876" s="6" t="s">
        <v>32</v>
      </c>
      <c r="B2876" s="62" t="s">
        <v>589</v>
      </c>
      <c r="C2876" s="2" t="s">
        <v>22</v>
      </c>
      <c r="D2876" s="2" t="s">
        <v>131</v>
      </c>
      <c r="E2876" s="12"/>
      <c r="F2876" s="12"/>
      <c r="G2876" s="13"/>
      <c r="H2876" s="13"/>
      <c r="I2876" s="13"/>
      <c r="J2876" s="13"/>
      <c r="K2876" s="13"/>
      <c r="M2876" s="22"/>
      <c r="N2876" s="22"/>
    </row>
    <row r="2877" spans="1:14" ht="27.6">
      <c r="A2877" s="6" t="s">
        <v>32</v>
      </c>
      <c r="B2877" s="62" t="s">
        <v>589</v>
      </c>
      <c r="C2877" s="2" t="s">
        <v>22</v>
      </c>
      <c r="D2877" s="2" t="s">
        <v>132</v>
      </c>
      <c r="E2877" s="12"/>
      <c r="F2877" s="12"/>
      <c r="G2877" s="13"/>
      <c r="H2877" s="13"/>
      <c r="I2877" s="13"/>
      <c r="J2877" s="13"/>
      <c r="K2877" s="13"/>
      <c r="M2877" s="22"/>
      <c r="N2877" s="22"/>
    </row>
    <row r="2878" spans="1:14" ht="27.6">
      <c r="A2878" s="6" t="s">
        <v>32</v>
      </c>
      <c r="B2878" s="62" t="s">
        <v>589</v>
      </c>
      <c r="C2878" s="2" t="s">
        <v>22</v>
      </c>
      <c r="D2878" s="2" t="s">
        <v>133</v>
      </c>
      <c r="E2878" s="12"/>
      <c r="F2878" s="12"/>
      <c r="G2878" s="13"/>
      <c r="H2878" s="13"/>
      <c r="I2878" s="13"/>
      <c r="J2878" s="13"/>
      <c r="K2878" s="13"/>
      <c r="M2878" s="22"/>
      <c r="N2878" s="22"/>
    </row>
    <row r="2879" spans="1:14" ht="27.6">
      <c r="A2879" s="6" t="s">
        <v>32</v>
      </c>
      <c r="B2879" s="62" t="s">
        <v>589</v>
      </c>
      <c r="C2879" s="2" t="s">
        <v>22</v>
      </c>
      <c r="D2879" s="2" t="s">
        <v>134</v>
      </c>
      <c r="E2879" s="12">
        <v>4065299</v>
      </c>
      <c r="F2879" s="12">
        <v>673951</v>
      </c>
      <c r="G2879" s="13">
        <v>587124</v>
      </c>
      <c r="H2879" s="13">
        <v>1384274</v>
      </c>
      <c r="I2879" s="13">
        <v>261866</v>
      </c>
      <c r="J2879" s="13">
        <v>1734025</v>
      </c>
      <c r="K2879" s="13" t="s">
        <v>168</v>
      </c>
      <c r="L2879" s="135">
        <v>866801</v>
      </c>
      <c r="M2879" s="22"/>
      <c r="N2879" s="22" t="s">
        <v>596</v>
      </c>
    </row>
    <row r="2880" spans="1:14" ht="27.6">
      <c r="A2880" s="6" t="s">
        <v>32</v>
      </c>
      <c r="B2880" s="62" t="s">
        <v>589</v>
      </c>
      <c r="C2880" s="2" t="s">
        <v>87</v>
      </c>
      <c r="D2880" s="2" t="s">
        <v>135</v>
      </c>
      <c r="E2880" s="12"/>
      <c r="F2880" s="12"/>
      <c r="G2880" s="13">
        <v>6273088</v>
      </c>
      <c r="H2880" s="13">
        <v>6273088</v>
      </c>
      <c r="I2880" s="13">
        <v>1465290</v>
      </c>
      <c r="J2880" s="13">
        <v>555901</v>
      </c>
      <c r="K2880" s="13">
        <v>-313.25</v>
      </c>
      <c r="L2880" s="135">
        <v>405751</v>
      </c>
      <c r="M2880" s="22">
        <v>10769</v>
      </c>
      <c r="N2880" s="22"/>
    </row>
    <row r="2881" spans="1:14" ht="27.6">
      <c r="A2881" s="6" t="s">
        <v>32</v>
      </c>
      <c r="B2881" s="62" t="s">
        <v>589</v>
      </c>
      <c r="C2881" s="2" t="s">
        <v>23</v>
      </c>
      <c r="D2881" s="2" t="s">
        <v>136</v>
      </c>
      <c r="E2881" s="12"/>
      <c r="F2881" s="12"/>
      <c r="G2881" s="13">
        <v>18351642</v>
      </c>
      <c r="H2881" s="13">
        <v>17717903</v>
      </c>
      <c r="I2881" s="13"/>
      <c r="J2881" s="13">
        <v>633739</v>
      </c>
      <c r="K2881" s="13"/>
      <c r="M2881" s="22"/>
      <c r="N2881" s="22"/>
    </row>
    <row r="2882" spans="1:14" ht="27.6">
      <c r="A2882" s="6" t="s">
        <v>32</v>
      </c>
      <c r="B2882" s="62" t="s">
        <v>589</v>
      </c>
      <c r="C2882" s="2" t="s">
        <v>23</v>
      </c>
      <c r="D2882" s="2" t="s">
        <v>126</v>
      </c>
      <c r="E2882" s="12"/>
      <c r="F2882" s="12"/>
      <c r="G2882" s="13">
        <v>43452885</v>
      </c>
      <c r="H2882" s="13">
        <v>43452885</v>
      </c>
      <c r="I2882" s="13"/>
      <c r="J2882" s="13"/>
      <c r="K2882" s="13"/>
      <c r="M2882" s="22"/>
      <c r="N2882" s="22"/>
    </row>
    <row r="2883" spans="1:14" ht="27.6">
      <c r="A2883" s="6" t="s">
        <v>32</v>
      </c>
      <c r="B2883" s="62" t="s">
        <v>589</v>
      </c>
      <c r="C2883" s="2" t="s">
        <v>23</v>
      </c>
      <c r="D2883" s="2" t="s">
        <v>127</v>
      </c>
      <c r="E2883" s="12"/>
      <c r="F2883" s="12"/>
      <c r="G2883" s="13"/>
      <c r="H2883" s="13"/>
      <c r="I2883" s="13"/>
      <c r="J2883" s="13"/>
      <c r="K2883" s="13"/>
      <c r="M2883" s="22"/>
      <c r="N2883" s="22"/>
    </row>
    <row r="2884" spans="1:14" ht="27.6">
      <c r="A2884" s="6" t="s">
        <v>32</v>
      </c>
      <c r="B2884" s="62" t="s">
        <v>589</v>
      </c>
      <c r="C2884" s="2" t="s">
        <v>23</v>
      </c>
      <c r="D2884" s="2" t="s">
        <v>128</v>
      </c>
      <c r="E2884" s="12"/>
      <c r="F2884" s="12"/>
      <c r="G2884" s="13"/>
      <c r="H2884" s="13"/>
      <c r="I2884" s="13"/>
      <c r="J2884" s="13"/>
      <c r="K2884" s="13"/>
      <c r="M2884" s="22"/>
      <c r="N2884" s="22"/>
    </row>
    <row r="2885" spans="1:14" ht="27.6">
      <c r="A2885" s="6" t="s">
        <v>32</v>
      </c>
      <c r="B2885" s="62" t="s">
        <v>589</v>
      </c>
      <c r="C2885" s="2" t="s">
        <v>23</v>
      </c>
      <c r="D2885" s="2" t="s">
        <v>129</v>
      </c>
      <c r="E2885" s="12"/>
      <c r="F2885" s="12"/>
      <c r="G2885" s="13">
        <v>4209803</v>
      </c>
      <c r="H2885" s="13">
        <v>4209803</v>
      </c>
      <c r="I2885" s="13"/>
      <c r="J2885" s="13"/>
      <c r="K2885" s="13"/>
      <c r="M2885" s="22"/>
      <c r="N2885" s="22"/>
    </row>
    <row r="2886" spans="1:14" ht="27.6">
      <c r="A2886" s="6" t="s">
        <v>32</v>
      </c>
      <c r="B2886" s="62" t="s">
        <v>589</v>
      </c>
      <c r="C2886" s="2" t="s">
        <v>23</v>
      </c>
      <c r="D2886" s="2" t="s">
        <v>130</v>
      </c>
      <c r="E2886" s="12"/>
      <c r="F2886" s="12"/>
      <c r="G2886" s="13"/>
      <c r="H2886" s="13"/>
      <c r="I2886" s="13"/>
      <c r="J2886" s="13"/>
      <c r="K2886" s="13"/>
      <c r="M2886" s="22"/>
      <c r="N2886" s="22"/>
    </row>
    <row r="2887" spans="1:14" ht="27.6">
      <c r="A2887" s="6" t="s">
        <v>32</v>
      </c>
      <c r="B2887" s="62" t="s">
        <v>589</v>
      </c>
      <c r="C2887" s="2" t="s">
        <v>23</v>
      </c>
      <c r="D2887" s="2" t="s">
        <v>137</v>
      </c>
      <c r="E2887" s="12"/>
      <c r="F2887" s="12"/>
      <c r="G2887" s="13"/>
      <c r="H2887" s="13"/>
      <c r="I2887" s="13"/>
      <c r="J2887" s="13"/>
      <c r="K2887" s="13"/>
      <c r="M2887" s="22"/>
      <c r="N2887" s="22"/>
    </row>
    <row r="2888" spans="1:14" ht="27.6">
      <c r="A2888" s="6" t="s">
        <v>32</v>
      </c>
      <c r="B2888" s="62" t="s">
        <v>589</v>
      </c>
      <c r="C2888" s="2" t="s">
        <v>23</v>
      </c>
      <c r="D2888" s="2" t="s">
        <v>138</v>
      </c>
      <c r="E2888" s="12"/>
      <c r="F2888" s="12"/>
      <c r="G2888" s="13"/>
      <c r="H2888" s="13"/>
      <c r="I2888" s="13"/>
      <c r="J2888" s="13"/>
      <c r="K2888" s="13"/>
      <c r="M2888" s="22"/>
      <c r="N2888" s="22"/>
    </row>
    <row r="2889" spans="1:14" ht="27.6">
      <c r="A2889" s="6" t="s">
        <v>32</v>
      </c>
      <c r="B2889" s="62" t="s">
        <v>589</v>
      </c>
      <c r="C2889" s="2" t="s">
        <v>23</v>
      </c>
      <c r="D2889" s="2" t="s">
        <v>134</v>
      </c>
      <c r="E2889" s="12"/>
      <c r="F2889" s="12"/>
      <c r="G2889" s="13"/>
      <c r="H2889" s="13"/>
      <c r="I2889" s="13"/>
      <c r="J2889" s="13"/>
      <c r="K2889" s="13"/>
      <c r="M2889" s="22"/>
      <c r="N2889" s="22"/>
    </row>
    <row r="2890" spans="1:14" ht="27.6">
      <c r="A2890" s="6" t="s">
        <v>32</v>
      </c>
      <c r="B2890" s="62" t="s">
        <v>589</v>
      </c>
      <c r="C2890" s="2" t="s">
        <v>24</v>
      </c>
      <c r="D2890" s="2" t="s">
        <v>125</v>
      </c>
      <c r="E2890" s="12"/>
      <c r="F2890" s="12"/>
      <c r="G2890" s="13">
        <v>54713989</v>
      </c>
      <c r="H2890" s="13" t="s">
        <v>168</v>
      </c>
      <c r="I2890" s="13" t="s">
        <v>168</v>
      </c>
      <c r="J2890" s="13">
        <v>54713989</v>
      </c>
      <c r="K2890" s="13"/>
      <c r="M2890" s="22"/>
      <c r="N2890" s="22"/>
    </row>
    <row r="2891" spans="1:14" ht="27.6">
      <c r="A2891" s="6" t="s">
        <v>32</v>
      </c>
      <c r="B2891" s="62" t="s">
        <v>589</v>
      </c>
      <c r="C2891" s="2" t="s">
        <v>24</v>
      </c>
      <c r="D2891" s="2" t="s">
        <v>126</v>
      </c>
      <c r="E2891" s="12"/>
      <c r="F2891" s="12"/>
      <c r="G2891" s="13">
        <v>54236321</v>
      </c>
      <c r="H2891" s="13">
        <v>10333358</v>
      </c>
      <c r="I2891" s="13" t="s">
        <v>168</v>
      </c>
      <c r="J2891" s="13">
        <v>43902963</v>
      </c>
      <c r="K2891" s="13"/>
      <c r="M2891" s="22"/>
      <c r="N2891" s="22"/>
    </row>
    <row r="2892" spans="1:14" ht="27.6">
      <c r="A2892" s="6" t="s">
        <v>32</v>
      </c>
      <c r="B2892" s="62" t="s">
        <v>589</v>
      </c>
      <c r="C2892" s="2" t="s">
        <v>24</v>
      </c>
      <c r="D2892" s="2" t="s">
        <v>127</v>
      </c>
      <c r="E2892" s="12"/>
      <c r="F2892" s="12"/>
      <c r="G2892" s="13"/>
      <c r="H2892" s="13"/>
      <c r="I2892" s="13"/>
      <c r="J2892" s="13"/>
      <c r="K2892" s="13"/>
      <c r="M2892" s="22"/>
      <c r="N2892" s="22"/>
    </row>
    <row r="2893" spans="1:14" ht="27.6">
      <c r="A2893" s="6" t="s">
        <v>32</v>
      </c>
      <c r="B2893" s="62" t="s">
        <v>589</v>
      </c>
      <c r="C2893" s="2" t="s">
        <v>24</v>
      </c>
      <c r="D2893" s="2" t="s">
        <v>128</v>
      </c>
      <c r="E2893" s="12"/>
      <c r="F2893" s="12"/>
      <c r="G2893" s="13"/>
      <c r="H2893" s="13"/>
      <c r="I2893" s="13"/>
      <c r="J2893" s="13"/>
      <c r="K2893" s="13"/>
      <c r="M2893" s="22"/>
      <c r="N2893" s="22"/>
    </row>
    <row r="2894" spans="1:14" ht="27.6">
      <c r="A2894" s="6" t="s">
        <v>32</v>
      </c>
      <c r="B2894" s="62" t="s">
        <v>589</v>
      </c>
      <c r="C2894" s="2" t="s">
        <v>24</v>
      </c>
      <c r="D2894" s="2" t="s">
        <v>129</v>
      </c>
      <c r="E2894" s="12"/>
      <c r="F2894" s="12"/>
      <c r="G2894" s="13">
        <v>7195242</v>
      </c>
      <c r="H2894" s="13">
        <v>7195242</v>
      </c>
      <c r="I2894" s="13"/>
      <c r="J2894" s="13"/>
      <c r="K2894" s="13"/>
      <c r="M2894" s="22"/>
      <c r="N2894" s="22"/>
    </row>
    <row r="2895" spans="1:14" ht="27.6">
      <c r="A2895" s="6" t="s">
        <v>32</v>
      </c>
      <c r="B2895" s="62" t="s">
        <v>589</v>
      </c>
      <c r="C2895" s="2" t="s">
        <v>24</v>
      </c>
      <c r="D2895" s="2" t="s">
        <v>130</v>
      </c>
      <c r="E2895" s="12"/>
      <c r="F2895" s="12"/>
      <c r="G2895" s="13"/>
      <c r="H2895" s="13"/>
      <c r="I2895" s="13"/>
      <c r="J2895" s="13"/>
      <c r="K2895" s="13"/>
      <c r="M2895" s="22"/>
      <c r="N2895" s="22"/>
    </row>
    <row r="2896" spans="1:14" ht="27.6">
      <c r="A2896" s="6" t="s">
        <v>32</v>
      </c>
      <c r="B2896" s="62" t="s">
        <v>589</v>
      </c>
      <c r="C2896" s="2" t="s">
        <v>24</v>
      </c>
      <c r="D2896" s="2" t="s">
        <v>137</v>
      </c>
      <c r="E2896" s="12"/>
      <c r="F2896" s="12"/>
      <c r="G2896" s="13"/>
      <c r="H2896" s="13"/>
      <c r="I2896" s="13"/>
      <c r="J2896" s="13"/>
      <c r="K2896" s="13"/>
      <c r="M2896" s="22"/>
      <c r="N2896" s="22"/>
    </row>
    <row r="2897" spans="1:14" ht="27.6">
      <c r="A2897" s="6" t="s">
        <v>32</v>
      </c>
      <c r="B2897" s="63" t="s">
        <v>589</v>
      </c>
      <c r="C2897" s="2" t="s">
        <v>24</v>
      </c>
      <c r="D2897" s="2" t="s">
        <v>139</v>
      </c>
      <c r="E2897" s="12"/>
      <c r="F2897" s="12"/>
      <c r="G2897" s="13"/>
      <c r="H2897" s="13"/>
      <c r="I2897" s="13"/>
      <c r="J2897" s="13"/>
      <c r="K2897" s="13"/>
      <c r="M2897" s="22"/>
      <c r="N2897" s="22"/>
    </row>
    <row r="2898" spans="1:14" ht="27.6">
      <c r="A2898" s="6" t="s">
        <v>32</v>
      </c>
      <c r="B2898" s="62" t="s">
        <v>589</v>
      </c>
      <c r="C2898" s="2" t="s">
        <v>24</v>
      </c>
      <c r="D2898" s="2" t="s">
        <v>140</v>
      </c>
      <c r="E2898" s="12"/>
      <c r="F2898" s="12"/>
      <c r="G2898" s="13"/>
      <c r="H2898" s="13"/>
      <c r="I2898" s="13">
        <v>50000000</v>
      </c>
      <c r="J2898" s="13">
        <v>27387286</v>
      </c>
      <c r="K2898" s="13"/>
      <c r="L2898" s="135">
        <v>5549146</v>
      </c>
      <c r="M2898" s="22"/>
      <c r="N2898" s="22"/>
    </row>
    <row r="2899" spans="1:14" ht="27.6">
      <c r="A2899" s="6" t="s">
        <v>32</v>
      </c>
      <c r="B2899" s="62" t="s">
        <v>589</v>
      </c>
      <c r="C2899" s="2" t="s">
        <v>24</v>
      </c>
      <c r="D2899" s="2" t="s">
        <v>134</v>
      </c>
      <c r="E2899" s="12"/>
      <c r="F2899" s="12"/>
      <c r="G2899" s="13"/>
      <c r="H2899" s="13"/>
      <c r="I2899" s="13"/>
      <c r="J2899" s="13"/>
      <c r="K2899" s="13"/>
      <c r="M2899" s="22"/>
      <c r="N2899" s="22"/>
    </row>
    <row r="2900" spans="1:14" ht="27.6">
      <c r="A2900" s="6" t="s">
        <v>32</v>
      </c>
      <c r="B2900" s="62" t="s">
        <v>589</v>
      </c>
      <c r="C2900" s="2" t="s">
        <v>25</v>
      </c>
      <c r="D2900" s="2" t="s">
        <v>134</v>
      </c>
      <c r="E2900" s="12"/>
      <c r="F2900" s="12"/>
      <c r="G2900" s="13"/>
      <c r="H2900" s="13"/>
      <c r="I2900" s="13"/>
      <c r="J2900" s="13"/>
      <c r="K2900" s="13"/>
      <c r="M2900" s="22"/>
      <c r="N2900" s="22"/>
    </row>
    <row r="2901" spans="1:14" ht="27.6">
      <c r="A2901" s="6" t="s">
        <v>32</v>
      </c>
      <c r="B2901" s="62" t="s">
        <v>589</v>
      </c>
      <c r="C2901" s="2" t="s">
        <v>25</v>
      </c>
      <c r="D2901" s="2" t="s">
        <v>134</v>
      </c>
      <c r="E2901" s="12"/>
      <c r="F2901" s="12"/>
      <c r="G2901" s="13"/>
      <c r="H2901" s="13"/>
      <c r="I2901" s="13"/>
      <c r="J2901" s="13"/>
      <c r="K2901" s="13"/>
      <c r="M2901" s="22"/>
      <c r="N2901" s="22"/>
    </row>
    <row r="2902" spans="1:14" ht="27.6">
      <c r="A2902" s="6" t="s">
        <v>32</v>
      </c>
      <c r="B2902" s="62" t="s">
        <v>589</v>
      </c>
      <c r="C2902" s="2" t="s">
        <v>26</v>
      </c>
      <c r="D2902" s="2" t="s">
        <v>134</v>
      </c>
      <c r="E2902" s="12"/>
      <c r="F2902" s="12"/>
      <c r="G2902" s="13"/>
      <c r="H2902" s="13"/>
      <c r="I2902" s="13"/>
      <c r="J2902" s="13"/>
      <c r="K2902" s="13"/>
      <c r="M2902" s="22"/>
      <c r="N2902" s="22"/>
    </row>
    <row r="2903" spans="1:14" ht="27.6">
      <c r="A2903" s="6" t="s">
        <v>32</v>
      </c>
      <c r="B2903" s="62" t="s">
        <v>589</v>
      </c>
      <c r="C2903" s="2" t="s">
        <v>26</v>
      </c>
      <c r="D2903" s="2" t="s">
        <v>134</v>
      </c>
      <c r="E2903" s="12"/>
      <c r="F2903" s="12"/>
      <c r="G2903" s="13"/>
      <c r="H2903" s="13"/>
      <c r="I2903" s="13"/>
      <c r="J2903" s="13"/>
      <c r="K2903" s="13"/>
      <c r="M2903" s="22"/>
      <c r="N2903" s="22"/>
    </row>
    <row r="2904" spans="1:14" ht="27.6">
      <c r="A2904" s="6" t="s">
        <v>32</v>
      </c>
      <c r="B2904" s="62" t="s">
        <v>589</v>
      </c>
      <c r="C2904" s="2" t="s">
        <v>14</v>
      </c>
      <c r="D2904" s="2" t="s">
        <v>134</v>
      </c>
      <c r="E2904" s="12"/>
      <c r="F2904" s="12"/>
      <c r="G2904" s="13"/>
      <c r="H2904" s="13"/>
      <c r="I2904" s="13"/>
      <c r="J2904" s="13"/>
      <c r="K2904" s="13"/>
      <c r="M2904" s="22"/>
      <c r="N2904" s="22"/>
    </row>
    <row r="2905" spans="1:14" ht="27.6">
      <c r="A2905" s="6" t="s">
        <v>32</v>
      </c>
      <c r="B2905" s="62" t="s">
        <v>589</v>
      </c>
      <c r="C2905" s="2" t="s">
        <v>14</v>
      </c>
      <c r="D2905" s="2" t="s">
        <v>134</v>
      </c>
      <c r="E2905" s="12"/>
      <c r="F2905" s="12"/>
      <c r="G2905" s="13"/>
      <c r="H2905" s="13"/>
      <c r="I2905" s="13"/>
      <c r="J2905" s="13"/>
      <c r="K2905" s="13"/>
      <c r="M2905" s="22"/>
      <c r="N2905" s="22"/>
    </row>
    <row r="2906" spans="1:14" ht="27.6">
      <c r="A2906" s="6" t="s">
        <v>32</v>
      </c>
      <c r="B2906" s="62" t="s">
        <v>589</v>
      </c>
      <c r="C2906" s="2" t="s">
        <v>27</v>
      </c>
      <c r="D2906" s="2" t="s">
        <v>141</v>
      </c>
      <c r="E2906" s="12"/>
      <c r="F2906" s="12"/>
      <c r="G2906" s="13"/>
      <c r="H2906" s="13"/>
      <c r="I2906" s="13"/>
      <c r="J2906" s="13"/>
      <c r="K2906" s="13"/>
      <c r="M2906" s="22"/>
      <c r="N2906" s="22"/>
    </row>
    <row r="2907" spans="1:14" ht="41.4">
      <c r="A2907" s="6" t="s">
        <v>32</v>
      </c>
      <c r="B2907" s="62" t="s">
        <v>589</v>
      </c>
      <c r="C2907" s="2" t="s">
        <v>27</v>
      </c>
      <c r="D2907" s="2" t="s">
        <v>142</v>
      </c>
      <c r="E2907" s="12"/>
      <c r="F2907" s="12"/>
      <c r="G2907" s="13"/>
      <c r="H2907" s="13"/>
      <c r="I2907" s="13"/>
      <c r="J2907" s="13"/>
      <c r="K2907" s="13"/>
      <c r="M2907" s="22"/>
      <c r="N2907" s="22"/>
    </row>
    <row r="2908" spans="1:14" ht="27.6">
      <c r="A2908" s="6" t="s">
        <v>33</v>
      </c>
      <c r="B2908" s="62" t="s">
        <v>597</v>
      </c>
      <c r="C2908" s="2" t="s">
        <v>22</v>
      </c>
      <c r="D2908" s="2" t="s">
        <v>125</v>
      </c>
      <c r="E2908" s="12">
        <v>211288</v>
      </c>
      <c r="F2908" s="12">
        <v>211288</v>
      </c>
      <c r="G2908" s="13"/>
      <c r="H2908" s="13"/>
      <c r="I2908" s="13"/>
      <c r="J2908" s="13"/>
      <c r="K2908" s="13"/>
      <c r="M2908" s="22"/>
      <c r="N2908" s="22"/>
    </row>
    <row r="2909" spans="1:14" ht="27.6">
      <c r="A2909" s="6" t="s">
        <v>33</v>
      </c>
      <c r="B2909" s="62" t="s">
        <v>597</v>
      </c>
      <c r="C2909" s="2" t="s">
        <v>22</v>
      </c>
      <c r="D2909" s="2" t="s">
        <v>126</v>
      </c>
      <c r="E2909" s="12">
        <v>211288</v>
      </c>
      <c r="F2909" s="12">
        <v>211288</v>
      </c>
      <c r="G2909" s="13"/>
      <c r="H2909" s="13"/>
      <c r="I2909" s="13"/>
      <c r="J2909" s="13"/>
      <c r="K2909" s="13"/>
      <c r="M2909" s="22"/>
      <c r="N2909" s="22"/>
    </row>
    <row r="2910" spans="1:14" ht="27.6">
      <c r="A2910" s="6" t="s">
        <v>33</v>
      </c>
      <c r="B2910" s="62" t="s">
        <v>597</v>
      </c>
      <c r="C2910" s="2" t="s">
        <v>22</v>
      </c>
      <c r="D2910" s="2" t="s">
        <v>127</v>
      </c>
      <c r="E2910" s="12"/>
      <c r="F2910" s="12"/>
      <c r="G2910" s="13"/>
      <c r="H2910" s="13"/>
      <c r="I2910" s="13"/>
      <c r="J2910" s="13"/>
      <c r="K2910" s="13"/>
      <c r="M2910" s="22"/>
      <c r="N2910" s="22"/>
    </row>
    <row r="2911" spans="1:14" ht="27.6">
      <c r="A2911" s="6" t="s">
        <v>33</v>
      </c>
      <c r="B2911" s="62" t="s">
        <v>597</v>
      </c>
      <c r="C2911" s="2" t="s">
        <v>22</v>
      </c>
      <c r="D2911" s="2" t="s">
        <v>128</v>
      </c>
      <c r="E2911" s="12"/>
      <c r="F2911" s="12"/>
      <c r="G2911" s="13"/>
      <c r="H2911" s="13"/>
      <c r="I2911" s="13"/>
      <c r="J2911" s="13"/>
      <c r="K2911" s="13"/>
      <c r="M2911" s="22"/>
      <c r="N2911" s="22"/>
    </row>
    <row r="2912" spans="1:14" ht="27.6">
      <c r="A2912" s="6" t="s">
        <v>33</v>
      </c>
      <c r="B2912" s="62" t="s">
        <v>597</v>
      </c>
      <c r="C2912" s="2" t="s">
        <v>22</v>
      </c>
      <c r="D2912" s="2" t="s">
        <v>129</v>
      </c>
      <c r="E2912" s="12">
        <v>28226</v>
      </c>
      <c r="F2912" s="12">
        <v>28226</v>
      </c>
      <c r="G2912" s="13"/>
      <c r="H2912" s="13"/>
      <c r="I2912" s="13"/>
      <c r="J2912" s="13"/>
      <c r="K2912" s="13"/>
      <c r="M2912" s="22"/>
      <c r="N2912" s="22"/>
    </row>
    <row r="2913" spans="1:14" ht="27.6">
      <c r="A2913" s="6" t="s">
        <v>33</v>
      </c>
      <c r="B2913" s="62" t="s">
        <v>597</v>
      </c>
      <c r="C2913" s="2" t="s">
        <v>22</v>
      </c>
      <c r="D2913" s="2" t="s">
        <v>130</v>
      </c>
      <c r="E2913" s="12"/>
      <c r="F2913" s="12"/>
      <c r="G2913" s="13"/>
      <c r="H2913" s="13"/>
      <c r="I2913" s="13"/>
      <c r="J2913" s="13"/>
      <c r="K2913" s="13"/>
      <c r="M2913" s="22"/>
      <c r="N2913" s="22"/>
    </row>
    <row r="2914" spans="1:14" ht="27.6">
      <c r="A2914" s="6" t="s">
        <v>33</v>
      </c>
      <c r="B2914" s="62" t="s">
        <v>597</v>
      </c>
      <c r="C2914" s="2" t="s">
        <v>22</v>
      </c>
      <c r="D2914" s="2" t="s">
        <v>131</v>
      </c>
      <c r="E2914" s="12"/>
      <c r="F2914" s="12"/>
      <c r="G2914" s="13"/>
      <c r="H2914" s="13"/>
      <c r="I2914" s="13"/>
      <c r="J2914" s="13"/>
      <c r="K2914" s="13"/>
      <c r="M2914" s="22"/>
      <c r="N2914" s="22"/>
    </row>
    <row r="2915" spans="1:14" ht="27.6">
      <c r="A2915" s="6" t="s">
        <v>33</v>
      </c>
      <c r="B2915" s="62" t="s">
        <v>597</v>
      </c>
      <c r="C2915" s="2" t="s">
        <v>22</v>
      </c>
      <c r="D2915" s="2" t="s">
        <v>132</v>
      </c>
      <c r="E2915" s="12"/>
      <c r="F2915" s="12"/>
      <c r="G2915" s="13"/>
      <c r="H2915" s="13"/>
      <c r="I2915" s="13"/>
      <c r="J2915" s="13"/>
      <c r="K2915" s="13"/>
      <c r="M2915" s="22"/>
      <c r="N2915" s="22"/>
    </row>
    <row r="2916" spans="1:14" ht="27.6">
      <c r="A2916" s="6" t="s">
        <v>33</v>
      </c>
      <c r="B2916" s="62" t="s">
        <v>597</v>
      </c>
      <c r="C2916" s="2" t="s">
        <v>22</v>
      </c>
      <c r="D2916" s="2" t="s">
        <v>133</v>
      </c>
      <c r="E2916" s="12">
        <v>1497717</v>
      </c>
      <c r="F2916" s="12">
        <v>676137</v>
      </c>
      <c r="G2916" s="13">
        <v>15682</v>
      </c>
      <c r="H2916" s="13">
        <v>837262</v>
      </c>
      <c r="I2916" s="13"/>
      <c r="J2916" s="13"/>
      <c r="K2916" s="13"/>
      <c r="M2916" s="22"/>
      <c r="N2916" s="22"/>
    </row>
    <row r="2917" spans="1:14" ht="27.6">
      <c r="A2917" s="6" t="s">
        <v>33</v>
      </c>
      <c r="B2917" s="62" t="s">
        <v>597</v>
      </c>
      <c r="C2917" s="2" t="s">
        <v>22</v>
      </c>
      <c r="D2917" s="2" t="s">
        <v>598</v>
      </c>
      <c r="E2917" s="12"/>
      <c r="F2917" s="12"/>
      <c r="G2917" s="13">
        <v>100000</v>
      </c>
      <c r="H2917" s="13">
        <v>37343</v>
      </c>
      <c r="I2917" s="13" t="s">
        <v>168</v>
      </c>
      <c r="J2917" s="13">
        <v>59559</v>
      </c>
      <c r="K2917" s="13"/>
      <c r="M2917" s="22"/>
      <c r="N2917" s="22"/>
    </row>
    <row r="2918" spans="1:14" ht="27.6">
      <c r="A2918" s="6" t="s">
        <v>33</v>
      </c>
      <c r="B2918" s="62" t="s">
        <v>597</v>
      </c>
      <c r="C2918" s="2" t="s">
        <v>87</v>
      </c>
      <c r="D2918" s="2" t="s">
        <v>135</v>
      </c>
      <c r="E2918" s="12"/>
      <c r="F2918" s="12"/>
      <c r="G2918" s="13">
        <v>3654</v>
      </c>
      <c r="H2918" s="13">
        <v>3654</v>
      </c>
      <c r="I2918" s="13">
        <v>285320</v>
      </c>
      <c r="J2918" s="13">
        <v>126788</v>
      </c>
      <c r="K2918" s="13">
        <v>348622</v>
      </c>
      <c r="L2918" s="135">
        <v>85907</v>
      </c>
      <c r="M2918" s="22"/>
      <c r="N2918" s="22"/>
    </row>
    <row r="2919" spans="1:14" ht="27.6">
      <c r="A2919" s="6" t="s">
        <v>33</v>
      </c>
      <c r="B2919" s="62" t="s">
        <v>597</v>
      </c>
      <c r="C2919" s="2" t="s">
        <v>23</v>
      </c>
      <c r="D2919" s="2" t="s">
        <v>136</v>
      </c>
      <c r="E2919" s="12"/>
      <c r="F2919" s="12"/>
      <c r="G2919" s="13">
        <v>211288</v>
      </c>
      <c r="H2919" s="13">
        <v>211050</v>
      </c>
      <c r="I2919" s="13" t="s">
        <v>168</v>
      </c>
      <c r="J2919" s="13">
        <v>238</v>
      </c>
      <c r="K2919" s="13"/>
      <c r="M2919" s="22"/>
      <c r="N2919" s="22"/>
    </row>
    <row r="2920" spans="1:14" ht="27.6">
      <c r="A2920" s="6" t="s">
        <v>33</v>
      </c>
      <c r="B2920" s="62" t="s">
        <v>597</v>
      </c>
      <c r="C2920" s="2" t="s">
        <v>23</v>
      </c>
      <c r="D2920" s="2" t="s">
        <v>126</v>
      </c>
      <c r="E2920" s="12"/>
      <c r="F2920" s="12"/>
      <c r="G2920" s="13">
        <v>102537</v>
      </c>
      <c r="H2920" s="13">
        <v>82369</v>
      </c>
      <c r="I2920" s="13"/>
      <c r="J2920" s="13"/>
      <c r="K2920" s="13" t="s">
        <v>168</v>
      </c>
      <c r="L2920" s="135">
        <v>20168</v>
      </c>
      <c r="M2920" s="22"/>
      <c r="N2920" s="22"/>
    </row>
    <row r="2921" spans="1:14" ht="27.6">
      <c r="A2921" s="6" t="s">
        <v>33</v>
      </c>
      <c r="B2921" s="62" t="s">
        <v>597</v>
      </c>
      <c r="C2921" s="2" t="s">
        <v>23</v>
      </c>
      <c r="D2921" s="2" t="s">
        <v>127</v>
      </c>
      <c r="E2921" s="12"/>
      <c r="F2921" s="12"/>
      <c r="G2921" s="13"/>
      <c r="H2921" s="13"/>
      <c r="I2921" s="13"/>
      <c r="J2921" s="13"/>
      <c r="K2921" s="13"/>
      <c r="M2921" s="22"/>
      <c r="N2921" s="22"/>
    </row>
    <row r="2922" spans="1:14" ht="27.6">
      <c r="A2922" s="6" t="s">
        <v>33</v>
      </c>
      <c r="B2922" s="62" t="s">
        <v>597</v>
      </c>
      <c r="C2922" s="2" t="s">
        <v>23</v>
      </c>
      <c r="D2922" s="2" t="s">
        <v>128</v>
      </c>
      <c r="E2922" s="12"/>
      <c r="F2922" s="12"/>
      <c r="G2922" s="13"/>
      <c r="H2922" s="13"/>
      <c r="I2922" s="13"/>
      <c r="J2922" s="13"/>
      <c r="K2922" s="13"/>
      <c r="M2922" s="22"/>
      <c r="N2922" s="22"/>
    </row>
    <row r="2923" spans="1:14" ht="27.6">
      <c r="A2923" s="6" t="s">
        <v>33</v>
      </c>
      <c r="B2923" s="62" t="s">
        <v>597</v>
      </c>
      <c r="C2923" s="2" t="s">
        <v>23</v>
      </c>
      <c r="D2923" s="2" t="s">
        <v>129</v>
      </c>
      <c r="E2923" s="12"/>
      <c r="F2923" s="12"/>
      <c r="G2923" s="13">
        <v>48636</v>
      </c>
      <c r="H2923" s="13">
        <v>40123</v>
      </c>
      <c r="I2923" s="13" t="s">
        <v>168</v>
      </c>
      <c r="J2923" s="13">
        <v>-2572</v>
      </c>
      <c r="K2923" s="13" t="s">
        <v>168</v>
      </c>
      <c r="L2923" s="135">
        <v>11085</v>
      </c>
      <c r="M2923" s="22"/>
      <c r="N2923" s="22"/>
    </row>
    <row r="2924" spans="1:14" ht="27.6">
      <c r="A2924" s="6" t="s">
        <v>33</v>
      </c>
      <c r="B2924" s="62" t="s">
        <v>597</v>
      </c>
      <c r="C2924" s="2" t="s">
        <v>23</v>
      </c>
      <c r="D2924" s="2" t="s">
        <v>130</v>
      </c>
      <c r="E2924" s="12"/>
      <c r="F2924" s="12"/>
      <c r="G2924" s="13"/>
      <c r="H2924" s="13"/>
      <c r="I2924" s="13"/>
      <c r="J2924" s="13"/>
      <c r="K2924" s="13"/>
      <c r="M2924" s="22"/>
      <c r="N2924" s="22"/>
    </row>
    <row r="2925" spans="1:14" ht="27.6">
      <c r="A2925" s="6" t="s">
        <v>33</v>
      </c>
      <c r="B2925" s="62" t="s">
        <v>597</v>
      </c>
      <c r="C2925" s="2" t="s">
        <v>23</v>
      </c>
      <c r="D2925" s="2" t="s">
        <v>137</v>
      </c>
      <c r="E2925" s="12"/>
      <c r="F2925" s="12"/>
      <c r="G2925" s="13"/>
      <c r="H2925" s="13"/>
      <c r="I2925" s="13"/>
      <c r="J2925" s="13"/>
      <c r="K2925" s="13"/>
      <c r="M2925" s="22"/>
      <c r="N2925" s="22"/>
    </row>
    <row r="2926" spans="1:14" ht="27.6">
      <c r="A2926" s="6" t="s">
        <v>33</v>
      </c>
      <c r="B2926" s="62" t="s">
        <v>597</v>
      </c>
      <c r="C2926" s="2" t="s">
        <v>23</v>
      </c>
      <c r="D2926" s="2" t="s">
        <v>138</v>
      </c>
      <c r="E2926" s="12"/>
      <c r="F2926" s="12"/>
      <c r="G2926" s="13"/>
      <c r="H2926" s="13"/>
      <c r="I2926" s="13"/>
      <c r="J2926" s="13"/>
      <c r="K2926" s="13"/>
      <c r="M2926" s="22"/>
      <c r="N2926" s="22"/>
    </row>
    <row r="2927" spans="1:14" ht="27.6">
      <c r="A2927" s="6" t="s">
        <v>33</v>
      </c>
      <c r="B2927" s="62" t="s">
        <v>597</v>
      </c>
      <c r="C2927" s="2" t="s">
        <v>23</v>
      </c>
      <c r="D2927" s="2" t="s">
        <v>134</v>
      </c>
      <c r="E2927" s="12"/>
      <c r="F2927" s="12"/>
      <c r="G2927" s="13"/>
      <c r="H2927" s="13"/>
      <c r="I2927" s="13"/>
      <c r="J2927" s="13"/>
      <c r="K2927" s="13"/>
      <c r="M2927" s="22"/>
      <c r="N2927" s="22"/>
    </row>
    <row r="2928" spans="1:14" ht="27.6">
      <c r="A2928" s="6" t="s">
        <v>33</v>
      </c>
      <c r="B2928" s="62" t="s">
        <v>597</v>
      </c>
      <c r="C2928" s="2" t="s">
        <v>24</v>
      </c>
      <c r="D2928" s="2" t="s">
        <v>125</v>
      </c>
      <c r="E2928" s="12"/>
      <c r="F2928" s="12"/>
      <c r="G2928" s="13">
        <v>290805</v>
      </c>
      <c r="H2928" s="13">
        <v>234500</v>
      </c>
      <c r="I2928" s="13" t="s">
        <v>168</v>
      </c>
      <c r="J2928" s="13">
        <v>56305</v>
      </c>
      <c r="K2928" s="13"/>
      <c r="M2928" s="22"/>
      <c r="N2928" s="22"/>
    </row>
    <row r="2929" spans="1:14" ht="27.6">
      <c r="A2929" s="6" t="s">
        <v>33</v>
      </c>
      <c r="B2929" s="62" t="s">
        <v>597</v>
      </c>
      <c r="C2929" s="2" t="s">
        <v>24</v>
      </c>
      <c r="D2929" s="2" t="s">
        <v>126</v>
      </c>
      <c r="E2929" s="12"/>
      <c r="F2929" s="12"/>
      <c r="G2929" s="13">
        <v>290805</v>
      </c>
      <c r="H2929" s="13">
        <v>19672</v>
      </c>
      <c r="I2929" s="13" t="s">
        <v>168</v>
      </c>
      <c r="J2929" s="13">
        <v>249544</v>
      </c>
      <c r="K2929" s="13" t="s">
        <v>168</v>
      </c>
      <c r="L2929" s="135">
        <v>21589</v>
      </c>
      <c r="M2929" s="22"/>
      <c r="N2929" s="22"/>
    </row>
    <row r="2930" spans="1:14" ht="27.6">
      <c r="A2930" s="6" t="s">
        <v>33</v>
      </c>
      <c r="B2930" s="62" t="s">
        <v>597</v>
      </c>
      <c r="C2930" s="2" t="s">
        <v>24</v>
      </c>
      <c r="D2930" s="2" t="s">
        <v>127</v>
      </c>
      <c r="E2930" s="12"/>
      <c r="F2930" s="12"/>
      <c r="G2930" s="13"/>
      <c r="H2930" s="13"/>
      <c r="I2930" s="13"/>
      <c r="J2930" s="13"/>
      <c r="K2930" s="13"/>
      <c r="M2930" s="22"/>
      <c r="N2930" s="22"/>
    </row>
    <row r="2931" spans="1:14" ht="27.6">
      <c r="A2931" s="6" t="s">
        <v>33</v>
      </c>
      <c r="B2931" s="62" t="s">
        <v>597</v>
      </c>
      <c r="C2931" s="2" t="s">
        <v>24</v>
      </c>
      <c r="D2931" s="2" t="s">
        <v>128</v>
      </c>
      <c r="E2931" s="12"/>
      <c r="F2931" s="12"/>
      <c r="G2931" s="13"/>
      <c r="H2931" s="13"/>
      <c r="I2931" s="13"/>
      <c r="J2931" s="13"/>
      <c r="K2931" s="13"/>
      <c r="M2931" s="22"/>
      <c r="N2931" s="22"/>
    </row>
    <row r="2932" spans="1:14" ht="27.6">
      <c r="A2932" s="6" t="s">
        <v>33</v>
      </c>
      <c r="B2932" s="62" t="s">
        <v>597</v>
      </c>
      <c r="C2932" s="2" t="s">
        <v>24</v>
      </c>
      <c r="D2932" s="2" t="s">
        <v>129</v>
      </c>
      <c r="E2932" s="12"/>
      <c r="F2932" s="12"/>
      <c r="G2932" s="13">
        <v>48126</v>
      </c>
      <c r="H2932" s="13">
        <v>36737</v>
      </c>
      <c r="I2932" s="13"/>
      <c r="J2932" s="13">
        <v>8703</v>
      </c>
      <c r="K2932" s="13"/>
      <c r="L2932" s="135">
        <v>2686</v>
      </c>
      <c r="M2932" s="22"/>
      <c r="N2932" s="22"/>
    </row>
    <row r="2933" spans="1:14" ht="27.6">
      <c r="A2933" s="6" t="s">
        <v>33</v>
      </c>
      <c r="B2933" s="62" t="s">
        <v>597</v>
      </c>
      <c r="C2933" s="2" t="s">
        <v>24</v>
      </c>
      <c r="D2933" s="2" t="s">
        <v>130</v>
      </c>
      <c r="E2933" s="12"/>
      <c r="F2933" s="12"/>
      <c r="G2933" s="13"/>
      <c r="H2933" s="13"/>
      <c r="I2933" s="13"/>
      <c r="J2933" s="13"/>
      <c r="K2933" s="13"/>
      <c r="M2933" s="22"/>
      <c r="N2933" s="22"/>
    </row>
    <row r="2934" spans="1:14" ht="27.6">
      <c r="A2934" s="6" t="s">
        <v>33</v>
      </c>
      <c r="B2934" s="63" t="s">
        <v>597</v>
      </c>
      <c r="C2934" s="2" t="s">
        <v>24</v>
      </c>
      <c r="D2934" s="2" t="s">
        <v>137</v>
      </c>
      <c r="E2934" s="12"/>
      <c r="F2934" s="12"/>
      <c r="G2934" s="13"/>
      <c r="H2934" s="13"/>
      <c r="I2934" s="13"/>
      <c r="J2934" s="13"/>
      <c r="K2934" s="13"/>
      <c r="M2934" s="22"/>
      <c r="N2934" s="22"/>
    </row>
    <row r="2935" spans="1:14" ht="27.6">
      <c r="A2935" s="6" t="s">
        <v>33</v>
      </c>
      <c r="B2935" s="62" t="s">
        <v>597</v>
      </c>
      <c r="C2935" s="2" t="s">
        <v>24</v>
      </c>
      <c r="D2935" s="2" t="s">
        <v>139</v>
      </c>
      <c r="E2935" s="12"/>
      <c r="F2935" s="12"/>
      <c r="G2935" s="13"/>
      <c r="H2935" s="13"/>
      <c r="I2935" s="13"/>
      <c r="J2935" s="13"/>
      <c r="K2935" s="13"/>
      <c r="M2935" s="22"/>
      <c r="N2935" s="22"/>
    </row>
    <row r="2936" spans="1:14" ht="27.6">
      <c r="A2936" s="6" t="s">
        <v>33</v>
      </c>
      <c r="B2936" s="62" t="s">
        <v>597</v>
      </c>
      <c r="C2936" s="2" t="s">
        <v>24</v>
      </c>
      <c r="D2936" s="2" t="s">
        <v>140</v>
      </c>
      <c r="E2936" s="12"/>
      <c r="F2936" s="12"/>
      <c r="G2936" s="13"/>
      <c r="H2936" s="13"/>
      <c r="I2936" s="13"/>
      <c r="J2936" s="13"/>
      <c r="K2936" s="13">
        <v>1407057</v>
      </c>
      <c r="L2936" s="2" t="s">
        <v>168</v>
      </c>
      <c r="M2936" s="22"/>
      <c r="N2936" s="22"/>
    </row>
    <row r="2937" spans="1:14" ht="27.6">
      <c r="A2937" s="6" t="s">
        <v>33</v>
      </c>
      <c r="B2937" s="62" t="s">
        <v>597</v>
      </c>
      <c r="C2937" s="2" t="s">
        <v>24</v>
      </c>
      <c r="D2937" s="2" t="s">
        <v>134</v>
      </c>
      <c r="E2937" s="12"/>
      <c r="F2937" s="12"/>
      <c r="G2937" s="13"/>
      <c r="H2937" s="13"/>
      <c r="I2937" s="13"/>
      <c r="J2937" s="13"/>
      <c r="K2937" s="13"/>
      <c r="M2937" s="22"/>
      <c r="N2937" s="22"/>
    </row>
    <row r="2938" spans="1:14" ht="27.6">
      <c r="A2938" s="6" t="s">
        <v>33</v>
      </c>
      <c r="B2938" s="62" t="s">
        <v>597</v>
      </c>
      <c r="C2938" s="2" t="s">
        <v>25</v>
      </c>
      <c r="D2938" s="2" t="s">
        <v>134</v>
      </c>
      <c r="E2938" s="12"/>
      <c r="F2938" s="12"/>
      <c r="G2938" s="13"/>
      <c r="H2938" s="13"/>
      <c r="I2938" s="13"/>
      <c r="J2938" s="13"/>
      <c r="K2938" s="13"/>
      <c r="M2938" s="22"/>
      <c r="N2938" s="22"/>
    </row>
    <row r="2939" spans="1:14" ht="27.6">
      <c r="A2939" s="6" t="s">
        <v>33</v>
      </c>
      <c r="B2939" s="62" t="s">
        <v>597</v>
      </c>
      <c r="C2939" s="2" t="s">
        <v>25</v>
      </c>
      <c r="D2939" s="2" t="s">
        <v>134</v>
      </c>
      <c r="E2939" s="12"/>
      <c r="F2939" s="12"/>
      <c r="G2939" s="13"/>
      <c r="H2939" s="13"/>
      <c r="I2939" s="13"/>
      <c r="J2939" s="13"/>
      <c r="K2939" s="13"/>
      <c r="M2939" s="22"/>
      <c r="N2939" s="22"/>
    </row>
    <row r="2940" spans="1:14" ht="27.6">
      <c r="A2940" s="6" t="s">
        <v>33</v>
      </c>
      <c r="B2940" s="62" t="s">
        <v>597</v>
      </c>
      <c r="C2940" s="2" t="s">
        <v>26</v>
      </c>
      <c r="D2940" s="2" t="s">
        <v>134</v>
      </c>
      <c r="E2940" s="12"/>
      <c r="F2940" s="12"/>
      <c r="G2940" s="13"/>
      <c r="H2940" s="13"/>
      <c r="I2940" s="13"/>
      <c r="J2940" s="13"/>
      <c r="K2940" s="13"/>
      <c r="M2940" s="22"/>
      <c r="N2940" s="22"/>
    </row>
    <row r="2941" spans="1:14" ht="27.6">
      <c r="A2941" s="6" t="s">
        <v>33</v>
      </c>
      <c r="B2941" s="62" t="s">
        <v>597</v>
      </c>
      <c r="C2941" s="2" t="s">
        <v>26</v>
      </c>
      <c r="D2941" s="2" t="s">
        <v>134</v>
      </c>
      <c r="E2941" s="12"/>
      <c r="F2941" s="12"/>
      <c r="G2941" s="13"/>
      <c r="H2941" s="13"/>
      <c r="I2941" s="13"/>
      <c r="J2941" s="13"/>
      <c r="K2941" s="13"/>
      <c r="M2941" s="22"/>
      <c r="N2941" s="22"/>
    </row>
    <row r="2942" spans="1:14" ht="27.6">
      <c r="A2942" s="6" t="s">
        <v>33</v>
      </c>
      <c r="B2942" s="62" t="s">
        <v>597</v>
      </c>
      <c r="C2942" s="2" t="s">
        <v>14</v>
      </c>
      <c r="D2942" s="2" t="s">
        <v>134</v>
      </c>
      <c r="E2942" s="12"/>
      <c r="F2942" s="12"/>
      <c r="G2942" s="13"/>
      <c r="H2942" s="13"/>
      <c r="I2942" s="13"/>
      <c r="J2942" s="13"/>
      <c r="K2942" s="13"/>
      <c r="M2942" s="22"/>
      <c r="N2942" s="22"/>
    </row>
    <row r="2943" spans="1:14" ht="27.6">
      <c r="A2943" s="6" t="s">
        <v>33</v>
      </c>
      <c r="B2943" s="62" t="s">
        <v>597</v>
      </c>
      <c r="C2943" s="2" t="s">
        <v>14</v>
      </c>
      <c r="D2943" s="2" t="s">
        <v>134</v>
      </c>
      <c r="E2943" s="12"/>
      <c r="F2943" s="12"/>
      <c r="G2943" s="13"/>
      <c r="H2943" s="13"/>
      <c r="I2943" s="13"/>
      <c r="J2943" s="13"/>
      <c r="K2943" s="13"/>
      <c r="M2943" s="22"/>
      <c r="N2943" s="22"/>
    </row>
    <row r="2944" spans="1:14" ht="27.6">
      <c r="A2944" s="6" t="s">
        <v>33</v>
      </c>
      <c r="B2944" s="62" t="s">
        <v>597</v>
      </c>
      <c r="C2944" s="2" t="s">
        <v>27</v>
      </c>
      <c r="D2944" s="2" t="s">
        <v>141</v>
      </c>
      <c r="E2944" s="12"/>
      <c r="F2944" s="12"/>
      <c r="G2944" s="13"/>
      <c r="H2944" s="13"/>
      <c r="I2944" s="13"/>
      <c r="J2944" s="13"/>
      <c r="K2944" s="13"/>
      <c r="M2944" s="22"/>
      <c r="N2944" s="22"/>
    </row>
    <row r="2945" spans="1:14" ht="41.4">
      <c r="A2945" s="6" t="s">
        <v>33</v>
      </c>
      <c r="B2945" s="62" t="s">
        <v>597</v>
      </c>
      <c r="C2945" s="2" t="s">
        <v>27</v>
      </c>
      <c r="D2945" s="2" t="s">
        <v>142</v>
      </c>
      <c r="E2945" s="12"/>
      <c r="F2945" s="12"/>
      <c r="G2945" s="13">
        <v>11932</v>
      </c>
      <c r="H2945" s="13">
        <v>6639</v>
      </c>
      <c r="I2945" s="13"/>
      <c r="J2945" s="13">
        <v>5277</v>
      </c>
      <c r="K2945" s="13"/>
      <c r="M2945" s="22"/>
      <c r="N2945" s="22" t="s">
        <v>599</v>
      </c>
    </row>
    <row r="2946" spans="1:14">
      <c r="A2946" s="6" t="s">
        <v>32</v>
      </c>
      <c r="B2946" s="62" t="s">
        <v>600</v>
      </c>
      <c r="C2946" s="2" t="s">
        <v>22</v>
      </c>
      <c r="D2946" s="2" t="s">
        <v>125</v>
      </c>
      <c r="E2946" s="12">
        <v>2597305</v>
      </c>
      <c r="F2946" s="12">
        <v>2597305</v>
      </c>
      <c r="G2946" s="13"/>
      <c r="H2946" s="13"/>
      <c r="I2946" s="13"/>
      <c r="J2946" s="13"/>
      <c r="K2946" s="13"/>
      <c r="M2946" s="22"/>
      <c r="N2946" s="22"/>
    </row>
    <row r="2947" spans="1:14">
      <c r="A2947" s="6" t="s">
        <v>32</v>
      </c>
      <c r="B2947" s="62" t="s">
        <v>600</v>
      </c>
      <c r="C2947" s="2" t="s">
        <v>22</v>
      </c>
      <c r="D2947" s="2" t="s">
        <v>126</v>
      </c>
      <c r="E2947" s="12">
        <v>2597305</v>
      </c>
      <c r="F2947" s="12">
        <v>1524383</v>
      </c>
      <c r="G2947" s="13"/>
      <c r="H2947" s="13">
        <v>1072922</v>
      </c>
      <c r="I2947" s="13"/>
      <c r="J2947" s="13"/>
      <c r="K2947" s="13"/>
      <c r="M2947" s="22"/>
      <c r="N2947" s="22"/>
    </row>
    <row r="2948" spans="1:14">
      <c r="A2948" s="6" t="s">
        <v>32</v>
      </c>
      <c r="B2948" s="62" t="s">
        <v>600</v>
      </c>
      <c r="C2948" s="2" t="s">
        <v>22</v>
      </c>
      <c r="D2948" s="2" t="s">
        <v>127</v>
      </c>
      <c r="E2948" s="12"/>
      <c r="F2948" s="12"/>
      <c r="G2948" s="13"/>
      <c r="H2948" s="13"/>
      <c r="I2948" s="13"/>
      <c r="J2948" s="13"/>
      <c r="K2948" s="13"/>
      <c r="M2948" s="22"/>
      <c r="N2948" s="22"/>
    </row>
    <row r="2949" spans="1:14">
      <c r="A2949" s="6" t="s">
        <v>32</v>
      </c>
      <c r="B2949" s="62" t="s">
        <v>600</v>
      </c>
      <c r="C2949" s="2" t="s">
        <v>22</v>
      </c>
      <c r="D2949" s="2" t="s">
        <v>128</v>
      </c>
      <c r="E2949" s="12"/>
      <c r="F2949" s="12"/>
      <c r="G2949" s="13"/>
      <c r="H2949" s="13"/>
      <c r="I2949" s="13"/>
      <c r="J2949" s="13"/>
      <c r="K2949" s="13"/>
      <c r="M2949" s="22"/>
      <c r="N2949" s="22"/>
    </row>
    <row r="2950" spans="1:14">
      <c r="A2950" s="6" t="s">
        <v>32</v>
      </c>
      <c r="B2950" s="62" t="s">
        <v>600</v>
      </c>
      <c r="C2950" s="2" t="s">
        <v>22</v>
      </c>
      <c r="D2950" s="2" t="s">
        <v>129</v>
      </c>
      <c r="E2950" s="12"/>
      <c r="F2950" s="12"/>
      <c r="G2950" s="13"/>
      <c r="H2950" s="13"/>
      <c r="I2950" s="13"/>
      <c r="J2950" s="13"/>
      <c r="K2950" s="13"/>
      <c r="M2950" s="22"/>
      <c r="N2950" s="22"/>
    </row>
    <row r="2951" spans="1:14">
      <c r="A2951" s="6" t="s">
        <v>32</v>
      </c>
      <c r="B2951" s="62" t="s">
        <v>600</v>
      </c>
      <c r="C2951" s="2" t="s">
        <v>22</v>
      </c>
      <c r="D2951" s="2" t="s">
        <v>130</v>
      </c>
      <c r="E2951" s="12"/>
      <c r="F2951" s="12"/>
      <c r="G2951" s="13"/>
      <c r="H2951" s="13"/>
      <c r="I2951" s="13"/>
      <c r="J2951" s="13"/>
      <c r="K2951" s="13"/>
      <c r="M2951" s="22"/>
      <c r="N2951" s="22"/>
    </row>
    <row r="2952" spans="1:14">
      <c r="A2952" s="6" t="s">
        <v>32</v>
      </c>
      <c r="B2952" s="62" t="s">
        <v>600</v>
      </c>
      <c r="C2952" s="2" t="s">
        <v>22</v>
      </c>
      <c r="D2952" s="2" t="s">
        <v>131</v>
      </c>
      <c r="E2952" s="12"/>
      <c r="F2952" s="12"/>
      <c r="G2952" s="13"/>
      <c r="H2952" s="13"/>
      <c r="I2952" s="13"/>
      <c r="J2952" s="13"/>
      <c r="K2952" s="13"/>
      <c r="M2952" s="22"/>
      <c r="N2952" s="22"/>
    </row>
    <row r="2953" spans="1:14" ht="27.6">
      <c r="A2953" s="6" t="s">
        <v>32</v>
      </c>
      <c r="B2953" s="62" t="s">
        <v>600</v>
      </c>
      <c r="C2953" s="2" t="s">
        <v>22</v>
      </c>
      <c r="D2953" s="2" t="s">
        <v>132</v>
      </c>
      <c r="E2953" s="12"/>
      <c r="F2953" s="12"/>
      <c r="G2953" s="13"/>
      <c r="H2953" s="13"/>
      <c r="I2953" s="13"/>
      <c r="J2953" s="13"/>
      <c r="K2953" s="13"/>
      <c r="M2953" s="22"/>
      <c r="N2953" s="22"/>
    </row>
    <row r="2954" spans="1:14">
      <c r="A2954" s="6" t="s">
        <v>32</v>
      </c>
      <c r="B2954" s="62" t="s">
        <v>600</v>
      </c>
      <c r="C2954" s="2" t="s">
        <v>22</v>
      </c>
      <c r="D2954" s="2" t="s">
        <v>133</v>
      </c>
      <c r="E2954" s="12"/>
      <c r="F2954" s="12"/>
      <c r="G2954" s="13"/>
      <c r="H2954" s="13"/>
      <c r="I2954" s="13"/>
      <c r="J2954" s="13"/>
      <c r="K2954" s="13"/>
      <c r="M2954" s="22"/>
      <c r="N2954" s="22"/>
    </row>
    <row r="2955" spans="1:14">
      <c r="A2955" s="6" t="s">
        <v>32</v>
      </c>
      <c r="B2955" s="62" t="s">
        <v>600</v>
      </c>
      <c r="C2955" s="2" t="s">
        <v>22</v>
      </c>
      <c r="D2955" s="2" t="s">
        <v>134</v>
      </c>
      <c r="E2955" s="12"/>
      <c r="F2955" s="12"/>
      <c r="G2955" s="13"/>
      <c r="H2955" s="13"/>
      <c r="I2955" s="13"/>
      <c r="J2955" s="13"/>
      <c r="K2955" s="13"/>
      <c r="M2955" s="22"/>
      <c r="N2955" s="22"/>
    </row>
    <row r="2956" spans="1:14">
      <c r="A2956" s="6" t="s">
        <v>32</v>
      </c>
      <c r="B2956" s="62" t="s">
        <v>600</v>
      </c>
      <c r="C2956" s="2" t="s">
        <v>87</v>
      </c>
      <c r="D2956" s="2" t="s">
        <v>135</v>
      </c>
      <c r="E2956" s="12"/>
      <c r="F2956" s="12"/>
      <c r="G2956" s="13">
        <v>1263770</v>
      </c>
      <c r="H2956" s="13">
        <v>1151270</v>
      </c>
      <c r="I2956" s="13">
        <v>390500</v>
      </c>
      <c r="J2956" s="13">
        <v>396072</v>
      </c>
      <c r="K2956" s="13">
        <v>0</v>
      </c>
      <c r="L2956" s="2">
        <v>77148</v>
      </c>
      <c r="M2956" s="22"/>
      <c r="N2956" s="22"/>
    </row>
    <row r="2957" spans="1:14">
      <c r="A2957" s="6" t="s">
        <v>32</v>
      </c>
      <c r="B2957" s="62" t="s">
        <v>600</v>
      </c>
      <c r="C2957" s="2" t="s">
        <v>23</v>
      </c>
      <c r="D2957" s="2" t="s">
        <v>136</v>
      </c>
      <c r="E2957" s="12"/>
      <c r="F2957" s="12"/>
      <c r="G2957" s="13">
        <v>2597305</v>
      </c>
      <c r="H2957" s="13">
        <v>2597305</v>
      </c>
      <c r="I2957" s="13"/>
      <c r="J2957" s="13"/>
      <c r="K2957" s="13"/>
      <c r="M2957" s="22"/>
      <c r="N2957" s="22"/>
    </row>
    <row r="2958" spans="1:14">
      <c r="A2958" s="6" t="s">
        <v>32</v>
      </c>
      <c r="B2958" s="62" t="s">
        <v>600</v>
      </c>
      <c r="C2958" s="2" t="s">
        <v>23</v>
      </c>
      <c r="D2958" s="2" t="s">
        <v>126</v>
      </c>
      <c r="E2958" s="12"/>
      <c r="F2958" s="12"/>
      <c r="G2958" s="13">
        <v>6995387</v>
      </c>
      <c r="H2958" s="13">
        <v>2739672</v>
      </c>
      <c r="I2958" s="13"/>
      <c r="J2958" s="13">
        <v>2606601</v>
      </c>
      <c r="K2958" s="13"/>
      <c r="L2958" s="2">
        <v>244761</v>
      </c>
      <c r="M2958" s="22"/>
      <c r="N2958" s="22"/>
    </row>
    <row r="2959" spans="1:14">
      <c r="A2959" s="6" t="s">
        <v>32</v>
      </c>
      <c r="B2959" s="62" t="s">
        <v>600</v>
      </c>
      <c r="C2959" s="2" t="s">
        <v>23</v>
      </c>
      <c r="D2959" s="2" t="s">
        <v>127</v>
      </c>
      <c r="E2959" s="12"/>
      <c r="F2959" s="12"/>
      <c r="G2959" s="13"/>
      <c r="H2959" s="13"/>
      <c r="I2959" s="13"/>
      <c r="J2959" s="13"/>
      <c r="K2959" s="13"/>
      <c r="M2959" s="22"/>
      <c r="N2959" s="22"/>
    </row>
    <row r="2960" spans="1:14">
      <c r="A2960" s="6" t="s">
        <v>32</v>
      </c>
      <c r="B2960" s="62" t="s">
        <v>600</v>
      </c>
      <c r="C2960" s="2" t="s">
        <v>23</v>
      </c>
      <c r="D2960" s="2" t="s">
        <v>128</v>
      </c>
      <c r="E2960" s="12"/>
      <c r="F2960" s="12"/>
      <c r="G2960" s="13"/>
      <c r="H2960" s="13"/>
      <c r="I2960" s="13"/>
      <c r="J2960" s="13"/>
      <c r="K2960" s="13"/>
      <c r="M2960" s="22"/>
      <c r="N2960" s="22"/>
    </row>
    <row r="2961" spans="1:14">
      <c r="A2961" s="6" t="s">
        <v>32</v>
      </c>
      <c r="B2961" s="62" t="s">
        <v>600</v>
      </c>
      <c r="C2961" s="2" t="s">
        <v>23</v>
      </c>
      <c r="D2961" s="2" t="s">
        <v>129</v>
      </c>
      <c r="E2961" s="12"/>
      <c r="F2961" s="12"/>
      <c r="G2961" s="13"/>
      <c r="H2961" s="13"/>
      <c r="I2961" s="13"/>
      <c r="J2961" s="13"/>
      <c r="K2961" s="13"/>
      <c r="M2961" s="22"/>
      <c r="N2961" s="22"/>
    </row>
    <row r="2962" spans="1:14">
      <c r="A2962" s="6" t="s">
        <v>32</v>
      </c>
      <c r="B2962" s="62" t="s">
        <v>600</v>
      </c>
      <c r="C2962" s="2" t="s">
        <v>23</v>
      </c>
      <c r="D2962" s="2" t="s">
        <v>130</v>
      </c>
      <c r="E2962" s="12"/>
      <c r="F2962" s="12"/>
      <c r="G2962" s="13"/>
      <c r="H2962" s="13"/>
      <c r="I2962" s="13"/>
      <c r="J2962" s="13"/>
      <c r="K2962" s="13"/>
      <c r="M2962" s="22"/>
      <c r="N2962" s="22"/>
    </row>
    <row r="2963" spans="1:14">
      <c r="A2963" s="6" t="s">
        <v>32</v>
      </c>
      <c r="B2963" s="62" t="s">
        <v>600</v>
      </c>
      <c r="C2963" s="2" t="s">
        <v>23</v>
      </c>
      <c r="D2963" s="2" t="s">
        <v>137</v>
      </c>
      <c r="E2963" s="12"/>
      <c r="F2963" s="12"/>
      <c r="G2963" s="13"/>
      <c r="H2963" s="13"/>
      <c r="I2963" s="13"/>
      <c r="J2963" s="13"/>
      <c r="K2963" s="13"/>
      <c r="M2963" s="22"/>
      <c r="N2963" s="22"/>
    </row>
    <row r="2964" spans="1:14" ht="27.6">
      <c r="A2964" s="6" t="s">
        <v>32</v>
      </c>
      <c r="B2964" s="62" t="s">
        <v>600</v>
      </c>
      <c r="C2964" s="2" t="s">
        <v>23</v>
      </c>
      <c r="D2964" s="2" t="s">
        <v>138</v>
      </c>
      <c r="E2964" s="12"/>
      <c r="F2964" s="12"/>
      <c r="G2964" s="13"/>
      <c r="H2964" s="13"/>
      <c r="I2964" s="13"/>
      <c r="J2964" s="13"/>
      <c r="K2964" s="13"/>
      <c r="M2964" s="22"/>
      <c r="N2964" s="22"/>
    </row>
    <row r="2965" spans="1:14">
      <c r="A2965" s="6" t="s">
        <v>32</v>
      </c>
      <c r="B2965" s="62" t="s">
        <v>600</v>
      </c>
      <c r="C2965" s="2" t="s">
        <v>23</v>
      </c>
      <c r="D2965" s="2" t="s">
        <v>134</v>
      </c>
      <c r="E2965" s="12"/>
      <c r="F2965" s="12"/>
      <c r="G2965" s="13"/>
      <c r="H2965" s="13"/>
      <c r="I2965" s="13"/>
      <c r="J2965" s="13"/>
      <c r="K2965" s="13"/>
      <c r="M2965" s="22"/>
      <c r="N2965" s="22"/>
    </row>
    <row r="2966" spans="1:14">
      <c r="A2966" s="6" t="s">
        <v>32</v>
      </c>
      <c r="B2966" s="62" t="s">
        <v>600</v>
      </c>
      <c r="C2966" s="2" t="s">
        <v>24</v>
      </c>
      <c r="D2966" s="2" t="s">
        <v>125</v>
      </c>
      <c r="E2966" s="12"/>
      <c r="F2966" s="12"/>
      <c r="G2966" s="13">
        <v>8928942</v>
      </c>
      <c r="H2966" s="13"/>
      <c r="I2966" s="13"/>
      <c r="J2966" s="13">
        <v>8474592</v>
      </c>
      <c r="K2966" s="13"/>
      <c r="L2966" s="2">
        <v>606408</v>
      </c>
      <c r="M2966" s="22"/>
      <c r="N2966" s="22"/>
    </row>
    <row r="2967" spans="1:14">
      <c r="A2967" s="6" t="s">
        <v>32</v>
      </c>
      <c r="B2967" s="62" t="s">
        <v>600</v>
      </c>
      <c r="C2967" s="2" t="s">
        <v>24</v>
      </c>
      <c r="D2967" s="2" t="s">
        <v>126</v>
      </c>
      <c r="E2967" s="12"/>
      <c r="F2967" s="12"/>
      <c r="G2967" s="13">
        <v>8617756</v>
      </c>
      <c r="H2967" s="13">
        <v>62945</v>
      </c>
      <c r="I2967" s="13"/>
      <c r="J2967" s="13">
        <v>8380073</v>
      </c>
      <c r="K2967" s="13"/>
      <c r="L2967" s="2">
        <v>1247681</v>
      </c>
      <c r="M2967" s="22"/>
      <c r="N2967" s="22"/>
    </row>
    <row r="2968" spans="1:14">
      <c r="A2968" s="6" t="s">
        <v>32</v>
      </c>
      <c r="B2968" s="62" t="s">
        <v>600</v>
      </c>
      <c r="C2968" s="2" t="s">
        <v>24</v>
      </c>
      <c r="D2968" s="2" t="s">
        <v>127</v>
      </c>
      <c r="E2968" s="12"/>
      <c r="F2968" s="12"/>
      <c r="G2968" s="13"/>
      <c r="H2968" s="13"/>
      <c r="I2968" s="13"/>
      <c r="J2968" s="13"/>
      <c r="K2968" s="13"/>
      <c r="M2968" s="22"/>
      <c r="N2968" s="22"/>
    </row>
    <row r="2969" spans="1:14">
      <c r="A2969" s="6" t="s">
        <v>32</v>
      </c>
      <c r="B2969" s="62" t="s">
        <v>600</v>
      </c>
      <c r="C2969" s="2" t="s">
        <v>24</v>
      </c>
      <c r="D2969" s="2" t="s">
        <v>128</v>
      </c>
      <c r="E2969" s="12"/>
      <c r="F2969" s="12"/>
      <c r="G2969" s="13"/>
      <c r="H2969" s="13"/>
      <c r="I2969" s="13"/>
      <c r="J2969" s="13"/>
      <c r="K2969" s="13"/>
      <c r="M2969" s="22"/>
      <c r="N2969" s="22"/>
    </row>
    <row r="2970" spans="1:14">
      <c r="A2970" s="6" t="s">
        <v>32</v>
      </c>
      <c r="B2970" s="62" t="s">
        <v>600</v>
      </c>
      <c r="C2970" s="2" t="s">
        <v>24</v>
      </c>
      <c r="D2970" s="2" t="s">
        <v>129</v>
      </c>
      <c r="E2970" s="12"/>
      <c r="F2970" s="12"/>
      <c r="G2970" s="13"/>
      <c r="H2970" s="13"/>
      <c r="I2970" s="13"/>
      <c r="J2970" s="13"/>
      <c r="K2970" s="13"/>
      <c r="M2970" s="22"/>
      <c r="N2970" s="22"/>
    </row>
    <row r="2971" spans="1:14">
      <c r="A2971" s="6" t="s">
        <v>32</v>
      </c>
      <c r="B2971" s="63" t="s">
        <v>600</v>
      </c>
      <c r="C2971" s="2" t="s">
        <v>24</v>
      </c>
      <c r="D2971" s="2" t="s">
        <v>130</v>
      </c>
      <c r="E2971" s="12"/>
      <c r="F2971" s="12"/>
      <c r="G2971" s="13"/>
      <c r="H2971" s="13"/>
      <c r="I2971" s="13"/>
      <c r="J2971" s="13"/>
      <c r="K2971" s="13"/>
      <c r="M2971" s="22"/>
      <c r="N2971" s="22"/>
    </row>
    <row r="2972" spans="1:14">
      <c r="A2972" s="6" t="s">
        <v>32</v>
      </c>
      <c r="B2972" s="62" t="s">
        <v>600</v>
      </c>
      <c r="C2972" s="2" t="s">
        <v>24</v>
      </c>
      <c r="D2972" s="2" t="s">
        <v>137</v>
      </c>
      <c r="E2972" s="12"/>
      <c r="F2972" s="12"/>
      <c r="G2972" s="13"/>
      <c r="H2972" s="13"/>
      <c r="I2972" s="13"/>
      <c r="J2972" s="13"/>
      <c r="K2972" s="13"/>
      <c r="M2972" s="22"/>
      <c r="N2972" s="22"/>
    </row>
    <row r="2973" spans="1:14">
      <c r="A2973" s="6" t="s">
        <v>32</v>
      </c>
      <c r="B2973" s="62" t="s">
        <v>600</v>
      </c>
      <c r="C2973" s="2" t="s">
        <v>24</v>
      </c>
      <c r="D2973" s="2" t="s">
        <v>139</v>
      </c>
      <c r="E2973" s="12"/>
      <c r="F2973" s="12"/>
      <c r="G2973" s="13"/>
      <c r="H2973" s="13"/>
      <c r="I2973" s="13"/>
      <c r="J2973" s="13"/>
      <c r="K2973" s="13"/>
      <c r="M2973" s="22"/>
      <c r="N2973" s="22"/>
    </row>
    <row r="2974" spans="1:14" ht="27.6">
      <c r="A2974" s="6" t="s">
        <v>32</v>
      </c>
      <c r="B2974" s="62" t="s">
        <v>600</v>
      </c>
      <c r="C2974" s="2" t="s">
        <v>24</v>
      </c>
      <c r="D2974" s="2" t="s">
        <v>140</v>
      </c>
      <c r="E2974" s="12"/>
      <c r="F2974" s="12"/>
      <c r="G2974" s="13"/>
      <c r="H2974" s="13"/>
      <c r="I2974" s="13"/>
      <c r="J2974" s="13"/>
      <c r="K2974" s="13"/>
      <c r="M2974" s="22"/>
      <c r="N2974" s="22"/>
    </row>
    <row r="2975" spans="1:14">
      <c r="A2975" s="6" t="s">
        <v>32</v>
      </c>
      <c r="B2975" s="62" t="s">
        <v>600</v>
      </c>
      <c r="C2975" s="2" t="s">
        <v>24</v>
      </c>
      <c r="D2975" s="2" t="s">
        <v>134</v>
      </c>
      <c r="E2975" s="12"/>
      <c r="F2975" s="12"/>
      <c r="G2975" s="13"/>
      <c r="H2975" s="13"/>
      <c r="I2975" s="13"/>
      <c r="J2975" s="13"/>
      <c r="K2975" s="13"/>
      <c r="M2975" s="22"/>
      <c r="N2975" s="22"/>
    </row>
    <row r="2976" spans="1:14">
      <c r="A2976" s="6" t="s">
        <v>32</v>
      </c>
      <c r="B2976" s="62" t="s">
        <v>600</v>
      </c>
      <c r="C2976" s="2" t="s">
        <v>25</v>
      </c>
      <c r="D2976" s="2" t="s">
        <v>134</v>
      </c>
      <c r="E2976" s="12"/>
      <c r="F2976" s="12"/>
      <c r="G2976" s="13"/>
      <c r="H2976" s="13"/>
      <c r="I2976" s="13"/>
      <c r="J2976" s="13"/>
      <c r="K2976" s="13"/>
      <c r="M2976" s="22"/>
      <c r="N2976" s="22"/>
    </row>
    <row r="2977" spans="1:14">
      <c r="A2977" s="6" t="s">
        <v>32</v>
      </c>
      <c r="B2977" s="62" t="s">
        <v>600</v>
      </c>
      <c r="C2977" s="2" t="s">
        <v>25</v>
      </c>
      <c r="D2977" s="2" t="s">
        <v>134</v>
      </c>
      <c r="E2977" s="12"/>
      <c r="F2977" s="12"/>
      <c r="G2977" s="13"/>
      <c r="H2977" s="13"/>
      <c r="I2977" s="13"/>
      <c r="J2977" s="13"/>
      <c r="K2977" s="13"/>
      <c r="M2977" s="22"/>
      <c r="N2977" s="22"/>
    </row>
    <row r="2978" spans="1:14">
      <c r="A2978" s="6" t="s">
        <v>32</v>
      </c>
      <c r="B2978" s="62" t="s">
        <v>600</v>
      </c>
      <c r="C2978" s="2" t="s">
        <v>26</v>
      </c>
      <c r="D2978" s="2" t="s">
        <v>134</v>
      </c>
      <c r="E2978" s="12"/>
      <c r="F2978" s="12"/>
      <c r="G2978" s="13"/>
      <c r="H2978" s="13"/>
      <c r="I2978" s="13"/>
      <c r="J2978" s="13"/>
      <c r="K2978" s="13"/>
      <c r="M2978" s="22"/>
      <c r="N2978" s="22"/>
    </row>
    <row r="2979" spans="1:14">
      <c r="A2979" s="6" t="s">
        <v>32</v>
      </c>
      <c r="B2979" s="62" t="s">
        <v>600</v>
      </c>
      <c r="C2979" s="2" t="s">
        <v>26</v>
      </c>
      <c r="D2979" s="2" t="s">
        <v>134</v>
      </c>
      <c r="E2979" s="12"/>
      <c r="F2979" s="12"/>
      <c r="G2979" s="13"/>
      <c r="H2979" s="13"/>
      <c r="I2979" s="13"/>
      <c r="J2979" s="13"/>
      <c r="K2979" s="13"/>
      <c r="M2979" s="22"/>
      <c r="N2979" s="22"/>
    </row>
    <row r="2980" spans="1:14">
      <c r="A2980" s="6" t="s">
        <v>32</v>
      </c>
      <c r="B2980" s="62" t="s">
        <v>600</v>
      </c>
      <c r="C2980" s="2" t="s">
        <v>14</v>
      </c>
      <c r="D2980" s="2" t="s">
        <v>134</v>
      </c>
      <c r="E2980" s="12"/>
      <c r="F2980" s="12"/>
      <c r="G2980" s="13"/>
      <c r="H2980" s="13"/>
      <c r="I2980" s="13"/>
      <c r="J2980" s="13"/>
      <c r="K2980" s="13"/>
      <c r="M2980" s="22"/>
      <c r="N2980" s="22"/>
    </row>
    <row r="2981" spans="1:14">
      <c r="A2981" s="6" t="s">
        <v>32</v>
      </c>
      <c r="B2981" s="62" t="s">
        <v>600</v>
      </c>
      <c r="C2981" s="2" t="s">
        <v>14</v>
      </c>
      <c r="D2981" s="2" t="s">
        <v>134</v>
      </c>
      <c r="E2981" s="12"/>
      <c r="F2981" s="12"/>
      <c r="G2981" s="13"/>
      <c r="H2981" s="13"/>
      <c r="I2981" s="13"/>
      <c r="J2981" s="13"/>
      <c r="K2981" s="13"/>
      <c r="M2981" s="22"/>
      <c r="N2981" s="22"/>
    </row>
    <row r="2982" spans="1:14" ht="27.6">
      <c r="A2982" s="6" t="s">
        <v>32</v>
      </c>
      <c r="B2982" s="62" t="s">
        <v>600</v>
      </c>
      <c r="C2982" s="2" t="s">
        <v>27</v>
      </c>
      <c r="D2982" s="2" t="s">
        <v>141</v>
      </c>
      <c r="E2982" s="12"/>
      <c r="F2982" s="12"/>
      <c r="G2982" s="13"/>
      <c r="H2982" s="13"/>
      <c r="I2982" s="13"/>
      <c r="J2982" s="13"/>
      <c r="K2982" s="13"/>
      <c r="M2982" s="22"/>
      <c r="N2982" s="22"/>
    </row>
    <row r="2983" spans="1:14" ht="41.4">
      <c r="A2983" s="6" t="s">
        <v>32</v>
      </c>
      <c r="B2983" s="62" t="s">
        <v>600</v>
      </c>
      <c r="C2983" s="2" t="s">
        <v>27</v>
      </c>
      <c r="D2983" s="2" t="s">
        <v>142</v>
      </c>
      <c r="E2983" s="12"/>
      <c r="F2983" s="12"/>
      <c r="G2983" s="13"/>
      <c r="H2983" s="13"/>
      <c r="I2983" s="13"/>
      <c r="J2983" s="13"/>
      <c r="K2983" s="13"/>
      <c r="M2983" s="22"/>
      <c r="N2983" s="22"/>
    </row>
    <row r="2984" spans="1:14">
      <c r="A2984" s="6" t="s">
        <v>29</v>
      </c>
      <c r="B2984" s="62" t="s">
        <v>603</v>
      </c>
      <c r="C2984" s="2" t="s">
        <v>22</v>
      </c>
      <c r="D2984" s="2" t="s">
        <v>125</v>
      </c>
      <c r="E2984" s="12"/>
      <c r="F2984" s="12"/>
      <c r="G2984" s="13"/>
      <c r="H2984" s="13"/>
      <c r="I2984" s="13"/>
      <c r="J2984" s="13"/>
      <c r="K2984" s="13"/>
      <c r="M2984" s="22"/>
      <c r="N2984" s="22"/>
    </row>
    <row r="2985" spans="1:14">
      <c r="A2985" s="6" t="s">
        <v>29</v>
      </c>
      <c r="B2985" s="62" t="s">
        <v>603</v>
      </c>
      <c r="C2985" s="2" t="s">
        <v>22</v>
      </c>
      <c r="D2985" s="2" t="s">
        <v>126</v>
      </c>
      <c r="E2985" s="12"/>
      <c r="F2985" s="12"/>
      <c r="G2985" s="13"/>
      <c r="H2985" s="13"/>
      <c r="I2985" s="13"/>
      <c r="J2985" s="13"/>
      <c r="K2985" s="13"/>
      <c r="M2985" s="22"/>
      <c r="N2985" s="22"/>
    </row>
    <row r="2986" spans="1:14">
      <c r="A2986" s="6" t="s">
        <v>29</v>
      </c>
      <c r="B2986" s="62" t="s">
        <v>603</v>
      </c>
      <c r="C2986" s="2" t="s">
        <v>22</v>
      </c>
      <c r="D2986" s="2" t="s">
        <v>127</v>
      </c>
      <c r="E2986" s="12"/>
      <c r="F2986" s="12"/>
      <c r="G2986" s="13"/>
      <c r="H2986" s="13"/>
      <c r="I2986" s="13"/>
      <c r="J2986" s="13"/>
      <c r="K2986" s="13"/>
      <c r="M2986" s="22"/>
      <c r="N2986" s="22"/>
    </row>
    <row r="2987" spans="1:14">
      <c r="A2987" s="6" t="s">
        <v>29</v>
      </c>
      <c r="B2987" s="62" t="s">
        <v>603</v>
      </c>
      <c r="C2987" s="2" t="s">
        <v>22</v>
      </c>
      <c r="D2987" s="2" t="s">
        <v>128</v>
      </c>
      <c r="E2987" s="12"/>
      <c r="F2987" s="12"/>
      <c r="G2987" s="13"/>
      <c r="H2987" s="13"/>
      <c r="I2987" s="13"/>
      <c r="J2987" s="13"/>
      <c r="K2987" s="13"/>
      <c r="M2987" s="22"/>
      <c r="N2987" s="22"/>
    </row>
    <row r="2988" spans="1:14">
      <c r="A2988" s="6" t="s">
        <v>29</v>
      </c>
      <c r="B2988" s="62" t="s">
        <v>603</v>
      </c>
      <c r="C2988" s="2" t="s">
        <v>22</v>
      </c>
      <c r="D2988" s="2" t="s">
        <v>129</v>
      </c>
      <c r="E2988" s="12"/>
      <c r="F2988" s="12"/>
      <c r="G2988" s="13"/>
      <c r="H2988" s="13"/>
      <c r="I2988" s="13"/>
      <c r="J2988" s="13"/>
      <c r="K2988" s="13"/>
      <c r="M2988" s="22"/>
      <c r="N2988" s="22"/>
    </row>
    <row r="2989" spans="1:14">
      <c r="A2989" s="6" t="s">
        <v>29</v>
      </c>
      <c r="B2989" s="62" t="s">
        <v>603</v>
      </c>
      <c r="C2989" s="2" t="s">
        <v>22</v>
      </c>
      <c r="D2989" s="2" t="s">
        <v>130</v>
      </c>
      <c r="E2989" s="12"/>
      <c r="F2989" s="12"/>
      <c r="G2989" s="13"/>
      <c r="H2989" s="13"/>
      <c r="I2989" s="13"/>
      <c r="J2989" s="13"/>
      <c r="K2989" s="13"/>
      <c r="M2989" s="22"/>
      <c r="N2989" s="22"/>
    </row>
    <row r="2990" spans="1:14">
      <c r="A2990" s="6" t="s">
        <v>29</v>
      </c>
      <c r="B2990" s="62" t="s">
        <v>603</v>
      </c>
      <c r="C2990" s="2" t="s">
        <v>22</v>
      </c>
      <c r="D2990" s="2" t="s">
        <v>131</v>
      </c>
      <c r="E2990" s="12"/>
      <c r="F2990" s="12"/>
      <c r="G2990" s="13"/>
      <c r="H2990" s="13"/>
      <c r="I2990" s="13"/>
      <c r="J2990" s="13"/>
      <c r="K2990" s="13"/>
      <c r="M2990" s="22"/>
      <c r="N2990" s="22"/>
    </row>
    <row r="2991" spans="1:14" ht="27.6">
      <c r="A2991" s="6" t="s">
        <v>29</v>
      </c>
      <c r="B2991" s="62" t="s">
        <v>603</v>
      </c>
      <c r="C2991" s="2" t="s">
        <v>22</v>
      </c>
      <c r="D2991" s="2" t="s">
        <v>132</v>
      </c>
      <c r="E2991" s="12"/>
      <c r="F2991" s="12"/>
      <c r="G2991" s="13"/>
      <c r="H2991" s="13"/>
      <c r="I2991" s="13"/>
      <c r="J2991" s="13"/>
      <c r="K2991" s="13"/>
      <c r="M2991" s="22"/>
      <c r="N2991" s="22"/>
    </row>
    <row r="2992" spans="1:14">
      <c r="A2992" s="6" t="s">
        <v>29</v>
      </c>
      <c r="B2992" s="62" t="s">
        <v>603</v>
      </c>
      <c r="C2992" s="2" t="s">
        <v>22</v>
      </c>
      <c r="D2992" s="2" t="s">
        <v>133</v>
      </c>
      <c r="E2992" s="12"/>
      <c r="F2992" s="12"/>
      <c r="G2992" s="13"/>
      <c r="H2992" s="13"/>
      <c r="I2992" s="13"/>
      <c r="J2992" s="13"/>
      <c r="K2992" s="13"/>
      <c r="M2992" s="22"/>
      <c r="N2992" s="22"/>
    </row>
    <row r="2993" spans="1:14">
      <c r="A2993" s="6" t="s">
        <v>29</v>
      </c>
      <c r="B2993" s="62" t="s">
        <v>603</v>
      </c>
      <c r="C2993" s="2" t="s">
        <v>22</v>
      </c>
      <c r="D2993" s="2" t="s">
        <v>134</v>
      </c>
      <c r="E2993" s="12"/>
      <c r="F2993" s="12"/>
      <c r="G2993" s="13"/>
      <c r="H2993" s="13"/>
      <c r="I2993" s="13"/>
      <c r="J2993" s="13"/>
      <c r="K2993" s="13"/>
      <c r="M2993" s="22"/>
      <c r="N2993" s="22"/>
    </row>
    <row r="2994" spans="1:14">
      <c r="A2994" s="6" t="s">
        <v>29</v>
      </c>
      <c r="B2994" s="62" t="s">
        <v>603</v>
      </c>
      <c r="C2994" s="2" t="s">
        <v>87</v>
      </c>
      <c r="D2994" s="2" t="s">
        <v>135</v>
      </c>
      <c r="E2994" s="12"/>
      <c r="F2994" s="12"/>
      <c r="G2994" s="13"/>
      <c r="H2994" s="13"/>
      <c r="I2994" s="13"/>
      <c r="J2994" s="13">
        <v>87011</v>
      </c>
      <c r="K2994" s="13"/>
      <c r="L2994" s="13">
        <v>140011</v>
      </c>
      <c r="M2994" s="22">
        <v>227023</v>
      </c>
      <c r="N2994" s="22" t="s">
        <v>609</v>
      </c>
    </row>
    <row r="2995" spans="1:14">
      <c r="A2995" s="6" t="s">
        <v>29</v>
      </c>
      <c r="B2995" s="62" t="s">
        <v>603</v>
      </c>
      <c r="C2995" s="2" t="s">
        <v>23</v>
      </c>
      <c r="D2995" s="2" t="s">
        <v>136</v>
      </c>
      <c r="E2995" s="12"/>
      <c r="F2995" s="12"/>
      <c r="G2995" s="13"/>
      <c r="H2995" s="13"/>
      <c r="I2995" s="13"/>
      <c r="J2995" s="13"/>
      <c r="K2995" s="13"/>
      <c r="M2995" s="22"/>
      <c r="N2995" s="22"/>
    </row>
    <row r="2996" spans="1:14">
      <c r="A2996" s="6" t="s">
        <v>29</v>
      </c>
      <c r="B2996" s="62" t="s">
        <v>603</v>
      </c>
      <c r="C2996" s="2" t="s">
        <v>23</v>
      </c>
      <c r="D2996" s="2" t="s">
        <v>126</v>
      </c>
      <c r="E2996" s="12"/>
      <c r="F2996" s="12"/>
      <c r="G2996" s="13"/>
      <c r="H2996" s="13"/>
      <c r="I2996" s="13"/>
      <c r="J2996" s="13"/>
      <c r="K2996" s="13"/>
      <c r="M2996" s="22"/>
      <c r="N2996" s="22"/>
    </row>
    <row r="2997" spans="1:14">
      <c r="A2997" s="6" t="s">
        <v>29</v>
      </c>
      <c r="B2997" s="62" t="s">
        <v>603</v>
      </c>
      <c r="C2997" s="2" t="s">
        <v>23</v>
      </c>
      <c r="D2997" s="2" t="s">
        <v>127</v>
      </c>
      <c r="E2997" s="12"/>
      <c r="F2997" s="12"/>
      <c r="G2997" s="13"/>
      <c r="H2997" s="13"/>
      <c r="I2997" s="13"/>
      <c r="J2997" s="13"/>
      <c r="K2997" s="13"/>
      <c r="M2997" s="22"/>
      <c r="N2997" s="22"/>
    </row>
    <row r="2998" spans="1:14">
      <c r="A2998" s="6" t="s">
        <v>29</v>
      </c>
      <c r="B2998" s="62" t="s">
        <v>603</v>
      </c>
      <c r="C2998" s="2" t="s">
        <v>23</v>
      </c>
      <c r="D2998" s="2" t="s">
        <v>128</v>
      </c>
      <c r="E2998" s="12"/>
      <c r="F2998" s="12"/>
      <c r="G2998" s="13"/>
      <c r="H2998" s="13"/>
      <c r="I2998" s="13"/>
      <c r="J2998" s="13"/>
      <c r="K2998" s="13"/>
      <c r="M2998" s="22"/>
      <c r="N2998" s="22"/>
    </row>
    <row r="2999" spans="1:14">
      <c r="A2999" s="6" t="s">
        <v>29</v>
      </c>
      <c r="B2999" s="62" t="s">
        <v>603</v>
      </c>
      <c r="C2999" s="2" t="s">
        <v>23</v>
      </c>
      <c r="D2999" s="2" t="s">
        <v>129</v>
      </c>
      <c r="E2999" s="12"/>
      <c r="F2999" s="12"/>
      <c r="G2999" s="13"/>
      <c r="H2999" s="13"/>
      <c r="I2999" s="13"/>
      <c r="J2999" s="13"/>
      <c r="K2999" s="13"/>
      <c r="M2999" s="22"/>
      <c r="N2999" s="22"/>
    </row>
    <row r="3000" spans="1:14">
      <c r="A3000" s="6" t="s">
        <v>29</v>
      </c>
      <c r="B3000" s="62" t="s">
        <v>603</v>
      </c>
      <c r="C3000" s="2" t="s">
        <v>23</v>
      </c>
      <c r="D3000" s="2" t="s">
        <v>130</v>
      </c>
      <c r="E3000" s="12"/>
      <c r="F3000" s="12"/>
      <c r="G3000" s="13"/>
      <c r="H3000" s="13"/>
      <c r="I3000" s="13"/>
      <c r="J3000" s="13"/>
      <c r="K3000" s="13"/>
      <c r="M3000" s="22"/>
      <c r="N3000" s="22"/>
    </row>
    <row r="3001" spans="1:14">
      <c r="A3001" s="6" t="s">
        <v>29</v>
      </c>
      <c r="B3001" s="62" t="s">
        <v>603</v>
      </c>
      <c r="C3001" s="2" t="s">
        <v>23</v>
      </c>
      <c r="D3001" s="2" t="s">
        <v>137</v>
      </c>
      <c r="E3001" s="12"/>
      <c r="F3001" s="12"/>
      <c r="G3001" s="13"/>
      <c r="H3001" s="13"/>
      <c r="I3001" s="13"/>
      <c r="J3001" s="13"/>
      <c r="K3001" s="13"/>
      <c r="M3001" s="22"/>
      <c r="N3001" s="22"/>
    </row>
    <row r="3002" spans="1:14" ht="27.6">
      <c r="A3002" s="6" t="s">
        <v>29</v>
      </c>
      <c r="B3002" s="62" t="s">
        <v>603</v>
      </c>
      <c r="C3002" s="2" t="s">
        <v>23</v>
      </c>
      <c r="D3002" s="2" t="s">
        <v>138</v>
      </c>
      <c r="E3002" s="12"/>
      <c r="F3002" s="12"/>
      <c r="G3002" s="13"/>
      <c r="H3002" s="13"/>
      <c r="I3002" s="13"/>
      <c r="J3002" s="13"/>
      <c r="K3002" s="13"/>
      <c r="M3002" s="22"/>
      <c r="N3002" s="22"/>
    </row>
    <row r="3003" spans="1:14">
      <c r="A3003" s="6" t="s">
        <v>29</v>
      </c>
      <c r="B3003" s="62" t="s">
        <v>603</v>
      </c>
      <c r="C3003" s="2" t="s">
        <v>23</v>
      </c>
      <c r="D3003" s="2" t="s">
        <v>134</v>
      </c>
      <c r="E3003" s="12"/>
      <c r="F3003" s="12"/>
      <c r="G3003" s="13"/>
      <c r="H3003" s="13"/>
      <c r="I3003" s="13"/>
      <c r="J3003" s="13"/>
      <c r="K3003" s="13"/>
      <c r="M3003" s="22"/>
      <c r="N3003" s="22"/>
    </row>
    <row r="3004" spans="1:14">
      <c r="A3004" s="6" t="s">
        <v>29</v>
      </c>
      <c r="B3004" s="62" t="s">
        <v>603</v>
      </c>
      <c r="C3004" s="2" t="s">
        <v>24</v>
      </c>
      <c r="D3004" s="2" t="s">
        <v>125</v>
      </c>
      <c r="E3004" s="12"/>
      <c r="F3004" s="12"/>
      <c r="G3004" s="13"/>
      <c r="H3004" s="13"/>
      <c r="I3004" s="13"/>
      <c r="J3004" s="13">
        <v>17153777</v>
      </c>
      <c r="K3004" s="13"/>
      <c r="M3004" s="22"/>
      <c r="N3004" s="22" t="s">
        <v>610</v>
      </c>
    </row>
    <row r="3005" spans="1:14">
      <c r="A3005" s="6" t="s">
        <v>29</v>
      </c>
      <c r="B3005" s="62" t="s">
        <v>603</v>
      </c>
      <c r="C3005" s="2" t="s">
        <v>24</v>
      </c>
      <c r="D3005" s="2" t="s">
        <v>126</v>
      </c>
      <c r="E3005" s="12"/>
      <c r="F3005" s="12"/>
      <c r="G3005" s="13"/>
      <c r="H3005" s="13"/>
      <c r="I3005" s="13"/>
      <c r="J3005" s="13">
        <v>15291252</v>
      </c>
      <c r="K3005" s="13"/>
      <c r="M3005" s="22"/>
      <c r="N3005" s="22" t="s">
        <v>611</v>
      </c>
    </row>
    <row r="3006" spans="1:14">
      <c r="A3006" s="6" t="s">
        <v>29</v>
      </c>
      <c r="B3006" s="62" t="s">
        <v>603</v>
      </c>
      <c r="C3006" s="2" t="s">
        <v>24</v>
      </c>
      <c r="D3006" s="2" t="s">
        <v>127</v>
      </c>
      <c r="E3006" s="12"/>
      <c r="F3006" s="12"/>
      <c r="G3006" s="13"/>
      <c r="H3006" s="13"/>
      <c r="I3006" s="13"/>
      <c r="J3006" s="13"/>
      <c r="K3006" s="13"/>
      <c r="M3006" s="22"/>
      <c r="N3006" s="22"/>
    </row>
    <row r="3007" spans="1:14">
      <c r="A3007" s="6" t="s">
        <v>29</v>
      </c>
      <c r="B3007" s="63" t="s">
        <v>603</v>
      </c>
      <c r="C3007" s="2" t="s">
        <v>24</v>
      </c>
      <c r="D3007" s="2" t="s">
        <v>128</v>
      </c>
      <c r="E3007" s="12"/>
      <c r="F3007" s="12"/>
      <c r="G3007" s="13"/>
      <c r="H3007" s="13"/>
      <c r="I3007" s="13"/>
      <c r="J3007" s="13"/>
      <c r="K3007" s="13"/>
      <c r="M3007" s="22"/>
      <c r="N3007" s="22"/>
    </row>
    <row r="3008" spans="1:14">
      <c r="A3008" s="6" t="s">
        <v>29</v>
      </c>
      <c r="B3008" s="62" t="s">
        <v>603</v>
      </c>
      <c r="C3008" s="2" t="s">
        <v>24</v>
      </c>
      <c r="D3008" s="2" t="s">
        <v>129</v>
      </c>
      <c r="E3008" s="12"/>
      <c r="F3008" s="12"/>
      <c r="G3008" s="13"/>
      <c r="H3008" s="13"/>
      <c r="I3008" s="13"/>
      <c r="J3008" s="13"/>
      <c r="K3008" s="13"/>
      <c r="M3008" s="22"/>
      <c r="N3008" s="22"/>
    </row>
    <row r="3009" spans="1:14">
      <c r="A3009" s="6" t="s">
        <v>29</v>
      </c>
      <c r="B3009" s="62" t="s">
        <v>603</v>
      </c>
      <c r="C3009" s="2" t="s">
        <v>24</v>
      </c>
      <c r="D3009" s="2" t="s">
        <v>130</v>
      </c>
      <c r="E3009" s="12"/>
      <c r="F3009" s="12"/>
      <c r="G3009" s="13"/>
      <c r="H3009" s="13"/>
      <c r="I3009" s="13"/>
      <c r="J3009" s="13">
        <v>1516464</v>
      </c>
      <c r="K3009" s="13"/>
      <c r="M3009" s="22"/>
      <c r="N3009" s="22" t="s">
        <v>612</v>
      </c>
    </row>
    <row r="3010" spans="1:14">
      <c r="A3010" s="6" t="s">
        <v>29</v>
      </c>
      <c r="B3010" s="62" t="s">
        <v>603</v>
      </c>
      <c r="C3010" s="2" t="s">
        <v>24</v>
      </c>
      <c r="D3010" s="2" t="s">
        <v>137</v>
      </c>
      <c r="E3010" s="12"/>
      <c r="F3010" s="12"/>
      <c r="G3010" s="13"/>
      <c r="H3010" s="13"/>
      <c r="I3010" s="13"/>
      <c r="J3010" s="13"/>
      <c r="K3010" s="13"/>
      <c r="M3010" s="22"/>
      <c r="N3010" s="22"/>
    </row>
    <row r="3011" spans="1:14">
      <c r="A3011" s="6" t="s">
        <v>29</v>
      </c>
      <c r="B3011" s="62" t="s">
        <v>603</v>
      </c>
      <c r="C3011" s="2" t="s">
        <v>24</v>
      </c>
      <c r="D3011" s="2" t="s">
        <v>139</v>
      </c>
      <c r="E3011" s="12"/>
      <c r="F3011" s="12"/>
      <c r="G3011" s="13"/>
      <c r="H3011" s="13"/>
      <c r="I3011" s="13"/>
      <c r="J3011" s="13"/>
      <c r="K3011" s="13"/>
      <c r="M3011" s="22"/>
      <c r="N3011" s="22"/>
    </row>
    <row r="3012" spans="1:14" ht="27.6">
      <c r="A3012" s="6" t="s">
        <v>29</v>
      </c>
      <c r="B3012" s="62" t="s">
        <v>603</v>
      </c>
      <c r="C3012" s="2" t="s">
        <v>24</v>
      </c>
      <c r="D3012" s="2" t="s">
        <v>140</v>
      </c>
      <c r="E3012" s="12"/>
      <c r="F3012" s="12"/>
      <c r="G3012" s="13"/>
      <c r="H3012" s="13"/>
      <c r="I3012" s="13"/>
      <c r="J3012" s="13"/>
      <c r="K3012" s="13"/>
      <c r="M3012" s="22"/>
      <c r="N3012" s="22"/>
    </row>
    <row r="3013" spans="1:14">
      <c r="A3013" s="6" t="s">
        <v>29</v>
      </c>
      <c r="B3013" s="62" t="s">
        <v>603</v>
      </c>
      <c r="C3013" s="2" t="s">
        <v>24</v>
      </c>
      <c r="D3013" s="2" t="s">
        <v>134</v>
      </c>
      <c r="E3013" s="12"/>
      <c r="F3013" s="12"/>
      <c r="G3013" s="13"/>
      <c r="H3013" s="13"/>
      <c r="I3013" s="13"/>
      <c r="J3013" s="13"/>
      <c r="K3013" s="13"/>
      <c r="M3013" s="22"/>
      <c r="N3013" s="22"/>
    </row>
    <row r="3014" spans="1:14">
      <c r="A3014" s="6" t="s">
        <v>29</v>
      </c>
      <c r="B3014" s="62" t="s">
        <v>603</v>
      </c>
      <c r="C3014" s="2" t="s">
        <v>25</v>
      </c>
      <c r="D3014" s="2" t="s">
        <v>134</v>
      </c>
      <c r="E3014" s="12"/>
      <c r="F3014" s="12"/>
      <c r="G3014" s="13"/>
      <c r="H3014" s="13"/>
      <c r="I3014" s="13"/>
      <c r="J3014" s="13"/>
      <c r="K3014" s="13"/>
      <c r="M3014" s="22"/>
      <c r="N3014" s="22"/>
    </row>
    <row r="3015" spans="1:14">
      <c r="A3015" s="6" t="s">
        <v>29</v>
      </c>
      <c r="B3015" s="62" t="s">
        <v>603</v>
      </c>
      <c r="C3015" s="2" t="s">
        <v>25</v>
      </c>
      <c r="D3015" s="2" t="s">
        <v>134</v>
      </c>
      <c r="E3015" s="12"/>
      <c r="F3015" s="12"/>
      <c r="G3015" s="13"/>
      <c r="H3015" s="13"/>
      <c r="I3015" s="13"/>
      <c r="J3015" s="13"/>
      <c r="K3015" s="13"/>
      <c r="M3015" s="22"/>
      <c r="N3015" s="22"/>
    </row>
    <row r="3016" spans="1:14">
      <c r="A3016" s="6" t="s">
        <v>29</v>
      </c>
      <c r="B3016" s="62" t="s">
        <v>603</v>
      </c>
      <c r="C3016" s="2" t="s">
        <v>26</v>
      </c>
      <c r="D3016" s="2" t="s">
        <v>134</v>
      </c>
      <c r="E3016" s="12"/>
      <c r="F3016" s="12"/>
      <c r="G3016" s="13"/>
      <c r="H3016" s="13"/>
      <c r="I3016" s="13"/>
      <c r="J3016" s="13"/>
      <c r="K3016" s="13"/>
      <c r="M3016" s="22"/>
      <c r="N3016" s="22"/>
    </row>
    <row r="3017" spans="1:14">
      <c r="A3017" s="6" t="s">
        <v>29</v>
      </c>
      <c r="B3017" s="62" t="s">
        <v>603</v>
      </c>
      <c r="C3017" s="2" t="s">
        <v>26</v>
      </c>
      <c r="D3017" s="2" t="s">
        <v>134</v>
      </c>
      <c r="E3017" s="12"/>
      <c r="F3017" s="12"/>
      <c r="G3017" s="13"/>
      <c r="H3017" s="13"/>
      <c r="I3017" s="13"/>
      <c r="J3017" s="13"/>
      <c r="K3017" s="13"/>
      <c r="M3017" s="22"/>
      <c r="N3017" s="22"/>
    </row>
    <row r="3018" spans="1:14">
      <c r="A3018" s="6" t="s">
        <v>29</v>
      </c>
      <c r="B3018" s="62" t="s">
        <v>603</v>
      </c>
      <c r="C3018" s="2" t="s">
        <v>14</v>
      </c>
      <c r="D3018" s="2" t="s">
        <v>134</v>
      </c>
      <c r="E3018" s="12"/>
      <c r="F3018" s="12"/>
      <c r="G3018" s="13"/>
      <c r="H3018" s="13"/>
      <c r="I3018" s="13"/>
      <c r="J3018" s="13"/>
      <c r="K3018" s="13"/>
      <c r="M3018" s="22"/>
      <c r="N3018" s="22"/>
    </row>
    <row r="3019" spans="1:14">
      <c r="A3019" s="6" t="s">
        <v>29</v>
      </c>
      <c r="B3019" s="62" t="s">
        <v>603</v>
      </c>
      <c r="C3019" s="2" t="s">
        <v>14</v>
      </c>
      <c r="D3019" s="2" t="s">
        <v>134</v>
      </c>
      <c r="E3019" s="12"/>
      <c r="F3019" s="12"/>
      <c r="G3019" s="13"/>
      <c r="H3019" s="13"/>
      <c r="I3019" s="13"/>
      <c r="J3019" s="13"/>
      <c r="K3019" s="13"/>
      <c r="M3019" s="22"/>
      <c r="N3019" s="22"/>
    </row>
    <row r="3020" spans="1:14" ht="27.6">
      <c r="A3020" s="6" t="s">
        <v>29</v>
      </c>
      <c r="B3020" s="62" t="s">
        <v>603</v>
      </c>
      <c r="C3020" s="2" t="s">
        <v>27</v>
      </c>
      <c r="D3020" s="2" t="s">
        <v>141</v>
      </c>
      <c r="E3020" s="12"/>
      <c r="F3020" s="12"/>
      <c r="G3020" s="13"/>
      <c r="H3020" s="13"/>
      <c r="I3020" s="13"/>
      <c r="J3020" s="13"/>
      <c r="K3020" s="13"/>
      <c r="M3020" s="22"/>
      <c r="N3020" s="22"/>
    </row>
    <row r="3021" spans="1:14" ht="41.4">
      <c r="A3021" s="6" t="s">
        <v>29</v>
      </c>
      <c r="B3021" s="62" t="s">
        <v>603</v>
      </c>
      <c r="C3021" s="2" t="s">
        <v>27</v>
      </c>
      <c r="D3021" s="2" t="s">
        <v>142</v>
      </c>
      <c r="E3021" s="12"/>
      <c r="F3021" s="12"/>
      <c r="G3021" s="13"/>
      <c r="H3021" s="13"/>
      <c r="I3021" s="13"/>
      <c r="J3021" s="13"/>
      <c r="K3021" s="13"/>
      <c r="M3021" s="22"/>
      <c r="N3021" s="22"/>
    </row>
    <row r="3022" spans="1:14">
      <c r="A3022" s="6" t="s">
        <v>29</v>
      </c>
      <c r="B3022" s="62" t="s">
        <v>613</v>
      </c>
      <c r="C3022" s="2" t="s">
        <v>22</v>
      </c>
      <c r="D3022" s="2" t="s">
        <v>125</v>
      </c>
      <c r="E3022" s="12">
        <v>442844</v>
      </c>
      <c r="F3022" s="12">
        <v>442844</v>
      </c>
      <c r="G3022" s="13"/>
      <c r="H3022" s="13"/>
      <c r="I3022" s="13"/>
      <c r="J3022" s="13"/>
      <c r="K3022" s="13">
        <v>323037</v>
      </c>
      <c r="L3022" s="135">
        <v>323037</v>
      </c>
      <c r="M3022" s="22"/>
      <c r="N3022" s="22"/>
    </row>
    <row r="3023" spans="1:14">
      <c r="A3023" s="6" t="s">
        <v>29</v>
      </c>
      <c r="B3023" s="62" t="s">
        <v>613</v>
      </c>
      <c r="C3023" s="2" t="s">
        <v>22</v>
      </c>
      <c r="D3023" s="2" t="s">
        <v>126</v>
      </c>
      <c r="E3023" s="12">
        <v>442844</v>
      </c>
      <c r="F3023" s="12">
        <v>205284</v>
      </c>
      <c r="G3023" s="13"/>
      <c r="H3023" s="13">
        <v>237559</v>
      </c>
      <c r="I3023" s="13"/>
      <c r="J3023" s="13"/>
      <c r="K3023" s="13"/>
      <c r="M3023" s="22"/>
      <c r="N3023" s="22"/>
    </row>
    <row r="3024" spans="1:14">
      <c r="A3024" s="6" t="s">
        <v>29</v>
      </c>
      <c r="B3024" s="62" t="s">
        <v>613</v>
      </c>
      <c r="C3024" s="2" t="s">
        <v>22</v>
      </c>
      <c r="D3024" s="2" t="s">
        <v>127</v>
      </c>
      <c r="E3024" s="12"/>
      <c r="F3024" s="12"/>
      <c r="G3024" s="13"/>
      <c r="H3024" s="13"/>
      <c r="I3024" s="13"/>
      <c r="J3024" s="13"/>
      <c r="K3024" s="13"/>
      <c r="M3024" s="22"/>
      <c r="N3024" s="22"/>
    </row>
    <row r="3025" spans="1:14">
      <c r="A3025" s="6" t="s">
        <v>29</v>
      </c>
      <c r="B3025" s="62" t="s">
        <v>613</v>
      </c>
      <c r="C3025" s="2" t="s">
        <v>22</v>
      </c>
      <c r="D3025" s="2" t="s">
        <v>128</v>
      </c>
      <c r="E3025" s="12"/>
      <c r="F3025" s="12"/>
      <c r="G3025" s="13"/>
      <c r="H3025" s="13"/>
      <c r="I3025" s="13"/>
      <c r="J3025" s="13"/>
      <c r="K3025" s="13"/>
      <c r="M3025" s="22"/>
      <c r="N3025" s="22"/>
    </row>
    <row r="3026" spans="1:14">
      <c r="A3026" s="6" t="s">
        <v>29</v>
      </c>
      <c r="B3026" s="62" t="s">
        <v>613</v>
      </c>
      <c r="C3026" s="2" t="s">
        <v>22</v>
      </c>
      <c r="D3026" s="2" t="s">
        <v>129</v>
      </c>
      <c r="E3026" s="12"/>
      <c r="F3026" s="12"/>
      <c r="G3026" s="13"/>
      <c r="H3026" s="13"/>
      <c r="I3026" s="13"/>
      <c r="J3026" s="13"/>
      <c r="K3026" s="13"/>
      <c r="M3026" s="22"/>
      <c r="N3026" s="22"/>
    </row>
    <row r="3027" spans="1:14">
      <c r="A3027" s="6" t="s">
        <v>29</v>
      </c>
      <c r="B3027" s="62" t="s">
        <v>613</v>
      </c>
      <c r="C3027" s="2" t="s">
        <v>22</v>
      </c>
      <c r="D3027" s="2" t="s">
        <v>130</v>
      </c>
      <c r="E3027" s="12">
        <v>43543</v>
      </c>
      <c r="F3027" s="12">
        <v>33592</v>
      </c>
      <c r="G3027" s="13"/>
      <c r="H3027" s="13">
        <v>10861</v>
      </c>
      <c r="I3027" s="13"/>
      <c r="J3027" s="13"/>
      <c r="K3027" s="13"/>
      <c r="M3027" s="22"/>
      <c r="N3027" s="22"/>
    </row>
    <row r="3028" spans="1:14">
      <c r="A3028" s="6" t="s">
        <v>29</v>
      </c>
      <c r="B3028" s="62" t="s">
        <v>613</v>
      </c>
      <c r="C3028" s="2" t="s">
        <v>22</v>
      </c>
      <c r="D3028" s="2" t="s">
        <v>131</v>
      </c>
      <c r="E3028" s="12"/>
      <c r="F3028" s="12"/>
      <c r="G3028" s="13"/>
      <c r="H3028" s="13"/>
      <c r="I3028" s="13"/>
      <c r="J3028" s="13"/>
      <c r="K3028" s="13"/>
      <c r="M3028" s="22"/>
      <c r="N3028" s="22"/>
    </row>
    <row r="3029" spans="1:14" ht="27.6">
      <c r="A3029" s="6" t="s">
        <v>29</v>
      </c>
      <c r="B3029" s="62" t="s">
        <v>613</v>
      </c>
      <c r="C3029" s="2" t="s">
        <v>22</v>
      </c>
      <c r="D3029" s="2" t="s">
        <v>132</v>
      </c>
      <c r="E3029" s="12"/>
      <c r="F3029" s="12"/>
      <c r="G3029" s="13"/>
      <c r="H3029" s="13"/>
      <c r="I3029" s="13"/>
      <c r="J3029" s="13"/>
      <c r="K3029" s="13"/>
      <c r="M3029" s="22"/>
      <c r="N3029" s="22"/>
    </row>
    <row r="3030" spans="1:14">
      <c r="A3030" s="6" t="s">
        <v>29</v>
      </c>
      <c r="B3030" s="62" t="s">
        <v>613</v>
      </c>
      <c r="C3030" s="2" t="s">
        <v>22</v>
      </c>
      <c r="D3030" s="2" t="s">
        <v>133</v>
      </c>
      <c r="E3030" s="12"/>
      <c r="F3030" s="12"/>
      <c r="G3030" s="13"/>
      <c r="H3030" s="13"/>
      <c r="I3030" s="13"/>
      <c r="J3030" s="13"/>
      <c r="K3030" s="13"/>
      <c r="M3030" s="22"/>
      <c r="N3030" s="22"/>
    </row>
    <row r="3031" spans="1:14">
      <c r="A3031" s="6" t="s">
        <v>29</v>
      </c>
      <c r="B3031" s="62" t="s">
        <v>613</v>
      </c>
      <c r="C3031" s="2" t="s">
        <v>22</v>
      </c>
      <c r="D3031" s="2" t="s">
        <v>134</v>
      </c>
      <c r="E3031" s="12"/>
      <c r="F3031" s="12"/>
      <c r="G3031" s="13"/>
      <c r="H3031" s="13"/>
      <c r="I3031" s="13"/>
      <c r="J3031" s="13"/>
      <c r="K3031" s="13"/>
      <c r="M3031" s="22"/>
      <c r="N3031" s="22"/>
    </row>
    <row r="3032" spans="1:14">
      <c r="A3032" s="6" t="s">
        <v>29</v>
      </c>
      <c r="B3032" s="62" t="s">
        <v>613</v>
      </c>
      <c r="C3032" s="2" t="s">
        <v>87</v>
      </c>
      <c r="D3032" s="2" t="s">
        <v>135</v>
      </c>
      <c r="E3032" s="12"/>
      <c r="F3032" s="12"/>
      <c r="G3032" s="13">
        <v>22032</v>
      </c>
      <c r="H3032" s="13">
        <v>21585</v>
      </c>
      <c r="I3032" s="13">
        <v>56000</v>
      </c>
      <c r="J3032" s="13" t="s">
        <v>568</v>
      </c>
      <c r="K3032" s="13"/>
      <c r="M3032" s="22"/>
      <c r="N3032" s="22"/>
    </row>
    <row r="3033" spans="1:14">
      <c r="A3033" s="6" t="s">
        <v>29</v>
      </c>
      <c r="B3033" s="62" t="s">
        <v>613</v>
      </c>
      <c r="C3033" s="2" t="s">
        <v>23</v>
      </c>
      <c r="D3033" s="2" t="s">
        <v>136</v>
      </c>
      <c r="E3033" s="12"/>
      <c r="F3033" s="12"/>
      <c r="G3033" s="13">
        <v>442844</v>
      </c>
      <c r="H3033" s="13">
        <v>442844</v>
      </c>
      <c r="I3033" s="13"/>
      <c r="J3033" s="13"/>
      <c r="K3033" s="13"/>
      <c r="M3033" s="22"/>
      <c r="N3033" s="22"/>
    </row>
    <row r="3034" spans="1:14">
      <c r="A3034" s="6" t="s">
        <v>29</v>
      </c>
      <c r="B3034" s="62" t="s">
        <v>613</v>
      </c>
      <c r="C3034" s="2" t="s">
        <v>23</v>
      </c>
      <c r="D3034" s="2" t="s">
        <v>126</v>
      </c>
      <c r="E3034" s="12"/>
      <c r="F3034" s="12"/>
      <c r="G3034" s="13">
        <v>1470921</v>
      </c>
      <c r="H3034" s="13">
        <v>1470921</v>
      </c>
      <c r="I3034" s="13"/>
      <c r="J3034" s="13">
        <v>2152</v>
      </c>
      <c r="K3034" s="13"/>
      <c r="M3034" s="22"/>
      <c r="N3034" s="22"/>
    </row>
    <row r="3035" spans="1:14">
      <c r="A3035" s="6" t="s">
        <v>29</v>
      </c>
      <c r="B3035" s="62" t="s">
        <v>613</v>
      </c>
      <c r="C3035" s="2" t="s">
        <v>23</v>
      </c>
      <c r="D3035" s="2" t="s">
        <v>127</v>
      </c>
      <c r="E3035" s="12"/>
      <c r="F3035" s="12"/>
      <c r="G3035" s="13"/>
      <c r="H3035" s="13"/>
      <c r="I3035" s="13"/>
      <c r="J3035" s="13"/>
      <c r="K3035" s="13"/>
      <c r="M3035" s="22"/>
      <c r="N3035" s="22"/>
    </row>
    <row r="3036" spans="1:14">
      <c r="A3036" s="6" t="s">
        <v>29</v>
      </c>
      <c r="B3036" s="62" t="s">
        <v>613</v>
      </c>
      <c r="C3036" s="2" t="s">
        <v>23</v>
      </c>
      <c r="D3036" s="2" t="s">
        <v>128</v>
      </c>
      <c r="E3036" s="12"/>
      <c r="F3036" s="12"/>
      <c r="G3036" s="13"/>
      <c r="H3036" s="13"/>
      <c r="I3036" s="13"/>
      <c r="J3036" s="13"/>
      <c r="K3036" s="13"/>
      <c r="M3036" s="22"/>
      <c r="N3036" s="22"/>
    </row>
    <row r="3037" spans="1:14">
      <c r="A3037" s="6" t="s">
        <v>29</v>
      </c>
      <c r="B3037" s="62" t="s">
        <v>613</v>
      </c>
      <c r="C3037" s="2" t="s">
        <v>23</v>
      </c>
      <c r="D3037" s="2" t="s">
        <v>129</v>
      </c>
      <c r="E3037" s="12"/>
      <c r="F3037" s="12"/>
      <c r="G3037" s="13"/>
      <c r="H3037" s="13"/>
      <c r="I3037" s="13"/>
      <c r="J3037" s="13"/>
      <c r="K3037" s="13"/>
      <c r="M3037" s="22"/>
      <c r="N3037" s="22"/>
    </row>
    <row r="3038" spans="1:14">
      <c r="A3038" s="6" t="s">
        <v>29</v>
      </c>
      <c r="B3038" s="62" t="s">
        <v>613</v>
      </c>
      <c r="C3038" s="2" t="s">
        <v>23</v>
      </c>
      <c r="D3038" s="2" t="s">
        <v>130</v>
      </c>
      <c r="E3038" s="12"/>
      <c r="F3038" s="12"/>
      <c r="G3038" s="13">
        <v>81490</v>
      </c>
      <c r="H3038" s="13">
        <v>6611</v>
      </c>
      <c r="I3038" s="13"/>
      <c r="J3038" s="13"/>
      <c r="K3038" s="13">
        <v>13954</v>
      </c>
      <c r="L3038" s="135">
        <v>13954</v>
      </c>
      <c r="M3038" s="22"/>
      <c r="N3038" s="22"/>
    </row>
    <row r="3039" spans="1:14">
      <c r="A3039" s="6" t="s">
        <v>29</v>
      </c>
      <c r="B3039" s="62" t="s">
        <v>613</v>
      </c>
      <c r="C3039" s="2" t="s">
        <v>23</v>
      </c>
      <c r="D3039" s="2" t="s">
        <v>137</v>
      </c>
      <c r="E3039" s="12"/>
      <c r="F3039" s="12"/>
      <c r="G3039" s="13"/>
      <c r="H3039" s="13"/>
      <c r="I3039" s="13"/>
      <c r="J3039" s="13"/>
      <c r="K3039" s="13"/>
      <c r="M3039" s="22"/>
      <c r="N3039" s="22"/>
    </row>
    <row r="3040" spans="1:14" ht="27.6">
      <c r="A3040" s="6" t="s">
        <v>29</v>
      </c>
      <c r="B3040" s="62" t="s">
        <v>613</v>
      </c>
      <c r="C3040" s="2" t="s">
        <v>23</v>
      </c>
      <c r="D3040" s="2" t="s">
        <v>138</v>
      </c>
      <c r="E3040" s="12"/>
      <c r="F3040" s="12"/>
      <c r="G3040" s="13"/>
      <c r="H3040" s="13"/>
      <c r="I3040" s="13"/>
      <c r="J3040" s="13"/>
      <c r="K3040" s="13"/>
      <c r="M3040" s="22"/>
      <c r="N3040" s="22"/>
    </row>
    <row r="3041" spans="1:14">
      <c r="A3041" s="6" t="s">
        <v>29</v>
      </c>
      <c r="B3041" s="62" t="s">
        <v>613</v>
      </c>
      <c r="C3041" s="2" t="s">
        <v>23</v>
      </c>
      <c r="D3041" s="2" t="s">
        <v>134</v>
      </c>
      <c r="E3041" s="12"/>
      <c r="F3041" s="12"/>
      <c r="G3041" s="13"/>
      <c r="H3041" s="13"/>
      <c r="I3041" s="13"/>
      <c r="J3041" s="13"/>
      <c r="K3041" s="13"/>
      <c r="M3041" s="22"/>
      <c r="N3041" s="22"/>
    </row>
    <row r="3042" spans="1:14">
      <c r="A3042" s="6" t="s">
        <v>29</v>
      </c>
      <c r="B3042" s="62" t="s">
        <v>613</v>
      </c>
      <c r="C3042" s="2" t="s">
        <v>24</v>
      </c>
      <c r="D3042" s="2" t="s">
        <v>125</v>
      </c>
      <c r="E3042" s="12"/>
      <c r="F3042" s="12"/>
      <c r="G3042" s="13">
        <v>1721540</v>
      </c>
      <c r="H3042" s="13"/>
      <c r="I3042" s="13"/>
      <c r="J3042" s="13">
        <v>1721540</v>
      </c>
      <c r="K3042" s="13"/>
      <c r="M3042" s="22"/>
      <c r="N3042" s="22"/>
    </row>
    <row r="3043" spans="1:14">
      <c r="A3043" s="6" t="s">
        <v>29</v>
      </c>
      <c r="B3043" s="62" t="s">
        <v>613</v>
      </c>
      <c r="C3043" s="2" t="s">
        <v>24</v>
      </c>
      <c r="D3043" s="2" t="s">
        <v>126</v>
      </c>
      <c r="E3043" s="12"/>
      <c r="F3043" s="12"/>
      <c r="G3043" s="13">
        <v>1695827</v>
      </c>
      <c r="H3043" s="13">
        <v>49157</v>
      </c>
      <c r="I3043" s="13"/>
      <c r="J3043" s="13">
        <v>274869</v>
      </c>
      <c r="K3043" s="13">
        <v>200644</v>
      </c>
      <c r="L3043" s="135">
        <v>200644</v>
      </c>
      <c r="M3043" s="22"/>
      <c r="N3043" s="22"/>
    </row>
    <row r="3044" spans="1:14">
      <c r="A3044" s="6" t="s">
        <v>29</v>
      </c>
      <c r="B3044" s="63" t="s">
        <v>613</v>
      </c>
      <c r="C3044" s="2" t="s">
        <v>24</v>
      </c>
      <c r="D3044" s="2" t="s">
        <v>127</v>
      </c>
      <c r="E3044" s="12"/>
      <c r="F3044" s="12"/>
      <c r="G3044" s="13"/>
      <c r="H3044" s="13"/>
      <c r="I3044" s="13"/>
      <c r="J3044" s="13"/>
      <c r="K3044" s="13"/>
      <c r="M3044" s="22"/>
      <c r="N3044" s="22"/>
    </row>
    <row r="3045" spans="1:14">
      <c r="A3045" s="6" t="s">
        <v>29</v>
      </c>
      <c r="B3045" s="62" t="s">
        <v>613</v>
      </c>
      <c r="C3045" s="2" t="s">
        <v>24</v>
      </c>
      <c r="D3045" s="2" t="s">
        <v>128</v>
      </c>
      <c r="E3045" s="12"/>
      <c r="F3045" s="12"/>
      <c r="G3045" s="13"/>
      <c r="H3045" s="13"/>
      <c r="I3045" s="13"/>
      <c r="J3045" s="13"/>
      <c r="K3045" s="13"/>
      <c r="M3045" s="22"/>
      <c r="N3045" s="22"/>
    </row>
    <row r="3046" spans="1:14">
      <c r="A3046" s="6" t="s">
        <v>29</v>
      </c>
      <c r="B3046" s="62" t="s">
        <v>613</v>
      </c>
      <c r="C3046" s="2" t="s">
        <v>24</v>
      </c>
      <c r="D3046" s="2" t="s">
        <v>129</v>
      </c>
      <c r="E3046" s="12"/>
      <c r="F3046" s="12"/>
      <c r="G3046" s="13"/>
      <c r="H3046" s="13"/>
      <c r="I3046" s="13"/>
      <c r="J3046" s="13"/>
      <c r="K3046" s="13"/>
      <c r="M3046" s="22"/>
      <c r="N3046" s="22"/>
    </row>
    <row r="3047" spans="1:14">
      <c r="A3047" s="6" t="s">
        <v>29</v>
      </c>
      <c r="B3047" s="62" t="s">
        <v>613</v>
      </c>
      <c r="C3047" s="2" t="s">
        <v>24</v>
      </c>
      <c r="D3047" s="2" t="s">
        <v>130</v>
      </c>
      <c r="E3047" s="12"/>
      <c r="F3047" s="12"/>
      <c r="G3047" s="13">
        <v>152834</v>
      </c>
      <c r="H3047" s="13"/>
      <c r="I3047" s="13"/>
      <c r="J3047" s="13"/>
      <c r="K3047" s="13"/>
      <c r="M3047" s="22"/>
      <c r="N3047" s="22"/>
    </row>
    <row r="3048" spans="1:14">
      <c r="A3048" s="6" t="s">
        <v>29</v>
      </c>
      <c r="B3048" s="62" t="s">
        <v>613</v>
      </c>
      <c r="C3048" s="2" t="s">
        <v>24</v>
      </c>
      <c r="D3048" s="2" t="s">
        <v>137</v>
      </c>
      <c r="E3048" s="12"/>
      <c r="F3048" s="12"/>
      <c r="G3048" s="13"/>
      <c r="H3048" s="13"/>
      <c r="I3048" s="13"/>
      <c r="J3048" s="13"/>
      <c r="K3048" s="13"/>
      <c r="M3048" s="22"/>
      <c r="N3048" s="22"/>
    </row>
    <row r="3049" spans="1:14">
      <c r="A3049" s="6" t="s">
        <v>29</v>
      </c>
      <c r="B3049" s="62" t="s">
        <v>613</v>
      </c>
      <c r="C3049" s="2" t="s">
        <v>24</v>
      </c>
      <c r="D3049" s="2" t="s">
        <v>139</v>
      </c>
      <c r="E3049" s="12"/>
      <c r="F3049" s="12"/>
      <c r="G3049" s="13"/>
      <c r="H3049" s="13"/>
      <c r="I3049" s="13"/>
      <c r="J3049" s="13"/>
      <c r="K3049" s="13"/>
      <c r="M3049" s="22"/>
      <c r="N3049" s="22"/>
    </row>
    <row r="3050" spans="1:14" ht="27.6">
      <c r="A3050" s="6" t="s">
        <v>29</v>
      </c>
      <c r="B3050" s="62" t="s">
        <v>613</v>
      </c>
      <c r="C3050" s="2" t="s">
        <v>24</v>
      </c>
      <c r="D3050" s="2" t="s">
        <v>140</v>
      </c>
      <c r="E3050" s="12"/>
      <c r="F3050" s="12"/>
      <c r="G3050" s="13"/>
      <c r="H3050" s="13"/>
      <c r="I3050" s="13"/>
      <c r="J3050" s="13"/>
      <c r="K3050" s="13"/>
      <c r="M3050" s="22"/>
      <c r="N3050" s="22"/>
    </row>
    <row r="3051" spans="1:14">
      <c r="A3051" s="6" t="s">
        <v>29</v>
      </c>
      <c r="B3051" s="62" t="s">
        <v>613</v>
      </c>
      <c r="C3051" s="2" t="s">
        <v>24</v>
      </c>
      <c r="D3051" s="2" t="s">
        <v>134</v>
      </c>
      <c r="E3051" s="12"/>
      <c r="F3051" s="12"/>
      <c r="G3051" s="13"/>
      <c r="H3051" s="13"/>
      <c r="I3051" s="13"/>
      <c r="J3051" s="13"/>
      <c r="K3051" s="13"/>
      <c r="M3051" s="22"/>
      <c r="N3051" s="22"/>
    </row>
    <row r="3052" spans="1:14">
      <c r="A3052" s="6" t="s">
        <v>29</v>
      </c>
      <c r="B3052" s="62" t="s">
        <v>613</v>
      </c>
      <c r="C3052" s="2" t="s">
        <v>25</v>
      </c>
      <c r="D3052" s="2" t="s">
        <v>134</v>
      </c>
      <c r="E3052" s="12"/>
      <c r="F3052" s="12"/>
      <c r="G3052" s="13"/>
      <c r="H3052" s="13"/>
      <c r="I3052" s="13"/>
      <c r="J3052" s="13"/>
      <c r="K3052" s="13"/>
      <c r="M3052" s="22"/>
      <c r="N3052" s="22"/>
    </row>
    <row r="3053" spans="1:14">
      <c r="A3053" s="6" t="s">
        <v>29</v>
      </c>
      <c r="B3053" s="62" t="s">
        <v>613</v>
      </c>
      <c r="C3053" s="2" t="s">
        <v>25</v>
      </c>
      <c r="D3053" s="2" t="s">
        <v>134</v>
      </c>
      <c r="E3053" s="12"/>
      <c r="F3053" s="12"/>
      <c r="G3053" s="13"/>
      <c r="H3053" s="13"/>
      <c r="I3053" s="13"/>
      <c r="J3053" s="13"/>
      <c r="K3053" s="13"/>
      <c r="M3053" s="22"/>
      <c r="N3053" s="22"/>
    </row>
    <row r="3054" spans="1:14">
      <c r="A3054" s="6" t="s">
        <v>29</v>
      </c>
      <c r="B3054" s="62" t="s">
        <v>613</v>
      </c>
      <c r="C3054" s="2" t="s">
        <v>26</v>
      </c>
      <c r="D3054" s="2" t="s">
        <v>134</v>
      </c>
      <c r="E3054" s="12"/>
      <c r="F3054" s="12"/>
      <c r="G3054" s="13"/>
      <c r="H3054" s="13"/>
      <c r="I3054" s="13"/>
      <c r="J3054" s="13"/>
      <c r="K3054" s="13"/>
      <c r="M3054" s="22"/>
      <c r="N3054" s="22"/>
    </row>
    <row r="3055" spans="1:14">
      <c r="A3055" s="6" t="s">
        <v>29</v>
      </c>
      <c r="B3055" s="62" t="s">
        <v>613</v>
      </c>
      <c r="C3055" s="2" t="s">
        <v>26</v>
      </c>
      <c r="D3055" s="2" t="s">
        <v>134</v>
      </c>
      <c r="E3055" s="12"/>
      <c r="F3055" s="12"/>
      <c r="G3055" s="13"/>
      <c r="H3055" s="13"/>
      <c r="I3055" s="13"/>
      <c r="J3055" s="13"/>
      <c r="K3055" s="13"/>
      <c r="M3055" s="22"/>
      <c r="N3055" s="22"/>
    </row>
    <row r="3056" spans="1:14">
      <c r="A3056" s="6" t="s">
        <v>29</v>
      </c>
      <c r="B3056" s="62" t="s">
        <v>613</v>
      </c>
      <c r="C3056" s="2" t="s">
        <v>14</v>
      </c>
      <c r="D3056" s="2" t="s">
        <v>134</v>
      </c>
      <c r="E3056" s="12"/>
      <c r="F3056" s="12"/>
      <c r="G3056" s="13"/>
      <c r="H3056" s="13"/>
      <c r="I3056" s="13"/>
      <c r="J3056" s="13"/>
      <c r="K3056" s="13"/>
      <c r="M3056" s="22"/>
      <c r="N3056" s="22"/>
    </row>
    <row r="3057" spans="1:14">
      <c r="A3057" s="6" t="s">
        <v>29</v>
      </c>
      <c r="B3057" s="62" t="s">
        <v>613</v>
      </c>
      <c r="C3057" s="2" t="s">
        <v>14</v>
      </c>
      <c r="D3057" s="2" t="s">
        <v>134</v>
      </c>
      <c r="E3057" s="12"/>
      <c r="F3057" s="12"/>
      <c r="G3057" s="13"/>
      <c r="H3057" s="13"/>
      <c r="I3057" s="13"/>
      <c r="J3057" s="13"/>
      <c r="K3057" s="13"/>
      <c r="M3057" s="22"/>
      <c r="N3057" s="22"/>
    </row>
    <row r="3058" spans="1:14" ht="27.6">
      <c r="A3058" s="6" t="s">
        <v>29</v>
      </c>
      <c r="B3058" s="62" t="s">
        <v>613</v>
      </c>
      <c r="C3058" s="2" t="s">
        <v>27</v>
      </c>
      <c r="D3058" s="2" t="s">
        <v>141</v>
      </c>
      <c r="E3058" s="12"/>
      <c r="F3058" s="12"/>
      <c r="G3058" s="13"/>
      <c r="H3058" s="13"/>
      <c r="I3058" s="13"/>
      <c r="J3058" s="13"/>
      <c r="K3058" s="13"/>
      <c r="M3058" s="22"/>
      <c r="N3058" s="22"/>
    </row>
    <row r="3059" spans="1:14" ht="41.4">
      <c r="A3059" s="6" t="s">
        <v>29</v>
      </c>
      <c r="B3059" s="62" t="s">
        <v>613</v>
      </c>
      <c r="C3059" s="2" t="s">
        <v>27</v>
      </c>
      <c r="D3059" s="2" t="s">
        <v>142</v>
      </c>
      <c r="E3059" s="12"/>
      <c r="F3059" s="12"/>
      <c r="G3059" s="13"/>
      <c r="H3059" s="13"/>
      <c r="I3059" s="13"/>
      <c r="J3059" s="13"/>
      <c r="K3059" s="13"/>
      <c r="M3059" s="22"/>
      <c r="N3059" s="22"/>
    </row>
    <row r="3060" spans="1:14">
      <c r="A3060" s="6" t="s">
        <v>29</v>
      </c>
      <c r="B3060" s="62" t="s">
        <v>615</v>
      </c>
      <c r="C3060" s="2" t="s">
        <v>22</v>
      </c>
      <c r="D3060" s="2" t="s">
        <v>125</v>
      </c>
      <c r="E3060" s="12">
        <v>1066771</v>
      </c>
      <c r="F3060" s="12">
        <v>685300</v>
      </c>
      <c r="G3060" s="13">
        <v>5421146</v>
      </c>
      <c r="H3060" s="13">
        <v>1380200</v>
      </c>
      <c r="I3060" s="13"/>
      <c r="J3060" s="13">
        <v>3458800</v>
      </c>
      <c r="K3060" s="13"/>
      <c r="L3060" s="2">
        <v>963617</v>
      </c>
      <c r="M3060" s="22">
        <v>4441504</v>
      </c>
      <c r="N3060" s="22" t="s">
        <v>620</v>
      </c>
    </row>
    <row r="3061" spans="1:14">
      <c r="A3061" s="6" t="s">
        <v>29</v>
      </c>
      <c r="B3061" s="62" t="s">
        <v>615</v>
      </c>
      <c r="C3061" s="2" t="s">
        <v>22</v>
      </c>
      <c r="D3061" s="2" t="s">
        <v>126</v>
      </c>
      <c r="E3061" s="12">
        <v>1066771</v>
      </c>
      <c r="F3061" s="12">
        <v>135532</v>
      </c>
      <c r="G3061" s="13">
        <v>8184468</v>
      </c>
      <c r="H3061" s="13">
        <v>421033</v>
      </c>
      <c r="I3061" s="13"/>
      <c r="J3061" s="13">
        <v>3112889</v>
      </c>
      <c r="K3061" s="13"/>
      <c r="L3061" s="2">
        <v>828243</v>
      </c>
      <c r="M3061" s="22"/>
      <c r="N3061" s="22"/>
    </row>
    <row r="3062" spans="1:14">
      <c r="A3062" s="6" t="s">
        <v>29</v>
      </c>
      <c r="B3062" s="62" t="s">
        <v>615</v>
      </c>
      <c r="C3062" s="2" t="s">
        <v>22</v>
      </c>
      <c r="D3062" s="2" t="s">
        <v>127</v>
      </c>
      <c r="E3062" s="12"/>
      <c r="F3062" s="12"/>
      <c r="G3062" s="13"/>
      <c r="H3062" s="13"/>
      <c r="I3062" s="13"/>
      <c r="J3062" s="13"/>
      <c r="K3062" s="13"/>
      <c r="M3062" s="22"/>
      <c r="N3062" s="22"/>
    </row>
    <row r="3063" spans="1:14">
      <c r="A3063" s="6" t="s">
        <v>29</v>
      </c>
      <c r="B3063" s="62" t="s">
        <v>615</v>
      </c>
      <c r="C3063" s="2" t="s">
        <v>22</v>
      </c>
      <c r="D3063" s="2" t="s">
        <v>128</v>
      </c>
      <c r="E3063" s="12"/>
      <c r="F3063" s="12"/>
      <c r="G3063" s="13"/>
      <c r="H3063" s="13"/>
      <c r="I3063" s="13"/>
      <c r="J3063" s="13"/>
      <c r="K3063" s="13"/>
      <c r="M3063" s="22"/>
      <c r="N3063" s="22"/>
    </row>
    <row r="3064" spans="1:14">
      <c r="A3064" s="6" t="s">
        <v>29</v>
      </c>
      <c r="B3064" s="62" t="s">
        <v>615</v>
      </c>
      <c r="C3064" s="2" t="s">
        <v>22</v>
      </c>
      <c r="D3064" s="2" t="s">
        <v>129</v>
      </c>
      <c r="E3064" s="12"/>
      <c r="F3064" s="12"/>
      <c r="G3064" s="13"/>
      <c r="H3064" s="13"/>
      <c r="I3064" s="13"/>
      <c r="J3064" s="13"/>
      <c r="K3064" s="13"/>
      <c r="M3064" s="22"/>
      <c r="N3064" s="22"/>
    </row>
    <row r="3065" spans="1:14">
      <c r="A3065" s="6" t="s">
        <v>29</v>
      </c>
      <c r="B3065" s="62" t="s">
        <v>615</v>
      </c>
      <c r="C3065" s="2" t="s">
        <v>22</v>
      </c>
      <c r="D3065" s="2" t="s">
        <v>130</v>
      </c>
      <c r="E3065" s="12"/>
      <c r="F3065" s="12"/>
      <c r="G3065" s="13"/>
      <c r="H3065" s="13"/>
      <c r="I3065" s="13"/>
      <c r="J3065" s="13"/>
      <c r="K3065" s="13"/>
      <c r="M3065" s="22"/>
      <c r="N3065" s="22"/>
    </row>
    <row r="3066" spans="1:14">
      <c r="A3066" s="6" t="s">
        <v>29</v>
      </c>
      <c r="B3066" s="62" t="s">
        <v>615</v>
      </c>
      <c r="C3066" s="2" t="s">
        <v>22</v>
      </c>
      <c r="D3066" s="2" t="s">
        <v>131</v>
      </c>
      <c r="E3066" s="12"/>
      <c r="F3066" s="12"/>
      <c r="G3066" s="13"/>
      <c r="H3066" s="13"/>
      <c r="I3066" s="13"/>
      <c r="J3066" s="13"/>
      <c r="K3066" s="13"/>
      <c r="M3066" s="22"/>
      <c r="N3066" s="22"/>
    </row>
    <row r="3067" spans="1:14" ht="27.6">
      <c r="A3067" s="6" t="s">
        <v>29</v>
      </c>
      <c r="B3067" s="62" t="s">
        <v>615</v>
      </c>
      <c r="C3067" s="2" t="s">
        <v>22</v>
      </c>
      <c r="D3067" s="2" t="s">
        <v>132</v>
      </c>
      <c r="E3067" s="12"/>
      <c r="F3067" s="12"/>
      <c r="G3067" s="13"/>
      <c r="H3067" s="13"/>
      <c r="I3067" s="13"/>
      <c r="J3067" s="13"/>
      <c r="K3067" s="13"/>
      <c r="M3067" s="22"/>
      <c r="N3067" s="22"/>
    </row>
    <row r="3068" spans="1:14">
      <c r="A3068" s="6" t="s">
        <v>29</v>
      </c>
      <c r="B3068" s="62" t="s">
        <v>615</v>
      </c>
      <c r="C3068" s="2" t="s">
        <v>22</v>
      </c>
      <c r="D3068" s="2" t="s">
        <v>133</v>
      </c>
      <c r="E3068" s="12"/>
      <c r="F3068" s="12"/>
      <c r="G3068" s="13"/>
      <c r="H3068" s="13"/>
      <c r="I3068" s="13"/>
      <c r="J3068" s="13"/>
      <c r="K3068" s="13"/>
      <c r="M3068" s="22"/>
      <c r="N3068" s="22"/>
    </row>
    <row r="3069" spans="1:14">
      <c r="A3069" s="6" t="s">
        <v>29</v>
      </c>
      <c r="B3069" s="62" t="s">
        <v>615</v>
      </c>
      <c r="C3069" s="2" t="s">
        <v>22</v>
      </c>
      <c r="D3069" s="2" t="s">
        <v>134</v>
      </c>
      <c r="E3069" s="12"/>
      <c r="F3069" s="12"/>
      <c r="G3069" s="13"/>
      <c r="H3069" s="13"/>
      <c r="I3069" s="13"/>
      <c r="J3069" s="13"/>
      <c r="K3069" s="13"/>
      <c r="M3069" s="22"/>
      <c r="N3069" s="22"/>
    </row>
    <row r="3070" spans="1:14">
      <c r="A3070" s="6" t="s">
        <v>29</v>
      </c>
      <c r="B3070" s="62" t="s">
        <v>615</v>
      </c>
      <c r="C3070" s="2" t="s">
        <v>87</v>
      </c>
      <c r="D3070" s="2" t="s">
        <v>135</v>
      </c>
      <c r="E3070" s="12"/>
      <c r="F3070" s="12"/>
      <c r="G3070" s="13"/>
      <c r="H3070" s="13"/>
      <c r="I3070" s="13"/>
      <c r="J3070" s="13"/>
      <c r="K3070" s="13"/>
      <c r="M3070" s="22"/>
      <c r="N3070" s="22"/>
    </row>
    <row r="3071" spans="1:14">
      <c r="A3071" s="6" t="s">
        <v>29</v>
      </c>
      <c r="B3071" s="62" t="s">
        <v>615</v>
      </c>
      <c r="C3071" s="2" t="s">
        <v>23</v>
      </c>
      <c r="D3071" s="2" t="s">
        <v>136</v>
      </c>
      <c r="E3071" s="12"/>
      <c r="F3071" s="12"/>
      <c r="G3071" s="13"/>
      <c r="H3071" s="13"/>
      <c r="I3071" s="13"/>
      <c r="J3071" s="13"/>
      <c r="K3071" s="13"/>
      <c r="M3071" s="22"/>
      <c r="N3071" s="22"/>
    </row>
    <row r="3072" spans="1:14">
      <c r="A3072" s="6" t="s">
        <v>29</v>
      </c>
      <c r="B3072" s="62" t="s">
        <v>615</v>
      </c>
      <c r="C3072" s="2" t="s">
        <v>23</v>
      </c>
      <c r="D3072" s="2" t="s">
        <v>126</v>
      </c>
      <c r="E3072" s="12"/>
      <c r="F3072" s="12"/>
      <c r="G3072" s="13"/>
      <c r="H3072" s="13"/>
      <c r="I3072" s="13"/>
      <c r="J3072" s="13"/>
      <c r="K3072" s="13"/>
      <c r="M3072" s="22"/>
      <c r="N3072" s="22"/>
    </row>
    <row r="3073" spans="1:14">
      <c r="A3073" s="6" t="s">
        <v>29</v>
      </c>
      <c r="B3073" s="62" t="s">
        <v>615</v>
      </c>
      <c r="C3073" s="2" t="s">
        <v>23</v>
      </c>
      <c r="D3073" s="2" t="s">
        <v>127</v>
      </c>
      <c r="E3073" s="12"/>
      <c r="F3073" s="12"/>
      <c r="G3073" s="13"/>
      <c r="H3073" s="13"/>
      <c r="I3073" s="13"/>
      <c r="J3073" s="13"/>
      <c r="K3073" s="13"/>
      <c r="M3073" s="22"/>
      <c r="N3073" s="22"/>
    </row>
    <row r="3074" spans="1:14">
      <c r="A3074" s="6" t="s">
        <v>29</v>
      </c>
      <c r="B3074" s="62" t="s">
        <v>615</v>
      </c>
      <c r="C3074" s="2" t="s">
        <v>23</v>
      </c>
      <c r="D3074" s="2" t="s">
        <v>128</v>
      </c>
      <c r="E3074" s="12"/>
      <c r="F3074" s="12"/>
      <c r="G3074" s="13"/>
      <c r="H3074" s="13"/>
      <c r="I3074" s="13"/>
      <c r="J3074" s="13"/>
      <c r="K3074" s="13"/>
      <c r="M3074" s="22"/>
      <c r="N3074" s="22"/>
    </row>
    <row r="3075" spans="1:14">
      <c r="A3075" s="6" t="s">
        <v>29</v>
      </c>
      <c r="B3075" s="62" t="s">
        <v>615</v>
      </c>
      <c r="C3075" s="2" t="s">
        <v>23</v>
      </c>
      <c r="D3075" s="2" t="s">
        <v>129</v>
      </c>
      <c r="E3075" s="12"/>
      <c r="F3075" s="12"/>
      <c r="G3075" s="13"/>
      <c r="H3075" s="13"/>
      <c r="I3075" s="13"/>
      <c r="J3075" s="13"/>
      <c r="K3075" s="13"/>
      <c r="M3075" s="22"/>
      <c r="N3075" s="22"/>
    </row>
    <row r="3076" spans="1:14">
      <c r="A3076" s="6" t="s">
        <v>29</v>
      </c>
      <c r="B3076" s="62" t="s">
        <v>615</v>
      </c>
      <c r="C3076" s="2" t="s">
        <v>23</v>
      </c>
      <c r="D3076" s="2" t="s">
        <v>130</v>
      </c>
      <c r="E3076" s="12"/>
      <c r="F3076" s="12"/>
      <c r="G3076" s="13"/>
      <c r="H3076" s="13"/>
      <c r="I3076" s="13"/>
      <c r="J3076" s="13"/>
      <c r="K3076" s="13"/>
      <c r="M3076" s="22"/>
      <c r="N3076" s="22"/>
    </row>
    <row r="3077" spans="1:14">
      <c r="A3077" s="6" t="s">
        <v>29</v>
      </c>
      <c r="B3077" s="62" t="s">
        <v>615</v>
      </c>
      <c r="C3077" s="2" t="s">
        <v>23</v>
      </c>
      <c r="D3077" s="2" t="s">
        <v>137</v>
      </c>
      <c r="E3077" s="12"/>
      <c r="F3077" s="12"/>
      <c r="G3077" s="13"/>
      <c r="H3077" s="13"/>
      <c r="I3077" s="13"/>
      <c r="J3077" s="13"/>
      <c r="K3077" s="13"/>
      <c r="M3077" s="22"/>
      <c r="N3077" s="22"/>
    </row>
    <row r="3078" spans="1:14" ht="27.6">
      <c r="A3078" s="6" t="s">
        <v>29</v>
      </c>
      <c r="B3078" s="62" t="s">
        <v>615</v>
      </c>
      <c r="C3078" s="2" t="s">
        <v>23</v>
      </c>
      <c r="D3078" s="2" t="s">
        <v>138</v>
      </c>
      <c r="E3078" s="12"/>
      <c r="F3078" s="12"/>
      <c r="G3078" s="13"/>
      <c r="H3078" s="13"/>
      <c r="I3078" s="13"/>
      <c r="J3078" s="13"/>
      <c r="K3078" s="13"/>
      <c r="M3078" s="22"/>
      <c r="N3078" s="22"/>
    </row>
    <row r="3079" spans="1:14">
      <c r="A3079" s="6" t="s">
        <v>29</v>
      </c>
      <c r="B3079" s="62" t="s">
        <v>615</v>
      </c>
      <c r="C3079" s="2" t="s">
        <v>23</v>
      </c>
      <c r="D3079" s="2" t="s">
        <v>134</v>
      </c>
      <c r="E3079" s="12"/>
      <c r="F3079" s="12"/>
      <c r="G3079" s="13"/>
      <c r="H3079" s="13"/>
      <c r="I3079" s="13"/>
      <c r="J3079" s="13"/>
      <c r="K3079" s="13"/>
      <c r="M3079" s="22"/>
      <c r="N3079" s="22"/>
    </row>
    <row r="3080" spans="1:14">
      <c r="A3080" s="6" t="s">
        <v>29</v>
      </c>
      <c r="B3080" s="62" t="s">
        <v>615</v>
      </c>
      <c r="C3080" s="2" t="s">
        <v>24</v>
      </c>
      <c r="D3080" s="2" t="s">
        <v>125</v>
      </c>
      <c r="E3080" s="12"/>
      <c r="F3080" s="12"/>
      <c r="G3080" s="13"/>
      <c r="H3080" s="13"/>
      <c r="I3080" s="13"/>
      <c r="J3080" s="13"/>
      <c r="K3080" s="13"/>
      <c r="M3080" s="22"/>
      <c r="N3080" s="22"/>
    </row>
    <row r="3081" spans="1:14">
      <c r="A3081" s="6" t="s">
        <v>29</v>
      </c>
      <c r="B3081" s="63" t="s">
        <v>615</v>
      </c>
      <c r="C3081" s="2" t="s">
        <v>24</v>
      </c>
      <c r="D3081" s="2" t="s">
        <v>126</v>
      </c>
      <c r="E3081" s="12"/>
      <c r="F3081" s="12"/>
      <c r="G3081" s="13"/>
      <c r="H3081" s="13"/>
      <c r="I3081" s="13"/>
      <c r="J3081" s="13"/>
      <c r="K3081" s="13"/>
      <c r="M3081" s="22"/>
      <c r="N3081" s="22"/>
    </row>
    <row r="3082" spans="1:14">
      <c r="A3082" s="6" t="s">
        <v>29</v>
      </c>
      <c r="B3082" s="62" t="s">
        <v>615</v>
      </c>
      <c r="C3082" s="2" t="s">
        <v>24</v>
      </c>
      <c r="D3082" s="2" t="s">
        <v>127</v>
      </c>
      <c r="E3082" s="12"/>
      <c r="F3082" s="12"/>
      <c r="G3082" s="13"/>
      <c r="H3082" s="13"/>
      <c r="I3082" s="13"/>
      <c r="J3082" s="13"/>
      <c r="K3082" s="13"/>
      <c r="M3082" s="22"/>
      <c r="N3082" s="22"/>
    </row>
    <row r="3083" spans="1:14">
      <c r="A3083" s="6" t="s">
        <v>29</v>
      </c>
      <c r="B3083" s="62" t="s">
        <v>615</v>
      </c>
      <c r="C3083" s="2" t="s">
        <v>24</v>
      </c>
      <c r="D3083" s="2" t="s">
        <v>128</v>
      </c>
      <c r="E3083" s="12"/>
      <c r="F3083" s="12"/>
      <c r="G3083" s="13"/>
      <c r="H3083" s="13"/>
      <c r="I3083" s="13"/>
      <c r="J3083" s="13"/>
      <c r="K3083" s="13"/>
      <c r="M3083" s="22"/>
      <c r="N3083" s="22"/>
    </row>
    <row r="3084" spans="1:14">
      <c r="A3084" s="6" t="s">
        <v>29</v>
      </c>
      <c r="B3084" s="62" t="s">
        <v>615</v>
      </c>
      <c r="C3084" s="2" t="s">
        <v>24</v>
      </c>
      <c r="D3084" s="2" t="s">
        <v>129</v>
      </c>
      <c r="E3084" s="12"/>
      <c r="F3084" s="12"/>
      <c r="G3084" s="13"/>
      <c r="H3084" s="13"/>
      <c r="I3084" s="13"/>
      <c r="J3084" s="13"/>
      <c r="K3084" s="13"/>
      <c r="M3084" s="22"/>
      <c r="N3084" s="22"/>
    </row>
    <row r="3085" spans="1:14">
      <c r="A3085" s="6" t="s">
        <v>29</v>
      </c>
      <c r="B3085" s="62" t="s">
        <v>615</v>
      </c>
      <c r="C3085" s="2" t="s">
        <v>24</v>
      </c>
      <c r="D3085" s="2" t="s">
        <v>130</v>
      </c>
      <c r="E3085" s="12"/>
      <c r="F3085" s="12"/>
      <c r="G3085" s="13"/>
      <c r="H3085" s="13"/>
      <c r="I3085" s="13"/>
      <c r="J3085" s="13"/>
      <c r="K3085" s="13"/>
      <c r="M3085" s="22"/>
      <c r="N3085" s="22"/>
    </row>
    <row r="3086" spans="1:14">
      <c r="A3086" s="6" t="s">
        <v>29</v>
      </c>
      <c r="B3086" s="62" t="s">
        <v>615</v>
      </c>
      <c r="C3086" s="2" t="s">
        <v>24</v>
      </c>
      <c r="D3086" s="2" t="s">
        <v>137</v>
      </c>
      <c r="E3086" s="12"/>
      <c r="F3086" s="12"/>
      <c r="G3086" s="13"/>
      <c r="H3086" s="13"/>
      <c r="I3086" s="13"/>
      <c r="J3086" s="13"/>
      <c r="K3086" s="13"/>
      <c r="M3086" s="22"/>
      <c r="N3086" s="22"/>
    </row>
    <row r="3087" spans="1:14">
      <c r="A3087" s="6" t="s">
        <v>29</v>
      </c>
      <c r="B3087" s="62" t="s">
        <v>615</v>
      </c>
      <c r="C3087" s="2" t="s">
        <v>24</v>
      </c>
      <c r="D3087" s="2" t="s">
        <v>139</v>
      </c>
      <c r="E3087" s="12"/>
      <c r="F3087" s="12"/>
      <c r="G3087" s="13"/>
      <c r="H3087" s="13"/>
      <c r="I3087" s="13"/>
      <c r="J3087" s="13"/>
      <c r="K3087" s="13"/>
      <c r="M3087" s="22"/>
      <c r="N3087" s="22"/>
    </row>
    <row r="3088" spans="1:14" ht="27.6">
      <c r="A3088" s="6" t="s">
        <v>29</v>
      </c>
      <c r="B3088" s="62" t="s">
        <v>615</v>
      </c>
      <c r="C3088" s="2" t="s">
        <v>24</v>
      </c>
      <c r="D3088" s="2" t="s">
        <v>140</v>
      </c>
      <c r="E3088" s="12"/>
      <c r="F3088" s="12"/>
      <c r="G3088" s="13"/>
      <c r="H3088" s="13"/>
      <c r="I3088" s="13"/>
      <c r="J3088" s="13"/>
      <c r="K3088" s="13"/>
      <c r="M3088" s="22"/>
      <c r="N3088" s="22"/>
    </row>
    <row r="3089" spans="1:14">
      <c r="A3089" s="6" t="s">
        <v>29</v>
      </c>
      <c r="B3089" s="62" t="s">
        <v>615</v>
      </c>
      <c r="C3089" s="2" t="s">
        <v>24</v>
      </c>
      <c r="D3089" s="2" t="s">
        <v>134</v>
      </c>
      <c r="E3089" s="12"/>
      <c r="F3089" s="12"/>
      <c r="G3089" s="13"/>
      <c r="H3089" s="13"/>
      <c r="I3089" s="13"/>
      <c r="J3089" s="13"/>
      <c r="K3089" s="13"/>
      <c r="M3089" s="22"/>
      <c r="N3089" s="22"/>
    </row>
    <row r="3090" spans="1:14">
      <c r="A3090" s="6" t="s">
        <v>29</v>
      </c>
      <c r="B3090" s="62" t="s">
        <v>615</v>
      </c>
      <c r="C3090" s="2" t="s">
        <v>25</v>
      </c>
      <c r="D3090" s="2" t="s">
        <v>134</v>
      </c>
      <c r="E3090" s="12"/>
      <c r="F3090" s="12"/>
      <c r="G3090" s="13"/>
      <c r="H3090" s="13"/>
      <c r="I3090" s="13"/>
      <c r="J3090" s="13"/>
      <c r="K3090" s="13"/>
      <c r="M3090" s="22"/>
      <c r="N3090" s="22"/>
    </row>
    <row r="3091" spans="1:14">
      <c r="A3091" s="6" t="s">
        <v>29</v>
      </c>
      <c r="B3091" s="62" t="s">
        <v>615</v>
      </c>
      <c r="C3091" s="2" t="s">
        <v>25</v>
      </c>
      <c r="D3091" s="2" t="s">
        <v>134</v>
      </c>
      <c r="E3091" s="12"/>
      <c r="F3091" s="12"/>
      <c r="G3091" s="13"/>
      <c r="H3091" s="13"/>
      <c r="I3091" s="13"/>
      <c r="J3091" s="13"/>
      <c r="K3091" s="13"/>
      <c r="M3091" s="22"/>
      <c r="N3091" s="22"/>
    </row>
    <row r="3092" spans="1:14">
      <c r="A3092" s="6" t="s">
        <v>29</v>
      </c>
      <c r="B3092" s="62" t="s">
        <v>615</v>
      </c>
      <c r="C3092" s="2" t="s">
        <v>26</v>
      </c>
      <c r="D3092" s="2" t="s">
        <v>134</v>
      </c>
      <c r="E3092" s="12"/>
      <c r="F3092" s="12"/>
      <c r="G3092" s="13"/>
      <c r="H3092" s="13"/>
      <c r="I3092" s="13"/>
      <c r="J3092" s="13"/>
      <c r="K3092" s="13"/>
      <c r="M3092" s="22"/>
      <c r="N3092" s="22"/>
    </row>
    <row r="3093" spans="1:14">
      <c r="A3093" s="6" t="s">
        <v>29</v>
      </c>
      <c r="B3093" s="62" t="s">
        <v>615</v>
      </c>
      <c r="C3093" s="2" t="s">
        <v>26</v>
      </c>
      <c r="D3093" s="2" t="s">
        <v>134</v>
      </c>
      <c r="E3093" s="12"/>
      <c r="F3093" s="12"/>
      <c r="G3093" s="13"/>
      <c r="H3093" s="13"/>
      <c r="I3093" s="13"/>
      <c r="J3093" s="13"/>
      <c r="K3093" s="13"/>
      <c r="M3093" s="22"/>
      <c r="N3093" s="22"/>
    </row>
    <row r="3094" spans="1:14">
      <c r="A3094" s="6" t="s">
        <v>29</v>
      </c>
      <c r="B3094" s="62" t="s">
        <v>615</v>
      </c>
      <c r="C3094" s="2" t="s">
        <v>14</v>
      </c>
      <c r="D3094" s="2" t="s">
        <v>134</v>
      </c>
      <c r="E3094" s="12"/>
      <c r="F3094" s="12"/>
      <c r="G3094" s="13"/>
      <c r="H3094" s="13"/>
      <c r="I3094" s="13"/>
      <c r="J3094" s="13"/>
      <c r="K3094" s="13"/>
      <c r="M3094" s="22"/>
      <c r="N3094" s="22"/>
    </row>
    <row r="3095" spans="1:14">
      <c r="A3095" s="6" t="s">
        <v>29</v>
      </c>
      <c r="B3095" s="62" t="s">
        <v>615</v>
      </c>
      <c r="C3095" s="2" t="s">
        <v>14</v>
      </c>
      <c r="D3095" s="2" t="s">
        <v>134</v>
      </c>
      <c r="E3095" s="12"/>
      <c r="F3095" s="12"/>
      <c r="G3095" s="13"/>
      <c r="H3095" s="13"/>
      <c r="I3095" s="13"/>
      <c r="J3095" s="13"/>
      <c r="K3095" s="13"/>
      <c r="M3095" s="22"/>
      <c r="N3095" s="22"/>
    </row>
    <row r="3096" spans="1:14" ht="27.6">
      <c r="A3096" s="6" t="s">
        <v>29</v>
      </c>
      <c r="B3096" s="62" t="s">
        <v>615</v>
      </c>
      <c r="C3096" s="2" t="s">
        <v>27</v>
      </c>
      <c r="D3096" s="2" t="s">
        <v>141</v>
      </c>
      <c r="E3096" s="12"/>
      <c r="F3096" s="12"/>
      <c r="G3096" s="13"/>
      <c r="H3096" s="13"/>
      <c r="I3096" s="13"/>
      <c r="J3096" s="13"/>
      <c r="K3096" s="13"/>
      <c r="M3096" s="22"/>
      <c r="N3096" s="22"/>
    </row>
    <row r="3097" spans="1:14" ht="41.4">
      <c r="A3097" s="6" t="s">
        <v>29</v>
      </c>
      <c r="B3097" s="62" t="s">
        <v>615</v>
      </c>
      <c r="C3097" s="2" t="s">
        <v>27</v>
      </c>
      <c r="D3097" s="2" t="s">
        <v>142</v>
      </c>
      <c r="E3097" s="12"/>
      <c r="F3097" s="12"/>
      <c r="G3097" s="13"/>
      <c r="H3097" s="13"/>
      <c r="I3097" s="13"/>
      <c r="J3097" s="13"/>
      <c r="K3097" s="13"/>
      <c r="M3097" s="22"/>
      <c r="N3097" s="22"/>
    </row>
    <row r="3098" spans="1:14">
      <c r="A3098" s="6" t="s">
        <v>29</v>
      </c>
      <c r="B3098" s="62" t="s">
        <v>621</v>
      </c>
      <c r="C3098" s="2" t="s">
        <v>22</v>
      </c>
      <c r="D3098" s="2" t="s">
        <v>125</v>
      </c>
      <c r="E3098" s="12">
        <v>9752932</v>
      </c>
      <c r="F3098" s="12">
        <v>9752932</v>
      </c>
      <c r="G3098" s="13">
        <v>0</v>
      </c>
      <c r="H3098" s="13">
        <v>0</v>
      </c>
      <c r="I3098" s="13">
        <v>0</v>
      </c>
      <c r="J3098" s="13">
        <v>0</v>
      </c>
      <c r="K3098" s="13">
        <v>0</v>
      </c>
      <c r="M3098" s="22"/>
      <c r="N3098" s="22" t="s">
        <v>622</v>
      </c>
    </row>
    <row r="3099" spans="1:14">
      <c r="A3099" s="6" t="s">
        <v>29</v>
      </c>
      <c r="B3099" s="62" t="s">
        <v>621</v>
      </c>
      <c r="C3099" s="2" t="s">
        <v>22</v>
      </c>
      <c r="D3099" s="2" t="s">
        <v>126</v>
      </c>
      <c r="E3099" s="12">
        <v>9752932</v>
      </c>
      <c r="F3099" s="12">
        <v>6158615</v>
      </c>
      <c r="G3099" s="13">
        <v>0</v>
      </c>
      <c r="H3099" s="13">
        <v>1757354</v>
      </c>
      <c r="I3099" s="13">
        <v>0</v>
      </c>
      <c r="J3099" s="13">
        <v>1836963</v>
      </c>
      <c r="K3099" s="13">
        <v>0</v>
      </c>
      <c r="M3099" s="22"/>
      <c r="N3099" s="22" t="s">
        <v>623</v>
      </c>
    </row>
    <row r="3100" spans="1:14">
      <c r="A3100" s="6" t="s">
        <v>29</v>
      </c>
      <c r="B3100" s="62" t="s">
        <v>621</v>
      </c>
      <c r="C3100" s="2" t="s">
        <v>22</v>
      </c>
      <c r="D3100" s="2" t="s">
        <v>127</v>
      </c>
      <c r="E3100" s="12"/>
      <c r="F3100" s="12"/>
      <c r="G3100" s="13"/>
      <c r="H3100" s="13"/>
      <c r="I3100" s="13"/>
      <c r="J3100" s="13"/>
      <c r="K3100" s="13"/>
      <c r="M3100" s="22"/>
      <c r="N3100" s="22"/>
    </row>
    <row r="3101" spans="1:14">
      <c r="A3101" s="6" t="s">
        <v>29</v>
      </c>
      <c r="B3101" s="62" t="s">
        <v>621</v>
      </c>
      <c r="C3101" s="2" t="s">
        <v>22</v>
      </c>
      <c r="D3101" s="2" t="s">
        <v>128</v>
      </c>
      <c r="E3101" s="12"/>
      <c r="F3101" s="12"/>
      <c r="G3101" s="13"/>
      <c r="H3101" s="13"/>
      <c r="I3101" s="13"/>
      <c r="J3101" s="13"/>
      <c r="K3101" s="13"/>
      <c r="M3101" s="22"/>
      <c r="N3101" s="22"/>
    </row>
    <row r="3102" spans="1:14">
      <c r="A3102" s="6" t="s">
        <v>29</v>
      </c>
      <c r="B3102" s="62" t="s">
        <v>621</v>
      </c>
      <c r="C3102" s="2" t="s">
        <v>22</v>
      </c>
      <c r="D3102" s="2" t="s">
        <v>129</v>
      </c>
      <c r="E3102" s="12">
        <v>1370159</v>
      </c>
      <c r="F3102" s="12">
        <v>377751</v>
      </c>
      <c r="G3102" s="13">
        <v>0</v>
      </c>
      <c r="H3102" s="13">
        <v>992408</v>
      </c>
      <c r="I3102" s="13">
        <v>0</v>
      </c>
      <c r="J3102" s="13">
        <v>0</v>
      </c>
      <c r="K3102" s="13">
        <v>0</v>
      </c>
      <c r="M3102" s="22"/>
      <c r="N3102" s="22" t="s">
        <v>622</v>
      </c>
    </row>
    <row r="3103" spans="1:14">
      <c r="A3103" s="6" t="s">
        <v>29</v>
      </c>
      <c r="B3103" s="62" t="s">
        <v>621</v>
      </c>
      <c r="C3103" s="2" t="s">
        <v>22</v>
      </c>
      <c r="D3103" s="2" t="s">
        <v>130</v>
      </c>
      <c r="E3103" s="12"/>
      <c r="F3103" s="12"/>
      <c r="G3103" s="13"/>
      <c r="H3103" s="13"/>
      <c r="I3103" s="13"/>
      <c r="J3103" s="13"/>
      <c r="K3103" s="13"/>
      <c r="M3103" s="22"/>
      <c r="N3103" s="22"/>
    </row>
    <row r="3104" spans="1:14">
      <c r="A3104" s="6" t="s">
        <v>29</v>
      </c>
      <c r="B3104" s="62" t="s">
        <v>621</v>
      </c>
      <c r="C3104" s="2" t="s">
        <v>22</v>
      </c>
      <c r="D3104" s="2" t="s">
        <v>131</v>
      </c>
      <c r="E3104" s="12"/>
      <c r="F3104" s="12"/>
      <c r="G3104" s="13"/>
      <c r="H3104" s="13"/>
      <c r="I3104" s="13"/>
      <c r="J3104" s="13"/>
      <c r="K3104" s="13"/>
      <c r="M3104" s="22"/>
      <c r="N3104" s="22"/>
    </row>
    <row r="3105" spans="1:14" ht="27.6">
      <c r="A3105" s="6" t="s">
        <v>29</v>
      </c>
      <c r="B3105" s="62" t="s">
        <v>621</v>
      </c>
      <c r="C3105" s="2" t="s">
        <v>22</v>
      </c>
      <c r="D3105" s="2" t="s">
        <v>132</v>
      </c>
      <c r="E3105" s="12"/>
      <c r="F3105" s="12"/>
      <c r="G3105" s="13"/>
      <c r="H3105" s="13"/>
      <c r="I3105" s="13"/>
      <c r="J3105" s="13"/>
      <c r="K3105" s="13"/>
      <c r="M3105" s="22"/>
      <c r="N3105" s="22"/>
    </row>
    <row r="3106" spans="1:14">
      <c r="A3106" s="6" t="s">
        <v>29</v>
      </c>
      <c r="B3106" s="62" t="s">
        <v>621</v>
      </c>
      <c r="C3106" s="2" t="s">
        <v>22</v>
      </c>
      <c r="D3106" s="2" t="s">
        <v>133</v>
      </c>
      <c r="E3106" s="12"/>
      <c r="F3106" s="12"/>
      <c r="G3106" s="13"/>
      <c r="H3106" s="13"/>
      <c r="I3106" s="13"/>
      <c r="J3106" s="13"/>
      <c r="K3106" s="13"/>
      <c r="M3106" s="22"/>
      <c r="N3106" s="22"/>
    </row>
    <row r="3107" spans="1:14">
      <c r="A3107" s="6" t="s">
        <v>29</v>
      </c>
      <c r="B3107" s="62" t="s">
        <v>621</v>
      </c>
      <c r="C3107" s="2" t="s">
        <v>22</v>
      </c>
      <c r="D3107" s="2" t="s">
        <v>134</v>
      </c>
      <c r="E3107" s="12"/>
      <c r="F3107" s="12"/>
      <c r="G3107" s="13"/>
      <c r="H3107" s="13"/>
      <c r="I3107" s="13"/>
      <c r="J3107" s="13"/>
      <c r="K3107" s="13"/>
      <c r="M3107" s="22"/>
      <c r="N3107" s="22"/>
    </row>
    <row r="3108" spans="1:14">
      <c r="A3108" s="6" t="s">
        <v>29</v>
      </c>
      <c r="B3108" s="62" t="s">
        <v>621</v>
      </c>
      <c r="C3108" s="2" t="s">
        <v>87</v>
      </c>
      <c r="D3108" s="2" t="s">
        <v>135</v>
      </c>
      <c r="E3108" s="12">
        <v>0</v>
      </c>
      <c r="F3108" s="12">
        <v>0</v>
      </c>
      <c r="G3108" s="13">
        <v>2219609</v>
      </c>
      <c r="H3108" s="13">
        <v>792240</v>
      </c>
      <c r="I3108" s="13">
        <v>2260000</v>
      </c>
      <c r="J3108" s="13">
        <v>1498039</v>
      </c>
      <c r="K3108" s="13">
        <v>518500</v>
      </c>
      <c r="M3108" s="22">
        <v>1076170</v>
      </c>
      <c r="N3108" s="22"/>
    </row>
    <row r="3109" spans="1:14">
      <c r="A3109" s="6" t="s">
        <v>29</v>
      </c>
      <c r="B3109" s="62" t="s">
        <v>621</v>
      </c>
      <c r="C3109" s="2" t="s">
        <v>23</v>
      </c>
      <c r="D3109" s="2" t="s">
        <v>136</v>
      </c>
      <c r="E3109" s="12">
        <v>0</v>
      </c>
      <c r="F3109" s="12">
        <v>0</v>
      </c>
      <c r="G3109" s="13">
        <v>9752932</v>
      </c>
      <c r="H3109" s="13">
        <v>9752932</v>
      </c>
      <c r="I3109" s="13">
        <v>0</v>
      </c>
      <c r="J3109" s="13">
        <v>0</v>
      </c>
      <c r="K3109" s="13">
        <v>0</v>
      </c>
      <c r="M3109" s="22"/>
      <c r="N3109" s="22" t="s">
        <v>622</v>
      </c>
    </row>
    <row r="3110" spans="1:14">
      <c r="A3110" s="6" t="s">
        <v>29</v>
      </c>
      <c r="B3110" s="62" t="s">
        <v>621</v>
      </c>
      <c r="C3110" s="2" t="s">
        <v>23</v>
      </c>
      <c r="D3110" s="2" t="s">
        <v>126</v>
      </c>
      <c r="E3110" s="12">
        <v>0</v>
      </c>
      <c r="F3110" s="12">
        <v>0</v>
      </c>
      <c r="G3110" s="13">
        <v>45364998</v>
      </c>
      <c r="H3110" s="13">
        <v>14532185</v>
      </c>
      <c r="I3110" s="13">
        <v>0</v>
      </c>
      <c r="J3110" s="13">
        <v>39207841</v>
      </c>
      <c r="K3110" s="13">
        <v>0</v>
      </c>
      <c r="L3110" s="2">
        <v>1377904</v>
      </c>
      <c r="M3110" s="22"/>
      <c r="N3110" s="22" t="s">
        <v>624</v>
      </c>
    </row>
    <row r="3111" spans="1:14">
      <c r="A3111" s="6" t="s">
        <v>29</v>
      </c>
      <c r="B3111" s="62" t="s">
        <v>621</v>
      </c>
      <c r="C3111" s="2" t="s">
        <v>23</v>
      </c>
      <c r="D3111" s="2" t="s">
        <v>127</v>
      </c>
      <c r="E3111" s="12"/>
      <c r="F3111" s="12"/>
      <c r="G3111" s="13"/>
      <c r="H3111" s="13"/>
      <c r="I3111" s="13"/>
      <c r="J3111" s="13"/>
      <c r="K3111" s="13"/>
      <c r="M3111" s="22"/>
      <c r="N3111" s="22"/>
    </row>
    <row r="3112" spans="1:14">
      <c r="A3112" s="6" t="s">
        <v>29</v>
      </c>
      <c r="B3112" s="62" t="s">
        <v>621</v>
      </c>
      <c r="C3112" s="2" t="s">
        <v>23</v>
      </c>
      <c r="D3112" s="2" t="s">
        <v>128</v>
      </c>
      <c r="E3112" s="12"/>
      <c r="F3112" s="12"/>
      <c r="G3112" s="13"/>
      <c r="H3112" s="13"/>
      <c r="I3112" s="13"/>
      <c r="J3112" s="13"/>
      <c r="K3112" s="13"/>
      <c r="M3112" s="22"/>
      <c r="N3112" s="22"/>
    </row>
    <row r="3113" spans="1:14">
      <c r="A3113" s="6" t="s">
        <v>29</v>
      </c>
      <c r="B3113" s="62" t="s">
        <v>621</v>
      </c>
      <c r="C3113" s="2" t="s">
        <v>23</v>
      </c>
      <c r="D3113" s="2" t="s">
        <v>129</v>
      </c>
      <c r="E3113" s="12">
        <v>0</v>
      </c>
      <c r="F3113" s="12">
        <v>0</v>
      </c>
      <c r="G3113" s="13">
        <v>3199953</v>
      </c>
      <c r="H3113" s="13">
        <v>260698</v>
      </c>
      <c r="I3113" s="13">
        <v>0</v>
      </c>
      <c r="J3113" s="13">
        <v>2939255</v>
      </c>
      <c r="K3113" s="13">
        <v>0</v>
      </c>
      <c r="L3113" s="2">
        <v>0</v>
      </c>
      <c r="M3113" s="22"/>
      <c r="N3113" s="22" t="s">
        <v>625</v>
      </c>
    </row>
    <row r="3114" spans="1:14">
      <c r="A3114" s="6" t="s">
        <v>29</v>
      </c>
      <c r="B3114" s="62" t="s">
        <v>621</v>
      </c>
      <c r="C3114" s="2" t="s">
        <v>23</v>
      </c>
      <c r="D3114" s="2" t="s">
        <v>130</v>
      </c>
      <c r="E3114" s="12"/>
      <c r="F3114" s="12"/>
      <c r="G3114" s="13"/>
      <c r="H3114" s="13"/>
      <c r="I3114" s="13"/>
      <c r="J3114" s="13"/>
      <c r="K3114" s="13"/>
      <c r="M3114" s="22"/>
      <c r="N3114" s="22"/>
    </row>
    <row r="3115" spans="1:14">
      <c r="A3115" s="6" t="s">
        <v>29</v>
      </c>
      <c r="B3115" s="62" t="s">
        <v>621</v>
      </c>
      <c r="C3115" s="2" t="s">
        <v>23</v>
      </c>
      <c r="D3115" s="2" t="s">
        <v>137</v>
      </c>
      <c r="E3115" s="12"/>
      <c r="F3115" s="12"/>
      <c r="G3115" s="13"/>
      <c r="H3115" s="13"/>
      <c r="I3115" s="13"/>
      <c r="J3115" s="13"/>
      <c r="K3115" s="13"/>
      <c r="M3115" s="22"/>
      <c r="N3115" s="22"/>
    </row>
    <row r="3116" spans="1:14" ht="27.6">
      <c r="A3116" s="6" t="s">
        <v>29</v>
      </c>
      <c r="B3116" s="62" t="s">
        <v>621</v>
      </c>
      <c r="C3116" s="2" t="s">
        <v>23</v>
      </c>
      <c r="D3116" s="2" t="s">
        <v>138</v>
      </c>
      <c r="E3116" s="12"/>
      <c r="F3116" s="12"/>
      <c r="G3116" s="13"/>
      <c r="H3116" s="13"/>
      <c r="I3116" s="13"/>
      <c r="J3116" s="13"/>
      <c r="K3116" s="13"/>
      <c r="M3116" s="22"/>
      <c r="N3116" s="22"/>
    </row>
    <row r="3117" spans="1:14">
      <c r="A3117" s="6" t="s">
        <v>29</v>
      </c>
      <c r="B3117" s="62" t="s">
        <v>621</v>
      </c>
      <c r="C3117" s="2" t="s">
        <v>23</v>
      </c>
      <c r="D3117" s="2" t="s">
        <v>134</v>
      </c>
      <c r="E3117" s="12"/>
      <c r="F3117" s="12"/>
      <c r="G3117" s="13"/>
      <c r="H3117" s="13"/>
      <c r="I3117" s="13"/>
      <c r="J3117" s="13"/>
      <c r="K3117" s="13"/>
      <c r="M3117" s="22"/>
      <c r="N3117" s="22"/>
    </row>
    <row r="3118" spans="1:14">
      <c r="A3118" s="6" t="s">
        <v>29</v>
      </c>
      <c r="B3118" s="63" t="s">
        <v>621</v>
      </c>
      <c r="C3118" s="2" t="s">
        <v>24</v>
      </c>
      <c r="D3118" s="2" t="s">
        <v>125</v>
      </c>
      <c r="E3118" s="12">
        <v>0</v>
      </c>
      <c r="F3118" s="12">
        <v>0</v>
      </c>
      <c r="G3118" s="13">
        <v>54921202</v>
      </c>
      <c r="H3118" s="13">
        <v>28682506</v>
      </c>
      <c r="I3118" s="13">
        <v>0</v>
      </c>
      <c r="J3118" s="13">
        <v>26238696</v>
      </c>
      <c r="K3118" s="13">
        <v>0</v>
      </c>
      <c r="L3118" s="2">
        <v>0</v>
      </c>
      <c r="M3118" s="22"/>
      <c r="N3118" s="22"/>
    </row>
    <row r="3119" spans="1:14">
      <c r="A3119" s="6" t="s">
        <v>29</v>
      </c>
      <c r="B3119" s="62" t="s">
        <v>621</v>
      </c>
      <c r="C3119" s="2" t="s">
        <v>24</v>
      </c>
      <c r="D3119" s="2" t="s">
        <v>126</v>
      </c>
      <c r="E3119" s="12">
        <v>0</v>
      </c>
      <c r="F3119" s="12">
        <v>0</v>
      </c>
      <c r="G3119" s="13">
        <v>52120989</v>
      </c>
      <c r="H3119" s="13">
        <v>0</v>
      </c>
      <c r="I3119" s="13">
        <v>0</v>
      </c>
      <c r="J3119" s="13">
        <v>0</v>
      </c>
      <c r="K3119" s="13">
        <v>0</v>
      </c>
      <c r="L3119" s="2">
        <v>8410368</v>
      </c>
      <c r="M3119" s="22">
        <v>17722947</v>
      </c>
      <c r="N3119" s="22" t="s">
        <v>626</v>
      </c>
    </row>
    <row r="3120" spans="1:14">
      <c r="A3120" s="6" t="s">
        <v>29</v>
      </c>
      <c r="B3120" s="62" t="s">
        <v>621</v>
      </c>
      <c r="C3120" s="2" t="s">
        <v>24</v>
      </c>
      <c r="D3120" s="2" t="s">
        <v>127</v>
      </c>
      <c r="E3120" s="12"/>
      <c r="F3120" s="12"/>
      <c r="G3120" s="13"/>
      <c r="H3120" s="13"/>
      <c r="I3120" s="13"/>
      <c r="J3120" s="13"/>
      <c r="K3120" s="13"/>
      <c r="M3120" s="22"/>
      <c r="N3120" s="22"/>
    </row>
    <row r="3121" spans="1:14">
      <c r="A3121" s="6" t="s">
        <v>29</v>
      </c>
      <c r="B3121" s="62" t="s">
        <v>621</v>
      </c>
      <c r="C3121" s="2" t="s">
        <v>24</v>
      </c>
      <c r="D3121" s="2" t="s">
        <v>128</v>
      </c>
      <c r="E3121" s="12"/>
      <c r="F3121" s="12"/>
      <c r="G3121" s="13"/>
      <c r="H3121" s="13"/>
      <c r="I3121" s="13"/>
      <c r="J3121" s="13"/>
      <c r="K3121" s="13"/>
      <c r="M3121" s="22"/>
      <c r="N3121" s="22"/>
    </row>
    <row r="3122" spans="1:14">
      <c r="A3122" s="6" t="s">
        <v>29</v>
      </c>
      <c r="B3122" s="62" t="s">
        <v>621</v>
      </c>
      <c r="C3122" s="2" t="s">
        <v>24</v>
      </c>
      <c r="D3122" s="2" t="s">
        <v>129</v>
      </c>
      <c r="E3122" s="12">
        <v>0</v>
      </c>
      <c r="F3122" s="12">
        <v>0</v>
      </c>
      <c r="G3122" s="13">
        <v>0</v>
      </c>
      <c r="H3122" s="13">
        <v>0</v>
      </c>
      <c r="I3122" s="13">
        <v>0</v>
      </c>
      <c r="J3122" s="13">
        <v>0</v>
      </c>
      <c r="K3122" s="13">
        <v>0</v>
      </c>
      <c r="M3122" s="22"/>
      <c r="N3122" s="22"/>
    </row>
    <row r="3123" spans="1:14">
      <c r="A3123" s="6" t="s">
        <v>29</v>
      </c>
      <c r="B3123" s="62" t="s">
        <v>621</v>
      </c>
      <c r="C3123" s="2" t="s">
        <v>24</v>
      </c>
      <c r="D3123" s="2" t="s">
        <v>130</v>
      </c>
      <c r="E3123" s="12"/>
      <c r="F3123" s="12"/>
      <c r="G3123" s="13"/>
      <c r="H3123" s="13"/>
      <c r="I3123" s="13"/>
      <c r="J3123" s="13"/>
      <c r="K3123" s="13"/>
      <c r="M3123" s="22"/>
      <c r="N3123" s="22"/>
    </row>
    <row r="3124" spans="1:14">
      <c r="A3124" s="6" t="s">
        <v>29</v>
      </c>
      <c r="B3124" s="62" t="s">
        <v>621</v>
      </c>
      <c r="C3124" s="2" t="s">
        <v>24</v>
      </c>
      <c r="D3124" s="2" t="s">
        <v>137</v>
      </c>
      <c r="E3124" s="12"/>
      <c r="F3124" s="12"/>
      <c r="G3124" s="13"/>
      <c r="H3124" s="13"/>
      <c r="I3124" s="13"/>
      <c r="J3124" s="13"/>
      <c r="K3124" s="13"/>
      <c r="M3124" s="22"/>
      <c r="N3124" s="22"/>
    </row>
    <row r="3125" spans="1:14">
      <c r="A3125" s="6" t="s">
        <v>29</v>
      </c>
      <c r="B3125" s="62" t="s">
        <v>621</v>
      </c>
      <c r="C3125" s="2" t="s">
        <v>24</v>
      </c>
      <c r="D3125" s="2" t="s">
        <v>139</v>
      </c>
      <c r="E3125" s="12">
        <v>0</v>
      </c>
      <c r="F3125" s="12">
        <v>0</v>
      </c>
      <c r="G3125" s="13">
        <v>0</v>
      </c>
      <c r="H3125" s="13">
        <v>0</v>
      </c>
      <c r="I3125" s="13">
        <v>3468886</v>
      </c>
      <c r="J3125" s="13">
        <v>0</v>
      </c>
      <c r="K3125" s="13">
        <v>0</v>
      </c>
      <c r="L3125" s="2">
        <v>2499819</v>
      </c>
      <c r="M3125" s="22">
        <v>969067</v>
      </c>
      <c r="N3125" s="22" t="s">
        <v>627</v>
      </c>
    </row>
    <row r="3126" spans="1:14" ht="27.6">
      <c r="A3126" s="6" t="s">
        <v>29</v>
      </c>
      <c r="B3126" s="62" t="s">
        <v>621</v>
      </c>
      <c r="C3126" s="2" t="s">
        <v>24</v>
      </c>
      <c r="D3126" s="2" t="s">
        <v>140</v>
      </c>
      <c r="E3126" s="12"/>
      <c r="F3126" s="12"/>
      <c r="G3126" s="13"/>
      <c r="H3126" s="13"/>
      <c r="I3126" s="13"/>
      <c r="J3126" s="13"/>
      <c r="K3126" s="13"/>
      <c r="M3126" s="22"/>
      <c r="N3126" s="22"/>
    </row>
    <row r="3127" spans="1:14">
      <c r="A3127" s="6" t="s">
        <v>29</v>
      </c>
      <c r="B3127" s="62" t="s">
        <v>621</v>
      </c>
      <c r="C3127" s="2" t="s">
        <v>24</v>
      </c>
      <c r="D3127" s="2" t="s">
        <v>134</v>
      </c>
      <c r="E3127" s="12"/>
      <c r="F3127" s="12"/>
      <c r="G3127" s="13"/>
      <c r="H3127" s="13"/>
      <c r="I3127" s="13"/>
      <c r="J3127" s="13"/>
      <c r="K3127" s="13"/>
      <c r="M3127" s="22"/>
      <c r="N3127" s="22"/>
    </row>
    <row r="3128" spans="1:14">
      <c r="A3128" s="6" t="s">
        <v>29</v>
      </c>
      <c r="B3128" s="62" t="s">
        <v>621</v>
      </c>
      <c r="C3128" s="2" t="s">
        <v>25</v>
      </c>
      <c r="D3128" s="2" t="s">
        <v>134</v>
      </c>
      <c r="E3128" s="12"/>
      <c r="F3128" s="12"/>
      <c r="G3128" s="13"/>
      <c r="H3128" s="13"/>
      <c r="I3128" s="13"/>
      <c r="J3128" s="13"/>
      <c r="K3128" s="13"/>
      <c r="M3128" s="22"/>
      <c r="N3128" s="22"/>
    </row>
    <row r="3129" spans="1:14">
      <c r="A3129" s="6" t="s">
        <v>29</v>
      </c>
      <c r="B3129" s="62" t="s">
        <v>621</v>
      </c>
      <c r="C3129" s="2" t="s">
        <v>25</v>
      </c>
      <c r="D3129" s="2" t="s">
        <v>134</v>
      </c>
      <c r="E3129" s="12"/>
      <c r="F3129" s="12"/>
      <c r="G3129" s="13"/>
      <c r="H3129" s="13"/>
      <c r="I3129" s="13"/>
      <c r="J3129" s="13"/>
      <c r="K3129" s="13"/>
      <c r="M3129" s="22"/>
      <c r="N3129" s="22"/>
    </row>
    <row r="3130" spans="1:14">
      <c r="A3130" s="6" t="s">
        <v>29</v>
      </c>
      <c r="B3130" s="62" t="s">
        <v>621</v>
      </c>
      <c r="C3130" s="2" t="s">
        <v>26</v>
      </c>
      <c r="D3130" s="2" t="s">
        <v>134</v>
      </c>
      <c r="E3130" s="12"/>
      <c r="F3130" s="12"/>
      <c r="G3130" s="13"/>
      <c r="H3130" s="13"/>
      <c r="I3130" s="13"/>
      <c r="J3130" s="13"/>
      <c r="K3130" s="13"/>
      <c r="M3130" s="22"/>
      <c r="N3130" s="22"/>
    </row>
    <row r="3131" spans="1:14">
      <c r="A3131" s="6" t="s">
        <v>29</v>
      </c>
      <c r="B3131" s="62" t="s">
        <v>621</v>
      </c>
      <c r="C3131" s="2" t="s">
        <v>26</v>
      </c>
      <c r="D3131" s="2" t="s">
        <v>134</v>
      </c>
      <c r="E3131" s="12"/>
      <c r="F3131" s="12"/>
      <c r="G3131" s="13"/>
      <c r="H3131" s="13"/>
      <c r="I3131" s="13"/>
      <c r="J3131" s="13"/>
      <c r="K3131" s="13"/>
      <c r="M3131" s="22"/>
      <c r="N3131" s="22"/>
    </row>
    <row r="3132" spans="1:14">
      <c r="A3132" s="6" t="s">
        <v>29</v>
      </c>
      <c r="B3132" s="62" t="s">
        <v>621</v>
      </c>
      <c r="C3132" s="2" t="s">
        <v>14</v>
      </c>
      <c r="D3132" s="2" t="s">
        <v>134</v>
      </c>
      <c r="E3132" s="12"/>
      <c r="F3132" s="12"/>
      <c r="G3132" s="13"/>
      <c r="H3132" s="13"/>
      <c r="I3132" s="13"/>
      <c r="J3132" s="13"/>
      <c r="K3132" s="13"/>
      <c r="M3132" s="22"/>
      <c r="N3132" s="22"/>
    </row>
    <row r="3133" spans="1:14">
      <c r="A3133" s="6" t="s">
        <v>29</v>
      </c>
      <c r="B3133" s="62" t="s">
        <v>621</v>
      </c>
      <c r="C3133" s="2" t="s">
        <v>14</v>
      </c>
      <c r="D3133" s="2" t="s">
        <v>134</v>
      </c>
      <c r="E3133" s="12"/>
      <c r="F3133" s="12"/>
      <c r="G3133" s="13"/>
      <c r="H3133" s="13"/>
      <c r="I3133" s="13"/>
      <c r="J3133" s="13"/>
      <c r="K3133" s="13"/>
      <c r="M3133" s="22"/>
      <c r="N3133" s="22"/>
    </row>
    <row r="3134" spans="1:14" ht="27.6">
      <c r="A3134" s="6" t="s">
        <v>29</v>
      </c>
      <c r="B3134" s="62" t="s">
        <v>621</v>
      </c>
      <c r="C3134" s="2" t="s">
        <v>27</v>
      </c>
      <c r="D3134" s="2" t="s">
        <v>141</v>
      </c>
      <c r="E3134" s="12"/>
      <c r="F3134" s="12"/>
      <c r="G3134" s="13"/>
      <c r="H3134" s="13"/>
      <c r="I3134" s="13"/>
      <c r="J3134" s="13"/>
      <c r="K3134" s="13"/>
      <c r="M3134" s="22"/>
      <c r="N3134" s="22"/>
    </row>
    <row r="3135" spans="1:14" ht="41.4">
      <c r="A3135" s="6" t="s">
        <v>29</v>
      </c>
      <c r="B3135" s="62" t="s">
        <v>621</v>
      </c>
      <c r="C3135" s="2" t="s">
        <v>27</v>
      </c>
      <c r="D3135" s="2" t="s">
        <v>142</v>
      </c>
      <c r="E3135" s="12"/>
      <c r="F3135" s="12"/>
      <c r="G3135" s="13"/>
      <c r="H3135" s="13"/>
      <c r="I3135" s="13"/>
      <c r="J3135" s="13"/>
      <c r="K3135" s="13"/>
      <c r="M3135" s="22"/>
      <c r="N3135" s="22"/>
    </row>
    <row r="3136" spans="1:14">
      <c r="A3136" s="6" t="s">
        <v>29</v>
      </c>
      <c r="B3136" s="62" t="s">
        <v>628</v>
      </c>
      <c r="C3136" s="2" t="s">
        <v>22</v>
      </c>
      <c r="D3136" s="2" t="s">
        <v>125</v>
      </c>
      <c r="E3136" s="12">
        <v>4463111</v>
      </c>
      <c r="F3136" s="12">
        <v>1665600</v>
      </c>
      <c r="G3136" s="13">
        <v>0</v>
      </c>
      <c r="H3136" s="13">
        <v>2797511</v>
      </c>
      <c r="I3136" s="13">
        <v>0</v>
      </c>
      <c r="J3136" s="13">
        <v>0</v>
      </c>
      <c r="K3136" s="13">
        <v>0</v>
      </c>
      <c r="L3136" s="2">
        <v>0</v>
      </c>
      <c r="M3136" s="22"/>
      <c r="N3136" s="22"/>
    </row>
    <row r="3137" spans="1:14">
      <c r="A3137" s="6" t="s">
        <v>29</v>
      </c>
      <c r="B3137" s="62" t="s">
        <v>628</v>
      </c>
      <c r="C3137" s="2" t="s">
        <v>22</v>
      </c>
      <c r="D3137" s="2" t="s">
        <v>126</v>
      </c>
      <c r="E3137" s="12">
        <v>4463111</v>
      </c>
      <c r="F3137" s="12">
        <v>934437</v>
      </c>
      <c r="G3137" s="13">
        <v>0</v>
      </c>
      <c r="H3137" s="13">
        <v>2760590</v>
      </c>
      <c r="I3137" s="13">
        <v>0</v>
      </c>
      <c r="J3137" s="13">
        <v>768084</v>
      </c>
      <c r="K3137" s="13">
        <v>0</v>
      </c>
      <c r="L3137" s="2">
        <v>-47976</v>
      </c>
      <c r="M3137" s="22"/>
      <c r="N3137" s="22"/>
    </row>
    <row r="3138" spans="1:14">
      <c r="A3138" s="6" t="s">
        <v>29</v>
      </c>
      <c r="B3138" s="62" t="s">
        <v>628</v>
      </c>
      <c r="C3138" s="2" t="s">
        <v>22</v>
      </c>
      <c r="D3138" s="2" t="s">
        <v>127</v>
      </c>
      <c r="E3138" s="12">
        <v>0</v>
      </c>
      <c r="F3138" s="12">
        <v>0</v>
      </c>
      <c r="G3138" s="13">
        <v>0</v>
      </c>
      <c r="H3138" s="13">
        <v>0</v>
      </c>
      <c r="I3138" s="13">
        <v>0</v>
      </c>
      <c r="J3138" s="13">
        <v>0</v>
      </c>
      <c r="K3138" s="13">
        <v>0</v>
      </c>
      <c r="L3138" s="2">
        <v>0</v>
      </c>
      <c r="M3138" s="22"/>
      <c r="N3138" s="22"/>
    </row>
    <row r="3139" spans="1:14">
      <c r="A3139" s="6" t="s">
        <v>29</v>
      </c>
      <c r="B3139" s="62" t="s">
        <v>628</v>
      </c>
      <c r="C3139" s="2" t="s">
        <v>22</v>
      </c>
      <c r="D3139" s="2" t="s">
        <v>128</v>
      </c>
      <c r="E3139" s="12">
        <v>0</v>
      </c>
      <c r="F3139" s="12">
        <v>0</v>
      </c>
      <c r="G3139" s="13">
        <v>0</v>
      </c>
      <c r="H3139" s="13">
        <v>0</v>
      </c>
      <c r="I3139" s="13">
        <v>0</v>
      </c>
      <c r="J3139" s="13">
        <v>0</v>
      </c>
      <c r="K3139" s="13">
        <v>0</v>
      </c>
      <c r="L3139" s="2">
        <v>0</v>
      </c>
      <c r="M3139" s="22"/>
      <c r="N3139" s="22"/>
    </row>
    <row r="3140" spans="1:14">
      <c r="A3140" s="6" t="s">
        <v>29</v>
      </c>
      <c r="B3140" s="62" t="s">
        <v>628</v>
      </c>
      <c r="C3140" s="2" t="s">
        <v>22</v>
      </c>
      <c r="D3140" s="2" t="s">
        <v>129</v>
      </c>
      <c r="E3140" s="12">
        <v>562852</v>
      </c>
      <c r="F3140" s="12">
        <v>397200</v>
      </c>
      <c r="G3140" s="13">
        <v>5214</v>
      </c>
      <c r="H3140" s="13">
        <v>170866</v>
      </c>
      <c r="I3140" s="13">
        <v>0</v>
      </c>
      <c r="J3140" s="13">
        <v>0</v>
      </c>
      <c r="K3140" s="13">
        <v>0</v>
      </c>
      <c r="L3140" s="2">
        <v>0</v>
      </c>
      <c r="M3140" s="22"/>
      <c r="N3140" s="22"/>
    </row>
    <row r="3141" spans="1:14">
      <c r="A3141" s="6" t="s">
        <v>29</v>
      </c>
      <c r="B3141" s="62" t="s">
        <v>628</v>
      </c>
      <c r="C3141" s="2" t="s">
        <v>22</v>
      </c>
      <c r="D3141" s="2" t="s">
        <v>130</v>
      </c>
      <c r="E3141" s="12">
        <v>0</v>
      </c>
      <c r="F3141" s="12">
        <v>0</v>
      </c>
      <c r="G3141" s="13">
        <v>0</v>
      </c>
      <c r="H3141" s="13">
        <v>0</v>
      </c>
      <c r="I3141" s="13">
        <v>0</v>
      </c>
      <c r="J3141" s="13">
        <v>0</v>
      </c>
      <c r="K3141" s="13">
        <v>0</v>
      </c>
      <c r="L3141" s="2">
        <v>0</v>
      </c>
      <c r="M3141" s="22"/>
      <c r="N3141" s="22"/>
    </row>
    <row r="3142" spans="1:14">
      <c r="A3142" s="6" t="s">
        <v>29</v>
      </c>
      <c r="B3142" s="62" t="s">
        <v>628</v>
      </c>
      <c r="C3142" s="2" t="s">
        <v>22</v>
      </c>
      <c r="D3142" s="2" t="s">
        <v>131</v>
      </c>
      <c r="E3142" s="12">
        <v>0</v>
      </c>
      <c r="F3142" s="12">
        <v>0</v>
      </c>
      <c r="G3142" s="13">
        <v>0</v>
      </c>
      <c r="H3142" s="13">
        <v>0</v>
      </c>
      <c r="I3142" s="13">
        <v>0</v>
      </c>
      <c r="J3142" s="13">
        <v>0</v>
      </c>
      <c r="K3142" s="13">
        <v>0</v>
      </c>
      <c r="L3142" s="2">
        <v>0</v>
      </c>
      <c r="M3142" s="22"/>
      <c r="N3142" s="22"/>
    </row>
    <row r="3143" spans="1:14" ht="27.6">
      <c r="A3143" s="6" t="s">
        <v>29</v>
      </c>
      <c r="B3143" s="62" t="s">
        <v>628</v>
      </c>
      <c r="C3143" s="2" t="s">
        <v>22</v>
      </c>
      <c r="D3143" s="2" t="s">
        <v>132</v>
      </c>
      <c r="E3143" s="12">
        <v>0</v>
      </c>
      <c r="F3143" s="12">
        <v>0</v>
      </c>
      <c r="G3143" s="13">
        <v>0</v>
      </c>
      <c r="H3143" s="13">
        <v>0</v>
      </c>
      <c r="I3143" s="13">
        <v>0</v>
      </c>
      <c r="J3143" s="13">
        <v>0</v>
      </c>
      <c r="K3143" s="13">
        <v>0</v>
      </c>
      <c r="L3143" s="2">
        <v>0</v>
      </c>
      <c r="M3143" s="22"/>
      <c r="N3143" s="22"/>
    </row>
    <row r="3144" spans="1:14">
      <c r="A3144" s="6" t="s">
        <v>29</v>
      </c>
      <c r="B3144" s="62" t="s">
        <v>628</v>
      </c>
      <c r="C3144" s="2" t="s">
        <v>22</v>
      </c>
      <c r="D3144" s="2" t="s">
        <v>133</v>
      </c>
      <c r="E3144" s="12">
        <v>0</v>
      </c>
      <c r="F3144" s="12">
        <v>0</v>
      </c>
      <c r="G3144" s="13">
        <v>0</v>
      </c>
      <c r="H3144" s="13">
        <v>0</v>
      </c>
      <c r="I3144" s="13">
        <v>0</v>
      </c>
      <c r="J3144" s="13">
        <v>0</v>
      </c>
      <c r="K3144" s="13">
        <v>0</v>
      </c>
      <c r="L3144" s="2">
        <v>0</v>
      </c>
      <c r="M3144" s="22"/>
      <c r="N3144" s="22"/>
    </row>
    <row r="3145" spans="1:14">
      <c r="A3145" s="6" t="s">
        <v>29</v>
      </c>
      <c r="B3145" s="62" t="s">
        <v>628</v>
      </c>
      <c r="C3145" s="2" t="s">
        <v>22</v>
      </c>
      <c r="D3145" s="2" t="s">
        <v>134</v>
      </c>
      <c r="E3145" s="12">
        <v>0</v>
      </c>
      <c r="F3145" s="12">
        <v>0</v>
      </c>
      <c r="G3145" s="13">
        <v>0</v>
      </c>
      <c r="H3145" s="13">
        <v>0</v>
      </c>
      <c r="I3145" s="13">
        <v>0</v>
      </c>
      <c r="J3145" s="13">
        <v>0</v>
      </c>
      <c r="K3145" s="13">
        <v>0</v>
      </c>
      <c r="L3145" s="2">
        <v>0</v>
      </c>
      <c r="M3145" s="22"/>
      <c r="N3145" s="22"/>
    </row>
    <row r="3146" spans="1:14">
      <c r="A3146" s="6" t="s">
        <v>29</v>
      </c>
      <c r="B3146" s="62" t="s">
        <v>628</v>
      </c>
      <c r="C3146" s="2" t="s">
        <v>87</v>
      </c>
      <c r="D3146" s="2" t="s">
        <v>135</v>
      </c>
      <c r="E3146" s="12">
        <v>0</v>
      </c>
      <c r="F3146" s="12">
        <v>0</v>
      </c>
      <c r="G3146" s="13">
        <v>173970</v>
      </c>
      <c r="H3146" s="13">
        <v>130986</v>
      </c>
      <c r="I3146" s="13">
        <v>258499</v>
      </c>
      <c r="J3146" s="13">
        <v>295390</v>
      </c>
      <c r="K3146" s="13">
        <v>696425</v>
      </c>
      <c r="L3146" s="2">
        <v>76449</v>
      </c>
      <c r="M3146" s="22">
        <v>60391</v>
      </c>
      <c r="N3146" s="22"/>
    </row>
    <row r="3147" spans="1:14">
      <c r="A3147" s="6" t="s">
        <v>29</v>
      </c>
      <c r="B3147" s="62" t="s">
        <v>628</v>
      </c>
      <c r="C3147" s="2" t="s">
        <v>23</v>
      </c>
      <c r="D3147" s="2" t="s">
        <v>136</v>
      </c>
      <c r="E3147" s="12">
        <v>0</v>
      </c>
      <c r="F3147" s="12">
        <v>0</v>
      </c>
      <c r="G3147" s="13">
        <v>4463111</v>
      </c>
      <c r="H3147" s="13">
        <v>4463111</v>
      </c>
      <c r="I3147" s="13">
        <v>0</v>
      </c>
      <c r="J3147" s="13">
        <v>0</v>
      </c>
      <c r="K3147" s="13">
        <v>0</v>
      </c>
      <c r="L3147" s="2">
        <v>0</v>
      </c>
      <c r="M3147" s="22"/>
      <c r="N3147" s="22"/>
    </row>
    <row r="3148" spans="1:14">
      <c r="A3148" s="6" t="s">
        <v>29</v>
      </c>
      <c r="B3148" s="62" t="s">
        <v>628</v>
      </c>
      <c r="C3148" s="2" t="s">
        <v>23</v>
      </c>
      <c r="D3148" s="2" t="s">
        <v>126</v>
      </c>
      <c r="E3148" s="12">
        <v>0</v>
      </c>
      <c r="F3148" s="12">
        <v>0</v>
      </c>
      <c r="G3148" s="13">
        <v>10576888</v>
      </c>
      <c r="H3148" s="13">
        <v>9860821</v>
      </c>
      <c r="I3148" s="13">
        <v>0</v>
      </c>
      <c r="J3148" s="13">
        <v>279081</v>
      </c>
      <c r="K3148" s="13">
        <v>0</v>
      </c>
      <c r="L3148" s="2">
        <v>0</v>
      </c>
      <c r="M3148" s="22"/>
      <c r="N3148" s="22"/>
    </row>
    <row r="3149" spans="1:14">
      <c r="A3149" s="6" t="s">
        <v>29</v>
      </c>
      <c r="B3149" s="62" t="s">
        <v>628</v>
      </c>
      <c r="C3149" s="2" t="s">
        <v>23</v>
      </c>
      <c r="D3149" s="2" t="s">
        <v>127</v>
      </c>
      <c r="E3149" s="12">
        <v>0</v>
      </c>
      <c r="F3149" s="12">
        <v>0</v>
      </c>
      <c r="G3149" s="13">
        <v>0</v>
      </c>
      <c r="H3149" s="13">
        <v>0</v>
      </c>
      <c r="I3149" s="13">
        <v>0</v>
      </c>
      <c r="J3149" s="13">
        <v>0</v>
      </c>
      <c r="K3149" s="13">
        <v>0</v>
      </c>
      <c r="L3149" s="2">
        <v>0</v>
      </c>
      <c r="M3149" s="22"/>
      <c r="N3149" s="22"/>
    </row>
    <row r="3150" spans="1:14">
      <c r="A3150" s="6" t="s">
        <v>29</v>
      </c>
      <c r="B3150" s="62" t="s">
        <v>628</v>
      </c>
      <c r="C3150" s="2" t="s">
        <v>23</v>
      </c>
      <c r="D3150" s="2" t="s">
        <v>128</v>
      </c>
      <c r="E3150" s="12">
        <v>0</v>
      </c>
      <c r="F3150" s="12">
        <v>0</v>
      </c>
      <c r="G3150" s="13">
        <v>0</v>
      </c>
      <c r="H3150" s="13">
        <v>0</v>
      </c>
      <c r="I3150" s="13">
        <v>0</v>
      </c>
      <c r="J3150" s="13">
        <v>0</v>
      </c>
      <c r="K3150" s="13">
        <v>0</v>
      </c>
      <c r="L3150" s="2">
        <v>0</v>
      </c>
      <c r="M3150" s="22"/>
      <c r="N3150" s="22"/>
    </row>
    <row r="3151" spans="1:14">
      <c r="A3151" s="6" t="s">
        <v>29</v>
      </c>
      <c r="B3151" s="62" t="s">
        <v>628</v>
      </c>
      <c r="C3151" s="2" t="s">
        <v>23</v>
      </c>
      <c r="D3151" s="2" t="s">
        <v>129</v>
      </c>
      <c r="E3151" s="12">
        <v>0</v>
      </c>
      <c r="F3151" s="12">
        <v>0</v>
      </c>
      <c r="G3151" s="13">
        <v>819706</v>
      </c>
      <c r="H3151" s="13">
        <v>819706</v>
      </c>
      <c r="I3151" s="13">
        <v>0</v>
      </c>
      <c r="J3151" s="13">
        <v>0</v>
      </c>
      <c r="K3151" s="13">
        <v>0</v>
      </c>
      <c r="L3151" s="2">
        <v>0</v>
      </c>
      <c r="M3151" s="22"/>
      <c r="N3151" s="22"/>
    </row>
    <row r="3152" spans="1:14">
      <c r="A3152" s="6" t="s">
        <v>29</v>
      </c>
      <c r="B3152" s="62" t="s">
        <v>628</v>
      </c>
      <c r="C3152" s="2" t="s">
        <v>23</v>
      </c>
      <c r="D3152" s="2" t="s">
        <v>130</v>
      </c>
      <c r="E3152" s="12">
        <v>0</v>
      </c>
      <c r="F3152" s="12">
        <v>0</v>
      </c>
      <c r="G3152" s="13">
        <v>0</v>
      </c>
      <c r="H3152" s="13">
        <v>0</v>
      </c>
      <c r="I3152" s="13">
        <v>0</v>
      </c>
      <c r="J3152" s="13">
        <v>0</v>
      </c>
      <c r="K3152" s="13">
        <v>0</v>
      </c>
      <c r="L3152" s="2">
        <v>0</v>
      </c>
      <c r="M3152" s="22"/>
      <c r="N3152" s="22"/>
    </row>
    <row r="3153" spans="1:14">
      <c r="A3153" s="6" t="s">
        <v>29</v>
      </c>
      <c r="B3153" s="62" t="s">
        <v>628</v>
      </c>
      <c r="C3153" s="2" t="s">
        <v>23</v>
      </c>
      <c r="D3153" s="2" t="s">
        <v>137</v>
      </c>
      <c r="E3153" s="12">
        <v>0</v>
      </c>
      <c r="F3153" s="12">
        <v>0</v>
      </c>
      <c r="G3153" s="13">
        <v>0</v>
      </c>
      <c r="H3153" s="13">
        <v>0</v>
      </c>
      <c r="I3153" s="13">
        <v>0</v>
      </c>
      <c r="J3153" s="13">
        <v>0</v>
      </c>
      <c r="K3153" s="13">
        <v>0</v>
      </c>
      <c r="L3153" s="2">
        <v>0</v>
      </c>
      <c r="M3153" s="22"/>
      <c r="N3153" s="22"/>
    </row>
    <row r="3154" spans="1:14" ht="27.6">
      <c r="A3154" s="6" t="s">
        <v>29</v>
      </c>
      <c r="B3154" s="62" t="s">
        <v>628</v>
      </c>
      <c r="C3154" s="2" t="s">
        <v>23</v>
      </c>
      <c r="D3154" s="2" t="s">
        <v>138</v>
      </c>
      <c r="E3154" s="12">
        <v>0</v>
      </c>
      <c r="F3154" s="12">
        <v>0</v>
      </c>
      <c r="G3154" s="13">
        <v>0</v>
      </c>
      <c r="H3154" s="13">
        <v>0</v>
      </c>
      <c r="I3154" s="13">
        <v>0</v>
      </c>
      <c r="J3154" s="13">
        <v>0</v>
      </c>
      <c r="K3154" s="13">
        <v>0</v>
      </c>
      <c r="L3154" s="2">
        <v>0</v>
      </c>
      <c r="M3154" s="22"/>
      <c r="N3154" s="22"/>
    </row>
    <row r="3155" spans="1:14">
      <c r="A3155" s="6" t="s">
        <v>29</v>
      </c>
      <c r="B3155" s="62" t="s">
        <v>628</v>
      </c>
      <c r="C3155" s="2" t="s">
        <v>23</v>
      </c>
      <c r="D3155" s="2" t="s">
        <v>134</v>
      </c>
      <c r="E3155" s="12">
        <v>0</v>
      </c>
      <c r="F3155" s="12">
        <v>0</v>
      </c>
      <c r="G3155" s="13">
        <v>0</v>
      </c>
      <c r="H3155" s="13">
        <v>0</v>
      </c>
      <c r="I3155" s="13">
        <v>0</v>
      </c>
      <c r="J3155" s="13">
        <v>0</v>
      </c>
      <c r="K3155" s="13">
        <v>0</v>
      </c>
      <c r="L3155" s="2">
        <v>0</v>
      </c>
      <c r="M3155" s="22"/>
      <c r="N3155" s="22"/>
    </row>
    <row r="3156" spans="1:14">
      <c r="A3156" s="6" t="s">
        <v>29</v>
      </c>
      <c r="B3156" s="62" t="s">
        <v>628</v>
      </c>
      <c r="C3156" s="2" t="s">
        <v>24</v>
      </c>
      <c r="D3156" s="2" t="s">
        <v>125</v>
      </c>
      <c r="E3156" s="12">
        <v>0</v>
      </c>
      <c r="F3156" s="12">
        <v>0</v>
      </c>
      <c r="G3156" s="13">
        <v>13383222</v>
      </c>
      <c r="H3156" s="13">
        <v>5863059</v>
      </c>
      <c r="I3156" s="13">
        <v>0</v>
      </c>
      <c r="J3156" s="13">
        <v>7520163</v>
      </c>
      <c r="K3156" s="13">
        <v>0</v>
      </c>
      <c r="L3156" s="2">
        <v>0</v>
      </c>
      <c r="M3156" s="22"/>
      <c r="N3156" s="22"/>
    </row>
    <row r="3157" spans="1:14">
      <c r="A3157" s="6" t="s">
        <v>29</v>
      </c>
      <c r="B3157" s="62" t="s">
        <v>628</v>
      </c>
      <c r="C3157" s="2" t="s">
        <v>24</v>
      </c>
      <c r="D3157" s="2" t="s">
        <v>126</v>
      </c>
      <c r="E3157" s="12">
        <v>0</v>
      </c>
      <c r="F3157" s="12">
        <v>0</v>
      </c>
      <c r="G3157" s="13">
        <v>13155219</v>
      </c>
      <c r="H3157" s="13">
        <v>36250</v>
      </c>
      <c r="I3157" s="13">
        <v>0</v>
      </c>
      <c r="J3157" s="13">
        <v>11187923</v>
      </c>
      <c r="K3157" s="13">
        <v>0</v>
      </c>
      <c r="L3157" s="2">
        <v>300673</v>
      </c>
      <c r="M3157" s="22"/>
      <c r="N3157" s="22"/>
    </row>
    <row r="3158" spans="1:14">
      <c r="A3158" s="6" t="s">
        <v>29</v>
      </c>
      <c r="B3158" s="62" t="s">
        <v>628</v>
      </c>
      <c r="C3158" s="2" t="s">
        <v>24</v>
      </c>
      <c r="D3158" s="2" t="s">
        <v>127</v>
      </c>
      <c r="E3158" s="12">
        <v>0</v>
      </c>
      <c r="F3158" s="12">
        <v>0</v>
      </c>
      <c r="G3158" s="13">
        <v>0</v>
      </c>
      <c r="H3158" s="13">
        <v>0</v>
      </c>
      <c r="I3158" s="13">
        <v>0</v>
      </c>
      <c r="J3158" s="13">
        <v>0</v>
      </c>
      <c r="K3158" s="13">
        <v>0</v>
      </c>
      <c r="L3158" s="2">
        <v>0</v>
      </c>
      <c r="M3158" s="22"/>
      <c r="N3158" s="22"/>
    </row>
    <row r="3159" spans="1:14">
      <c r="A3159" s="6" t="s">
        <v>29</v>
      </c>
      <c r="B3159" s="62" t="s">
        <v>628</v>
      </c>
      <c r="C3159" s="2" t="s">
        <v>24</v>
      </c>
      <c r="D3159" s="2" t="s">
        <v>128</v>
      </c>
      <c r="E3159" s="12">
        <v>0</v>
      </c>
      <c r="F3159" s="12">
        <v>0</v>
      </c>
      <c r="G3159" s="13">
        <v>0</v>
      </c>
      <c r="H3159" s="13">
        <v>0</v>
      </c>
      <c r="I3159" s="13">
        <v>0</v>
      </c>
      <c r="J3159" s="13">
        <v>0</v>
      </c>
      <c r="K3159" s="13">
        <v>0</v>
      </c>
      <c r="L3159" s="2">
        <v>0</v>
      </c>
      <c r="M3159" s="22"/>
      <c r="N3159" s="22"/>
    </row>
    <row r="3160" spans="1:14">
      <c r="A3160" s="6" t="s">
        <v>29</v>
      </c>
      <c r="B3160" s="62" t="s">
        <v>628</v>
      </c>
      <c r="C3160" s="2" t="s">
        <v>24</v>
      </c>
      <c r="D3160" s="2" t="s">
        <v>129</v>
      </c>
      <c r="E3160" s="12">
        <v>0</v>
      </c>
      <c r="F3160" s="12">
        <v>0</v>
      </c>
      <c r="G3160" s="13">
        <v>1401147</v>
      </c>
      <c r="H3160" s="13">
        <v>1401147</v>
      </c>
      <c r="I3160" s="13">
        <v>0</v>
      </c>
      <c r="J3160" s="13">
        <v>0</v>
      </c>
      <c r="K3160" s="13">
        <v>0</v>
      </c>
      <c r="L3160" s="2">
        <v>0</v>
      </c>
      <c r="M3160" s="22"/>
      <c r="N3160" s="22"/>
    </row>
    <row r="3161" spans="1:14">
      <c r="A3161" s="6" t="s">
        <v>29</v>
      </c>
      <c r="B3161" s="62" t="s">
        <v>628</v>
      </c>
      <c r="C3161" s="2" t="s">
        <v>24</v>
      </c>
      <c r="D3161" s="2" t="s">
        <v>130</v>
      </c>
      <c r="E3161" s="12">
        <v>0</v>
      </c>
      <c r="F3161" s="12">
        <v>0</v>
      </c>
      <c r="G3161" s="13">
        <v>0</v>
      </c>
      <c r="H3161" s="13">
        <v>0</v>
      </c>
      <c r="I3161" s="13">
        <v>0</v>
      </c>
      <c r="J3161" s="13">
        <v>0</v>
      </c>
      <c r="K3161" s="13">
        <v>0</v>
      </c>
      <c r="L3161" s="2">
        <v>0</v>
      </c>
      <c r="M3161" s="22"/>
      <c r="N3161" s="22"/>
    </row>
    <row r="3162" spans="1:14">
      <c r="A3162" s="6" t="s">
        <v>29</v>
      </c>
      <c r="B3162" s="62" t="s">
        <v>628</v>
      </c>
      <c r="C3162" s="2" t="s">
        <v>24</v>
      </c>
      <c r="D3162" s="2" t="s">
        <v>137</v>
      </c>
      <c r="E3162" s="12">
        <v>0</v>
      </c>
      <c r="F3162" s="12">
        <v>0</v>
      </c>
      <c r="G3162" s="13">
        <v>0</v>
      </c>
      <c r="H3162" s="13">
        <v>0</v>
      </c>
      <c r="I3162" s="13">
        <v>0</v>
      </c>
      <c r="J3162" s="13">
        <v>0</v>
      </c>
      <c r="K3162" s="13">
        <v>0</v>
      </c>
      <c r="L3162" s="2">
        <v>0</v>
      </c>
      <c r="M3162" s="22"/>
      <c r="N3162" s="22"/>
    </row>
    <row r="3163" spans="1:14">
      <c r="A3163" s="6" t="s">
        <v>29</v>
      </c>
      <c r="B3163" s="62" t="s">
        <v>628</v>
      </c>
      <c r="C3163" s="2" t="s">
        <v>24</v>
      </c>
      <c r="D3163" s="2" t="s">
        <v>139</v>
      </c>
      <c r="E3163" s="12">
        <v>0</v>
      </c>
      <c r="F3163" s="12">
        <v>0</v>
      </c>
      <c r="G3163" s="13">
        <v>0</v>
      </c>
      <c r="H3163" s="13">
        <v>0</v>
      </c>
      <c r="I3163" s="13">
        <v>0</v>
      </c>
      <c r="J3163" s="13">
        <v>0</v>
      </c>
      <c r="K3163" s="13">
        <v>0</v>
      </c>
      <c r="L3163" s="2">
        <v>0</v>
      </c>
      <c r="M3163" s="22"/>
      <c r="N3163" s="22"/>
    </row>
    <row r="3164" spans="1:14" ht="27.6">
      <c r="A3164" s="6" t="s">
        <v>29</v>
      </c>
      <c r="B3164" s="62" t="s">
        <v>628</v>
      </c>
      <c r="C3164" s="2" t="s">
        <v>24</v>
      </c>
      <c r="D3164" s="2" t="s">
        <v>140</v>
      </c>
      <c r="E3164" s="12">
        <v>0</v>
      </c>
      <c r="F3164" s="12">
        <v>0</v>
      </c>
      <c r="G3164" s="13">
        <v>0</v>
      </c>
      <c r="H3164" s="13">
        <v>0</v>
      </c>
      <c r="I3164" s="13">
        <v>0</v>
      </c>
      <c r="J3164" s="13">
        <v>0</v>
      </c>
      <c r="K3164" s="13">
        <v>0</v>
      </c>
      <c r="L3164" s="2">
        <v>0</v>
      </c>
      <c r="M3164" s="22"/>
      <c r="N3164" s="22"/>
    </row>
    <row r="3165" spans="1:14">
      <c r="A3165" s="6" t="s">
        <v>29</v>
      </c>
      <c r="B3165" s="62" t="s">
        <v>628</v>
      </c>
      <c r="C3165" s="2" t="s">
        <v>24</v>
      </c>
      <c r="D3165" s="2" t="s">
        <v>134</v>
      </c>
      <c r="E3165" s="12">
        <v>0</v>
      </c>
      <c r="F3165" s="12">
        <v>0</v>
      </c>
      <c r="G3165" s="13">
        <v>0</v>
      </c>
      <c r="H3165" s="13">
        <v>0</v>
      </c>
      <c r="I3165" s="13">
        <v>0</v>
      </c>
      <c r="J3165" s="13">
        <v>0</v>
      </c>
      <c r="K3165" s="13">
        <v>0</v>
      </c>
      <c r="L3165" s="2">
        <v>0</v>
      </c>
      <c r="M3165" s="22"/>
      <c r="N3165" s="22"/>
    </row>
    <row r="3166" spans="1:14">
      <c r="A3166" s="6" t="s">
        <v>29</v>
      </c>
      <c r="B3166" s="62" t="s">
        <v>628</v>
      </c>
      <c r="C3166" s="2" t="s">
        <v>25</v>
      </c>
      <c r="D3166" s="2" t="s">
        <v>134</v>
      </c>
      <c r="E3166" s="12">
        <v>0</v>
      </c>
      <c r="F3166" s="12">
        <v>0</v>
      </c>
      <c r="G3166" s="13">
        <v>0</v>
      </c>
      <c r="H3166" s="13">
        <v>0</v>
      </c>
      <c r="I3166" s="13">
        <v>0</v>
      </c>
      <c r="J3166" s="13">
        <v>0</v>
      </c>
      <c r="K3166" s="13">
        <v>0</v>
      </c>
      <c r="L3166" s="2">
        <v>0</v>
      </c>
      <c r="M3166" s="22"/>
      <c r="N3166" s="22"/>
    </row>
    <row r="3167" spans="1:14">
      <c r="A3167" s="6" t="s">
        <v>29</v>
      </c>
      <c r="B3167" s="62" t="s">
        <v>628</v>
      </c>
      <c r="C3167" s="2" t="s">
        <v>25</v>
      </c>
      <c r="D3167" s="2" t="s">
        <v>134</v>
      </c>
      <c r="E3167" s="12">
        <v>0</v>
      </c>
      <c r="F3167" s="12">
        <v>0</v>
      </c>
      <c r="G3167" s="13">
        <v>0</v>
      </c>
      <c r="H3167" s="13">
        <v>0</v>
      </c>
      <c r="I3167" s="13">
        <v>0</v>
      </c>
      <c r="J3167" s="13">
        <v>0</v>
      </c>
      <c r="K3167" s="13">
        <v>0</v>
      </c>
      <c r="L3167" s="2">
        <v>0</v>
      </c>
      <c r="M3167" s="22"/>
      <c r="N3167" s="22"/>
    </row>
    <row r="3168" spans="1:14">
      <c r="A3168" s="6" t="s">
        <v>29</v>
      </c>
      <c r="B3168" s="62" t="s">
        <v>628</v>
      </c>
      <c r="C3168" s="2" t="s">
        <v>26</v>
      </c>
      <c r="D3168" s="2" t="s">
        <v>134</v>
      </c>
      <c r="E3168" s="12">
        <v>0</v>
      </c>
      <c r="F3168" s="12">
        <v>0</v>
      </c>
      <c r="G3168" s="13">
        <v>0</v>
      </c>
      <c r="H3168" s="13">
        <v>0</v>
      </c>
      <c r="I3168" s="13">
        <v>0</v>
      </c>
      <c r="J3168" s="13">
        <v>0</v>
      </c>
      <c r="K3168" s="13">
        <v>0</v>
      </c>
      <c r="L3168" s="2">
        <v>0</v>
      </c>
      <c r="M3168" s="22"/>
      <c r="N3168" s="22"/>
    </row>
    <row r="3169" spans="1:14">
      <c r="A3169" s="6" t="s">
        <v>29</v>
      </c>
      <c r="B3169" s="62" t="s">
        <v>628</v>
      </c>
      <c r="C3169" s="2" t="s">
        <v>26</v>
      </c>
      <c r="D3169" s="2" t="s">
        <v>134</v>
      </c>
      <c r="E3169" s="12">
        <v>0</v>
      </c>
      <c r="F3169" s="12">
        <v>0</v>
      </c>
      <c r="G3169" s="13">
        <v>0</v>
      </c>
      <c r="H3169" s="13">
        <v>0</v>
      </c>
      <c r="I3169" s="13">
        <v>0</v>
      </c>
      <c r="J3169" s="13">
        <v>0</v>
      </c>
      <c r="K3169" s="13">
        <v>0</v>
      </c>
      <c r="L3169" s="2">
        <v>0</v>
      </c>
      <c r="M3169" s="22"/>
      <c r="N3169" s="22"/>
    </row>
    <row r="3170" spans="1:14">
      <c r="A3170" s="6" t="s">
        <v>29</v>
      </c>
      <c r="B3170" s="62" t="s">
        <v>628</v>
      </c>
      <c r="C3170" s="2" t="s">
        <v>14</v>
      </c>
      <c r="D3170" s="2" t="s">
        <v>134</v>
      </c>
      <c r="E3170" s="12">
        <v>0</v>
      </c>
      <c r="F3170" s="12">
        <v>0</v>
      </c>
      <c r="G3170" s="13">
        <v>0</v>
      </c>
      <c r="H3170" s="13">
        <v>0</v>
      </c>
      <c r="I3170" s="13">
        <v>0</v>
      </c>
      <c r="J3170" s="13">
        <v>0</v>
      </c>
      <c r="K3170" s="13">
        <v>0</v>
      </c>
      <c r="L3170" s="2">
        <v>0</v>
      </c>
      <c r="M3170" s="22"/>
      <c r="N3170" s="22"/>
    </row>
    <row r="3171" spans="1:14">
      <c r="A3171" s="6" t="s">
        <v>29</v>
      </c>
      <c r="B3171" s="62" t="s">
        <v>628</v>
      </c>
      <c r="C3171" s="2" t="s">
        <v>14</v>
      </c>
      <c r="D3171" s="2" t="s">
        <v>134</v>
      </c>
      <c r="E3171" s="12">
        <v>0</v>
      </c>
      <c r="F3171" s="12">
        <v>0</v>
      </c>
      <c r="G3171" s="13">
        <v>0</v>
      </c>
      <c r="H3171" s="13">
        <v>0</v>
      </c>
      <c r="I3171" s="13">
        <v>0</v>
      </c>
      <c r="J3171" s="13">
        <v>0</v>
      </c>
      <c r="K3171" s="13">
        <v>0</v>
      </c>
      <c r="L3171" s="2">
        <v>0</v>
      </c>
      <c r="M3171" s="22"/>
      <c r="N3171" s="22"/>
    </row>
    <row r="3172" spans="1:14" ht="27.6">
      <c r="A3172" s="6" t="s">
        <v>29</v>
      </c>
      <c r="B3172" s="62" t="s">
        <v>628</v>
      </c>
      <c r="C3172" s="2" t="s">
        <v>27</v>
      </c>
      <c r="D3172" s="2" t="s">
        <v>141</v>
      </c>
      <c r="E3172" s="12">
        <v>0</v>
      </c>
      <c r="F3172" s="12">
        <v>0</v>
      </c>
      <c r="G3172" s="13">
        <v>0</v>
      </c>
      <c r="H3172" s="13">
        <v>0</v>
      </c>
      <c r="I3172" s="13">
        <v>0</v>
      </c>
      <c r="J3172" s="13">
        <v>0</v>
      </c>
      <c r="K3172" s="13">
        <v>0</v>
      </c>
      <c r="L3172" s="2">
        <v>0</v>
      </c>
      <c r="M3172" s="22"/>
      <c r="N3172" s="22"/>
    </row>
    <row r="3173" spans="1:14" ht="41.4">
      <c r="A3173" s="6" t="s">
        <v>29</v>
      </c>
      <c r="B3173" s="62" t="s">
        <v>628</v>
      </c>
      <c r="C3173" s="2" t="s">
        <v>27</v>
      </c>
      <c r="D3173" s="2" t="s">
        <v>142</v>
      </c>
      <c r="E3173" s="12">
        <v>0</v>
      </c>
      <c r="F3173" s="12">
        <v>0</v>
      </c>
      <c r="G3173" s="13">
        <v>0</v>
      </c>
      <c r="H3173" s="13">
        <v>0</v>
      </c>
      <c r="I3173" s="13">
        <v>0</v>
      </c>
      <c r="J3173" s="13">
        <v>0</v>
      </c>
      <c r="K3173" s="13">
        <v>0</v>
      </c>
      <c r="L3173" s="2">
        <v>0</v>
      </c>
      <c r="M3173" s="22"/>
      <c r="N3173" s="22"/>
    </row>
    <row r="3174" spans="1:14">
      <c r="A3174" s="6" t="s">
        <v>29</v>
      </c>
      <c r="B3174" s="62" t="s">
        <v>640</v>
      </c>
      <c r="C3174" s="2" t="s">
        <v>22</v>
      </c>
      <c r="D3174" s="2" t="s">
        <v>125</v>
      </c>
      <c r="E3174" s="12">
        <v>836501</v>
      </c>
      <c r="F3174" s="12">
        <v>435825</v>
      </c>
      <c r="G3174" s="13" t="s">
        <v>312</v>
      </c>
      <c r="H3174" s="13">
        <v>400676</v>
      </c>
      <c r="I3174" s="13"/>
      <c r="J3174" s="13"/>
      <c r="K3174" s="13"/>
      <c r="M3174" s="22"/>
      <c r="N3174" s="22"/>
    </row>
    <row r="3175" spans="1:14">
      <c r="A3175" s="6" t="s">
        <v>29</v>
      </c>
      <c r="B3175" s="62" t="s">
        <v>640</v>
      </c>
      <c r="C3175" s="2" t="s">
        <v>22</v>
      </c>
      <c r="D3175" s="2" t="s">
        <v>126</v>
      </c>
      <c r="E3175" s="12">
        <v>836501</v>
      </c>
      <c r="F3175" s="12">
        <v>164712</v>
      </c>
      <c r="G3175" s="13"/>
      <c r="H3175" s="13">
        <v>671789</v>
      </c>
      <c r="I3175" s="13"/>
      <c r="J3175" s="13"/>
      <c r="K3175" s="13"/>
      <c r="M3175" s="22"/>
      <c r="N3175" s="22"/>
    </row>
    <row r="3176" spans="1:14">
      <c r="A3176" s="6" t="s">
        <v>29</v>
      </c>
      <c r="B3176" s="62" t="s">
        <v>640</v>
      </c>
      <c r="C3176" s="2" t="s">
        <v>22</v>
      </c>
      <c r="D3176" s="2" t="s">
        <v>127</v>
      </c>
      <c r="E3176" s="12"/>
      <c r="F3176" s="12"/>
      <c r="G3176" s="13"/>
      <c r="H3176" s="13"/>
      <c r="I3176" s="13"/>
      <c r="J3176" s="13"/>
      <c r="K3176" s="13"/>
      <c r="M3176" s="22"/>
      <c r="N3176" s="22"/>
    </row>
    <row r="3177" spans="1:14">
      <c r="A3177" s="6" t="s">
        <v>29</v>
      </c>
      <c r="B3177" s="62" t="s">
        <v>640</v>
      </c>
      <c r="C3177" s="2" t="s">
        <v>22</v>
      </c>
      <c r="D3177" s="2" t="s">
        <v>128</v>
      </c>
      <c r="E3177" s="12"/>
      <c r="F3177" s="12"/>
      <c r="G3177" s="13"/>
      <c r="H3177" s="13"/>
      <c r="I3177" s="13"/>
      <c r="J3177" s="13"/>
      <c r="K3177" s="13"/>
      <c r="M3177" s="22"/>
      <c r="N3177" s="22"/>
    </row>
    <row r="3178" spans="1:14">
      <c r="A3178" s="6" t="s">
        <v>29</v>
      </c>
      <c r="B3178" s="62" t="s">
        <v>640</v>
      </c>
      <c r="C3178" s="2" t="s">
        <v>22</v>
      </c>
      <c r="D3178" s="2" t="s">
        <v>129</v>
      </c>
      <c r="E3178" s="12"/>
      <c r="F3178" s="12"/>
      <c r="G3178" s="13"/>
      <c r="H3178" s="13"/>
      <c r="I3178" s="13"/>
      <c r="J3178" s="13"/>
      <c r="K3178" s="13"/>
      <c r="M3178" s="22"/>
      <c r="N3178" s="22"/>
    </row>
    <row r="3179" spans="1:14">
      <c r="A3179" s="6" t="s">
        <v>29</v>
      </c>
      <c r="B3179" s="62" t="s">
        <v>640</v>
      </c>
      <c r="C3179" s="2" t="s">
        <v>22</v>
      </c>
      <c r="D3179" s="2" t="s">
        <v>130</v>
      </c>
      <c r="E3179" s="12"/>
      <c r="F3179" s="12"/>
      <c r="G3179" s="13"/>
      <c r="H3179" s="13"/>
      <c r="I3179" s="13"/>
      <c r="J3179" s="13"/>
      <c r="K3179" s="13"/>
      <c r="M3179" s="22"/>
      <c r="N3179" s="22"/>
    </row>
    <row r="3180" spans="1:14">
      <c r="A3180" s="6" t="s">
        <v>29</v>
      </c>
      <c r="B3180" s="62" t="s">
        <v>640</v>
      </c>
      <c r="C3180" s="2" t="s">
        <v>22</v>
      </c>
      <c r="D3180" s="2" t="s">
        <v>131</v>
      </c>
      <c r="E3180" s="12"/>
      <c r="F3180" s="12"/>
      <c r="G3180" s="13"/>
      <c r="H3180" s="13"/>
      <c r="I3180" s="13"/>
      <c r="J3180" s="13"/>
      <c r="K3180" s="13"/>
      <c r="M3180" s="22"/>
      <c r="N3180" s="22"/>
    </row>
    <row r="3181" spans="1:14" ht="27.6">
      <c r="A3181" s="6" t="s">
        <v>29</v>
      </c>
      <c r="B3181" s="62" t="s">
        <v>640</v>
      </c>
      <c r="C3181" s="2" t="s">
        <v>22</v>
      </c>
      <c r="D3181" s="2" t="s">
        <v>132</v>
      </c>
      <c r="E3181" s="12"/>
      <c r="F3181" s="12"/>
      <c r="G3181" s="13"/>
      <c r="H3181" s="13"/>
      <c r="I3181" s="13"/>
      <c r="J3181" s="13"/>
      <c r="K3181" s="13"/>
      <c r="M3181" s="22"/>
      <c r="N3181" s="22"/>
    </row>
    <row r="3182" spans="1:14">
      <c r="A3182" s="6" t="s">
        <v>29</v>
      </c>
      <c r="B3182" s="62" t="s">
        <v>640</v>
      </c>
      <c r="C3182" s="2" t="s">
        <v>22</v>
      </c>
      <c r="D3182" s="2" t="s">
        <v>133</v>
      </c>
      <c r="E3182" s="12"/>
      <c r="F3182" s="12"/>
      <c r="G3182" s="13"/>
      <c r="H3182" s="13"/>
      <c r="I3182" s="13"/>
      <c r="J3182" s="13"/>
      <c r="K3182" s="13"/>
      <c r="M3182" s="22"/>
      <c r="N3182" s="22"/>
    </row>
    <row r="3183" spans="1:14">
      <c r="A3183" s="6" t="s">
        <v>29</v>
      </c>
      <c r="B3183" s="62" t="s">
        <v>640</v>
      </c>
      <c r="C3183" s="2" t="s">
        <v>22</v>
      </c>
      <c r="D3183" s="2" t="s">
        <v>134</v>
      </c>
      <c r="E3183" s="12"/>
      <c r="F3183" s="12"/>
      <c r="G3183" s="13"/>
      <c r="H3183" s="13"/>
      <c r="I3183" s="13"/>
      <c r="J3183" s="13"/>
      <c r="K3183" s="13"/>
      <c r="M3183" s="22"/>
      <c r="N3183" s="22"/>
    </row>
    <row r="3184" spans="1:14">
      <c r="A3184" s="6" t="s">
        <v>29</v>
      </c>
      <c r="B3184" s="62" t="s">
        <v>640</v>
      </c>
      <c r="C3184" s="2" t="s">
        <v>87</v>
      </c>
      <c r="D3184" s="2" t="s">
        <v>135</v>
      </c>
      <c r="E3184" s="12"/>
      <c r="F3184" s="12"/>
      <c r="G3184" s="13">
        <v>41414</v>
      </c>
      <c r="H3184" s="13">
        <v>41414</v>
      </c>
      <c r="I3184" s="13">
        <v>15600</v>
      </c>
      <c r="J3184" s="13">
        <v>15600</v>
      </c>
      <c r="K3184" s="13"/>
      <c r="M3184" s="22"/>
      <c r="N3184" s="22"/>
    </row>
    <row r="3185" spans="1:14">
      <c r="A3185" s="6" t="s">
        <v>29</v>
      </c>
      <c r="B3185" s="62" t="s">
        <v>640</v>
      </c>
      <c r="C3185" s="2" t="s">
        <v>23</v>
      </c>
      <c r="D3185" s="2" t="s">
        <v>136</v>
      </c>
      <c r="E3185" s="12"/>
      <c r="F3185" s="12"/>
      <c r="G3185" s="13">
        <v>836501</v>
      </c>
      <c r="H3185" s="13">
        <v>446858</v>
      </c>
      <c r="I3185" s="13"/>
      <c r="J3185" s="13">
        <v>389643</v>
      </c>
      <c r="K3185" s="13"/>
      <c r="M3185" s="22"/>
      <c r="N3185" s="22"/>
    </row>
    <row r="3186" spans="1:14">
      <c r="A3186" s="6" t="s">
        <v>29</v>
      </c>
      <c r="B3186" s="62" t="s">
        <v>640</v>
      </c>
      <c r="C3186" s="2" t="s">
        <v>23</v>
      </c>
      <c r="D3186" s="2" t="s">
        <v>126</v>
      </c>
      <c r="E3186" s="12"/>
      <c r="F3186" s="12"/>
      <c r="G3186" s="13">
        <v>3083901</v>
      </c>
      <c r="H3186" s="13">
        <v>1532020</v>
      </c>
      <c r="I3186" s="13"/>
      <c r="J3186" s="13">
        <v>1551882</v>
      </c>
      <c r="K3186" s="13"/>
      <c r="M3186" s="22"/>
      <c r="N3186" s="22"/>
    </row>
    <row r="3187" spans="1:14">
      <c r="A3187" s="6" t="s">
        <v>29</v>
      </c>
      <c r="B3187" s="62" t="s">
        <v>640</v>
      </c>
      <c r="C3187" s="2" t="s">
        <v>23</v>
      </c>
      <c r="D3187" s="2" t="s">
        <v>127</v>
      </c>
      <c r="E3187" s="12"/>
      <c r="F3187" s="12"/>
      <c r="G3187" s="13"/>
      <c r="H3187" s="13"/>
      <c r="I3187" s="13"/>
      <c r="J3187" s="13"/>
      <c r="K3187" s="13"/>
      <c r="M3187" s="22"/>
      <c r="N3187" s="22"/>
    </row>
    <row r="3188" spans="1:14">
      <c r="A3188" s="6" t="s">
        <v>29</v>
      </c>
      <c r="B3188" s="62" t="s">
        <v>640</v>
      </c>
      <c r="C3188" s="2" t="s">
        <v>23</v>
      </c>
      <c r="D3188" s="2" t="s">
        <v>128</v>
      </c>
      <c r="E3188" s="12"/>
      <c r="F3188" s="12"/>
      <c r="G3188" s="13"/>
      <c r="H3188" s="13"/>
      <c r="I3188" s="13"/>
      <c r="J3188" s="13"/>
      <c r="K3188" s="13"/>
      <c r="M3188" s="22"/>
      <c r="N3188" s="22"/>
    </row>
    <row r="3189" spans="1:14">
      <c r="A3189" s="6" t="s">
        <v>29</v>
      </c>
      <c r="B3189" s="62" t="s">
        <v>640</v>
      </c>
      <c r="C3189" s="2" t="s">
        <v>23</v>
      </c>
      <c r="D3189" s="2" t="s">
        <v>129</v>
      </c>
      <c r="E3189" s="12"/>
      <c r="F3189" s="12"/>
      <c r="G3189" s="13"/>
      <c r="H3189" s="13"/>
      <c r="I3189" s="13"/>
      <c r="J3189" s="13"/>
      <c r="K3189" s="13"/>
      <c r="M3189" s="22"/>
      <c r="N3189" s="22"/>
    </row>
    <row r="3190" spans="1:14">
      <c r="A3190" s="6" t="s">
        <v>29</v>
      </c>
      <c r="B3190" s="62" t="s">
        <v>640</v>
      </c>
      <c r="C3190" s="2" t="s">
        <v>23</v>
      </c>
      <c r="D3190" s="2" t="s">
        <v>130</v>
      </c>
      <c r="E3190" s="12"/>
      <c r="F3190" s="12"/>
      <c r="G3190" s="13"/>
      <c r="H3190" s="13"/>
      <c r="I3190" s="13"/>
      <c r="J3190" s="13"/>
      <c r="K3190" s="13"/>
      <c r="M3190" s="22"/>
      <c r="N3190" s="22"/>
    </row>
    <row r="3191" spans="1:14">
      <c r="A3191" s="6" t="s">
        <v>29</v>
      </c>
      <c r="B3191" s="62" t="s">
        <v>640</v>
      </c>
      <c r="C3191" s="2" t="s">
        <v>23</v>
      </c>
      <c r="D3191" s="2" t="s">
        <v>137</v>
      </c>
      <c r="E3191" s="12"/>
      <c r="F3191" s="12"/>
      <c r="G3191" s="13"/>
      <c r="H3191" s="13"/>
      <c r="I3191" s="13"/>
      <c r="J3191" s="13"/>
      <c r="K3191" s="13"/>
      <c r="M3191" s="22"/>
      <c r="N3191" s="22"/>
    </row>
    <row r="3192" spans="1:14" ht="27.6">
      <c r="A3192" s="6" t="s">
        <v>29</v>
      </c>
      <c r="B3192" s="63" t="s">
        <v>640</v>
      </c>
      <c r="C3192" s="2" t="s">
        <v>23</v>
      </c>
      <c r="D3192" s="2" t="s">
        <v>138</v>
      </c>
      <c r="E3192" s="12"/>
      <c r="F3192" s="12"/>
      <c r="G3192" s="13"/>
      <c r="H3192" s="13"/>
      <c r="I3192" s="13"/>
      <c r="J3192" s="13"/>
      <c r="K3192" s="13"/>
      <c r="M3192" s="22"/>
      <c r="N3192" s="22"/>
    </row>
    <row r="3193" spans="1:14">
      <c r="A3193" s="6" t="s">
        <v>29</v>
      </c>
      <c r="B3193" s="62" t="s">
        <v>640</v>
      </c>
      <c r="C3193" s="2" t="s">
        <v>23</v>
      </c>
      <c r="D3193" s="2" t="s">
        <v>134</v>
      </c>
      <c r="E3193" s="12"/>
      <c r="F3193" s="12"/>
      <c r="G3193" s="13"/>
      <c r="H3193" s="13"/>
      <c r="I3193" s="13"/>
      <c r="J3193" s="13"/>
      <c r="K3193" s="13"/>
      <c r="M3193" s="22"/>
      <c r="N3193" s="22"/>
    </row>
    <row r="3194" spans="1:14">
      <c r="A3194" s="6" t="s">
        <v>29</v>
      </c>
      <c r="B3194" s="62" t="s">
        <v>640</v>
      </c>
      <c r="C3194" s="2" t="s">
        <v>24</v>
      </c>
      <c r="D3194" s="2" t="s">
        <v>125</v>
      </c>
      <c r="E3194" s="12"/>
      <c r="F3194" s="12"/>
      <c r="G3194" s="13">
        <v>3602250</v>
      </c>
      <c r="H3194" s="13"/>
      <c r="I3194" s="13"/>
      <c r="J3194" s="13">
        <v>1278078</v>
      </c>
      <c r="K3194" s="13"/>
      <c r="L3194" s="134">
        <v>785000</v>
      </c>
      <c r="M3194" s="22"/>
      <c r="N3194" s="22"/>
    </row>
    <row r="3195" spans="1:14">
      <c r="A3195" s="6" t="s">
        <v>29</v>
      </c>
      <c r="B3195" s="62" t="s">
        <v>640</v>
      </c>
      <c r="C3195" s="2" t="s">
        <v>24</v>
      </c>
      <c r="D3195" s="2" t="s">
        <v>126</v>
      </c>
      <c r="E3195" s="12"/>
      <c r="F3195" s="12"/>
      <c r="G3195" s="13">
        <v>3487252</v>
      </c>
      <c r="H3195" s="13"/>
      <c r="I3195" s="13"/>
      <c r="J3195" s="13">
        <v>3487252</v>
      </c>
      <c r="K3195" s="13"/>
      <c r="M3195" s="22"/>
      <c r="N3195" s="22"/>
    </row>
    <row r="3196" spans="1:14">
      <c r="A3196" s="6" t="s">
        <v>29</v>
      </c>
      <c r="B3196" s="62" t="s">
        <v>640</v>
      </c>
      <c r="C3196" s="2" t="s">
        <v>24</v>
      </c>
      <c r="D3196" s="2" t="s">
        <v>127</v>
      </c>
      <c r="E3196" s="12"/>
      <c r="F3196" s="12"/>
      <c r="G3196" s="13"/>
      <c r="H3196" s="13"/>
      <c r="I3196" s="13"/>
      <c r="J3196" s="13"/>
      <c r="K3196" s="13"/>
      <c r="M3196" s="22"/>
      <c r="N3196" s="22"/>
    </row>
    <row r="3197" spans="1:14">
      <c r="A3197" s="6" t="s">
        <v>29</v>
      </c>
      <c r="B3197" s="62" t="s">
        <v>640</v>
      </c>
      <c r="C3197" s="2" t="s">
        <v>24</v>
      </c>
      <c r="D3197" s="2" t="s">
        <v>128</v>
      </c>
      <c r="E3197" s="12"/>
      <c r="F3197" s="12"/>
      <c r="G3197" s="13"/>
      <c r="H3197" s="13"/>
      <c r="I3197" s="13"/>
      <c r="J3197" s="13"/>
      <c r="K3197" s="13"/>
      <c r="M3197" s="22"/>
      <c r="N3197" s="22"/>
    </row>
    <row r="3198" spans="1:14">
      <c r="A3198" s="6" t="s">
        <v>29</v>
      </c>
      <c r="B3198" s="62" t="s">
        <v>640</v>
      </c>
      <c r="C3198" s="2" t="s">
        <v>24</v>
      </c>
      <c r="D3198" s="2" t="s">
        <v>129</v>
      </c>
      <c r="E3198" s="12"/>
      <c r="F3198" s="12"/>
      <c r="G3198" s="13"/>
      <c r="H3198" s="13"/>
      <c r="I3198" s="13"/>
      <c r="J3198" s="13"/>
      <c r="K3198" s="13"/>
      <c r="M3198" s="22"/>
      <c r="N3198" s="22"/>
    </row>
    <row r="3199" spans="1:14">
      <c r="A3199" s="6" t="s">
        <v>29</v>
      </c>
      <c r="B3199" s="62" t="s">
        <v>640</v>
      </c>
      <c r="C3199" s="2" t="s">
        <v>24</v>
      </c>
      <c r="D3199" s="2" t="s">
        <v>130</v>
      </c>
      <c r="E3199" s="12"/>
      <c r="F3199" s="12"/>
      <c r="G3199" s="13"/>
      <c r="H3199" s="13"/>
      <c r="I3199" s="13"/>
      <c r="J3199" s="13"/>
      <c r="K3199" s="13"/>
      <c r="M3199" s="22"/>
      <c r="N3199" s="22"/>
    </row>
    <row r="3200" spans="1:14">
      <c r="A3200" s="6" t="s">
        <v>29</v>
      </c>
      <c r="B3200" s="62" t="s">
        <v>640</v>
      </c>
      <c r="C3200" s="2" t="s">
        <v>24</v>
      </c>
      <c r="D3200" s="2" t="s">
        <v>137</v>
      </c>
      <c r="E3200" s="12"/>
      <c r="F3200" s="12"/>
      <c r="G3200" s="13"/>
      <c r="H3200" s="13"/>
      <c r="I3200" s="13"/>
      <c r="J3200" s="13"/>
      <c r="K3200" s="13"/>
      <c r="M3200" s="22"/>
      <c r="N3200" s="22"/>
    </row>
    <row r="3201" spans="1:14">
      <c r="A3201" s="6" t="s">
        <v>29</v>
      </c>
      <c r="B3201" s="62" t="s">
        <v>640</v>
      </c>
      <c r="C3201" s="2" t="s">
        <v>24</v>
      </c>
      <c r="D3201" s="2" t="s">
        <v>139</v>
      </c>
      <c r="E3201" s="12"/>
      <c r="F3201" s="12"/>
      <c r="G3201" s="13"/>
      <c r="H3201" s="13"/>
      <c r="I3201" s="13"/>
      <c r="J3201" s="13"/>
      <c r="K3201" s="13"/>
      <c r="M3201" s="22"/>
      <c r="N3201" s="22"/>
    </row>
    <row r="3202" spans="1:14" ht="27.6">
      <c r="A3202" s="6" t="s">
        <v>29</v>
      </c>
      <c r="B3202" s="62" t="s">
        <v>640</v>
      </c>
      <c r="C3202" s="2" t="s">
        <v>24</v>
      </c>
      <c r="D3202" s="2" t="s">
        <v>140</v>
      </c>
      <c r="E3202" s="12"/>
      <c r="F3202" s="12"/>
      <c r="G3202" s="13"/>
      <c r="H3202" s="13"/>
      <c r="I3202" s="13"/>
      <c r="J3202" s="13"/>
      <c r="K3202" s="13"/>
      <c r="M3202" s="22"/>
      <c r="N3202" s="22"/>
    </row>
    <row r="3203" spans="1:14">
      <c r="A3203" s="6" t="s">
        <v>29</v>
      </c>
      <c r="B3203" s="62" t="s">
        <v>640</v>
      </c>
      <c r="C3203" s="2" t="s">
        <v>24</v>
      </c>
      <c r="D3203" s="2" t="s">
        <v>134</v>
      </c>
      <c r="E3203" s="12"/>
      <c r="F3203" s="12"/>
      <c r="G3203" s="13"/>
      <c r="H3203" s="13"/>
      <c r="I3203" s="13"/>
      <c r="J3203" s="13"/>
      <c r="K3203" s="13"/>
      <c r="M3203" s="22"/>
      <c r="N3203" s="22"/>
    </row>
    <row r="3204" spans="1:14">
      <c r="A3204" s="6" t="s">
        <v>29</v>
      </c>
      <c r="B3204" s="62" t="s">
        <v>640</v>
      </c>
      <c r="C3204" s="2" t="s">
        <v>25</v>
      </c>
      <c r="D3204" s="2" t="s">
        <v>134</v>
      </c>
      <c r="E3204" s="12"/>
      <c r="F3204" s="12"/>
      <c r="G3204" s="13"/>
      <c r="H3204" s="13"/>
      <c r="I3204" s="13"/>
      <c r="J3204" s="13"/>
      <c r="K3204" s="13"/>
      <c r="M3204" s="22"/>
      <c r="N3204" s="22"/>
    </row>
    <row r="3205" spans="1:14">
      <c r="A3205" s="6" t="s">
        <v>29</v>
      </c>
      <c r="B3205" s="62" t="s">
        <v>640</v>
      </c>
      <c r="C3205" s="2" t="s">
        <v>25</v>
      </c>
      <c r="D3205" s="2" t="s">
        <v>134</v>
      </c>
      <c r="E3205" s="12"/>
      <c r="F3205" s="12"/>
      <c r="G3205" s="13"/>
      <c r="H3205" s="13"/>
      <c r="I3205" s="13"/>
      <c r="J3205" s="13"/>
      <c r="K3205" s="13"/>
      <c r="M3205" s="22"/>
      <c r="N3205" s="22"/>
    </row>
    <row r="3206" spans="1:14">
      <c r="A3206" s="6" t="s">
        <v>29</v>
      </c>
      <c r="B3206" s="62" t="s">
        <v>640</v>
      </c>
      <c r="C3206" s="2" t="s">
        <v>26</v>
      </c>
      <c r="D3206" s="2" t="s">
        <v>134</v>
      </c>
      <c r="E3206" s="12"/>
      <c r="F3206" s="12"/>
      <c r="G3206" s="13"/>
      <c r="H3206" s="13"/>
      <c r="I3206" s="13"/>
      <c r="J3206" s="13"/>
      <c r="K3206" s="13"/>
      <c r="M3206" s="22"/>
      <c r="N3206" s="22"/>
    </row>
    <row r="3207" spans="1:14">
      <c r="A3207" s="6" t="s">
        <v>29</v>
      </c>
      <c r="B3207" s="62" t="s">
        <v>640</v>
      </c>
      <c r="C3207" s="2" t="s">
        <v>26</v>
      </c>
      <c r="D3207" s="2" t="s">
        <v>134</v>
      </c>
      <c r="E3207" s="12"/>
      <c r="F3207" s="12"/>
      <c r="G3207" s="13"/>
      <c r="H3207" s="13"/>
      <c r="I3207" s="13"/>
      <c r="J3207" s="13"/>
      <c r="K3207" s="13"/>
      <c r="M3207" s="22"/>
      <c r="N3207" s="22"/>
    </row>
    <row r="3208" spans="1:14">
      <c r="A3208" s="6" t="s">
        <v>29</v>
      </c>
      <c r="B3208" s="62" t="s">
        <v>640</v>
      </c>
      <c r="C3208" s="2" t="s">
        <v>14</v>
      </c>
      <c r="D3208" s="2" t="s">
        <v>134</v>
      </c>
      <c r="E3208" s="12"/>
      <c r="F3208" s="12"/>
      <c r="G3208" s="13"/>
      <c r="H3208" s="13"/>
      <c r="I3208" s="13"/>
      <c r="J3208" s="13"/>
      <c r="K3208" s="13"/>
      <c r="M3208" s="22"/>
      <c r="N3208" s="22"/>
    </row>
    <row r="3209" spans="1:14">
      <c r="A3209" s="6" t="s">
        <v>29</v>
      </c>
      <c r="B3209" s="62" t="s">
        <v>640</v>
      </c>
      <c r="C3209" s="2" t="s">
        <v>14</v>
      </c>
      <c r="D3209" s="2" t="s">
        <v>134</v>
      </c>
      <c r="E3209" s="12"/>
      <c r="F3209" s="12"/>
      <c r="G3209" s="13"/>
      <c r="H3209" s="13"/>
      <c r="I3209" s="13"/>
      <c r="J3209" s="13"/>
      <c r="K3209" s="13"/>
      <c r="M3209" s="22"/>
      <c r="N3209" s="22"/>
    </row>
    <row r="3210" spans="1:14" ht="27.6">
      <c r="A3210" s="6" t="s">
        <v>29</v>
      </c>
      <c r="B3210" s="62" t="s">
        <v>640</v>
      </c>
      <c r="C3210" s="2" t="s">
        <v>27</v>
      </c>
      <c r="D3210" s="2" t="s">
        <v>141</v>
      </c>
      <c r="E3210" s="12"/>
      <c r="F3210" s="12"/>
      <c r="G3210" s="13"/>
      <c r="H3210" s="13"/>
      <c r="I3210" s="13"/>
      <c r="J3210" s="13"/>
      <c r="K3210" s="13"/>
      <c r="M3210" s="22"/>
      <c r="N3210" s="22"/>
    </row>
    <row r="3211" spans="1:14" ht="41.4">
      <c r="A3211" s="6" t="s">
        <v>29</v>
      </c>
      <c r="B3211" s="62" t="s">
        <v>640</v>
      </c>
      <c r="C3211" s="2" t="s">
        <v>27</v>
      </c>
      <c r="D3211" s="2" t="s">
        <v>142</v>
      </c>
      <c r="E3211" s="12"/>
      <c r="F3211" s="12"/>
      <c r="G3211" s="13"/>
      <c r="H3211" s="13"/>
      <c r="I3211" s="13"/>
      <c r="J3211" s="13"/>
      <c r="K3211" s="13"/>
      <c r="M3211" s="22"/>
      <c r="N3211" s="22"/>
    </row>
    <row r="3212" spans="1:14">
      <c r="A3212" s="6" t="s">
        <v>29</v>
      </c>
      <c r="B3212" s="62" t="s">
        <v>642</v>
      </c>
      <c r="C3212" s="2" t="s">
        <v>22</v>
      </c>
      <c r="D3212" s="2" t="s">
        <v>125</v>
      </c>
      <c r="E3212" s="141">
        <v>1868479</v>
      </c>
      <c r="F3212" s="141">
        <v>885100</v>
      </c>
      <c r="G3212" s="13" t="s">
        <v>550</v>
      </c>
      <c r="H3212" s="142">
        <v>983379</v>
      </c>
      <c r="I3212" s="13"/>
      <c r="J3212" s="13"/>
      <c r="K3212" s="13"/>
      <c r="M3212" s="22"/>
      <c r="N3212" s="22"/>
    </row>
    <row r="3213" spans="1:14">
      <c r="A3213" s="6" t="s">
        <v>29</v>
      </c>
      <c r="B3213" s="62" t="s">
        <v>642</v>
      </c>
      <c r="C3213" s="2" t="s">
        <v>22</v>
      </c>
      <c r="D3213" s="2" t="s">
        <v>126</v>
      </c>
      <c r="E3213" s="141">
        <v>1868479</v>
      </c>
      <c r="F3213" s="141">
        <v>623629</v>
      </c>
      <c r="G3213" s="13" t="s">
        <v>550</v>
      </c>
      <c r="H3213" s="142">
        <v>1244850</v>
      </c>
      <c r="I3213" s="13"/>
      <c r="J3213" s="13"/>
      <c r="K3213" s="13"/>
      <c r="M3213" s="22"/>
      <c r="N3213" s="22"/>
    </row>
    <row r="3214" spans="1:14">
      <c r="A3214" s="6" t="s">
        <v>29</v>
      </c>
      <c r="B3214" s="62" t="s">
        <v>642</v>
      </c>
      <c r="C3214" s="2" t="s">
        <v>22</v>
      </c>
      <c r="D3214" s="2" t="s">
        <v>127</v>
      </c>
      <c r="E3214" s="12"/>
      <c r="F3214" s="12"/>
      <c r="G3214" s="13"/>
      <c r="H3214" s="13"/>
      <c r="I3214" s="13"/>
      <c r="J3214" s="13"/>
      <c r="K3214" s="13"/>
      <c r="M3214" s="22"/>
      <c r="N3214" s="22"/>
    </row>
    <row r="3215" spans="1:14">
      <c r="A3215" s="6" t="s">
        <v>29</v>
      </c>
      <c r="B3215" s="62" t="s">
        <v>642</v>
      </c>
      <c r="C3215" s="2" t="s">
        <v>22</v>
      </c>
      <c r="D3215" s="2" t="s">
        <v>128</v>
      </c>
      <c r="E3215" s="12"/>
      <c r="F3215" s="12"/>
      <c r="G3215" s="13"/>
      <c r="H3215" s="13"/>
      <c r="I3215" s="13"/>
      <c r="J3215" s="13"/>
      <c r="K3215" s="13"/>
      <c r="M3215" s="22"/>
      <c r="N3215" s="22"/>
    </row>
    <row r="3216" spans="1:14">
      <c r="A3216" s="6" t="s">
        <v>29</v>
      </c>
      <c r="B3216" s="62" t="s">
        <v>642</v>
      </c>
      <c r="C3216" s="2" t="s">
        <v>22</v>
      </c>
      <c r="D3216" s="2" t="s">
        <v>129</v>
      </c>
      <c r="E3216" s="141">
        <v>235734</v>
      </c>
      <c r="F3216" s="141">
        <v>235734</v>
      </c>
      <c r="G3216" s="13"/>
      <c r="H3216" s="13"/>
      <c r="I3216" s="13"/>
      <c r="J3216" s="13"/>
      <c r="K3216" s="13"/>
      <c r="M3216" s="22"/>
      <c r="N3216" s="22"/>
    </row>
    <row r="3217" spans="1:14">
      <c r="A3217" s="6" t="s">
        <v>29</v>
      </c>
      <c r="B3217" s="62" t="s">
        <v>642</v>
      </c>
      <c r="C3217" s="2" t="s">
        <v>22</v>
      </c>
      <c r="D3217" s="2" t="s">
        <v>130</v>
      </c>
      <c r="E3217" s="12"/>
      <c r="F3217" s="12"/>
      <c r="G3217" s="13"/>
      <c r="H3217" s="13"/>
      <c r="I3217" s="13"/>
      <c r="J3217" s="13"/>
      <c r="K3217" s="13"/>
      <c r="M3217" s="22"/>
      <c r="N3217" s="22"/>
    </row>
    <row r="3218" spans="1:14">
      <c r="A3218" s="6" t="s">
        <v>29</v>
      </c>
      <c r="B3218" s="62" t="s">
        <v>642</v>
      </c>
      <c r="C3218" s="2" t="s">
        <v>22</v>
      </c>
      <c r="D3218" s="2" t="s">
        <v>131</v>
      </c>
      <c r="E3218" s="12"/>
      <c r="F3218" s="12"/>
      <c r="G3218" s="13"/>
      <c r="H3218" s="13"/>
      <c r="I3218" s="13"/>
      <c r="J3218" s="13"/>
      <c r="K3218" s="13"/>
      <c r="M3218" s="22"/>
      <c r="N3218" s="22"/>
    </row>
    <row r="3219" spans="1:14" ht="27.6">
      <c r="A3219" s="6" t="s">
        <v>29</v>
      </c>
      <c r="B3219" s="62" t="s">
        <v>642</v>
      </c>
      <c r="C3219" s="2" t="s">
        <v>22</v>
      </c>
      <c r="D3219" s="2" t="s">
        <v>132</v>
      </c>
      <c r="E3219" s="12"/>
      <c r="F3219" s="12"/>
      <c r="G3219" s="13"/>
      <c r="H3219" s="13"/>
      <c r="I3219" s="13"/>
      <c r="J3219" s="13"/>
      <c r="K3219" s="13"/>
      <c r="M3219" s="22"/>
      <c r="N3219" s="22"/>
    </row>
    <row r="3220" spans="1:14">
      <c r="A3220" s="6" t="s">
        <v>29</v>
      </c>
      <c r="B3220" s="62" t="s">
        <v>642</v>
      </c>
      <c r="C3220" s="2" t="s">
        <v>22</v>
      </c>
      <c r="D3220" s="2" t="s">
        <v>133</v>
      </c>
      <c r="E3220" s="12"/>
      <c r="F3220" s="12"/>
      <c r="G3220" s="13"/>
      <c r="H3220" s="13"/>
      <c r="I3220" s="13"/>
      <c r="J3220" s="13"/>
      <c r="K3220" s="13"/>
      <c r="M3220" s="22"/>
      <c r="N3220" s="22"/>
    </row>
    <row r="3221" spans="1:14">
      <c r="A3221" s="6" t="s">
        <v>29</v>
      </c>
      <c r="B3221" s="62" t="s">
        <v>642</v>
      </c>
      <c r="C3221" s="2" t="s">
        <v>22</v>
      </c>
      <c r="D3221" s="2" t="s">
        <v>134</v>
      </c>
      <c r="E3221" s="12"/>
      <c r="F3221" s="12"/>
      <c r="G3221" s="13"/>
      <c r="H3221" s="13"/>
      <c r="I3221" s="13"/>
      <c r="J3221" s="13"/>
      <c r="K3221" s="13"/>
      <c r="M3221" s="22"/>
      <c r="N3221" s="22"/>
    </row>
    <row r="3222" spans="1:14">
      <c r="A3222" s="6" t="s">
        <v>29</v>
      </c>
      <c r="B3222" s="62" t="s">
        <v>642</v>
      </c>
      <c r="C3222" s="2" t="s">
        <v>87</v>
      </c>
      <c r="D3222" s="2" t="s">
        <v>135</v>
      </c>
      <c r="E3222" s="12"/>
      <c r="F3222" s="12"/>
      <c r="G3222" s="142">
        <v>154870</v>
      </c>
      <c r="H3222" s="142">
        <v>154870</v>
      </c>
      <c r="I3222" s="142">
        <v>223984</v>
      </c>
      <c r="J3222" s="142">
        <v>223984</v>
      </c>
      <c r="K3222" s="142">
        <v>65591</v>
      </c>
      <c r="L3222" s="146">
        <v>65591</v>
      </c>
      <c r="M3222" s="22"/>
      <c r="N3222" s="22"/>
    </row>
    <row r="3223" spans="1:14">
      <c r="A3223" s="6" t="s">
        <v>29</v>
      </c>
      <c r="B3223" s="62" t="s">
        <v>642</v>
      </c>
      <c r="C3223" s="2" t="s">
        <v>23</v>
      </c>
      <c r="D3223" s="2" t="s">
        <v>136</v>
      </c>
      <c r="E3223" s="12"/>
      <c r="F3223" s="12"/>
      <c r="G3223" s="142">
        <v>1868479</v>
      </c>
      <c r="H3223" s="142">
        <v>2851858</v>
      </c>
      <c r="I3223" s="13"/>
      <c r="J3223" s="142">
        <v>4860039</v>
      </c>
      <c r="K3223" s="13"/>
      <c r="L3223" s="146">
        <v>174544</v>
      </c>
      <c r="M3223" s="22"/>
      <c r="N3223" s="22"/>
    </row>
    <row r="3224" spans="1:14">
      <c r="A3224" s="6" t="s">
        <v>29</v>
      </c>
      <c r="B3224" s="62" t="s">
        <v>642</v>
      </c>
      <c r="C3224" s="2" t="s">
        <v>23</v>
      </c>
      <c r="D3224" s="2" t="s">
        <v>126</v>
      </c>
      <c r="E3224" s="12"/>
      <c r="F3224" s="12"/>
      <c r="G3224" s="142">
        <v>6280766</v>
      </c>
      <c r="H3224" s="142">
        <v>6280766</v>
      </c>
      <c r="I3224" s="13"/>
      <c r="J3224" s="142">
        <v>4473083</v>
      </c>
      <c r="K3224" s="13"/>
      <c r="L3224" s="146">
        <v>1175711</v>
      </c>
      <c r="M3224" s="22"/>
      <c r="N3224" s="22"/>
    </row>
    <row r="3225" spans="1:14">
      <c r="A3225" s="6" t="s">
        <v>29</v>
      </c>
      <c r="B3225" s="62" t="s">
        <v>642</v>
      </c>
      <c r="C3225" s="2" t="s">
        <v>23</v>
      </c>
      <c r="D3225" s="2" t="s">
        <v>127</v>
      </c>
      <c r="E3225" s="12"/>
      <c r="F3225" s="12"/>
      <c r="G3225" s="13"/>
      <c r="H3225" s="13"/>
      <c r="I3225" s="13"/>
      <c r="J3225" s="13"/>
      <c r="K3225" s="13"/>
      <c r="M3225" s="22"/>
      <c r="N3225" s="22"/>
    </row>
    <row r="3226" spans="1:14">
      <c r="A3226" s="6" t="s">
        <v>29</v>
      </c>
      <c r="B3226" s="62" t="s">
        <v>642</v>
      </c>
      <c r="C3226" s="2" t="s">
        <v>23</v>
      </c>
      <c r="D3226" s="2" t="s">
        <v>128</v>
      </c>
      <c r="E3226" s="12"/>
      <c r="F3226" s="12"/>
      <c r="G3226" s="13"/>
      <c r="H3226" s="13"/>
      <c r="I3226" s="13"/>
      <c r="J3226" s="13"/>
      <c r="K3226" s="13"/>
      <c r="M3226" s="22"/>
      <c r="N3226" s="22"/>
    </row>
    <row r="3227" spans="1:14">
      <c r="A3227" s="6" t="s">
        <v>29</v>
      </c>
      <c r="B3227" s="62" t="s">
        <v>642</v>
      </c>
      <c r="C3227" s="2" t="s">
        <v>23</v>
      </c>
      <c r="D3227" s="2" t="s">
        <v>129</v>
      </c>
      <c r="E3227" s="12"/>
      <c r="F3227" s="12"/>
      <c r="G3227" s="142">
        <v>440590</v>
      </c>
      <c r="H3227" s="142">
        <v>579533</v>
      </c>
      <c r="I3227" s="13"/>
      <c r="J3227" s="142">
        <v>4002</v>
      </c>
      <c r="K3227" s="13"/>
      <c r="L3227" s="146">
        <v>531</v>
      </c>
      <c r="M3227" s="22"/>
      <c r="N3227" s="22"/>
    </row>
    <row r="3228" spans="1:14">
      <c r="A3228" s="6" t="s">
        <v>29</v>
      </c>
      <c r="B3228" s="62" t="s">
        <v>642</v>
      </c>
      <c r="C3228" s="2" t="s">
        <v>23</v>
      </c>
      <c r="D3228" s="2" t="s">
        <v>130</v>
      </c>
      <c r="E3228" s="12"/>
      <c r="F3228" s="12"/>
      <c r="G3228" s="13"/>
      <c r="H3228" s="13"/>
      <c r="I3228" s="13"/>
      <c r="J3228" s="13"/>
      <c r="K3228" s="13"/>
      <c r="M3228" s="22"/>
      <c r="N3228" s="22"/>
    </row>
    <row r="3229" spans="1:14">
      <c r="A3229" s="6" t="s">
        <v>29</v>
      </c>
      <c r="B3229" s="63" t="s">
        <v>642</v>
      </c>
      <c r="C3229" s="2" t="s">
        <v>23</v>
      </c>
      <c r="D3229" s="2" t="s">
        <v>137</v>
      </c>
      <c r="E3229" s="12"/>
      <c r="F3229" s="12"/>
      <c r="G3229" s="13"/>
      <c r="H3229" s="13"/>
      <c r="I3229" s="13"/>
      <c r="J3229" s="13"/>
      <c r="K3229" s="13"/>
      <c r="M3229" s="22"/>
      <c r="N3229" s="22"/>
    </row>
    <row r="3230" spans="1:14" ht="27.6">
      <c r="A3230" s="6" t="s">
        <v>29</v>
      </c>
      <c r="B3230" s="62" t="s">
        <v>642</v>
      </c>
      <c r="C3230" s="2" t="s">
        <v>23</v>
      </c>
      <c r="D3230" s="2" t="s">
        <v>138</v>
      </c>
      <c r="E3230" s="12"/>
      <c r="F3230" s="12"/>
      <c r="G3230" s="13"/>
      <c r="H3230" s="13"/>
      <c r="I3230" s="13"/>
      <c r="J3230" s="13"/>
      <c r="K3230" s="13"/>
      <c r="M3230" s="22"/>
      <c r="N3230" s="22"/>
    </row>
    <row r="3231" spans="1:14">
      <c r="A3231" s="6" t="s">
        <v>29</v>
      </c>
      <c r="B3231" s="62" t="s">
        <v>642</v>
      </c>
      <c r="C3231" s="2" t="s">
        <v>23</v>
      </c>
      <c r="D3231" s="2" t="s">
        <v>134</v>
      </c>
      <c r="E3231" s="12"/>
      <c r="F3231" s="12"/>
      <c r="G3231" s="13"/>
      <c r="H3231" s="13"/>
      <c r="I3231" s="13"/>
      <c r="J3231" s="13"/>
      <c r="K3231" s="13"/>
      <c r="M3231" s="22"/>
      <c r="N3231" s="22"/>
    </row>
    <row r="3232" spans="1:14">
      <c r="A3232" s="6" t="s">
        <v>29</v>
      </c>
      <c r="B3232" s="62" t="s">
        <v>642</v>
      </c>
      <c r="C3232" s="2" t="s">
        <v>24</v>
      </c>
      <c r="D3232" s="2" t="s">
        <v>125</v>
      </c>
      <c r="E3232" s="12"/>
      <c r="F3232" s="12"/>
      <c r="G3232" s="142">
        <v>7285632</v>
      </c>
      <c r="H3232" s="142">
        <v>1267673</v>
      </c>
      <c r="I3232" s="142">
        <v>658744</v>
      </c>
      <c r="J3232" s="13"/>
      <c r="K3232" s="13"/>
      <c r="L3232" s="146">
        <v>658744</v>
      </c>
      <c r="M3232" s="22"/>
      <c r="N3232" s="22"/>
    </row>
    <row r="3233" spans="1:14">
      <c r="A3233" s="6" t="s">
        <v>29</v>
      </c>
      <c r="B3233" s="62" t="s">
        <v>642</v>
      </c>
      <c r="C3233" s="2" t="s">
        <v>24</v>
      </c>
      <c r="D3233" s="2" t="s">
        <v>126</v>
      </c>
      <c r="E3233" s="12"/>
      <c r="F3233" s="12"/>
      <c r="G3233" s="142">
        <v>6939809</v>
      </c>
      <c r="H3233" s="142">
        <v>1269475</v>
      </c>
      <c r="I3233" s="142">
        <v>658744</v>
      </c>
      <c r="J3233" s="13"/>
      <c r="K3233" s="13"/>
      <c r="M3233" s="22"/>
      <c r="N3233" s="22"/>
    </row>
    <row r="3234" spans="1:14">
      <c r="A3234" s="6" t="s">
        <v>29</v>
      </c>
      <c r="B3234" s="62" t="s">
        <v>642</v>
      </c>
      <c r="C3234" s="2" t="s">
        <v>24</v>
      </c>
      <c r="D3234" s="2" t="s">
        <v>127</v>
      </c>
      <c r="E3234" s="12"/>
      <c r="F3234" s="12"/>
      <c r="G3234" s="13"/>
      <c r="H3234" s="13"/>
      <c r="I3234" s="13"/>
      <c r="J3234" s="13"/>
      <c r="K3234" s="13"/>
      <c r="M3234" s="22"/>
      <c r="N3234" s="22"/>
    </row>
    <row r="3235" spans="1:14">
      <c r="A3235" s="6" t="s">
        <v>29</v>
      </c>
      <c r="B3235" s="62" t="s">
        <v>642</v>
      </c>
      <c r="C3235" s="2" t="s">
        <v>24</v>
      </c>
      <c r="D3235" s="2" t="s">
        <v>128</v>
      </c>
      <c r="E3235" s="12"/>
      <c r="F3235" s="12"/>
      <c r="G3235" s="13"/>
      <c r="H3235" s="13"/>
      <c r="I3235" s="13"/>
      <c r="J3235" s="13"/>
      <c r="K3235" s="13"/>
      <c r="M3235" s="22"/>
      <c r="N3235" s="22"/>
    </row>
    <row r="3236" spans="1:14">
      <c r="A3236" s="6" t="s">
        <v>29</v>
      </c>
      <c r="B3236" s="62" t="s">
        <v>642</v>
      </c>
      <c r="C3236" s="2" t="s">
        <v>24</v>
      </c>
      <c r="D3236" s="2" t="s">
        <v>129</v>
      </c>
      <c r="E3236" s="12"/>
      <c r="F3236" s="12"/>
      <c r="G3236" s="142">
        <v>745180</v>
      </c>
      <c r="H3236" s="13"/>
      <c r="I3236" s="13"/>
      <c r="J3236" s="13"/>
      <c r="K3236" s="13"/>
      <c r="M3236" s="22"/>
      <c r="N3236" s="22"/>
    </row>
    <row r="3237" spans="1:14">
      <c r="A3237" s="6" t="s">
        <v>29</v>
      </c>
      <c r="B3237" s="62" t="s">
        <v>642</v>
      </c>
      <c r="C3237" s="2" t="s">
        <v>24</v>
      </c>
      <c r="D3237" s="2" t="s">
        <v>130</v>
      </c>
      <c r="E3237" s="12"/>
      <c r="F3237" s="12"/>
      <c r="G3237" s="13"/>
      <c r="H3237" s="13"/>
      <c r="I3237" s="13"/>
      <c r="J3237" s="13"/>
      <c r="K3237" s="13"/>
      <c r="M3237" s="22"/>
      <c r="N3237" s="22"/>
    </row>
    <row r="3238" spans="1:14">
      <c r="A3238" s="6" t="s">
        <v>29</v>
      </c>
      <c r="B3238" s="62" t="s">
        <v>642</v>
      </c>
      <c r="C3238" s="2" t="s">
        <v>24</v>
      </c>
      <c r="D3238" s="2" t="s">
        <v>137</v>
      </c>
      <c r="E3238" s="12"/>
      <c r="F3238" s="12"/>
      <c r="G3238" s="13"/>
      <c r="H3238" s="13"/>
      <c r="I3238" s="13"/>
      <c r="J3238" s="13"/>
      <c r="K3238" s="13"/>
      <c r="M3238" s="22"/>
      <c r="N3238" s="22"/>
    </row>
    <row r="3239" spans="1:14">
      <c r="A3239" s="6" t="s">
        <v>29</v>
      </c>
      <c r="B3239" s="62" t="s">
        <v>642</v>
      </c>
      <c r="C3239" s="2" t="s">
        <v>24</v>
      </c>
      <c r="D3239" s="2" t="s">
        <v>139</v>
      </c>
      <c r="E3239" s="12"/>
      <c r="F3239" s="12"/>
      <c r="G3239" s="13"/>
      <c r="H3239" s="13"/>
      <c r="I3239" s="13"/>
      <c r="J3239" s="13"/>
      <c r="K3239" s="13"/>
      <c r="M3239" s="22"/>
      <c r="N3239" s="22"/>
    </row>
    <row r="3240" spans="1:14" ht="27.6">
      <c r="A3240" s="6" t="s">
        <v>29</v>
      </c>
      <c r="B3240" s="62" t="s">
        <v>642</v>
      </c>
      <c r="C3240" s="2" t="s">
        <v>24</v>
      </c>
      <c r="D3240" s="2" t="s">
        <v>140</v>
      </c>
      <c r="E3240" s="12"/>
      <c r="F3240" s="12"/>
      <c r="G3240" s="13"/>
      <c r="H3240" s="13"/>
      <c r="I3240" s="13"/>
      <c r="J3240" s="13"/>
      <c r="K3240" s="13"/>
      <c r="M3240" s="22"/>
      <c r="N3240" s="22"/>
    </row>
    <row r="3241" spans="1:14">
      <c r="A3241" s="6" t="s">
        <v>29</v>
      </c>
      <c r="B3241" s="62" t="s">
        <v>642</v>
      </c>
      <c r="C3241" s="2" t="s">
        <v>24</v>
      </c>
      <c r="D3241" s="2" t="s">
        <v>134</v>
      </c>
      <c r="E3241" s="12"/>
      <c r="F3241" s="12"/>
      <c r="G3241" s="13"/>
      <c r="H3241" s="13"/>
      <c r="I3241" s="13"/>
      <c r="J3241" s="13"/>
      <c r="K3241" s="13"/>
      <c r="M3241" s="22"/>
      <c r="N3241" s="22"/>
    </row>
    <row r="3242" spans="1:14">
      <c r="A3242" s="6" t="s">
        <v>29</v>
      </c>
      <c r="B3242" s="62" t="s">
        <v>642</v>
      </c>
      <c r="C3242" s="2" t="s">
        <v>25</v>
      </c>
      <c r="D3242" s="2" t="s">
        <v>134</v>
      </c>
      <c r="E3242" s="12"/>
      <c r="F3242" s="12"/>
      <c r="G3242" s="13"/>
      <c r="H3242" s="13"/>
      <c r="I3242" s="13"/>
      <c r="J3242" s="13"/>
      <c r="K3242" s="13"/>
      <c r="M3242" s="22"/>
      <c r="N3242" s="22"/>
    </row>
    <row r="3243" spans="1:14">
      <c r="A3243" s="6" t="s">
        <v>29</v>
      </c>
      <c r="B3243" s="62" t="s">
        <v>642</v>
      </c>
      <c r="C3243" s="2" t="s">
        <v>25</v>
      </c>
      <c r="D3243" s="2" t="s">
        <v>134</v>
      </c>
      <c r="E3243" s="12"/>
      <c r="F3243" s="12"/>
      <c r="G3243" s="13"/>
      <c r="H3243" s="13"/>
      <c r="I3243" s="13"/>
      <c r="J3243" s="13"/>
      <c r="K3243" s="13"/>
      <c r="M3243" s="22"/>
      <c r="N3243" s="22"/>
    </row>
    <row r="3244" spans="1:14">
      <c r="A3244" s="6" t="s">
        <v>29</v>
      </c>
      <c r="B3244" s="62" t="s">
        <v>642</v>
      </c>
      <c r="C3244" s="2" t="s">
        <v>26</v>
      </c>
      <c r="D3244" s="2" t="s">
        <v>134</v>
      </c>
      <c r="E3244" s="12"/>
      <c r="F3244" s="12"/>
      <c r="G3244" s="13"/>
      <c r="H3244" s="13"/>
      <c r="I3244" s="13"/>
      <c r="J3244" s="13"/>
      <c r="K3244" s="13"/>
      <c r="M3244" s="22"/>
      <c r="N3244" s="22"/>
    </row>
    <row r="3245" spans="1:14">
      <c r="A3245" s="6" t="s">
        <v>29</v>
      </c>
      <c r="B3245" s="62" t="s">
        <v>642</v>
      </c>
      <c r="C3245" s="2" t="s">
        <v>26</v>
      </c>
      <c r="D3245" s="2" t="s">
        <v>134</v>
      </c>
      <c r="E3245" s="12"/>
      <c r="F3245" s="12"/>
      <c r="G3245" s="13"/>
      <c r="H3245" s="13"/>
      <c r="I3245" s="13"/>
      <c r="J3245" s="13"/>
      <c r="K3245" s="13"/>
      <c r="M3245" s="22"/>
      <c r="N3245" s="22"/>
    </row>
    <row r="3246" spans="1:14">
      <c r="A3246" s="6" t="s">
        <v>29</v>
      </c>
      <c r="B3246" s="62" t="s">
        <v>642</v>
      </c>
      <c r="C3246" s="2" t="s">
        <v>14</v>
      </c>
      <c r="D3246" s="2" t="s">
        <v>134</v>
      </c>
      <c r="E3246" s="12"/>
      <c r="F3246" s="12"/>
      <c r="G3246" s="13"/>
      <c r="H3246" s="13"/>
      <c r="I3246" s="13"/>
      <c r="J3246" s="13"/>
      <c r="K3246" s="13"/>
      <c r="M3246" s="22"/>
      <c r="N3246" s="22"/>
    </row>
    <row r="3247" spans="1:14">
      <c r="A3247" s="6" t="s">
        <v>29</v>
      </c>
      <c r="B3247" s="62" t="s">
        <v>642</v>
      </c>
      <c r="C3247" s="2" t="s">
        <v>14</v>
      </c>
      <c r="D3247" s="2" t="s">
        <v>134</v>
      </c>
      <c r="E3247" s="12"/>
      <c r="F3247" s="12"/>
      <c r="G3247" s="13"/>
      <c r="H3247" s="13"/>
      <c r="I3247" s="13"/>
      <c r="J3247" s="13"/>
      <c r="K3247" s="13"/>
      <c r="M3247" s="22"/>
      <c r="N3247" s="22"/>
    </row>
    <row r="3248" spans="1:14" ht="27.6">
      <c r="A3248" s="6" t="s">
        <v>29</v>
      </c>
      <c r="B3248" s="62" t="s">
        <v>642</v>
      </c>
      <c r="C3248" s="2" t="s">
        <v>27</v>
      </c>
      <c r="D3248" s="2" t="s">
        <v>141</v>
      </c>
      <c r="E3248" s="12"/>
      <c r="F3248" s="12"/>
      <c r="G3248" s="13"/>
      <c r="H3248" s="13"/>
      <c r="I3248" s="13"/>
      <c r="J3248" s="13"/>
      <c r="K3248" s="13"/>
      <c r="M3248" s="22"/>
      <c r="N3248" s="22"/>
    </row>
    <row r="3249" spans="1:14" ht="41.4">
      <c r="A3249" s="6" t="s">
        <v>29</v>
      </c>
      <c r="B3249" s="62" t="s">
        <v>642</v>
      </c>
      <c r="C3249" s="2" t="s">
        <v>27</v>
      </c>
      <c r="D3249" s="2" t="s">
        <v>142</v>
      </c>
      <c r="E3249" s="12"/>
      <c r="F3249" s="12"/>
      <c r="G3249" s="13"/>
      <c r="H3249" s="13"/>
      <c r="I3249" s="13"/>
      <c r="J3249" s="13"/>
      <c r="K3249" s="13"/>
      <c r="M3249" s="22"/>
      <c r="N3249" s="22"/>
    </row>
    <row r="3250" spans="1:14">
      <c r="A3250" s="6" t="s">
        <v>29</v>
      </c>
      <c r="B3250" s="62" t="s">
        <v>643</v>
      </c>
      <c r="C3250" s="2" t="s">
        <v>22</v>
      </c>
      <c r="D3250" s="2" t="s">
        <v>125</v>
      </c>
      <c r="E3250" s="12">
        <v>1804140</v>
      </c>
      <c r="F3250" s="12">
        <v>1246800</v>
      </c>
      <c r="G3250" s="13"/>
      <c r="H3250" s="13">
        <v>557340</v>
      </c>
      <c r="I3250" s="13"/>
      <c r="J3250" s="13"/>
      <c r="K3250" s="13"/>
      <c r="M3250" s="22"/>
      <c r="N3250" s="22"/>
    </row>
    <row r="3251" spans="1:14">
      <c r="A3251" s="6" t="s">
        <v>29</v>
      </c>
      <c r="B3251" s="62" t="s">
        <v>643</v>
      </c>
      <c r="C3251" s="2" t="s">
        <v>22</v>
      </c>
      <c r="D3251" s="2" t="s">
        <v>126</v>
      </c>
      <c r="E3251" s="12">
        <v>1804140</v>
      </c>
      <c r="F3251" s="12"/>
      <c r="G3251" s="13"/>
      <c r="H3251" s="13">
        <v>1787354</v>
      </c>
      <c r="I3251" s="13"/>
      <c r="J3251" s="13">
        <v>16786</v>
      </c>
      <c r="K3251" s="13"/>
      <c r="M3251" s="22"/>
      <c r="N3251" s="22"/>
    </row>
    <row r="3252" spans="1:14">
      <c r="A3252" s="6" t="s">
        <v>29</v>
      </c>
      <c r="B3252" s="62" t="s">
        <v>643</v>
      </c>
      <c r="C3252" s="2" t="s">
        <v>22</v>
      </c>
      <c r="D3252" s="2" t="s">
        <v>127</v>
      </c>
      <c r="E3252" s="12"/>
      <c r="F3252" s="12"/>
      <c r="G3252" s="13"/>
      <c r="H3252" s="13"/>
      <c r="I3252" s="13"/>
      <c r="J3252" s="13"/>
      <c r="K3252" s="13"/>
      <c r="M3252" s="22"/>
      <c r="N3252" s="22"/>
    </row>
    <row r="3253" spans="1:14">
      <c r="A3253" s="6" t="s">
        <v>29</v>
      </c>
      <c r="B3253" s="62" t="s">
        <v>643</v>
      </c>
      <c r="C3253" s="2" t="s">
        <v>22</v>
      </c>
      <c r="D3253" s="2" t="s">
        <v>128</v>
      </c>
      <c r="E3253" s="12"/>
      <c r="F3253" s="12"/>
      <c r="G3253" s="13"/>
      <c r="H3253" s="13"/>
      <c r="I3253" s="13"/>
      <c r="J3253" s="13"/>
      <c r="K3253" s="13"/>
      <c r="M3253" s="22"/>
      <c r="N3253" s="22"/>
    </row>
    <row r="3254" spans="1:14">
      <c r="A3254" s="6" t="s">
        <v>29</v>
      </c>
      <c r="B3254" s="62" t="s">
        <v>643</v>
      </c>
      <c r="C3254" s="2" t="s">
        <v>22</v>
      </c>
      <c r="D3254" s="2" t="s">
        <v>129</v>
      </c>
      <c r="E3254" s="12"/>
      <c r="F3254" s="12"/>
      <c r="G3254" s="13"/>
      <c r="H3254" s="13"/>
      <c r="I3254" s="13"/>
      <c r="J3254" s="13"/>
      <c r="K3254" s="13"/>
      <c r="M3254" s="22"/>
      <c r="N3254" s="22"/>
    </row>
    <row r="3255" spans="1:14">
      <c r="A3255" s="6" t="s">
        <v>29</v>
      </c>
      <c r="B3255" s="62" t="s">
        <v>643</v>
      </c>
      <c r="C3255" s="2" t="s">
        <v>22</v>
      </c>
      <c r="D3255" s="2" t="s">
        <v>130</v>
      </c>
      <c r="E3255" s="12"/>
      <c r="F3255" s="12"/>
      <c r="G3255" s="13"/>
      <c r="H3255" s="13"/>
      <c r="I3255" s="13"/>
      <c r="J3255" s="13"/>
      <c r="K3255" s="13"/>
      <c r="M3255" s="22"/>
      <c r="N3255" s="22"/>
    </row>
    <row r="3256" spans="1:14">
      <c r="A3256" s="6" t="s">
        <v>29</v>
      </c>
      <c r="B3256" s="62" t="s">
        <v>643</v>
      </c>
      <c r="C3256" s="2" t="s">
        <v>22</v>
      </c>
      <c r="D3256" s="2" t="s">
        <v>131</v>
      </c>
      <c r="E3256" s="12"/>
      <c r="F3256" s="12"/>
      <c r="G3256" s="13"/>
      <c r="H3256" s="13"/>
      <c r="I3256" s="13"/>
      <c r="J3256" s="13"/>
      <c r="K3256" s="13"/>
      <c r="M3256" s="22"/>
      <c r="N3256" s="22"/>
    </row>
    <row r="3257" spans="1:14" ht="27.6">
      <c r="A3257" s="6" t="s">
        <v>29</v>
      </c>
      <c r="B3257" s="62" t="s">
        <v>643</v>
      </c>
      <c r="C3257" s="2" t="s">
        <v>22</v>
      </c>
      <c r="D3257" s="2" t="s">
        <v>132</v>
      </c>
      <c r="E3257" s="12"/>
      <c r="F3257" s="12"/>
      <c r="G3257" s="13"/>
      <c r="H3257" s="13"/>
      <c r="I3257" s="13"/>
      <c r="J3257" s="13"/>
      <c r="K3257" s="13"/>
      <c r="M3257" s="22"/>
      <c r="N3257" s="22"/>
    </row>
    <row r="3258" spans="1:14">
      <c r="A3258" s="6" t="s">
        <v>29</v>
      </c>
      <c r="B3258" s="62" t="s">
        <v>643</v>
      </c>
      <c r="C3258" s="2" t="s">
        <v>22</v>
      </c>
      <c r="D3258" s="2" t="s">
        <v>133</v>
      </c>
      <c r="E3258" s="12"/>
      <c r="F3258" s="12"/>
      <c r="G3258" s="13"/>
      <c r="H3258" s="13"/>
      <c r="I3258" s="13"/>
      <c r="J3258" s="13"/>
      <c r="K3258" s="13"/>
      <c r="M3258" s="22"/>
      <c r="N3258" s="22"/>
    </row>
    <row r="3259" spans="1:14">
      <c r="A3259" s="6" t="s">
        <v>29</v>
      </c>
      <c r="B3259" s="62" t="s">
        <v>643</v>
      </c>
      <c r="C3259" s="2" t="s">
        <v>22</v>
      </c>
      <c r="D3259" s="2" t="s">
        <v>134</v>
      </c>
      <c r="E3259" s="12"/>
      <c r="F3259" s="12"/>
      <c r="G3259" s="13"/>
      <c r="H3259" s="13"/>
      <c r="I3259" s="13"/>
      <c r="J3259" s="13"/>
      <c r="K3259" s="13"/>
      <c r="M3259" s="22"/>
      <c r="N3259" s="22"/>
    </row>
    <row r="3260" spans="1:14">
      <c r="A3260" s="6" t="s">
        <v>29</v>
      </c>
      <c r="B3260" s="62" t="s">
        <v>643</v>
      </c>
      <c r="C3260" s="2" t="s">
        <v>87</v>
      </c>
      <c r="D3260" s="2" t="s">
        <v>135</v>
      </c>
      <c r="E3260" s="12"/>
      <c r="F3260" s="12"/>
      <c r="G3260" s="13">
        <v>111939</v>
      </c>
      <c r="H3260" s="13">
        <v>110495</v>
      </c>
      <c r="I3260" s="13"/>
      <c r="J3260" s="13"/>
      <c r="K3260" s="13"/>
      <c r="M3260" s="22"/>
      <c r="N3260" s="22"/>
    </row>
    <row r="3261" spans="1:14">
      <c r="A3261" s="6" t="s">
        <v>29</v>
      </c>
      <c r="B3261" s="62" t="s">
        <v>643</v>
      </c>
      <c r="C3261" s="2" t="s">
        <v>23</v>
      </c>
      <c r="D3261" s="2" t="s">
        <v>136</v>
      </c>
      <c r="E3261" s="12"/>
      <c r="F3261" s="12"/>
      <c r="G3261" s="13">
        <v>1804140</v>
      </c>
      <c r="H3261" s="13">
        <v>1794424</v>
      </c>
      <c r="I3261" s="13"/>
      <c r="J3261" s="13"/>
      <c r="K3261" s="13"/>
      <c r="M3261" s="22"/>
      <c r="N3261" s="22"/>
    </row>
    <row r="3262" spans="1:14">
      <c r="A3262" s="6" t="s">
        <v>29</v>
      </c>
      <c r="B3262" s="62" t="s">
        <v>643</v>
      </c>
      <c r="C3262" s="2" t="s">
        <v>23</v>
      </c>
      <c r="D3262" s="2" t="s">
        <v>126</v>
      </c>
      <c r="E3262" s="12"/>
      <c r="F3262" s="12"/>
      <c r="G3262" s="13">
        <v>6970294</v>
      </c>
      <c r="H3262" s="13">
        <v>4918652</v>
      </c>
      <c r="I3262" s="13"/>
      <c r="J3262" s="13">
        <v>1808927</v>
      </c>
      <c r="K3262" s="13"/>
      <c r="L3262" s="134">
        <v>113687</v>
      </c>
      <c r="M3262" s="22">
        <v>118353</v>
      </c>
      <c r="N3262" s="22"/>
    </row>
    <row r="3263" spans="1:14">
      <c r="A3263" s="6" t="s">
        <v>29</v>
      </c>
      <c r="B3263" s="62" t="s">
        <v>643</v>
      </c>
      <c r="C3263" s="2" t="s">
        <v>23</v>
      </c>
      <c r="D3263" s="2" t="s">
        <v>127</v>
      </c>
      <c r="E3263" s="12"/>
      <c r="F3263" s="12"/>
      <c r="G3263" s="13"/>
      <c r="H3263" s="13"/>
      <c r="I3263" s="13"/>
      <c r="J3263" s="13"/>
      <c r="K3263" s="13"/>
      <c r="M3263" s="22"/>
      <c r="N3263" s="22"/>
    </row>
    <row r="3264" spans="1:14">
      <c r="A3264" s="6" t="s">
        <v>29</v>
      </c>
      <c r="B3264" s="62" t="s">
        <v>643</v>
      </c>
      <c r="C3264" s="2" t="s">
        <v>23</v>
      </c>
      <c r="D3264" s="2" t="s">
        <v>128</v>
      </c>
      <c r="E3264" s="12"/>
      <c r="F3264" s="12"/>
      <c r="G3264" s="13"/>
      <c r="H3264" s="13"/>
      <c r="I3264" s="13"/>
      <c r="J3264" s="13"/>
      <c r="K3264" s="13"/>
      <c r="M3264" s="22"/>
      <c r="N3264" s="22"/>
    </row>
    <row r="3265" spans="1:14">
      <c r="A3265" s="6" t="s">
        <v>29</v>
      </c>
      <c r="B3265" s="62" t="s">
        <v>643</v>
      </c>
      <c r="C3265" s="2" t="s">
        <v>23</v>
      </c>
      <c r="D3265" s="2" t="s">
        <v>129</v>
      </c>
      <c r="E3265" s="12"/>
      <c r="F3265" s="12"/>
      <c r="G3265" s="13"/>
      <c r="H3265" s="13"/>
      <c r="I3265" s="13"/>
      <c r="J3265" s="13"/>
      <c r="K3265" s="13"/>
      <c r="M3265" s="22"/>
      <c r="N3265" s="22"/>
    </row>
    <row r="3266" spans="1:14">
      <c r="A3266" s="6" t="s">
        <v>29</v>
      </c>
      <c r="B3266" s="63" t="s">
        <v>643</v>
      </c>
      <c r="C3266" s="2" t="s">
        <v>23</v>
      </c>
      <c r="D3266" s="2" t="s">
        <v>130</v>
      </c>
      <c r="E3266" s="12"/>
      <c r="F3266" s="12"/>
      <c r="G3266" s="13"/>
      <c r="H3266" s="13"/>
      <c r="I3266" s="13"/>
      <c r="J3266" s="13"/>
      <c r="K3266" s="13"/>
      <c r="M3266" s="22"/>
      <c r="N3266" s="22"/>
    </row>
    <row r="3267" spans="1:14">
      <c r="A3267" s="6" t="s">
        <v>29</v>
      </c>
      <c r="B3267" s="62" t="s">
        <v>643</v>
      </c>
      <c r="C3267" s="2" t="s">
        <v>23</v>
      </c>
      <c r="D3267" s="2" t="s">
        <v>137</v>
      </c>
      <c r="E3267" s="12"/>
      <c r="F3267" s="12"/>
      <c r="G3267" s="13"/>
      <c r="H3267" s="13"/>
      <c r="I3267" s="13"/>
      <c r="J3267" s="13"/>
      <c r="K3267" s="13"/>
      <c r="M3267" s="22"/>
      <c r="N3267" s="22"/>
    </row>
    <row r="3268" spans="1:14" ht="27.6">
      <c r="A3268" s="6" t="s">
        <v>29</v>
      </c>
      <c r="B3268" s="62" t="s">
        <v>643</v>
      </c>
      <c r="C3268" s="2" t="s">
        <v>23</v>
      </c>
      <c r="D3268" s="2" t="s">
        <v>138</v>
      </c>
      <c r="E3268" s="12"/>
      <c r="F3268" s="12"/>
      <c r="G3268" s="13"/>
      <c r="H3268" s="13"/>
      <c r="I3268" s="13"/>
      <c r="J3268" s="13"/>
      <c r="K3268" s="13"/>
      <c r="M3268" s="22"/>
      <c r="N3268" s="22"/>
    </row>
    <row r="3269" spans="1:14">
      <c r="A3269" s="6" t="s">
        <v>29</v>
      </c>
      <c r="B3269" s="62" t="s">
        <v>643</v>
      </c>
      <c r="C3269" s="2" t="s">
        <v>23</v>
      </c>
      <c r="D3269" s="2" t="s">
        <v>134</v>
      </c>
      <c r="E3269" s="12"/>
      <c r="F3269" s="12"/>
      <c r="G3269" s="13"/>
      <c r="H3269" s="13"/>
      <c r="I3269" s="13"/>
      <c r="J3269" s="13"/>
      <c r="K3269" s="13"/>
      <c r="M3269" s="22"/>
      <c r="N3269" s="22"/>
    </row>
    <row r="3270" spans="1:14">
      <c r="A3270" s="6" t="s">
        <v>29</v>
      </c>
      <c r="B3270" s="62" t="s">
        <v>643</v>
      </c>
      <c r="C3270" s="2" t="s">
        <v>24</v>
      </c>
      <c r="D3270" s="2" t="s">
        <v>125</v>
      </c>
      <c r="E3270" s="12"/>
      <c r="F3270" s="12"/>
      <c r="G3270" s="13">
        <v>7727922</v>
      </c>
      <c r="H3270" s="13"/>
      <c r="I3270" s="13"/>
      <c r="J3270" s="13">
        <v>6155796</v>
      </c>
      <c r="K3270" s="13"/>
      <c r="L3270" s="134">
        <v>1563780</v>
      </c>
      <c r="M3270" s="22"/>
      <c r="N3270" s="22"/>
    </row>
    <row r="3271" spans="1:14">
      <c r="A3271" s="6" t="s">
        <v>29</v>
      </c>
      <c r="B3271" s="62" t="s">
        <v>643</v>
      </c>
      <c r="C3271" s="2" t="s">
        <v>24</v>
      </c>
      <c r="D3271" s="2" t="s">
        <v>126</v>
      </c>
      <c r="E3271" s="12"/>
      <c r="F3271" s="12"/>
      <c r="G3271" s="13">
        <v>7708772</v>
      </c>
      <c r="H3271" s="13">
        <v>437136</v>
      </c>
      <c r="I3271" s="13"/>
      <c r="J3271" s="13">
        <v>3404278</v>
      </c>
      <c r="K3271" s="13"/>
      <c r="L3271" s="134">
        <v>1429208</v>
      </c>
      <c r="M3271" s="22">
        <v>918854</v>
      </c>
      <c r="N3271" s="22"/>
    </row>
    <row r="3272" spans="1:14">
      <c r="A3272" s="6" t="s">
        <v>29</v>
      </c>
      <c r="B3272" s="62" t="s">
        <v>643</v>
      </c>
      <c r="C3272" s="2" t="s">
        <v>24</v>
      </c>
      <c r="D3272" s="2" t="s">
        <v>127</v>
      </c>
      <c r="E3272" s="12"/>
      <c r="F3272" s="12"/>
      <c r="G3272" s="13"/>
      <c r="H3272" s="13"/>
      <c r="I3272" s="13"/>
      <c r="J3272" s="13"/>
      <c r="K3272" s="13"/>
      <c r="M3272" s="22"/>
      <c r="N3272" s="22"/>
    </row>
    <row r="3273" spans="1:14">
      <c r="A3273" s="6" t="s">
        <v>29</v>
      </c>
      <c r="B3273" s="62" t="s">
        <v>643</v>
      </c>
      <c r="C3273" s="2" t="s">
        <v>24</v>
      </c>
      <c r="D3273" s="2" t="s">
        <v>128</v>
      </c>
      <c r="E3273" s="12"/>
      <c r="F3273" s="12"/>
      <c r="G3273" s="13"/>
      <c r="H3273" s="13"/>
      <c r="I3273" s="13"/>
      <c r="J3273" s="13"/>
      <c r="K3273" s="13"/>
      <c r="M3273" s="22"/>
      <c r="N3273" s="22"/>
    </row>
    <row r="3274" spans="1:14">
      <c r="A3274" s="6" t="s">
        <v>29</v>
      </c>
      <c r="B3274" s="62" t="s">
        <v>643</v>
      </c>
      <c r="C3274" s="2" t="s">
        <v>24</v>
      </c>
      <c r="D3274" s="2" t="s">
        <v>129</v>
      </c>
      <c r="E3274" s="12"/>
      <c r="F3274" s="12"/>
      <c r="G3274" s="13"/>
      <c r="H3274" s="13"/>
      <c r="I3274" s="13"/>
      <c r="J3274" s="13"/>
      <c r="K3274" s="13"/>
      <c r="M3274" s="22"/>
      <c r="N3274" s="22"/>
    </row>
    <row r="3275" spans="1:14">
      <c r="A3275" s="6" t="s">
        <v>29</v>
      </c>
      <c r="B3275" s="62" t="s">
        <v>643</v>
      </c>
      <c r="C3275" s="2" t="s">
        <v>24</v>
      </c>
      <c r="D3275" s="2" t="s">
        <v>130</v>
      </c>
      <c r="E3275" s="12"/>
      <c r="F3275" s="12"/>
      <c r="G3275" s="13"/>
      <c r="H3275" s="13"/>
      <c r="I3275" s="13"/>
      <c r="J3275" s="13"/>
      <c r="K3275" s="13"/>
      <c r="M3275" s="22"/>
      <c r="N3275" s="22"/>
    </row>
    <row r="3276" spans="1:14">
      <c r="A3276" s="6" t="s">
        <v>29</v>
      </c>
      <c r="B3276" s="62" t="s">
        <v>643</v>
      </c>
      <c r="C3276" s="2" t="s">
        <v>24</v>
      </c>
      <c r="D3276" s="2" t="s">
        <v>137</v>
      </c>
      <c r="E3276" s="12"/>
      <c r="F3276" s="12"/>
      <c r="G3276" s="13"/>
      <c r="H3276" s="13"/>
      <c r="I3276" s="13"/>
      <c r="J3276" s="13"/>
      <c r="K3276" s="13"/>
      <c r="M3276" s="22"/>
      <c r="N3276" s="22"/>
    </row>
    <row r="3277" spans="1:14">
      <c r="A3277" s="6" t="s">
        <v>29</v>
      </c>
      <c r="B3277" s="62" t="s">
        <v>643</v>
      </c>
      <c r="C3277" s="2" t="s">
        <v>24</v>
      </c>
      <c r="D3277" s="2" t="s">
        <v>139</v>
      </c>
      <c r="E3277" s="12"/>
      <c r="F3277" s="12"/>
      <c r="G3277" s="13"/>
      <c r="H3277" s="13"/>
      <c r="I3277" s="13"/>
      <c r="J3277" s="13"/>
      <c r="K3277" s="13"/>
      <c r="M3277" s="22"/>
      <c r="N3277" s="22"/>
    </row>
    <row r="3278" spans="1:14" ht="27.6">
      <c r="A3278" s="6" t="s">
        <v>29</v>
      </c>
      <c r="B3278" s="62" t="s">
        <v>643</v>
      </c>
      <c r="C3278" s="2" t="s">
        <v>24</v>
      </c>
      <c r="D3278" s="2" t="s">
        <v>140</v>
      </c>
      <c r="E3278" s="12"/>
      <c r="F3278" s="12"/>
      <c r="G3278" s="13"/>
      <c r="H3278" s="13"/>
      <c r="I3278" s="13"/>
      <c r="J3278" s="13"/>
      <c r="K3278" s="13"/>
      <c r="M3278" s="22"/>
      <c r="N3278" s="22"/>
    </row>
    <row r="3279" spans="1:14">
      <c r="A3279" s="6" t="s">
        <v>29</v>
      </c>
      <c r="B3279" s="62" t="s">
        <v>643</v>
      </c>
      <c r="C3279" s="2" t="s">
        <v>24</v>
      </c>
      <c r="D3279" s="2" t="s">
        <v>134</v>
      </c>
      <c r="E3279" s="12"/>
      <c r="F3279" s="12"/>
      <c r="G3279" s="13"/>
      <c r="H3279" s="13"/>
      <c r="I3279" s="13"/>
      <c r="J3279" s="13"/>
      <c r="K3279" s="13"/>
      <c r="M3279" s="22"/>
      <c r="N3279" s="22"/>
    </row>
    <row r="3280" spans="1:14">
      <c r="A3280" s="6" t="s">
        <v>29</v>
      </c>
      <c r="B3280" s="62" t="s">
        <v>643</v>
      </c>
      <c r="C3280" s="2" t="s">
        <v>25</v>
      </c>
      <c r="D3280" s="2" t="s">
        <v>134</v>
      </c>
      <c r="E3280" s="12"/>
      <c r="F3280" s="12"/>
      <c r="G3280" s="13"/>
      <c r="H3280" s="13"/>
      <c r="I3280" s="13"/>
      <c r="J3280" s="13"/>
      <c r="K3280" s="13"/>
      <c r="M3280" s="22"/>
      <c r="N3280" s="22"/>
    </row>
    <row r="3281" spans="1:14">
      <c r="A3281" s="6" t="s">
        <v>29</v>
      </c>
      <c r="B3281" s="62" t="s">
        <v>643</v>
      </c>
      <c r="C3281" s="2" t="s">
        <v>25</v>
      </c>
      <c r="D3281" s="2" t="s">
        <v>134</v>
      </c>
      <c r="E3281" s="12"/>
      <c r="F3281" s="12"/>
      <c r="G3281" s="13"/>
      <c r="H3281" s="13"/>
      <c r="I3281" s="13"/>
      <c r="J3281" s="13"/>
      <c r="K3281" s="13"/>
      <c r="M3281" s="22"/>
      <c r="N3281" s="22"/>
    </row>
    <row r="3282" spans="1:14">
      <c r="A3282" s="6" t="s">
        <v>29</v>
      </c>
      <c r="B3282" s="62" t="s">
        <v>643</v>
      </c>
      <c r="C3282" s="2" t="s">
        <v>26</v>
      </c>
      <c r="D3282" s="2" t="s">
        <v>134</v>
      </c>
      <c r="E3282" s="12"/>
      <c r="F3282" s="12"/>
      <c r="G3282" s="13"/>
      <c r="H3282" s="13"/>
      <c r="I3282" s="13"/>
      <c r="J3282" s="13"/>
      <c r="K3282" s="13"/>
      <c r="M3282" s="22"/>
      <c r="N3282" s="22"/>
    </row>
    <row r="3283" spans="1:14">
      <c r="A3283" s="6" t="s">
        <v>29</v>
      </c>
      <c r="B3283" s="62" t="s">
        <v>643</v>
      </c>
      <c r="C3283" s="2" t="s">
        <v>26</v>
      </c>
      <c r="D3283" s="2" t="s">
        <v>134</v>
      </c>
      <c r="E3283" s="12"/>
      <c r="F3283" s="12"/>
      <c r="G3283" s="13"/>
      <c r="H3283" s="13"/>
      <c r="I3283" s="13"/>
      <c r="J3283" s="13"/>
      <c r="K3283" s="13"/>
      <c r="M3283" s="22"/>
      <c r="N3283" s="22"/>
    </row>
    <row r="3284" spans="1:14">
      <c r="A3284" s="6" t="s">
        <v>29</v>
      </c>
      <c r="B3284" s="62" t="s">
        <v>643</v>
      </c>
      <c r="C3284" s="2" t="s">
        <v>14</v>
      </c>
      <c r="D3284" s="2" t="s">
        <v>134</v>
      </c>
      <c r="E3284" s="12"/>
      <c r="F3284" s="12"/>
      <c r="G3284" s="13"/>
      <c r="H3284" s="13"/>
      <c r="I3284" s="13"/>
      <c r="J3284" s="13"/>
      <c r="K3284" s="13"/>
      <c r="M3284" s="22"/>
      <c r="N3284" s="22"/>
    </row>
    <row r="3285" spans="1:14">
      <c r="A3285" s="6" t="s">
        <v>29</v>
      </c>
      <c r="B3285" s="62" t="s">
        <v>643</v>
      </c>
      <c r="C3285" s="2" t="s">
        <v>14</v>
      </c>
      <c r="D3285" s="2" t="s">
        <v>134</v>
      </c>
      <c r="E3285" s="12"/>
      <c r="F3285" s="12"/>
      <c r="G3285" s="13"/>
      <c r="H3285" s="13"/>
      <c r="I3285" s="13"/>
      <c r="J3285" s="13"/>
      <c r="K3285" s="13"/>
      <c r="M3285" s="22"/>
      <c r="N3285" s="22"/>
    </row>
    <row r="3286" spans="1:14" ht="27.6">
      <c r="A3286" s="6" t="s">
        <v>29</v>
      </c>
      <c r="B3286" s="62" t="s">
        <v>643</v>
      </c>
      <c r="C3286" s="2" t="s">
        <v>27</v>
      </c>
      <c r="D3286" s="2" t="s">
        <v>141</v>
      </c>
      <c r="E3286" s="12"/>
      <c r="F3286" s="12"/>
      <c r="G3286" s="13"/>
      <c r="H3286" s="13"/>
      <c r="I3286" s="13"/>
      <c r="J3286" s="13"/>
      <c r="K3286" s="13"/>
      <c r="M3286" s="22"/>
      <c r="N3286" s="22"/>
    </row>
    <row r="3287" spans="1:14" ht="41.4">
      <c r="A3287" s="6" t="s">
        <v>29</v>
      </c>
      <c r="B3287" s="62" t="s">
        <v>643</v>
      </c>
      <c r="C3287" s="2" t="s">
        <v>27</v>
      </c>
      <c r="D3287" s="2" t="s">
        <v>142</v>
      </c>
      <c r="E3287" s="12"/>
      <c r="F3287" s="12"/>
      <c r="G3287" s="13"/>
      <c r="H3287" s="13"/>
      <c r="I3287" s="13"/>
      <c r="J3287" s="13"/>
      <c r="K3287" s="13"/>
      <c r="M3287" s="22"/>
      <c r="N3287" s="22"/>
    </row>
    <row r="3288" spans="1:14">
      <c r="A3288" s="6" t="s">
        <v>29</v>
      </c>
      <c r="B3288" s="62" t="s">
        <v>649</v>
      </c>
      <c r="C3288" s="2" t="s">
        <v>22</v>
      </c>
      <c r="D3288" s="2" t="s">
        <v>125</v>
      </c>
      <c r="E3288" s="12">
        <v>278058</v>
      </c>
      <c r="F3288" s="12">
        <v>278058</v>
      </c>
      <c r="G3288" s="13">
        <v>0</v>
      </c>
      <c r="H3288" s="13">
        <v>0</v>
      </c>
      <c r="I3288" s="13">
        <v>0</v>
      </c>
      <c r="J3288" s="13">
        <v>0</v>
      </c>
      <c r="K3288" s="13">
        <v>0</v>
      </c>
      <c r="M3288" s="22"/>
      <c r="N3288" s="22"/>
    </row>
    <row r="3289" spans="1:14">
      <c r="A3289" s="6" t="s">
        <v>29</v>
      </c>
      <c r="B3289" s="62" t="s">
        <v>649</v>
      </c>
      <c r="C3289" s="2" t="s">
        <v>22</v>
      </c>
      <c r="D3289" s="2" t="s">
        <v>126</v>
      </c>
      <c r="E3289" s="12">
        <v>0</v>
      </c>
      <c r="F3289" s="12">
        <v>167107</v>
      </c>
      <c r="G3289" s="13">
        <v>278057</v>
      </c>
      <c r="H3289" s="13">
        <v>110950</v>
      </c>
      <c r="I3289" s="13">
        <v>0</v>
      </c>
      <c r="J3289" s="13">
        <v>0</v>
      </c>
      <c r="K3289" s="13">
        <v>0</v>
      </c>
      <c r="M3289" s="22"/>
      <c r="N3289" s="22"/>
    </row>
    <row r="3290" spans="1:14">
      <c r="A3290" s="6" t="s">
        <v>29</v>
      </c>
      <c r="B3290" s="62" t="s">
        <v>649</v>
      </c>
      <c r="C3290" s="2" t="s">
        <v>22</v>
      </c>
      <c r="D3290" s="2" t="s">
        <v>127</v>
      </c>
      <c r="E3290" s="12">
        <v>0</v>
      </c>
      <c r="F3290" s="12">
        <v>0</v>
      </c>
      <c r="G3290" s="13">
        <v>0</v>
      </c>
      <c r="H3290" s="13">
        <v>0</v>
      </c>
      <c r="I3290" s="13">
        <v>0</v>
      </c>
      <c r="J3290" s="13">
        <v>0</v>
      </c>
      <c r="K3290" s="13">
        <v>0</v>
      </c>
      <c r="M3290" s="22"/>
      <c r="N3290" s="22"/>
    </row>
    <row r="3291" spans="1:14">
      <c r="A3291" s="6" t="s">
        <v>29</v>
      </c>
      <c r="B3291" s="62" t="s">
        <v>649</v>
      </c>
      <c r="C3291" s="2" t="s">
        <v>22</v>
      </c>
      <c r="D3291" s="2" t="s">
        <v>128</v>
      </c>
      <c r="E3291" s="12">
        <v>0</v>
      </c>
      <c r="F3291" s="12">
        <v>0</v>
      </c>
      <c r="G3291" s="13">
        <v>0</v>
      </c>
      <c r="H3291" s="13">
        <v>0</v>
      </c>
      <c r="I3291" s="13">
        <v>0</v>
      </c>
      <c r="J3291" s="13">
        <v>0</v>
      </c>
      <c r="K3291" s="13">
        <v>0</v>
      </c>
      <c r="M3291" s="22"/>
      <c r="N3291" s="22"/>
    </row>
    <row r="3292" spans="1:14">
      <c r="A3292" s="6" t="s">
        <v>29</v>
      </c>
      <c r="B3292" s="62" t="s">
        <v>649</v>
      </c>
      <c r="C3292" s="2" t="s">
        <v>22</v>
      </c>
      <c r="D3292" s="2" t="s">
        <v>129</v>
      </c>
      <c r="E3292" s="12">
        <v>39869</v>
      </c>
      <c r="F3292" s="12">
        <v>0</v>
      </c>
      <c r="G3292" s="13">
        <v>419</v>
      </c>
      <c r="H3292" s="13">
        <v>39869</v>
      </c>
      <c r="I3292" s="13">
        <v>0</v>
      </c>
      <c r="J3292" s="13">
        <v>0</v>
      </c>
      <c r="K3292" s="13">
        <v>0</v>
      </c>
      <c r="M3292" s="22"/>
      <c r="N3292" s="22"/>
    </row>
    <row r="3293" spans="1:14">
      <c r="A3293" s="6" t="s">
        <v>29</v>
      </c>
      <c r="B3293" s="62" t="s">
        <v>649</v>
      </c>
      <c r="C3293" s="2" t="s">
        <v>22</v>
      </c>
      <c r="D3293" s="2" t="s">
        <v>130</v>
      </c>
      <c r="E3293" s="12">
        <v>0</v>
      </c>
      <c r="F3293" s="12">
        <v>0</v>
      </c>
      <c r="G3293" s="13">
        <v>0</v>
      </c>
      <c r="H3293" s="13">
        <v>0</v>
      </c>
      <c r="I3293" s="13">
        <v>0</v>
      </c>
      <c r="J3293" s="13">
        <v>0</v>
      </c>
      <c r="K3293" s="13">
        <v>0</v>
      </c>
      <c r="M3293" s="22"/>
      <c r="N3293" s="22"/>
    </row>
    <row r="3294" spans="1:14">
      <c r="A3294" s="6" t="s">
        <v>29</v>
      </c>
      <c r="B3294" s="62" t="s">
        <v>649</v>
      </c>
      <c r="C3294" s="2" t="s">
        <v>22</v>
      </c>
      <c r="D3294" s="2" t="s">
        <v>131</v>
      </c>
      <c r="E3294" s="12">
        <v>0</v>
      </c>
      <c r="F3294" s="12">
        <v>0</v>
      </c>
      <c r="G3294" s="13">
        <v>0</v>
      </c>
      <c r="H3294" s="13">
        <v>0</v>
      </c>
      <c r="I3294" s="13">
        <v>0</v>
      </c>
      <c r="J3294" s="13">
        <v>0</v>
      </c>
      <c r="K3294" s="13">
        <v>0</v>
      </c>
      <c r="M3294" s="22"/>
      <c r="N3294" s="22"/>
    </row>
    <row r="3295" spans="1:14" ht="27.6">
      <c r="A3295" s="6" t="s">
        <v>29</v>
      </c>
      <c r="B3295" s="62" t="s">
        <v>649</v>
      </c>
      <c r="C3295" s="2" t="s">
        <v>22</v>
      </c>
      <c r="D3295" s="2" t="s">
        <v>132</v>
      </c>
      <c r="E3295" s="12">
        <v>0</v>
      </c>
      <c r="F3295" s="12">
        <v>0</v>
      </c>
      <c r="G3295" s="13">
        <v>0</v>
      </c>
      <c r="H3295" s="13">
        <v>0</v>
      </c>
      <c r="I3295" s="13">
        <v>0</v>
      </c>
      <c r="J3295" s="13">
        <v>0</v>
      </c>
      <c r="K3295" s="13">
        <v>0</v>
      </c>
      <c r="M3295" s="22"/>
      <c r="N3295" s="22"/>
    </row>
    <row r="3296" spans="1:14">
      <c r="A3296" s="6" t="s">
        <v>29</v>
      </c>
      <c r="B3296" s="62" t="s">
        <v>649</v>
      </c>
      <c r="C3296" s="2" t="s">
        <v>22</v>
      </c>
      <c r="D3296" s="2" t="s">
        <v>133</v>
      </c>
      <c r="E3296" s="12">
        <v>0</v>
      </c>
      <c r="F3296" s="12">
        <v>0</v>
      </c>
      <c r="G3296" s="13">
        <v>0</v>
      </c>
      <c r="H3296" s="13">
        <v>0</v>
      </c>
      <c r="I3296" s="13">
        <v>0</v>
      </c>
      <c r="J3296" s="13">
        <v>0</v>
      </c>
      <c r="K3296" s="13">
        <v>0</v>
      </c>
      <c r="M3296" s="22"/>
      <c r="N3296" s="22"/>
    </row>
    <row r="3297" spans="1:14">
      <c r="A3297" s="6" t="s">
        <v>29</v>
      </c>
      <c r="B3297" s="62" t="s">
        <v>649</v>
      </c>
      <c r="C3297" s="2" t="s">
        <v>22</v>
      </c>
      <c r="D3297" s="2" t="s">
        <v>134</v>
      </c>
      <c r="E3297" s="12">
        <v>0</v>
      </c>
      <c r="F3297" s="12">
        <v>0</v>
      </c>
      <c r="G3297" s="13">
        <v>0</v>
      </c>
      <c r="H3297" s="13">
        <v>0</v>
      </c>
      <c r="I3297" s="13">
        <v>0</v>
      </c>
      <c r="J3297" s="13">
        <v>0</v>
      </c>
      <c r="K3297" s="13">
        <v>0</v>
      </c>
      <c r="M3297" s="22"/>
      <c r="N3297" s="22"/>
    </row>
    <row r="3298" spans="1:14">
      <c r="A3298" s="6" t="s">
        <v>29</v>
      </c>
      <c r="B3298" s="62" t="s">
        <v>649</v>
      </c>
      <c r="C3298" s="2" t="s">
        <v>87</v>
      </c>
      <c r="D3298" s="2" t="s">
        <v>135</v>
      </c>
      <c r="E3298" s="12">
        <v>0</v>
      </c>
      <c r="F3298" s="12">
        <v>0</v>
      </c>
      <c r="G3298" s="13">
        <v>13489</v>
      </c>
      <c r="H3298" s="13">
        <v>13489</v>
      </c>
      <c r="I3298" s="13">
        <v>0</v>
      </c>
      <c r="J3298" s="13">
        <v>0</v>
      </c>
      <c r="K3298" s="13">
        <v>0</v>
      </c>
      <c r="M3298" s="22"/>
      <c r="N3298" s="22"/>
    </row>
    <row r="3299" spans="1:14">
      <c r="A3299" s="6" t="s">
        <v>29</v>
      </c>
      <c r="B3299" s="62" t="s">
        <v>649</v>
      </c>
      <c r="C3299" s="2" t="s">
        <v>23</v>
      </c>
      <c r="D3299" s="2" t="s">
        <v>136</v>
      </c>
      <c r="E3299" s="12">
        <v>0</v>
      </c>
      <c r="F3299" s="12">
        <v>0</v>
      </c>
      <c r="G3299" s="13">
        <v>278058</v>
      </c>
      <c r="H3299" s="13">
        <v>278057</v>
      </c>
      <c r="I3299" s="13">
        <v>0</v>
      </c>
      <c r="J3299" s="13">
        <v>0</v>
      </c>
      <c r="K3299" s="13">
        <v>0</v>
      </c>
      <c r="M3299" s="22"/>
      <c r="N3299" s="22"/>
    </row>
    <row r="3300" spans="1:14">
      <c r="A3300" s="6" t="s">
        <v>29</v>
      </c>
      <c r="B3300" s="62" t="s">
        <v>649</v>
      </c>
      <c r="C3300" s="2" t="s">
        <v>23</v>
      </c>
      <c r="D3300" s="2" t="s">
        <v>126</v>
      </c>
      <c r="E3300" s="12">
        <v>0</v>
      </c>
      <c r="F3300" s="12">
        <v>0</v>
      </c>
      <c r="G3300" s="13">
        <v>1171036</v>
      </c>
      <c r="H3300" s="13">
        <v>1171041</v>
      </c>
      <c r="I3300" s="13">
        <v>0</v>
      </c>
      <c r="J3300" s="13">
        <v>0</v>
      </c>
      <c r="K3300" s="13">
        <v>0</v>
      </c>
      <c r="M3300" s="22"/>
      <c r="N3300" s="22"/>
    </row>
    <row r="3301" spans="1:14">
      <c r="A3301" s="6" t="s">
        <v>29</v>
      </c>
      <c r="B3301" s="62" t="s">
        <v>649</v>
      </c>
      <c r="C3301" s="2" t="s">
        <v>23</v>
      </c>
      <c r="D3301" s="2" t="s">
        <v>127</v>
      </c>
      <c r="E3301" s="12">
        <v>0</v>
      </c>
      <c r="F3301" s="12">
        <v>0</v>
      </c>
      <c r="G3301" s="13">
        <v>0</v>
      </c>
      <c r="H3301" s="13">
        <v>0</v>
      </c>
      <c r="I3301" s="13">
        <v>0</v>
      </c>
      <c r="J3301" s="13">
        <v>0</v>
      </c>
      <c r="K3301" s="13">
        <v>0</v>
      </c>
      <c r="M3301" s="22"/>
      <c r="N3301" s="22"/>
    </row>
    <row r="3302" spans="1:14">
      <c r="A3302" s="6" t="s">
        <v>29</v>
      </c>
      <c r="B3302" s="62" t="s">
        <v>649</v>
      </c>
      <c r="C3302" s="2" t="s">
        <v>23</v>
      </c>
      <c r="D3302" s="2" t="s">
        <v>128</v>
      </c>
      <c r="E3302" s="12">
        <v>0</v>
      </c>
      <c r="F3302" s="12">
        <v>0</v>
      </c>
      <c r="G3302" s="13">
        <v>0</v>
      </c>
      <c r="H3302" s="13">
        <v>0</v>
      </c>
      <c r="I3302" s="13">
        <v>0</v>
      </c>
      <c r="J3302" s="13">
        <v>0</v>
      </c>
      <c r="K3302" s="13">
        <v>0</v>
      </c>
      <c r="M3302" s="22"/>
      <c r="N3302" s="22"/>
    </row>
    <row r="3303" spans="1:14">
      <c r="A3303" s="6" t="s">
        <v>29</v>
      </c>
      <c r="B3303" s="63" t="s">
        <v>649</v>
      </c>
      <c r="C3303" s="2" t="s">
        <v>23</v>
      </c>
      <c r="D3303" s="2" t="s">
        <v>129</v>
      </c>
      <c r="E3303" s="12">
        <v>0</v>
      </c>
      <c r="F3303" s="12">
        <v>0</v>
      </c>
      <c r="G3303" s="13">
        <v>87275</v>
      </c>
      <c r="H3303" s="13">
        <v>84427</v>
      </c>
      <c r="I3303" s="13">
        <v>0</v>
      </c>
      <c r="J3303" s="13">
        <v>2848</v>
      </c>
      <c r="K3303" s="13">
        <v>0</v>
      </c>
      <c r="M3303" s="22"/>
      <c r="N3303" s="22"/>
    </row>
    <row r="3304" spans="1:14">
      <c r="A3304" s="6" t="s">
        <v>29</v>
      </c>
      <c r="B3304" s="62" t="s">
        <v>649</v>
      </c>
      <c r="C3304" s="2" t="s">
        <v>23</v>
      </c>
      <c r="D3304" s="2" t="s">
        <v>130</v>
      </c>
      <c r="E3304" s="12">
        <v>0</v>
      </c>
      <c r="F3304" s="12">
        <v>0</v>
      </c>
      <c r="G3304" s="13">
        <v>0</v>
      </c>
      <c r="H3304" s="13">
        <v>0</v>
      </c>
      <c r="I3304" s="13">
        <v>0</v>
      </c>
      <c r="J3304" s="13">
        <v>0</v>
      </c>
      <c r="K3304" s="13">
        <v>0</v>
      </c>
      <c r="M3304" s="22"/>
      <c r="N3304" s="22"/>
    </row>
    <row r="3305" spans="1:14">
      <c r="A3305" s="6" t="s">
        <v>29</v>
      </c>
      <c r="B3305" s="62" t="s">
        <v>649</v>
      </c>
      <c r="C3305" s="2" t="s">
        <v>23</v>
      </c>
      <c r="D3305" s="2" t="s">
        <v>137</v>
      </c>
      <c r="E3305" s="12">
        <v>0</v>
      </c>
      <c r="F3305" s="12">
        <v>0</v>
      </c>
      <c r="G3305" s="13">
        <v>0</v>
      </c>
      <c r="H3305" s="13">
        <v>0</v>
      </c>
      <c r="I3305" s="13">
        <v>0</v>
      </c>
      <c r="J3305" s="13">
        <v>0</v>
      </c>
      <c r="K3305" s="13">
        <v>0</v>
      </c>
      <c r="M3305" s="22"/>
      <c r="N3305" s="22"/>
    </row>
    <row r="3306" spans="1:14" ht="27.6">
      <c r="A3306" s="6" t="s">
        <v>29</v>
      </c>
      <c r="B3306" s="62" t="s">
        <v>649</v>
      </c>
      <c r="C3306" s="2" t="s">
        <v>23</v>
      </c>
      <c r="D3306" s="2" t="s">
        <v>138</v>
      </c>
      <c r="E3306" s="12">
        <v>0</v>
      </c>
      <c r="F3306" s="12">
        <v>0</v>
      </c>
      <c r="G3306" s="13">
        <v>0</v>
      </c>
      <c r="H3306" s="13">
        <v>0</v>
      </c>
      <c r="I3306" s="13">
        <v>0</v>
      </c>
      <c r="J3306" s="13">
        <v>0</v>
      </c>
      <c r="K3306" s="13">
        <v>0</v>
      </c>
      <c r="M3306" s="22"/>
      <c r="N3306" s="22"/>
    </row>
    <row r="3307" spans="1:14">
      <c r="A3307" s="6" t="s">
        <v>29</v>
      </c>
      <c r="B3307" s="62" t="s">
        <v>649</v>
      </c>
      <c r="C3307" s="2" t="s">
        <v>23</v>
      </c>
      <c r="D3307" s="2" t="s">
        <v>134</v>
      </c>
      <c r="E3307" s="12">
        <v>0</v>
      </c>
      <c r="F3307" s="12">
        <v>0</v>
      </c>
      <c r="G3307" s="13">
        <v>0</v>
      </c>
      <c r="H3307" s="13">
        <v>0</v>
      </c>
      <c r="I3307" s="13">
        <v>0</v>
      </c>
      <c r="J3307" s="13">
        <v>0</v>
      </c>
      <c r="K3307" s="13">
        <v>0</v>
      </c>
      <c r="M3307" s="22"/>
      <c r="N3307" s="22"/>
    </row>
    <row r="3308" spans="1:14">
      <c r="A3308" s="6" t="s">
        <v>29</v>
      </c>
      <c r="B3308" s="62" t="s">
        <v>649</v>
      </c>
      <c r="C3308" s="2" t="s">
        <v>24</v>
      </c>
      <c r="D3308" s="2" t="s">
        <v>125</v>
      </c>
      <c r="E3308" s="12">
        <v>0</v>
      </c>
      <c r="F3308" s="12">
        <v>0</v>
      </c>
      <c r="G3308" s="13">
        <v>1062291</v>
      </c>
      <c r="H3308" s="13">
        <v>0</v>
      </c>
      <c r="I3308" s="13">
        <v>0</v>
      </c>
      <c r="J3308" s="13">
        <v>244200</v>
      </c>
      <c r="K3308" s="13">
        <v>0</v>
      </c>
      <c r="L3308" s="2">
        <v>28652</v>
      </c>
      <c r="M3308" s="22">
        <v>789439</v>
      </c>
      <c r="N3308" s="22" t="s">
        <v>650</v>
      </c>
    </row>
    <row r="3309" spans="1:14">
      <c r="A3309" s="6" t="s">
        <v>29</v>
      </c>
      <c r="B3309" s="62" t="s">
        <v>649</v>
      </c>
      <c r="C3309" s="2" t="s">
        <v>24</v>
      </c>
      <c r="D3309" s="2" t="s">
        <v>126</v>
      </c>
      <c r="E3309" s="12">
        <v>0</v>
      </c>
      <c r="F3309" s="12">
        <v>0</v>
      </c>
      <c r="G3309" s="13">
        <v>1014111</v>
      </c>
      <c r="H3309" s="13">
        <v>0</v>
      </c>
      <c r="I3309" s="13">
        <v>0</v>
      </c>
      <c r="J3309" s="13">
        <v>1014106</v>
      </c>
      <c r="K3309" s="13">
        <v>0</v>
      </c>
      <c r="M3309" s="22"/>
      <c r="N3309" s="22"/>
    </row>
    <row r="3310" spans="1:14">
      <c r="A3310" s="6" t="s">
        <v>29</v>
      </c>
      <c r="B3310" s="62" t="s">
        <v>649</v>
      </c>
      <c r="C3310" s="2" t="s">
        <v>24</v>
      </c>
      <c r="D3310" s="2" t="s">
        <v>127</v>
      </c>
      <c r="E3310" s="12">
        <v>0</v>
      </c>
      <c r="F3310" s="12">
        <v>0</v>
      </c>
      <c r="G3310" s="13">
        <v>0</v>
      </c>
      <c r="H3310" s="13">
        <v>0</v>
      </c>
      <c r="I3310" s="13">
        <v>0</v>
      </c>
      <c r="J3310" s="13">
        <v>0</v>
      </c>
      <c r="K3310" s="13">
        <v>0</v>
      </c>
      <c r="M3310" s="22"/>
      <c r="N3310" s="22"/>
    </row>
    <row r="3311" spans="1:14">
      <c r="A3311" s="6" t="s">
        <v>29</v>
      </c>
      <c r="B3311" s="62" t="s">
        <v>649</v>
      </c>
      <c r="C3311" s="2" t="s">
        <v>24</v>
      </c>
      <c r="D3311" s="2" t="s">
        <v>128</v>
      </c>
      <c r="E3311" s="12">
        <v>0</v>
      </c>
      <c r="F3311" s="12">
        <v>0</v>
      </c>
      <c r="G3311" s="13">
        <v>0</v>
      </c>
      <c r="H3311" s="13">
        <v>0</v>
      </c>
      <c r="I3311" s="13">
        <v>0</v>
      </c>
      <c r="J3311" s="13">
        <v>0</v>
      </c>
      <c r="K3311" s="13">
        <v>0</v>
      </c>
      <c r="M3311" s="22"/>
      <c r="N3311" s="22"/>
    </row>
    <row r="3312" spans="1:14">
      <c r="A3312" s="6" t="s">
        <v>29</v>
      </c>
      <c r="B3312" s="62" t="s">
        <v>649</v>
      </c>
      <c r="C3312" s="2" t="s">
        <v>24</v>
      </c>
      <c r="D3312" s="2" t="s">
        <v>129</v>
      </c>
      <c r="E3312" s="12">
        <v>0</v>
      </c>
      <c r="F3312" s="12">
        <v>0</v>
      </c>
      <c r="G3312" s="13">
        <v>122747</v>
      </c>
      <c r="H3312" s="13">
        <v>0</v>
      </c>
      <c r="I3312" s="13">
        <v>0</v>
      </c>
      <c r="J3312" s="13">
        <v>93035</v>
      </c>
      <c r="K3312" s="13">
        <v>0</v>
      </c>
      <c r="L3312" s="2">
        <v>30120</v>
      </c>
      <c r="M3312" s="22"/>
      <c r="N3312" s="22"/>
    </row>
    <row r="3313" spans="1:14">
      <c r="A3313" s="6" t="s">
        <v>29</v>
      </c>
      <c r="B3313" s="62" t="s">
        <v>649</v>
      </c>
      <c r="C3313" s="2" t="s">
        <v>24</v>
      </c>
      <c r="D3313" s="2" t="s">
        <v>130</v>
      </c>
      <c r="E3313" s="12">
        <v>0</v>
      </c>
      <c r="F3313" s="12">
        <v>0</v>
      </c>
      <c r="G3313" s="13">
        <v>0</v>
      </c>
      <c r="H3313" s="13">
        <v>0</v>
      </c>
      <c r="I3313" s="13">
        <v>0</v>
      </c>
      <c r="J3313" s="13">
        <v>0</v>
      </c>
      <c r="K3313" s="13">
        <v>0</v>
      </c>
      <c r="M3313" s="22"/>
      <c r="N3313" s="22"/>
    </row>
    <row r="3314" spans="1:14">
      <c r="A3314" s="6" t="s">
        <v>29</v>
      </c>
      <c r="B3314" s="62" t="s">
        <v>649</v>
      </c>
      <c r="C3314" s="2" t="s">
        <v>24</v>
      </c>
      <c r="D3314" s="2" t="s">
        <v>137</v>
      </c>
      <c r="E3314" s="12">
        <v>0</v>
      </c>
      <c r="F3314" s="12">
        <v>0</v>
      </c>
      <c r="G3314" s="13">
        <v>0</v>
      </c>
      <c r="H3314" s="13"/>
      <c r="I3314" s="13">
        <v>0</v>
      </c>
      <c r="J3314" s="13">
        <v>0</v>
      </c>
      <c r="K3314" s="13">
        <v>0</v>
      </c>
      <c r="M3314" s="22"/>
      <c r="N3314" s="22"/>
    </row>
    <row r="3315" spans="1:14">
      <c r="A3315" s="6" t="s">
        <v>29</v>
      </c>
      <c r="B3315" s="62" t="s">
        <v>649</v>
      </c>
      <c r="C3315" s="2" t="s">
        <v>24</v>
      </c>
      <c r="D3315" s="2" t="s">
        <v>139</v>
      </c>
      <c r="E3315" s="12">
        <v>0</v>
      </c>
      <c r="F3315" s="12">
        <v>0</v>
      </c>
      <c r="G3315" s="13">
        <v>0</v>
      </c>
      <c r="H3315" s="13">
        <v>0</v>
      </c>
      <c r="I3315" s="13">
        <v>0</v>
      </c>
      <c r="J3315" s="13">
        <v>0</v>
      </c>
      <c r="K3315" s="13">
        <v>0</v>
      </c>
      <c r="M3315" s="22"/>
      <c r="N3315" s="22"/>
    </row>
    <row r="3316" spans="1:14" ht="27.6">
      <c r="A3316" s="6" t="s">
        <v>29</v>
      </c>
      <c r="B3316" s="62" t="s">
        <v>649</v>
      </c>
      <c r="C3316" s="2" t="s">
        <v>24</v>
      </c>
      <c r="D3316" s="2" t="s">
        <v>140</v>
      </c>
      <c r="E3316" s="12">
        <v>0</v>
      </c>
      <c r="F3316" s="12">
        <v>0</v>
      </c>
      <c r="G3316" s="13">
        <v>0</v>
      </c>
      <c r="H3316" s="13">
        <v>0</v>
      </c>
      <c r="I3316" s="13">
        <v>0</v>
      </c>
      <c r="J3316" s="13">
        <v>0</v>
      </c>
      <c r="K3316" s="13">
        <v>0</v>
      </c>
      <c r="M3316" s="22"/>
      <c r="N3316" s="22"/>
    </row>
    <row r="3317" spans="1:14">
      <c r="A3317" s="6" t="s">
        <v>29</v>
      </c>
      <c r="B3317" s="62" t="s">
        <v>649</v>
      </c>
      <c r="C3317" s="2" t="s">
        <v>24</v>
      </c>
      <c r="D3317" s="2" t="s">
        <v>134</v>
      </c>
      <c r="E3317" s="12">
        <v>0</v>
      </c>
      <c r="F3317" s="12">
        <v>0</v>
      </c>
      <c r="G3317" s="13">
        <v>0</v>
      </c>
      <c r="H3317" s="13">
        <v>0</v>
      </c>
      <c r="I3317" s="13">
        <v>0</v>
      </c>
      <c r="J3317" s="13">
        <v>0</v>
      </c>
      <c r="K3317" s="13">
        <v>0</v>
      </c>
      <c r="M3317" s="22"/>
      <c r="N3317" s="22"/>
    </row>
    <row r="3318" spans="1:14">
      <c r="A3318" s="6" t="s">
        <v>29</v>
      </c>
      <c r="B3318" s="62" t="s">
        <v>649</v>
      </c>
      <c r="C3318" s="2" t="s">
        <v>25</v>
      </c>
      <c r="D3318" s="2" t="s">
        <v>134</v>
      </c>
      <c r="E3318" s="12">
        <v>0</v>
      </c>
      <c r="F3318" s="12">
        <v>0</v>
      </c>
      <c r="G3318" s="13">
        <v>0</v>
      </c>
      <c r="H3318" s="13">
        <v>0</v>
      </c>
      <c r="I3318" s="13">
        <v>0</v>
      </c>
      <c r="J3318" s="13">
        <v>0</v>
      </c>
      <c r="K3318" s="13">
        <v>0</v>
      </c>
      <c r="M3318" s="22"/>
      <c r="N3318" s="22"/>
    </row>
    <row r="3319" spans="1:14">
      <c r="A3319" s="6" t="s">
        <v>29</v>
      </c>
      <c r="B3319" s="62" t="s">
        <v>649</v>
      </c>
      <c r="C3319" s="2" t="s">
        <v>25</v>
      </c>
      <c r="D3319" s="2" t="s">
        <v>134</v>
      </c>
      <c r="E3319" s="12">
        <v>0</v>
      </c>
      <c r="F3319" s="12">
        <v>0</v>
      </c>
      <c r="G3319" s="13">
        <v>0</v>
      </c>
      <c r="H3319" s="13">
        <v>0</v>
      </c>
      <c r="I3319" s="13">
        <v>0</v>
      </c>
      <c r="J3319" s="13">
        <v>0</v>
      </c>
      <c r="K3319" s="13">
        <v>0</v>
      </c>
      <c r="M3319" s="22"/>
      <c r="N3319" s="22"/>
    </row>
    <row r="3320" spans="1:14">
      <c r="A3320" s="6" t="s">
        <v>29</v>
      </c>
      <c r="B3320" s="62" t="s">
        <v>649</v>
      </c>
      <c r="C3320" s="2" t="s">
        <v>26</v>
      </c>
      <c r="D3320" s="2" t="s">
        <v>134</v>
      </c>
      <c r="E3320" s="12">
        <v>0</v>
      </c>
      <c r="F3320" s="12">
        <v>0</v>
      </c>
      <c r="G3320" s="13">
        <v>0</v>
      </c>
      <c r="H3320" s="13">
        <v>0</v>
      </c>
      <c r="I3320" s="13">
        <v>0</v>
      </c>
      <c r="J3320" s="13">
        <v>0</v>
      </c>
      <c r="K3320" s="13">
        <v>0</v>
      </c>
      <c r="M3320" s="22"/>
      <c r="N3320" s="22"/>
    </row>
    <row r="3321" spans="1:14">
      <c r="A3321" s="6" t="s">
        <v>29</v>
      </c>
      <c r="B3321" s="62" t="s">
        <v>649</v>
      </c>
      <c r="C3321" s="2" t="s">
        <v>26</v>
      </c>
      <c r="D3321" s="2" t="s">
        <v>134</v>
      </c>
      <c r="E3321" s="12">
        <v>0</v>
      </c>
      <c r="F3321" s="12">
        <v>0</v>
      </c>
      <c r="G3321" s="13">
        <v>0</v>
      </c>
      <c r="H3321" s="13">
        <v>0</v>
      </c>
      <c r="I3321" s="13">
        <v>0</v>
      </c>
      <c r="J3321" s="13">
        <v>0</v>
      </c>
      <c r="K3321" s="13">
        <v>0</v>
      </c>
      <c r="M3321" s="22"/>
      <c r="N3321" s="22"/>
    </row>
    <row r="3322" spans="1:14">
      <c r="A3322" s="6" t="s">
        <v>29</v>
      </c>
      <c r="B3322" s="62" t="s">
        <v>649</v>
      </c>
      <c r="C3322" s="2" t="s">
        <v>14</v>
      </c>
      <c r="D3322" s="2" t="s">
        <v>134</v>
      </c>
      <c r="E3322" s="12">
        <v>0</v>
      </c>
      <c r="F3322" s="12">
        <v>0</v>
      </c>
      <c r="G3322" s="13">
        <v>0</v>
      </c>
      <c r="H3322" s="13">
        <v>0</v>
      </c>
      <c r="I3322" s="13">
        <v>0</v>
      </c>
      <c r="J3322" s="13">
        <v>0</v>
      </c>
      <c r="K3322" s="13">
        <v>0</v>
      </c>
      <c r="M3322" s="22"/>
      <c r="N3322" s="22"/>
    </row>
    <row r="3323" spans="1:14">
      <c r="A3323" s="6" t="s">
        <v>29</v>
      </c>
      <c r="B3323" s="62" t="s">
        <v>649</v>
      </c>
      <c r="C3323" s="2" t="s">
        <v>14</v>
      </c>
      <c r="D3323" s="2" t="s">
        <v>134</v>
      </c>
      <c r="E3323" s="12">
        <v>0</v>
      </c>
      <c r="F3323" s="12">
        <v>0</v>
      </c>
      <c r="G3323" s="13">
        <v>0</v>
      </c>
      <c r="H3323" s="13">
        <v>0</v>
      </c>
      <c r="I3323" s="13">
        <v>0</v>
      </c>
      <c r="J3323" s="13">
        <v>0</v>
      </c>
      <c r="K3323" s="13">
        <v>0</v>
      </c>
      <c r="M3323" s="22"/>
      <c r="N3323" s="22"/>
    </row>
    <row r="3324" spans="1:14" ht="27.6">
      <c r="A3324" s="6" t="s">
        <v>29</v>
      </c>
      <c r="B3324" s="62" t="s">
        <v>649</v>
      </c>
      <c r="C3324" s="2" t="s">
        <v>27</v>
      </c>
      <c r="D3324" s="2" t="s">
        <v>141</v>
      </c>
      <c r="E3324" s="12">
        <v>0</v>
      </c>
      <c r="F3324" s="12">
        <v>0</v>
      </c>
      <c r="G3324" s="13">
        <v>0</v>
      </c>
      <c r="H3324" s="13">
        <v>0</v>
      </c>
      <c r="I3324" s="13">
        <v>0</v>
      </c>
      <c r="J3324" s="13">
        <v>0</v>
      </c>
      <c r="K3324" s="13">
        <v>0</v>
      </c>
      <c r="M3324" s="22"/>
      <c r="N3324" s="22"/>
    </row>
    <row r="3325" spans="1:14" ht="41.4">
      <c r="A3325" s="6" t="s">
        <v>29</v>
      </c>
      <c r="B3325" s="62" t="s">
        <v>649</v>
      </c>
      <c r="C3325" s="2" t="s">
        <v>27</v>
      </c>
      <c r="D3325" s="2" t="s">
        <v>142</v>
      </c>
      <c r="E3325" s="12">
        <v>0</v>
      </c>
      <c r="F3325" s="12">
        <v>0</v>
      </c>
      <c r="G3325" s="13">
        <v>0</v>
      </c>
      <c r="H3325" s="13">
        <v>0</v>
      </c>
      <c r="I3325" s="13">
        <v>0</v>
      </c>
      <c r="J3325" s="13">
        <v>0</v>
      </c>
      <c r="K3325" s="13">
        <v>0</v>
      </c>
      <c r="M3325" s="22"/>
      <c r="N3325" s="22"/>
    </row>
    <row r="3326" spans="1:14">
      <c r="A3326" s="6" t="s">
        <v>32</v>
      </c>
      <c r="B3326" s="62" t="s">
        <v>652</v>
      </c>
      <c r="C3326" s="2" t="s">
        <v>22</v>
      </c>
      <c r="D3326" s="2" t="s">
        <v>125</v>
      </c>
      <c r="E3326" s="12">
        <v>19908222</v>
      </c>
      <c r="F3326" s="12">
        <v>19859141</v>
      </c>
      <c r="G3326" s="13">
        <v>0</v>
      </c>
      <c r="H3326" s="13">
        <v>49081</v>
      </c>
      <c r="I3326" s="13">
        <v>0</v>
      </c>
      <c r="J3326" s="13">
        <v>0</v>
      </c>
      <c r="K3326" s="13">
        <v>0</v>
      </c>
      <c r="L3326" s="2">
        <v>0</v>
      </c>
      <c r="M3326" s="22">
        <v>0</v>
      </c>
      <c r="N3326" s="22"/>
    </row>
    <row r="3327" spans="1:14">
      <c r="A3327" s="6" t="s">
        <v>32</v>
      </c>
      <c r="B3327" s="62" t="s">
        <v>652</v>
      </c>
      <c r="C3327" s="2" t="s">
        <v>22</v>
      </c>
      <c r="D3327" s="2" t="s">
        <v>126</v>
      </c>
      <c r="E3327" s="12">
        <v>19908221</v>
      </c>
      <c r="F3327" s="12">
        <v>3179604</v>
      </c>
      <c r="G3327" s="13">
        <v>0</v>
      </c>
      <c r="H3327" s="13">
        <v>16656592</v>
      </c>
      <c r="I3327" s="13">
        <v>0</v>
      </c>
      <c r="J3327" s="13">
        <v>72026</v>
      </c>
      <c r="K3327" s="13">
        <v>0</v>
      </c>
      <c r="L3327" s="2">
        <v>0</v>
      </c>
      <c r="M3327" s="22">
        <v>0</v>
      </c>
      <c r="N3327" s="22"/>
    </row>
    <row r="3328" spans="1:14">
      <c r="A3328" s="6" t="s">
        <v>32</v>
      </c>
      <c r="B3328" s="62" t="s">
        <v>652</v>
      </c>
      <c r="C3328" s="2" t="s">
        <v>22</v>
      </c>
      <c r="D3328" s="2" t="s">
        <v>127</v>
      </c>
      <c r="E3328" s="12"/>
      <c r="F3328" s="12"/>
      <c r="G3328" s="13"/>
      <c r="H3328" s="13"/>
      <c r="I3328" s="13"/>
      <c r="J3328" s="13"/>
      <c r="K3328" s="13"/>
      <c r="M3328" s="22"/>
      <c r="N3328" s="22"/>
    </row>
    <row r="3329" spans="1:14">
      <c r="A3329" s="6" t="s">
        <v>32</v>
      </c>
      <c r="B3329" s="62" t="s">
        <v>652</v>
      </c>
      <c r="C3329" s="2" t="s">
        <v>22</v>
      </c>
      <c r="D3329" s="2" t="s">
        <v>128</v>
      </c>
      <c r="E3329" s="12"/>
      <c r="F3329" s="12"/>
      <c r="G3329" s="13"/>
      <c r="H3329" s="13"/>
      <c r="I3329" s="13"/>
      <c r="J3329" s="13"/>
      <c r="K3329" s="13"/>
      <c r="M3329" s="22"/>
      <c r="N3329" s="22"/>
    </row>
    <row r="3330" spans="1:14">
      <c r="A3330" s="6" t="s">
        <v>32</v>
      </c>
      <c r="B3330" s="62" t="s">
        <v>652</v>
      </c>
      <c r="C3330" s="2" t="s">
        <v>22</v>
      </c>
      <c r="D3330" s="2" t="s">
        <v>129</v>
      </c>
      <c r="E3330" s="12"/>
      <c r="F3330" s="12"/>
      <c r="G3330" s="13"/>
      <c r="H3330" s="13"/>
      <c r="I3330" s="13"/>
      <c r="J3330" s="13"/>
      <c r="K3330" s="13"/>
      <c r="M3330" s="22"/>
      <c r="N3330" s="22"/>
    </row>
    <row r="3331" spans="1:14">
      <c r="A3331" s="6" t="s">
        <v>32</v>
      </c>
      <c r="B3331" s="62" t="s">
        <v>652</v>
      </c>
      <c r="C3331" s="2" t="s">
        <v>22</v>
      </c>
      <c r="D3331" s="2" t="s">
        <v>130</v>
      </c>
      <c r="E3331" s="12"/>
      <c r="F3331" s="12"/>
      <c r="G3331" s="13"/>
      <c r="H3331" s="13"/>
      <c r="I3331" s="13"/>
      <c r="J3331" s="13"/>
      <c r="K3331" s="13"/>
      <c r="M3331" s="22"/>
      <c r="N3331" s="22"/>
    </row>
    <row r="3332" spans="1:14">
      <c r="A3332" s="6" t="s">
        <v>32</v>
      </c>
      <c r="B3332" s="62" t="s">
        <v>652</v>
      </c>
      <c r="C3332" s="2" t="s">
        <v>22</v>
      </c>
      <c r="D3332" s="2" t="s">
        <v>131</v>
      </c>
      <c r="E3332" s="12"/>
      <c r="F3332" s="12"/>
      <c r="G3332" s="13"/>
      <c r="H3332" s="13"/>
      <c r="I3332" s="13"/>
      <c r="J3332" s="13"/>
      <c r="K3332" s="13"/>
      <c r="M3332" s="22"/>
      <c r="N3332" s="22"/>
    </row>
    <row r="3333" spans="1:14" ht="27.6">
      <c r="A3333" s="6" t="s">
        <v>32</v>
      </c>
      <c r="B3333" s="62" t="s">
        <v>652</v>
      </c>
      <c r="C3333" s="2" t="s">
        <v>22</v>
      </c>
      <c r="D3333" s="2" t="s">
        <v>132</v>
      </c>
      <c r="E3333" s="12"/>
      <c r="F3333" s="12"/>
      <c r="G3333" s="13"/>
      <c r="H3333" s="13"/>
      <c r="I3333" s="13"/>
      <c r="J3333" s="13"/>
      <c r="K3333" s="13"/>
      <c r="M3333" s="22"/>
      <c r="N3333" s="22"/>
    </row>
    <row r="3334" spans="1:14">
      <c r="A3334" s="6" t="s">
        <v>32</v>
      </c>
      <c r="B3334" s="62" t="s">
        <v>652</v>
      </c>
      <c r="C3334" s="2" t="s">
        <v>22</v>
      </c>
      <c r="D3334" s="2" t="s">
        <v>133</v>
      </c>
      <c r="E3334" s="12"/>
      <c r="F3334" s="12"/>
      <c r="G3334" s="13"/>
      <c r="H3334" s="13"/>
      <c r="I3334" s="13"/>
      <c r="J3334" s="13"/>
      <c r="K3334" s="13"/>
      <c r="M3334" s="22"/>
      <c r="N3334" s="22"/>
    </row>
    <row r="3335" spans="1:14">
      <c r="A3335" s="6" t="s">
        <v>32</v>
      </c>
      <c r="B3335" s="62" t="s">
        <v>652</v>
      </c>
      <c r="C3335" s="2" t="s">
        <v>22</v>
      </c>
      <c r="D3335" s="2" t="s">
        <v>134</v>
      </c>
      <c r="E3335" s="12"/>
      <c r="F3335" s="12"/>
      <c r="G3335" s="13"/>
      <c r="H3335" s="13"/>
      <c r="I3335" s="13"/>
      <c r="J3335" s="13"/>
      <c r="K3335" s="13"/>
      <c r="M3335" s="22"/>
      <c r="N3335" s="22"/>
    </row>
    <row r="3336" spans="1:14">
      <c r="A3336" s="6" t="s">
        <v>32</v>
      </c>
      <c r="B3336" s="62" t="s">
        <v>652</v>
      </c>
      <c r="C3336" s="2" t="s">
        <v>87</v>
      </c>
      <c r="D3336" s="2" t="s">
        <v>135</v>
      </c>
      <c r="E3336" s="12">
        <v>0</v>
      </c>
      <c r="F3336" s="12">
        <v>0</v>
      </c>
      <c r="G3336" s="13">
        <v>4950373</v>
      </c>
      <c r="H3336" s="13">
        <v>4950373</v>
      </c>
      <c r="I3336" s="13">
        <v>1576450</v>
      </c>
      <c r="J3336" s="13">
        <v>528316</v>
      </c>
      <c r="K3336" s="13">
        <v>974000</v>
      </c>
      <c r="L3336" s="2">
        <v>1293451</v>
      </c>
      <c r="M3336" s="22">
        <v>5000</v>
      </c>
      <c r="N3336" s="22" t="s">
        <v>658</v>
      </c>
    </row>
    <row r="3337" spans="1:14">
      <c r="A3337" s="6" t="s">
        <v>32</v>
      </c>
      <c r="B3337" s="62" t="s">
        <v>652</v>
      </c>
      <c r="C3337" s="2" t="s">
        <v>23</v>
      </c>
      <c r="D3337" s="2" t="s">
        <v>136</v>
      </c>
      <c r="E3337" s="12">
        <v>0</v>
      </c>
      <c r="F3337" s="12">
        <v>0</v>
      </c>
      <c r="G3337" s="13">
        <v>19908222</v>
      </c>
      <c r="H3337" s="13">
        <v>19908222</v>
      </c>
      <c r="I3337" s="13">
        <v>0</v>
      </c>
      <c r="J3337" s="13">
        <v>0</v>
      </c>
      <c r="K3337" s="13">
        <v>0</v>
      </c>
      <c r="L3337" s="2">
        <v>0</v>
      </c>
      <c r="M3337" s="22">
        <v>0</v>
      </c>
      <c r="N3337" s="22"/>
    </row>
    <row r="3338" spans="1:14">
      <c r="A3338" s="6" t="s">
        <v>32</v>
      </c>
      <c r="B3338" s="62" t="s">
        <v>652</v>
      </c>
      <c r="C3338" s="2" t="s">
        <v>23</v>
      </c>
      <c r="D3338" s="2" t="s">
        <v>126</v>
      </c>
      <c r="E3338" s="12">
        <v>0</v>
      </c>
      <c r="F3338" s="12">
        <v>0</v>
      </c>
      <c r="G3338" s="13">
        <v>41175998</v>
      </c>
      <c r="H3338" s="13">
        <v>30947290</v>
      </c>
      <c r="I3338" s="13">
        <v>0</v>
      </c>
      <c r="J3338" s="13">
        <v>10055713</v>
      </c>
      <c r="K3338" s="13">
        <v>0</v>
      </c>
      <c r="L3338" s="2">
        <v>-95</v>
      </c>
      <c r="M3338" s="22">
        <v>0</v>
      </c>
      <c r="N3338" s="22"/>
    </row>
    <row r="3339" spans="1:14">
      <c r="A3339" s="6" t="s">
        <v>32</v>
      </c>
      <c r="B3339" s="62" t="s">
        <v>652</v>
      </c>
      <c r="C3339" s="2" t="s">
        <v>23</v>
      </c>
      <c r="D3339" s="2" t="s">
        <v>127</v>
      </c>
      <c r="E3339" s="12"/>
      <c r="F3339" s="12"/>
      <c r="G3339" s="13"/>
      <c r="H3339" s="13"/>
      <c r="I3339" s="13"/>
      <c r="J3339" s="13"/>
      <c r="K3339" s="13"/>
      <c r="M3339" s="22"/>
      <c r="N3339" s="22"/>
    </row>
    <row r="3340" spans="1:14">
      <c r="A3340" s="6" t="s">
        <v>32</v>
      </c>
      <c r="B3340" s="63" t="s">
        <v>652</v>
      </c>
      <c r="C3340" s="2" t="s">
        <v>23</v>
      </c>
      <c r="D3340" s="2" t="s">
        <v>128</v>
      </c>
      <c r="E3340" s="12"/>
      <c r="F3340" s="12"/>
      <c r="G3340" s="13"/>
      <c r="H3340" s="13"/>
      <c r="I3340" s="13"/>
      <c r="J3340" s="13"/>
      <c r="K3340" s="13"/>
      <c r="M3340" s="22"/>
      <c r="N3340" s="22"/>
    </row>
    <row r="3341" spans="1:14">
      <c r="A3341" s="6" t="s">
        <v>32</v>
      </c>
      <c r="B3341" s="62" t="s">
        <v>652</v>
      </c>
      <c r="C3341" s="2" t="s">
        <v>23</v>
      </c>
      <c r="D3341" s="2" t="s">
        <v>129</v>
      </c>
      <c r="E3341" s="12"/>
      <c r="F3341" s="12"/>
      <c r="G3341" s="13"/>
      <c r="H3341" s="13"/>
      <c r="I3341" s="13"/>
      <c r="J3341" s="13"/>
      <c r="K3341" s="13"/>
      <c r="M3341" s="22"/>
      <c r="N3341" s="22"/>
    </row>
    <row r="3342" spans="1:14">
      <c r="A3342" s="6" t="s">
        <v>32</v>
      </c>
      <c r="B3342" s="62" t="s">
        <v>652</v>
      </c>
      <c r="C3342" s="2" t="s">
        <v>23</v>
      </c>
      <c r="D3342" s="2" t="s">
        <v>130</v>
      </c>
      <c r="E3342" s="12"/>
      <c r="F3342" s="12"/>
      <c r="G3342" s="13"/>
      <c r="H3342" s="13"/>
      <c r="I3342" s="13"/>
      <c r="J3342" s="13"/>
      <c r="K3342" s="13"/>
      <c r="M3342" s="22"/>
      <c r="N3342" s="22"/>
    </row>
    <row r="3343" spans="1:14">
      <c r="A3343" s="6" t="s">
        <v>32</v>
      </c>
      <c r="B3343" s="62" t="s">
        <v>652</v>
      </c>
      <c r="C3343" s="2" t="s">
        <v>23</v>
      </c>
      <c r="D3343" s="2" t="s">
        <v>137</v>
      </c>
      <c r="E3343" s="12"/>
      <c r="F3343" s="12"/>
      <c r="G3343" s="13"/>
      <c r="H3343" s="13"/>
      <c r="I3343" s="13"/>
      <c r="J3343" s="13"/>
      <c r="K3343" s="13"/>
      <c r="M3343" s="22"/>
      <c r="N3343" s="22"/>
    </row>
    <row r="3344" spans="1:14" ht="27.6">
      <c r="A3344" s="6" t="s">
        <v>32</v>
      </c>
      <c r="B3344" s="62" t="s">
        <v>652</v>
      </c>
      <c r="C3344" s="2" t="s">
        <v>23</v>
      </c>
      <c r="D3344" s="2" t="s">
        <v>138</v>
      </c>
      <c r="E3344" s="12"/>
      <c r="F3344" s="12"/>
      <c r="G3344" s="13"/>
      <c r="H3344" s="13"/>
      <c r="I3344" s="13"/>
      <c r="J3344" s="13"/>
      <c r="K3344" s="13"/>
      <c r="M3344" s="22"/>
      <c r="N3344" s="22"/>
    </row>
    <row r="3345" spans="1:14">
      <c r="A3345" s="6" t="s">
        <v>32</v>
      </c>
      <c r="B3345" s="62" t="s">
        <v>652</v>
      </c>
      <c r="C3345" s="2" t="s">
        <v>23</v>
      </c>
      <c r="D3345" s="2" t="s">
        <v>134</v>
      </c>
      <c r="E3345" s="12"/>
      <c r="F3345" s="12"/>
      <c r="G3345" s="13"/>
      <c r="H3345" s="13"/>
      <c r="I3345" s="13"/>
      <c r="J3345" s="13"/>
      <c r="K3345" s="13"/>
      <c r="M3345" s="22"/>
      <c r="N3345" s="22"/>
    </row>
    <row r="3346" spans="1:14">
      <c r="A3346" s="6" t="s">
        <v>32</v>
      </c>
      <c r="B3346" s="62" t="s">
        <v>652</v>
      </c>
      <c r="C3346" s="2" t="s">
        <v>24</v>
      </c>
      <c r="D3346" s="2" t="s">
        <v>125</v>
      </c>
      <c r="E3346" s="12">
        <v>0</v>
      </c>
      <c r="F3346" s="12">
        <v>0</v>
      </c>
      <c r="G3346" s="13">
        <v>53991953</v>
      </c>
      <c r="H3346" s="13">
        <v>10214300</v>
      </c>
      <c r="I3346" s="13">
        <v>0</v>
      </c>
      <c r="J3346" s="13">
        <v>43777653</v>
      </c>
      <c r="K3346" s="13">
        <v>0</v>
      </c>
      <c r="L3346" s="2">
        <v>0</v>
      </c>
      <c r="M3346" s="22">
        <v>0</v>
      </c>
      <c r="N3346" s="22"/>
    </row>
    <row r="3347" spans="1:14">
      <c r="A3347" s="6" t="s">
        <v>32</v>
      </c>
      <c r="B3347" s="62" t="s">
        <v>652</v>
      </c>
      <c r="C3347" s="2" t="s">
        <v>24</v>
      </c>
      <c r="D3347" s="2" t="s">
        <v>126</v>
      </c>
      <c r="E3347" s="12">
        <v>0</v>
      </c>
      <c r="F3347" s="12">
        <v>0</v>
      </c>
      <c r="G3347" s="13">
        <v>53959690</v>
      </c>
      <c r="H3347" s="13">
        <v>19454667</v>
      </c>
      <c r="I3347" s="13">
        <v>0</v>
      </c>
      <c r="J3347" s="13">
        <v>34158350</v>
      </c>
      <c r="K3347" s="13"/>
      <c r="L3347" s="2">
        <v>166074</v>
      </c>
      <c r="M3347" s="22">
        <v>166806</v>
      </c>
      <c r="N3347" s="22"/>
    </row>
    <row r="3348" spans="1:14">
      <c r="A3348" s="6" t="s">
        <v>32</v>
      </c>
      <c r="B3348" s="62" t="s">
        <v>652</v>
      </c>
      <c r="C3348" s="2" t="s">
        <v>24</v>
      </c>
      <c r="D3348" s="2" t="s">
        <v>127</v>
      </c>
      <c r="E3348" s="12"/>
      <c r="F3348" s="12"/>
      <c r="G3348" s="13"/>
      <c r="H3348" s="13"/>
      <c r="I3348" s="13"/>
      <c r="J3348" s="13"/>
      <c r="K3348" s="13"/>
      <c r="M3348" s="22"/>
      <c r="N3348" s="22"/>
    </row>
    <row r="3349" spans="1:14">
      <c r="A3349" s="6" t="s">
        <v>32</v>
      </c>
      <c r="B3349" s="62" t="s">
        <v>652</v>
      </c>
      <c r="C3349" s="2" t="s">
        <v>24</v>
      </c>
      <c r="D3349" s="2" t="s">
        <v>128</v>
      </c>
      <c r="E3349" s="12"/>
      <c r="F3349" s="12"/>
      <c r="G3349" s="13"/>
      <c r="H3349" s="13"/>
      <c r="I3349" s="13"/>
      <c r="J3349" s="13"/>
      <c r="K3349" s="13"/>
      <c r="M3349" s="22"/>
      <c r="N3349" s="22"/>
    </row>
    <row r="3350" spans="1:14">
      <c r="A3350" s="6" t="s">
        <v>32</v>
      </c>
      <c r="B3350" s="62" t="s">
        <v>652</v>
      </c>
      <c r="C3350" s="2" t="s">
        <v>24</v>
      </c>
      <c r="D3350" s="2" t="s">
        <v>129</v>
      </c>
      <c r="E3350" s="12"/>
      <c r="F3350" s="12"/>
      <c r="G3350" s="13"/>
      <c r="H3350" s="13"/>
      <c r="I3350" s="13"/>
      <c r="J3350" s="13"/>
      <c r="K3350" s="13"/>
      <c r="M3350" s="22"/>
      <c r="N3350" s="22"/>
    </row>
    <row r="3351" spans="1:14">
      <c r="A3351" s="6" t="s">
        <v>32</v>
      </c>
      <c r="B3351" s="62" t="s">
        <v>652</v>
      </c>
      <c r="C3351" s="2" t="s">
        <v>24</v>
      </c>
      <c r="D3351" s="2" t="s">
        <v>130</v>
      </c>
      <c r="E3351" s="12"/>
      <c r="F3351" s="12"/>
      <c r="G3351" s="13"/>
      <c r="H3351" s="13"/>
      <c r="I3351" s="13"/>
      <c r="J3351" s="13"/>
      <c r="K3351" s="13"/>
      <c r="M3351" s="22"/>
      <c r="N3351" s="22"/>
    </row>
    <row r="3352" spans="1:14">
      <c r="A3352" s="6" t="s">
        <v>32</v>
      </c>
      <c r="B3352" s="62" t="s">
        <v>652</v>
      </c>
      <c r="C3352" s="2" t="s">
        <v>24</v>
      </c>
      <c r="D3352" s="2" t="s">
        <v>137</v>
      </c>
      <c r="E3352" s="12"/>
      <c r="F3352" s="12"/>
      <c r="G3352" s="13"/>
      <c r="H3352" s="13"/>
      <c r="I3352" s="13"/>
      <c r="J3352" s="13"/>
      <c r="K3352" s="13"/>
      <c r="M3352" s="22"/>
      <c r="N3352" s="22"/>
    </row>
    <row r="3353" spans="1:14">
      <c r="A3353" s="6" t="s">
        <v>32</v>
      </c>
      <c r="B3353" s="62" t="s">
        <v>652</v>
      </c>
      <c r="C3353" s="2" t="s">
        <v>24</v>
      </c>
      <c r="D3353" s="2" t="s">
        <v>139</v>
      </c>
      <c r="E3353" s="12"/>
      <c r="F3353" s="12"/>
      <c r="G3353" s="13"/>
      <c r="H3353" s="13"/>
      <c r="I3353" s="13"/>
      <c r="J3353" s="13"/>
      <c r="K3353" s="13"/>
      <c r="M3353" s="22"/>
      <c r="N3353" s="22"/>
    </row>
    <row r="3354" spans="1:14" ht="27.6">
      <c r="A3354" s="6" t="s">
        <v>32</v>
      </c>
      <c r="B3354" s="62" t="s">
        <v>652</v>
      </c>
      <c r="C3354" s="2" t="s">
        <v>24</v>
      </c>
      <c r="D3354" s="2" t="s">
        <v>140</v>
      </c>
      <c r="E3354" s="12"/>
      <c r="F3354" s="12"/>
      <c r="G3354" s="13"/>
      <c r="H3354" s="13"/>
      <c r="I3354" s="13"/>
      <c r="J3354" s="13"/>
      <c r="K3354" s="13"/>
      <c r="M3354" s="22"/>
      <c r="N3354" s="22"/>
    </row>
    <row r="3355" spans="1:14">
      <c r="A3355" s="6" t="s">
        <v>32</v>
      </c>
      <c r="B3355" s="62" t="s">
        <v>652</v>
      </c>
      <c r="C3355" s="2" t="s">
        <v>24</v>
      </c>
      <c r="D3355" s="2" t="s">
        <v>134</v>
      </c>
      <c r="E3355" s="12"/>
      <c r="F3355" s="12"/>
      <c r="G3355" s="13"/>
      <c r="H3355" s="13"/>
      <c r="I3355" s="13"/>
      <c r="J3355" s="13"/>
      <c r="K3355" s="13"/>
      <c r="M3355" s="22"/>
      <c r="N3355" s="22"/>
    </row>
    <row r="3356" spans="1:14">
      <c r="A3356" s="6" t="s">
        <v>32</v>
      </c>
      <c r="B3356" s="62" t="s">
        <v>652</v>
      </c>
      <c r="C3356" s="2" t="s">
        <v>25</v>
      </c>
      <c r="D3356" s="2" t="s">
        <v>134</v>
      </c>
      <c r="E3356" s="12"/>
      <c r="F3356" s="12"/>
      <c r="G3356" s="13"/>
      <c r="H3356" s="13"/>
      <c r="I3356" s="13"/>
      <c r="J3356" s="13"/>
      <c r="K3356" s="13"/>
      <c r="M3356" s="22"/>
      <c r="N3356" s="22"/>
    </row>
    <row r="3357" spans="1:14">
      <c r="A3357" s="6" t="s">
        <v>32</v>
      </c>
      <c r="B3357" s="62" t="s">
        <v>652</v>
      </c>
      <c r="C3357" s="2" t="s">
        <v>25</v>
      </c>
      <c r="D3357" s="2" t="s">
        <v>134</v>
      </c>
      <c r="E3357" s="12"/>
      <c r="F3357" s="12"/>
      <c r="G3357" s="13"/>
      <c r="H3357" s="13"/>
      <c r="I3357" s="13"/>
      <c r="J3357" s="13"/>
      <c r="K3357" s="13"/>
      <c r="M3357" s="22"/>
      <c r="N3357" s="22"/>
    </row>
    <row r="3358" spans="1:14">
      <c r="A3358" s="6" t="s">
        <v>32</v>
      </c>
      <c r="B3358" s="62" t="s">
        <v>652</v>
      </c>
      <c r="C3358" s="2" t="s">
        <v>26</v>
      </c>
      <c r="D3358" s="2" t="s">
        <v>134</v>
      </c>
      <c r="E3358" s="12"/>
      <c r="F3358" s="12"/>
      <c r="G3358" s="13"/>
      <c r="H3358" s="13"/>
      <c r="I3358" s="13"/>
      <c r="J3358" s="13"/>
      <c r="K3358" s="13"/>
      <c r="M3358" s="22"/>
      <c r="N3358" s="22"/>
    </row>
    <row r="3359" spans="1:14">
      <c r="A3359" s="6" t="s">
        <v>32</v>
      </c>
      <c r="B3359" s="62" t="s">
        <v>652</v>
      </c>
      <c r="C3359" s="2" t="s">
        <v>26</v>
      </c>
      <c r="D3359" s="2" t="s">
        <v>134</v>
      </c>
      <c r="E3359" s="12"/>
      <c r="F3359" s="12"/>
      <c r="G3359" s="13"/>
      <c r="H3359" s="13"/>
      <c r="I3359" s="13"/>
      <c r="J3359" s="13"/>
      <c r="K3359" s="13"/>
      <c r="M3359" s="22"/>
      <c r="N3359" s="22"/>
    </row>
    <row r="3360" spans="1:14">
      <c r="A3360" s="6" t="s">
        <v>32</v>
      </c>
      <c r="B3360" s="62" t="s">
        <v>652</v>
      </c>
      <c r="C3360" s="2" t="s">
        <v>14</v>
      </c>
      <c r="D3360" s="2" t="s">
        <v>134</v>
      </c>
      <c r="E3360" s="12"/>
      <c r="F3360" s="12"/>
      <c r="G3360" s="13"/>
      <c r="H3360" s="13"/>
      <c r="I3360" s="13"/>
      <c r="J3360" s="13"/>
      <c r="K3360" s="13"/>
      <c r="M3360" s="22"/>
      <c r="N3360" s="22"/>
    </row>
    <row r="3361" spans="1:14">
      <c r="A3361" s="6" t="s">
        <v>32</v>
      </c>
      <c r="B3361" s="62" t="s">
        <v>652</v>
      </c>
      <c r="C3361" s="2" t="s">
        <v>14</v>
      </c>
      <c r="D3361" s="2" t="s">
        <v>134</v>
      </c>
      <c r="E3361" s="12"/>
      <c r="F3361" s="12"/>
      <c r="G3361" s="13"/>
      <c r="H3361" s="13"/>
      <c r="I3361" s="13"/>
      <c r="J3361" s="13"/>
      <c r="K3361" s="13"/>
      <c r="M3361" s="22"/>
      <c r="N3361" s="22"/>
    </row>
    <row r="3362" spans="1:14" ht="27.6">
      <c r="A3362" s="6" t="s">
        <v>32</v>
      </c>
      <c r="B3362" s="62" t="s">
        <v>652</v>
      </c>
      <c r="C3362" s="2" t="s">
        <v>27</v>
      </c>
      <c r="D3362" s="2" t="s">
        <v>141</v>
      </c>
      <c r="E3362" s="12"/>
      <c r="F3362" s="12"/>
      <c r="G3362" s="13"/>
      <c r="H3362" s="13"/>
      <c r="I3362" s="13"/>
      <c r="J3362" s="13"/>
      <c r="K3362" s="13"/>
      <c r="M3362" s="22"/>
      <c r="N3362" s="22"/>
    </row>
    <row r="3363" spans="1:14" ht="41.4">
      <c r="A3363" s="6" t="s">
        <v>32</v>
      </c>
      <c r="B3363" s="62" t="s">
        <v>652</v>
      </c>
      <c r="C3363" s="2" t="s">
        <v>27</v>
      </c>
      <c r="D3363" s="2" t="s">
        <v>142</v>
      </c>
      <c r="E3363" s="12"/>
      <c r="F3363" s="12"/>
      <c r="G3363" s="13"/>
      <c r="H3363" s="13"/>
      <c r="I3363" s="13"/>
      <c r="J3363" s="13"/>
      <c r="K3363" s="13"/>
      <c r="M3363" s="22"/>
      <c r="N3363" s="22"/>
    </row>
    <row r="3364" spans="1:14">
      <c r="A3364" s="6" t="s">
        <v>32</v>
      </c>
      <c r="B3364" s="62" t="s">
        <v>659</v>
      </c>
      <c r="C3364" s="2" t="s">
        <v>22</v>
      </c>
      <c r="D3364" s="2" t="s">
        <v>125</v>
      </c>
      <c r="E3364" s="12">
        <v>5052831</v>
      </c>
      <c r="F3364" s="12">
        <v>3657958</v>
      </c>
      <c r="G3364" s="13"/>
      <c r="H3364" s="13">
        <v>1394873</v>
      </c>
      <c r="I3364" s="13"/>
      <c r="J3364" s="13"/>
      <c r="K3364" s="13"/>
      <c r="M3364" s="22"/>
      <c r="N3364" s="22"/>
    </row>
    <row r="3365" spans="1:14">
      <c r="A3365" s="6" t="s">
        <v>32</v>
      </c>
      <c r="B3365" s="62" t="s">
        <v>659</v>
      </c>
      <c r="C3365" s="2" t="s">
        <v>22</v>
      </c>
      <c r="D3365" s="2" t="s">
        <v>126</v>
      </c>
      <c r="E3365" s="12">
        <v>5052831</v>
      </c>
      <c r="F3365" s="12">
        <v>390678</v>
      </c>
      <c r="G3365" s="13"/>
      <c r="H3365" s="13">
        <v>4662153</v>
      </c>
      <c r="I3365" s="13"/>
      <c r="J3365" s="13"/>
      <c r="K3365" s="13"/>
      <c r="L3365" s="2">
        <v>-1561</v>
      </c>
      <c r="M3365" s="22"/>
      <c r="N3365" s="22"/>
    </row>
    <row r="3366" spans="1:14">
      <c r="A3366" s="6" t="s">
        <v>32</v>
      </c>
      <c r="B3366" s="62" t="s">
        <v>659</v>
      </c>
      <c r="C3366" s="2" t="s">
        <v>22</v>
      </c>
      <c r="D3366" s="2" t="s">
        <v>127</v>
      </c>
      <c r="E3366" s="12"/>
      <c r="F3366" s="12"/>
      <c r="G3366" s="13"/>
      <c r="H3366" s="13"/>
      <c r="I3366" s="13"/>
      <c r="J3366" s="13"/>
      <c r="K3366" s="13"/>
      <c r="M3366" s="22"/>
      <c r="N3366" s="22"/>
    </row>
    <row r="3367" spans="1:14">
      <c r="A3367" s="6" t="s">
        <v>32</v>
      </c>
      <c r="B3367" s="62" t="s">
        <v>659</v>
      </c>
      <c r="C3367" s="2" t="s">
        <v>22</v>
      </c>
      <c r="D3367" s="2" t="s">
        <v>128</v>
      </c>
      <c r="E3367" s="12"/>
      <c r="F3367" s="12"/>
      <c r="G3367" s="13"/>
      <c r="H3367" s="13"/>
      <c r="I3367" s="13"/>
      <c r="J3367" s="13"/>
      <c r="K3367" s="13"/>
      <c r="M3367" s="22"/>
      <c r="N3367" s="22"/>
    </row>
    <row r="3368" spans="1:14">
      <c r="A3368" s="6" t="s">
        <v>32</v>
      </c>
      <c r="B3368" s="62" t="s">
        <v>659</v>
      </c>
      <c r="C3368" s="2" t="s">
        <v>22</v>
      </c>
      <c r="D3368" s="2" t="s">
        <v>129</v>
      </c>
      <c r="E3368" s="12">
        <v>738294</v>
      </c>
      <c r="F3368" s="12"/>
      <c r="G3368" s="13">
        <v>6264</v>
      </c>
      <c r="H3368" s="13">
        <v>744558</v>
      </c>
      <c r="I3368" s="13"/>
      <c r="J3368" s="13"/>
      <c r="K3368" s="13"/>
      <c r="M3368" s="22"/>
      <c r="N3368" s="22"/>
    </row>
    <row r="3369" spans="1:14">
      <c r="A3369" s="6" t="s">
        <v>32</v>
      </c>
      <c r="B3369" s="62" t="s">
        <v>659</v>
      </c>
      <c r="C3369" s="2" t="s">
        <v>22</v>
      </c>
      <c r="D3369" s="2" t="s">
        <v>130</v>
      </c>
      <c r="E3369" s="12"/>
      <c r="F3369" s="12"/>
      <c r="G3369" s="13"/>
      <c r="H3369" s="13"/>
      <c r="I3369" s="13"/>
      <c r="J3369" s="13"/>
      <c r="K3369" s="13"/>
      <c r="M3369" s="22"/>
      <c r="N3369" s="22"/>
    </row>
    <row r="3370" spans="1:14">
      <c r="A3370" s="6" t="s">
        <v>32</v>
      </c>
      <c r="B3370" s="62" t="s">
        <v>659</v>
      </c>
      <c r="C3370" s="2" t="s">
        <v>22</v>
      </c>
      <c r="D3370" s="2" t="s">
        <v>131</v>
      </c>
      <c r="E3370" s="12"/>
      <c r="F3370" s="12"/>
      <c r="G3370" s="13"/>
      <c r="H3370" s="13"/>
      <c r="I3370" s="13"/>
      <c r="J3370" s="13"/>
      <c r="K3370" s="13"/>
      <c r="M3370" s="22"/>
      <c r="N3370" s="22"/>
    </row>
    <row r="3371" spans="1:14" ht="27.6">
      <c r="A3371" s="6" t="s">
        <v>32</v>
      </c>
      <c r="B3371" s="62" t="s">
        <v>659</v>
      </c>
      <c r="C3371" s="2" t="s">
        <v>22</v>
      </c>
      <c r="D3371" s="2" t="s">
        <v>132</v>
      </c>
      <c r="E3371" s="12"/>
      <c r="F3371" s="12"/>
      <c r="G3371" s="13"/>
      <c r="H3371" s="13"/>
      <c r="I3371" s="13"/>
      <c r="J3371" s="13"/>
      <c r="K3371" s="13"/>
      <c r="M3371" s="22"/>
      <c r="N3371" s="22"/>
    </row>
    <row r="3372" spans="1:14">
      <c r="A3372" s="6" t="s">
        <v>32</v>
      </c>
      <c r="B3372" s="62" t="s">
        <v>659</v>
      </c>
      <c r="C3372" s="2" t="s">
        <v>22</v>
      </c>
      <c r="D3372" s="2" t="s">
        <v>133</v>
      </c>
      <c r="E3372" s="12"/>
      <c r="F3372" s="12"/>
      <c r="G3372" s="13"/>
      <c r="H3372" s="13"/>
      <c r="I3372" s="13"/>
      <c r="J3372" s="13"/>
      <c r="K3372" s="13"/>
      <c r="M3372" s="22"/>
      <c r="N3372" s="22"/>
    </row>
    <row r="3373" spans="1:14">
      <c r="A3373" s="6" t="s">
        <v>32</v>
      </c>
      <c r="B3373" s="62" t="s">
        <v>659</v>
      </c>
      <c r="C3373" s="2" t="s">
        <v>22</v>
      </c>
      <c r="D3373" s="2" t="s">
        <v>134</v>
      </c>
      <c r="E3373" s="12"/>
      <c r="F3373" s="12"/>
      <c r="G3373" s="13"/>
      <c r="H3373" s="13"/>
      <c r="I3373" s="13"/>
      <c r="J3373" s="13"/>
      <c r="K3373" s="13"/>
      <c r="M3373" s="22"/>
      <c r="N3373" s="22"/>
    </row>
    <row r="3374" spans="1:14">
      <c r="A3374" s="6" t="s">
        <v>32</v>
      </c>
      <c r="B3374" s="62" t="s">
        <v>659</v>
      </c>
      <c r="C3374" s="2" t="s">
        <v>87</v>
      </c>
      <c r="D3374" s="2" t="s">
        <v>135</v>
      </c>
      <c r="E3374" s="12"/>
      <c r="F3374" s="12"/>
      <c r="G3374" s="13">
        <v>2585195</v>
      </c>
      <c r="H3374" s="13">
        <v>2065922</v>
      </c>
      <c r="I3374" s="13">
        <v>50000</v>
      </c>
      <c r="J3374" s="13">
        <v>352313</v>
      </c>
      <c r="K3374" s="13">
        <v>180000</v>
      </c>
      <c r="L3374" s="2">
        <v>156147</v>
      </c>
      <c r="M3374" s="22">
        <v>240813</v>
      </c>
      <c r="N3374" s="22"/>
    </row>
    <row r="3375" spans="1:14">
      <c r="A3375" s="6" t="s">
        <v>32</v>
      </c>
      <c r="B3375" s="62" t="s">
        <v>659</v>
      </c>
      <c r="C3375" s="2" t="s">
        <v>23</v>
      </c>
      <c r="D3375" s="2" t="s">
        <v>136</v>
      </c>
      <c r="E3375" s="12"/>
      <c r="F3375" s="12"/>
      <c r="G3375" s="13">
        <v>5052831</v>
      </c>
      <c r="H3375" s="13">
        <v>5052831</v>
      </c>
      <c r="I3375" s="13"/>
      <c r="J3375" s="13"/>
      <c r="K3375" s="13"/>
      <c r="M3375" s="22"/>
      <c r="N3375" s="22"/>
    </row>
    <row r="3376" spans="1:14">
      <c r="A3376" s="6" t="s">
        <v>32</v>
      </c>
      <c r="B3376" s="62" t="s">
        <v>659</v>
      </c>
      <c r="C3376" s="2" t="s">
        <v>23</v>
      </c>
      <c r="D3376" s="2" t="s">
        <v>126</v>
      </c>
      <c r="E3376" s="12"/>
      <c r="F3376" s="12"/>
      <c r="G3376" s="13">
        <v>11597486</v>
      </c>
      <c r="H3376" s="13">
        <v>7486397</v>
      </c>
      <c r="I3376" s="13"/>
      <c r="J3376" s="13">
        <v>4003685</v>
      </c>
      <c r="K3376" s="13"/>
      <c r="L3376" s="2">
        <v>54947</v>
      </c>
      <c r="M3376" s="22">
        <v>52457</v>
      </c>
      <c r="N3376" s="22"/>
    </row>
    <row r="3377" spans="1:14">
      <c r="A3377" s="6" t="s">
        <v>32</v>
      </c>
      <c r="B3377" s="63" t="s">
        <v>659</v>
      </c>
      <c r="C3377" s="2" t="s">
        <v>23</v>
      </c>
      <c r="D3377" s="2" t="s">
        <v>127</v>
      </c>
      <c r="E3377" s="12"/>
      <c r="F3377" s="12"/>
      <c r="G3377" s="13"/>
      <c r="H3377" s="13"/>
      <c r="I3377" s="13"/>
      <c r="J3377" s="13"/>
      <c r="K3377" s="13"/>
      <c r="M3377" s="22"/>
      <c r="N3377" s="22"/>
    </row>
    <row r="3378" spans="1:14">
      <c r="A3378" s="6" t="s">
        <v>32</v>
      </c>
      <c r="B3378" s="62" t="s">
        <v>659</v>
      </c>
      <c r="C3378" s="2" t="s">
        <v>23</v>
      </c>
      <c r="D3378" s="2" t="s">
        <v>128</v>
      </c>
      <c r="E3378" s="12"/>
      <c r="F3378" s="12"/>
      <c r="G3378" s="13"/>
      <c r="H3378" s="13"/>
      <c r="I3378" s="13"/>
      <c r="J3378" s="13"/>
      <c r="K3378" s="13"/>
      <c r="M3378" s="22"/>
      <c r="N3378" s="22"/>
    </row>
    <row r="3379" spans="1:14">
      <c r="A3379" s="6" t="s">
        <v>32</v>
      </c>
      <c r="B3379" s="62" t="s">
        <v>659</v>
      </c>
      <c r="C3379" s="2" t="s">
        <v>23</v>
      </c>
      <c r="D3379" s="2" t="s">
        <v>129</v>
      </c>
      <c r="E3379" s="12"/>
      <c r="F3379" s="12"/>
      <c r="G3379" s="13">
        <v>1070217</v>
      </c>
      <c r="H3379" s="13">
        <v>1070217</v>
      </c>
      <c r="I3379" s="13"/>
      <c r="J3379" s="13"/>
      <c r="K3379" s="13"/>
      <c r="M3379" s="22"/>
      <c r="N3379" s="22"/>
    </row>
    <row r="3380" spans="1:14">
      <c r="A3380" s="6" t="s">
        <v>32</v>
      </c>
      <c r="B3380" s="62" t="s">
        <v>659</v>
      </c>
      <c r="C3380" s="2" t="s">
        <v>23</v>
      </c>
      <c r="D3380" s="2" t="s">
        <v>130</v>
      </c>
      <c r="E3380" s="12"/>
      <c r="F3380" s="12"/>
      <c r="G3380" s="13"/>
      <c r="H3380" s="13"/>
      <c r="I3380" s="13"/>
      <c r="J3380" s="13"/>
      <c r="K3380" s="13"/>
      <c r="M3380" s="22"/>
      <c r="N3380" s="22"/>
    </row>
    <row r="3381" spans="1:14">
      <c r="A3381" s="6" t="s">
        <v>32</v>
      </c>
      <c r="B3381" s="62" t="s">
        <v>659</v>
      </c>
      <c r="C3381" s="2" t="s">
        <v>23</v>
      </c>
      <c r="D3381" s="2" t="s">
        <v>137</v>
      </c>
      <c r="E3381" s="12"/>
      <c r="F3381" s="12"/>
      <c r="G3381" s="13"/>
      <c r="H3381" s="13"/>
      <c r="I3381" s="13"/>
      <c r="J3381" s="13"/>
      <c r="K3381" s="13"/>
      <c r="M3381" s="22"/>
      <c r="N3381" s="22"/>
    </row>
    <row r="3382" spans="1:14" ht="27.6">
      <c r="A3382" s="6" t="s">
        <v>32</v>
      </c>
      <c r="B3382" s="62" t="s">
        <v>659</v>
      </c>
      <c r="C3382" s="2" t="s">
        <v>23</v>
      </c>
      <c r="D3382" s="2" t="s">
        <v>138</v>
      </c>
      <c r="E3382" s="12"/>
      <c r="F3382" s="12"/>
      <c r="G3382" s="13"/>
      <c r="H3382" s="13"/>
      <c r="I3382" s="13"/>
      <c r="J3382" s="13"/>
      <c r="K3382" s="13"/>
      <c r="M3382" s="22"/>
      <c r="N3382" s="22"/>
    </row>
    <row r="3383" spans="1:14">
      <c r="A3383" s="6" t="s">
        <v>32</v>
      </c>
      <c r="B3383" s="62" t="s">
        <v>659</v>
      </c>
      <c r="C3383" s="2" t="s">
        <v>23</v>
      </c>
      <c r="D3383" s="2" t="s">
        <v>134</v>
      </c>
      <c r="E3383" s="12"/>
      <c r="F3383" s="12"/>
      <c r="G3383" s="13"/>
      <c r="H3383" s="13"/>
      <c r="I3383" s="13"/>
      <c r="J3383" s="13"/>
      <c r="K3383" s="13"/>
      <c r="M3383" s="22"/>
      <c r="N3383" s="22"/>
    </row>
    <row r="3384" spans="1:14">
      <c r="A3384" s="6" t="s">
        <v>32</v>
      </c>
      <c r="B3384" s="62" t="s">
        <v>659</v>
      </c>
      <c r="C3384" s="2" t="s">
        <v>24</v>
      </c>
      <c r="D3384" s="2" t="s">
        <v>125</v>
      </c>
      <c r="E3384" s="12"/>
      <c r="F3384" s="12"/>
      <c r="G3384" s="13">
        <v>14428411</v>
      </c>
      <c r="H3384" s="13">
        <v>5685000</v>
      </c>
      <c r="I3384" s="13"/>
      <c r="J3384" s="13">
        <v>8742911</v>
      </c>
      <c r="K3384" s="13"/>
      <c r="L3384" s="2">
        <v>-1737</v>
      </c>
      <c r="M3384" s="22"/>
      <c r="N3384" s="22"/>
    </row>
    <row r="3385" spans="1:14">
      <c r="A3385" s="6" t="s">
        <v>32</v>
      </c>
      <c r="B3385" s="62" t="s">
        <v>659</v>
      </c>
      <c r="C3385" s="2" t="s">
        <v>24</v>
      </c>
      <c r="D3385" s="2" t="s">
        <v>126</v>
      </c>
      <c r="E3385" s="12"/>
      <c r="F3385" s="12"/>
      <c r="G3385" s="13">
        <v>14238527</v>
      </c>
      <c r="H3385" s="13">
        <v>3943331</v>
      </c>
      <c r="I3385" s="13"/>
      <c r="J3385" s="13">
        <v>9652777</v>
      </c>
      <c r="K3385" s="13"/>
      <c r="L3385" s="2">
        <v>596042</v>
      </c>
      <c r="M3385" s="22">
        <v>46377</v>
      </c>
      <c r="N3385" s="22"/>
    </row>
    <row r="3386" spans="1:14">
      <c r="A3386" s="6" t="s">
        <v>32</v>
      </c>
      <c r="B3386" s="62" t="s">
        <v>659</v>
      </c>
      <c r="C3386" s="2" t="s">
        <v>24</v>
      </c>
      <c r="D3386" s="2" t="s">
        <v>127</v>
      </c>
      <c r="E3386" s="12"/>
      <c r="F3386" s="12"/>
      <c r="G3386" s="13"/>
      <c r="H3386" s="13"/>
      <c r="I3386" s="13"/>
      <c r="J3386" s="13"/>
      <c r="K3386" s="13"/>
      <c r="M3386" s="22"/>
      <c r="N3386" s="22"/>
    </row>
    <row r="3387" spans="1:14">
      <c r="A3387" s="6" t="s">
        <v>32</v>
      </c>
      <c r="B3387" s="62" t="s">
        <v>659</v>
      </c>
      <c r="C3387" s="2" t="s">
        <v>24</v>
      </c>
      <c r="D3387" s="2" t="s">
        <v>128</v>
      </c>
      <c r="E3387" s="12"/>
      <c r="F3387" s="12"/>
      <c r="G3387" s="13"/>
      <c r="H3387" s="13"/>
      <c r="I3387" s="13"/>
      <c r="J3387" s="13"/>
      <c r="K3387" s="13"/>
      <c r="M3387" s="22"/>
      <c r="N3387" s="22"/>
    </row>
    <row r="3388" spans="1:14">
      <c r="A3388" s="6" t="s">
        <v>32</v>
      </c>
      <c r="B3388" s="62" t="s">
        <v>659</v>
      </c>
      <c r="C3388" s="2" t="s">
        <v>24</v>
      </c>
      <c r="D3388" s="2" t="s">
        <v>129</v>
      </c>
      <c r="E3388" s="12"/>
      <c r="F3388" s="12"/>
      <c r="G3388" s="13">
        <v>1779855</v>
      </c>
      <c r="H3388" s="13">
        <v>828647</v>
      </c>
      <c r="I3388" s="13"/>
      <c r="J3388" s="13">
        <v>951208</v>
      </c>
      <c r="K3388" s="13"/>
      <c r="M3388" s="22"/>
      <c r="N3388" s="22"/>
    </row>
    <row r="3389" spans="1:14">
      <c r="A3389" s="6" t="s">
        <v>32</v>
      </c>
      <c r="B3389" s="62" t="s">
        <v>659</v>
      </c>
      <c r="C3389" s="2" t="s">
        <v>24</v>
      </c>
      <c r="D3389" s="2" t="s">
        <v>130</v>
      </c>
      <c r="E3389" s="12"/>
      <c r="F3389" s="12"/>
      <c r="G3389" s="13"/>
      <c r="H3389" s="13"/>
      <c r="I3389" s="13"/>
      <c r="J3389" s="13"/>
      <c r="K3389" s="13"/>
      <c r="M3389" s="22"/>
      <c r="N3389" s="22"/>
    </row>
    <row r="3390" spans="1:14">
      <c r="A3390" s="6" t="s">
        <v>32</v>
      </c>
      <c r="B3390" s="62" t="s">
        <v>659</v>
      </c>
      <c r="C3390" s="2" t="s">
        <v>24</v>
      </c>
      <c r="D3390" s="2" t="s">
        <v>137</v>
      </c>
      <c r="E3390" s="12"/>
      <c r="F3390" s="12"/>
      <c r="G3390" s="13"/>
      <c r="H3390" s="13"/>
      <c r="I3390" s="13"/>
      <c r="J3390" s="13"/>
      <c r="K3390" s="13"/>
      <c r="M3390" s="22"/>
      <c r="N3390" s="22"/>
    </row>
    <row r="3391" spans="1:14">
      <c r="A3391" s="6" t="s">
        <v>32</v>
      </c>
      <c r="B3391" s="62" t="s">
        <v>659</v>
      </c>
      <c r="C3391" s="2" t="s">
        <v>24</v>
      </c>
      <c r="D3391" s="2" t="s">
        <v>139</v>
      </c>
      <c r="E3391" s="12"/>
      <c r="F3391" s="12"/>
      <c r="G3391" s="13"/>
      <c r="H3391" s="13"/>
      <c r="I3391" s="13"/>
      <c r="J3391" s="13"/>
      <c r="K3391" s="13"/>
      <c r="M3391" s="22"/>
      <c r="N3391" s="22"/>
    </row>
    <row r="3392" spans="1:14" ht="27.6">
      <c r="A3392" s="6" t="s">
        <v>32</v>
      </c>
      <c r="B3392" s="62" t="s">
        <v>659</v>
      </c>
      <c r="C3392" s="2" t="s">
        <v>24</v>
      </c>
      <c r="D3392" s="2" t="s">
        <v>140</v>
      </c>
      <c r="E3392" s="12"/>
      <c r="F3392" s="12"/>
      <c r="G3392" s="13"/>
      <c r="H3392" s="13"/>
      <c r="I3392" s="13"/>
      <c r="J3392" s="13"/>
      <c r="K3392" s="13"/>
      <c r="M3392" s="22"/>
      <c r="N3392" s="22"/>
    </row>
    <row r="3393" spans="1:14">
      <c r="A3393" s="6" t="s">
        <v>32</v>
      </c>
      <c r="B3393" s="62" t="s">
        <v>659</v>
      </c>
      <c r="C3393" s="2" t="s">
        <v>24</v>
      </c>
      <c r="D3393" s="2" t="s">
        <v>134</v>
      </c>
      <c r="E3393" s="12"/>
      <c r="F3393" s="12"/>
      <c r="G3393" s="13"/>
      <c r="H3393" s="13"/>
      <c r="I3393" s="13"/>
      <c r="J3393" s="13"/>
      <c r="K3393" s="13"/>
      <c r="M3393" s="22"/>
      <c r="N3393" s="22"/>
    </row>
    <row r="3394" spans="1:14">
      <c r="A3394" s="6" t="s">
        <v>32</v>
      </c>
      <c r="B3394" s="62" t="s">
        <v>659</v>
      </c>
      <c r="C3394" s="2" t="s">
        <v>25</v>
      </c>
      <c r="D3394" s="2" t="s">
        <v>134</v>
      </c>
      <c r="E3394" s="12"/>
      <c r="F3394" s="12"/>
      <c r="G3394" s="13"/>
      <c r="H3394" s="13"/>
      <c r="I3394" s="13"/>
      <c r="J3394" s="13"/>
      <c r="K3394" s="13"/>
      <c r="M3394" s="22"/>
      <c r="N3394" s="22"/>
    </row>
    <row r="3395" spans="1:14">
      <c r="A3395" s="6" t="s">
        <v>32</v>
      </c>
      <c r="B3395" s="62" t="s">
        <v>659</v>
      </c>
      <c r="C3395" s="2" t="s">
        <v>25</v>
      </c>
      <c r="D3395" s="2" t="s">
        <v>134</v>
      </c>
      <c r="E3395" s="12"/>
      <c r="F3395" s="12"/>
      <c r="G3395" s="13"/>
      <c r="H3395" s="13"/>
      <c r="I3395" s="13"/>
      <c r="J3395" s="13"/>
      <c r="K3395" s="13"/>
      <c r="M3395" s="22"/>
      <c r="N3395" s="22"/>
    </row>
    <row r="3396" spans="1:14">
      <c r="A3396" s="6" t="s">
        <v>32</v>
      </c>
      <c r="B3396" s="62" t="s">
        <v>659</v>
      </c>
      <c r="C3396" s="2" t="s">
        <v>26</v>
      </c>
      <c r="D3396" s="2" t="s">
        <v>134</v>
      </c>
      <c r="E3396" s="12"/>
      <c r="F3396" s="12"/>
      <c r="G3396" s="13"/>
      <c r="H3396" s="13"/>
      <c r="I3396" s="13"/>
      <c r="J3396" s="13"/>
      <c r="K3396" s="13"/>
      <c r="M3396" s="22"/>
      <c r="N3396" s="22"/>
    </row>
    <row r="3397" spans="1:14">
      <c r="A3397" s="6" t="s">
        <v>32</v>
      </c>
      <c r="B3397" s="62" t="s">
        <v>659</v>
      </c>
      <c r="C3397" s="2" t="s">
        <v>26</v>
      </c>
      <c r="D3397" s="2" t="s">
        <v>134</v>
      </c>
      <c r="E3397" s="12"/>
      <c r="F3397" s="12"/>
      <c r="G3397" s="13"/>
      <c r="H3397" s="13"/>
      <c r="I3397" s="13"/>
      <c r="J3397" s="13"/>
      <c r="K3397" s="13"/>
      <c r="M3397" s="22"/>
      <c r="N3397" s="22"/>
    </row>
    <row r="3398" spans="1:14">
      <c r="A3398" s="6" t="s">
        <v>32</v>
      </c>
      <c r="B3398" s="62" t="s">
        <v>659</v>
      </c>
      <c r="C3398" s="2" t="s">
        <v>14</v>
      </c>
      <c r="D3398" s="2" t="s">
        <v>134</v>
      </c>
      <c r="E3398" s="12"/>
      <c r="F3398" s="12"/>
      <c r="G3398" s="13"/>
      <c r="H3398" s="13"/>
      <c r="I3398" s="13"/>
      <c r="J3398" s="13"/>
      <c r="K3398" s="13"/>
      <c r="M3398" s="22"/>
      <c r="N3398" s="22"/>
    </row>
    <row r="3399" spans="1:14">
      <c r="A3399" s="6" t="s">
        <v>32</v>
      </c>
      <c r="B3399" s="62" t="s">
        <v>659</v>
      </c>
      <c r="C3399" s="2" t="s">
        <v>14</v>
      </c>
      <c r="D3399" s="2" t="s">
        <v>134</v>
      </c>
      <c r="E3399" s="12"/>
      <c r="F3399" s="12"/>
      <c r="G3399" s="13"/>
      <c r="H3399" s="13"/>
      <c r="I3399" s="13"/>
      <c r="J3399" s="13"/>
      <c r="K3399" s="13"/>
      <c r="M3399" s="22"/>
      <c r="N3399" s="22"/>
    </row>
    <row r="3400" spans="1:14" ht="27.6">
      <c r="A3400" s="6" t="s">
        <v>32</v>
      </c>
      <c r="B3400" s="62" t="s">
        <v>659</v>
      </c>
      <c r="C3400" s="2" t="s">
        <v>27</v>
      </c>
      <c r="D3400" s="2" t="s">
        <v>141</v>
      </c>
      <c r="E3400" s="12"/>
      <c r="F3400" s="12"/>
      <c r="G3400" s="13"/>
      <c r="H3400" s="13"/>
      <c r="I3400" s="13"/>
      <c r="J3400" s="13"/>
      <c r="K3400" s="13"/>
      <c r="M3400" s="22"/>
      <c r="N3400" s="22"/>
    </row>
    <row r="3401" spans="1:14" ht="41.4">
      <c r="A3401" s="6" t="s">
        <v>32</v>
      </c>
      <c r="B3401" s="62" t="s">
        <v>659</v>
      </c>
      <c r="C3401" s="2" t="s">
        <v>27</v>
      </c>
      <c r="D3401" s="2" t="s">
        <v>142</v>
      </c>
      <c r="E3401" s="12"/>
      <c r="F3401" s="12"/>
      <c r="G3401" s="13"/>
      <c r="H3401" s="13"/>
      <c r="I3401" s="13"/>
      <c r="J3401" s="13"/>
      <c r="K3401" s="13"/>
      <c r="M3401" s="22"/>
      <c r="N3401" s="22"/>
    </row>
    <row r="3402" spans="1:14">
      <c r="A3402" s="6" t="s">
        <v>32</v>
      </c>
      <c r="B3402" s="62" t="s">
        <v>661</v>
      </c>
      <c r="C3402" s="2" t="s">
        <v>22</v>
      </c>
      <c r="D3402" s="2" t="s">
        <v>125</v>
      </c>
      <c r="E3402" s="12">
        <v>4750878</v>
      </c>
      <c r="F3402" s="12">
        <v>2458890</v>
      </c>
      <c r="G3402" s="13" t="s">
        <v>168</v>
      </c>
      <c r="H3402" s="13">
        <v>2291988</v>
      </c>
      <c r="I3402" s="13" t="s">
        <v>168</v>
      </c>
      <c r="J3402" s="13" t="s">
        <v>568</v>
      </c>
      <c r="K3402" s="13" t="s">
        <v>168</v>
      </c>
      <c r="L3402" s="2" t="s">
        <v>168</v>
      </c>
      <c r="M3402" s="22" t="s">
        <v>566</v>
      </c>
      <c r="N3402" s="22"/>
    </row>
    <row r="3403" spans="1:14">
      <c r="A3403" s="6" t="s">
        <v>32</v>
      </c>
      <c r="B3403" s="62" t="s">
        <v>661</v>
      </c>
      <c r="C3403" s="2" t="s">
        <v>22</v>
      </c>
      <c r="D3403" s="2" t="s">
        <v>126</v>
      </c>
      <c r="E3403" s="12">
        <v>4750878</v>
      </c>
      <c r="F3403" s="12">
        <v>1615707</v>
      </c>
      <c r="G3403" s="13" t="s">
        <v>168</v>
      </c>
      <c r="H3403" s="13">
        <v>3130716</v>
      </c>
      <c r="I3403" s="13" t="s">
        <v>168</v>
      </c>
      <c r="J3403" s="13">
        <v>666</v>
      </c>
      <c r="K3403" s="13" t="s">
        <v>168</v>
      </c>
      <c r="L3403" s="134">
        <v>2857</v>
      </c>
      <c r="M3403" s="22"/>
      <c r="N3403" s="22"/>
    </row>
    <row r="3404" spans="1:14">
      <c r="A3404" s="6" t="s">
        <v>32</v>
      </c>
      <c r="B3404" s="62" t="s">
        <v>661</v>
      </c>
      <c r="C3404" s="2" t="s">
        <v>22</v>
      </c>
      <c r="D3404" s="2" t="s">
        <v>127</v>
      </c>
      <c r="E3404" s="12"/>
      <c r="F3404" s="12"/>
      <c r="G3404" s="13"/>
      <c r="H3404" s="13"/>
      <c r="I3404" s="13"/>
      <c r="J3404" s="13"/>
      <c r="K3404" s="13"/>
      <c r="M3404" s="22"/>
      <c r="N3404" s="22"/>
    </row>
    <row r="3405" spans="1:14">
      <c r="A3405" s="6" t="s">
        <v>32</v>
      </c>
      <c r="B3405" s="62" t="s">
        <v>661</v>
      </c>
      <c r="C3405" s="2" t="s">
        <v>22</v>
      </c>
      <c r="D3405" s="2" t="s">
        <v>128</v>
      </c>
      <c r="E3405" s="12"/>
      <c r="F3405" s="12"/>
      <c r="G3405" s="13"/>
      <c r="H3405" s="13"/>
      <c r="I3405" s="13"/>
      <c r="J3405" s="13"/>
      <c r="K3405" s="13"/>
      <c r="M3405" s="22"/>
      <c r="N3405" s="22"/>
    </row>
    <row r="3406" spans="1:14" ht="27.6">
      <c r="A3406" s="6" t="s">
        <v>32</v>
      </c>
      <c r="B3406" s="62" t="s">
        <v>661</v>
      </c>
      <c r="C3406" s="2" t="s">
        <v>22</v>
      </c>
      <c r="D3406" s="2" t="s">
        <v>129</v>
      </c>
      <c r="E3406" s="12">
        <v>674088</v>
      </c>
      <c r="F3406" s="12" t="s">
        <v>168</v>
      </c>
      <c r="G3406" s="13" t="s">
        <v>168</v>
      </c>
      <c r="H3406" s="13">
        <v>237201</v>
      </c>
      <c r="I3406" s="13" t="s">
        <v>168</v>
      </c>
      <c r="J3406" s="13">
        <v>319307</v>
      </c>
      <c r="K3406" s="13" t="s">
        <v>168</v>
      </c>
      <c r="L3406" s="2" t="s">
        <v>168</v>
      </c>
      <c r="M3406" s="22" t="s">
        <v>566</v>
      </c>
      <c r="N3406" s="22"/>
    </row>
    <row r="3407" spans="1:14">
      <c r="A3407" s="6" t="s">
        <v>32</v>
      </c>
      <c r="B3407" s="62" t="s">
        <v>661</v>
      </c>
      <c r="C3407" s="2" t="s">
        <v>22</v>
      </c>
      <c r="D3407" s="2" t="s">
        <v>130</v>
      </c>
      <c r="E3407" s="12"/>
      <c r="F3407" s="12"/>
      <c r="G3407" s="13"/>
      <c r="H3407" s="13"/>
      <c r="I3407" s="13"/>
      <c r="J3407" s="13"/>
      <c r="K3407" s="13"/>
      <c r="M3407" s="22"/>
      <c r="N3407" s="22"/>
    </row>
    <row r="3408" spans="1:14">
      <c r="A3408" s="6" t="s">
        <v>32</v>
      </c>
      <c r="B3408" s="62" t="s">
        <v>661</v>
      </c>
      <c r="C3408" s="2" t="s">
        <v>22</v>
      </c>
      <c r="D3408" s="2" t="s">
        <v>131</v>
      </c>
      <c r="E3408" s="12"/>
      <c r="F3408" s="12"/>
      <c r="G3408" s="13"/>
      <c r="H3408" s="13"/>
      <c r="I3408" s="13"/>
      <c r="J3408" s="13"/>
      <c r="K3408" s="13"/>
      <c r="M3408" s="22"/>
      <c r="N3408" s="22"/>
    </row>
    <row r="3409" spans="1:14" ht="27.6">
      <c r="A3409" s="6" t="s">
        <v>32</v>
      </c>
      <c r="B3409" s="62" t="s">
        <v>661</v>
      </c>
      <c r="C3409" s="2" t="s">
        <v>22</v>
      </c>
      <c r="D3409" s="2" t="s">
        <v>132</v>
      </c>
      <c r="E3409" s="12"/>
      <c r="F3409" s="12"/>
      <c r="G3409" s="13"/>
      <c r="H3409" s="13"/>
      <c r="I3409" s="13"/>
      <c r="J3409" s="13"/>
      <c r="K3409" s="13"/>
      <c r="M3409" s="22"/>
      <c r="N3409" s="22"/>
    </row>
    <row r="3410" spans="1:14">
      <c r="A3410" s="6" t="s">
        <v>32</v>
      </c>
      <c r="B3410" s="62" t="s">
        <v>661</v>
      </c>
      <c r="C3410" s="2" t="s">
        <v>22</v>
      </c>
      <c r="D3410" s="2" t="s">
        <v>133</v>
      </c>
      <c r="E3410" s="12"/>
      <c r="F3410" s="12"/>
      <c r="G3410" s="13"/>
      <c r="H3410" s="13"/>
      <c r="I3410" s="13"/>
      <c r="J3410" s="13"/>
      <c r="K3410" s="13"/>
      <c r="M3410" s="22"/>
      <c r="N3410" s="22"/>
    </row>
    <row r="3411" spans="1:14">
      <c r="A3411" s="6" t="s">
        <v>32</v>
      </c>
      <c r="B3411" s="62" t="s">
        <v>661</v>
      </c>
      <c r="C3411" s="2" t="s">
        <v>22</v>
      </c>
      <c r="D3411" s="2" t="s">
        <v>134</v>
      </c>
      <c r="E3411" s="12"/>
      <c r="F3411" s="12"/>
      <c r="G3411" s="13"/>
      <c r="H3411" s="13"/>
      <c r="I3411" s="13"/>
      <c r="J3411" s="13"/>
      <c r="K3411" s="13"/>
      <c r="M3411" s="22"/>
      <c r="N3411" s="22"/>
    </row>
    <row r="3412" spans="1:14">
      <c r="A3412" s="6" t="s">
        <v>32</v>
      </c>
      <c r="B3412" s="62" t="s">
        <v>661</v>
      </c>
      <c r="C3412" s="2" t="s">
        <v>87</v>
      </c>
      <c r="D3412" s="2" t="s">
        <v>135</v>
      </c>
      <c r="E3412" s="12"/>
      <c r="F3412" s="12"/>
      <c r="G3412" s="13">
        <v>2387588</v>
      </c>
      <c r="H3412" s="13">
        <v>2292122</v>
      </c>
      <c r="I3412" s="13">
        <v>750000</v>
      </c>
      <c r="J3412" s="13">
        <v>456345</v>
      </c>
      <c r="K3412" s="13">
        <v>-1259</v>
      </c>
      <c r="L3412" s="134">
        <v>387861</v>
      </c>
      <c r="M3412" s="22"/>
      <c r="N3412" s="22"/>
    </row>
    <row r="3413" spans="1:14">
      <c r="A3413" s="6" t="s">
        <v>32</v>
      </c>
      <c r="B3413" s="62" t="s">
        <v>661</v>
      </c>
      <c r="C3413" s="2" t="s">
        <v>23</v>
      </c>
      <c r="D3413" s="2" t="s">
        <v>136</v>
      </c>
      <c r="E3413" s="12"/>
      <c r="F3413" s="12"/>
      <c r="G3413" s="13">
        <v>4750878</v>
      </c>
      <c r="H3413" s="13">
        <v>4244390</v>
      </c>
      <c r="I3413" s="13"/>
      <c r="J3413" s="13">
        <v>506488</v>
      </c>
      <c r="K3413" s="13"/>
      <c r="L3413" s="2" t="s">
        <v>168</v>
      </c>
      <c r="M3413" s="22"/>
      <c r="N3413" s="22"/>
    </row>
    <row r="3414" spans="1:14">
      <c r="A3414" s="6" t="s">
        <v>32</v>
      </c>
      <c r="B3414" s="63" t="s">
        <v>661</v>
      </c>
      <c r="C3414" s="2" t="s">
        <v>23</v>
      </c>
      <c r="D3414" s="2" t="s">
        <v>126</v>
      </c>
      <c r="E3414" s="12"/>
      <c r="F3414" s="12"/>
      <c r="G3414" s="13">
        <v>12214765</v>
      </c>
      <c r="H3414" s="13">
        <v>10476762</v>
      </c>
      <c r="I3414" s="13"/>
      <c r="J3414" s="13">
        <v>2860967</v>
      </c>
      <c r="K3414" s="13"/>
      <c r="L3414" s="134">
        <v>164339</v>
      </c>
      <c r="M3414" s="22"/>
      <c r="N3414" s="22"/>
    </row>
    <row r="3415" spans="1:14">
      <c r="A3415" s="6" t="s">
        <v>32</v>
      </c>
      <c r="B3415" s="62" t="s">
        <v>661</v>
      </c>
      <c r="C3415" s="2" t="s">
        <v>23</v>
      </c>
      <c r="D3415" s="2" t="s">
        <v>127</v>
      </c>
      <c r="E3415" s="12"/>
      <c r="F3415" s="12"/>
      <c r="G3415" s="13"/>
      <c r="H3415" s="13"/>
      <c r="I3415" s="13"/>
      <c r="J3415" s="13"/>
      <c r="K3415" s="13"/>
      <c r="M3415" s="22"/>
      <c r="N3415" s="22"/>
    </row>
    <row r="3416" spans="1:14">
      <c r="A3416" s="6" t="s">
        <v>32</v>
      </c>
      <c r="B3416" s="62" t="s">
        <v>661</v>
      </c>
      <c r="C3416" s="2" t="s">
        <v>23</v>
      </c>
      <c r="D3416" s="2" t="s">
        <v>128</v>
      </c>
      <c r="E3416" s="12"/>
      <c r="F3416" s="12"/>
      <c r="G3416" s="13"/>
      <c r="H3416" s="13"/>
      <c r="I3416" s="13"/>
      <c r="J3416" s="13"/>
      <c r="K3416" s="13"/>
      <c r="M3416" s="22"/>
      <c r="N3416" s="22"/>
    </row>
    <row r="3417" spans="1:14">
      <c r="A3417" s="6" t="s">
        <v>32</v>
      </c>
      <c r="B3417" s="62" t="s">
        <v>661</v>
      </c>
      <c r="C3417" s="2" t="s">
        <v>23</v>
      </c>
      <c r="D3417" s="2" t="s">
        <v>129</v>
      </c>
      <c r="E3417" s="12"/>
      <c r="F3417" s="12"/>
      <c r="G3417" s="13">
        <v>1053071</v>
      </c>
      <c r="H3417" s="13">
        <v>10176</v>
      </c>
      <c r="I3417" s="13"/>
      <c r="J3417" s="13">
        <v>14818</v>
      </c>
      <c r="K3417" s="13"/>
      <c r="L3417" s="134">
        <v>6661</v>
      </c>
      <c r="M3417" s="22"/>
      <c r="N3417" s="22"/>
    </row>
    <row r="3418" spans="1:14">
      <c r="A3418" s="6" t="s">
        <v>32</v>
      </c>
      <c r="B3418" s="62" t="s">
        <v>661</v>
      </c>
      <c r="C3418" s="2" t="s">
        <v>23</v>
      </c>
      <c r="D3418" s="2" t="s">
        <v>130</v>
      </c>
      <c r="E3418" s="12"/>
      <c r="F3418" s="12"/>
      <c r="G3418" s="13"/>
      <c r="H3418" s="13"/>
      <c r="I3418" s="13"/>
      <c r="J3418" s="13"/>
      <c r="K3418" s="13"/>
      <c r="M3418" s="22"/>
      <c r="N3418" s="22"/>
    </row>
    <row r="3419" spans="1:14">
      <c r="A3419" s="6" t="s">
        <v>32</v>
      </c>
      <c r="B3419" s="62" t="s">
        <v>661</v>
      </c>
      <c r="C3419" s="2" t="s">
        <v>23</v>
      </c>
      <c r="D3419" s="2" t="s">
        <v>137</v>
      </c>
      <c r="E3419" s="12"/>
      <c r="F3419" s="12"/>
      <c r="G3419" s="13"/>
      <c r="H3419" s="13"/>
      <c r="I3419" s="13"/>
      <c r="J3419" s="13"/>
      <c r="K3419" s="13"/>
      <c r="M3419" s="22"/>
      <c r="N3419" s="22"/>
    </row>
    <row r="3420" spans="1:14" ht="27.6">
      <c r="A3420" s="6" t="s">
        <v>32</v>
      </c>
      <c r="B3420" s="62" t="s">
        <v>661</v>
      </c>
      <c r="C3420" s="2" t="s">
        <v>23</v>
      </c>
      <c r="D3420" s="2" t="s">
        <v>138</v>
      </c>
      <c r="E3420" s="12"/>
      <c r="F3420" s="12"/>
      <c r="G3420" s="13"/>
      <c r="H3420" s="13"/>
      <c r="I3420" s="13"/>
      <c r="J3420" s="13"/>
      <c r="K3420" s="13"/>
      <c r="M3420" s="22"/>
      <c r="N3420" s="22"/>
    </row>
    <row r="3421" spans="1:14">
      <c r="A3421" s="6" t="s">
        <v>32</v>
      </c>
      <c r="B3421" s="62" t="s">
        <v>661</v>
      </c>
      <c r="C3421" s="2" t="s">
        <v>23</v>
      </c>
      <c r="D3421" s="2" t="s">
        <v>134</v>
      </c>
      <c r="E3421" s="12"/>
      <c r="F3421" s="12"/>
      <c r="G3421" s="13"/>
      <c r="H3421" s="13"/>
      <c r="I3421" s="13"/>
      <c r="J3421" s="13"/>
      <c r="K3421" s="13"/>
      <c r="M3421" s="22"/>
      <c r="N3421" s="22"/>
    </row>
    <row r="3422" spans="1:14">
      <c r="A3422" s="6" t="s">
        <v>32</v>
      </c>
      <c r="B3422" s="62" t="s">
        <v>661</v>
      </c>
      <c r="C3422" s="2" t="s">
        <v>24</v>
      </c>
      <c r="D3422" s="2" t="s">
        <v>125</v>
      </c>
      <c r="E3422" s="12"/>
      <c r="F3422" s="12"/>
      <c r="G3422" s="13">
        <v>14704001</v>
      </c>
      <c r="H3422" s="13" t="s">
        <v>168</v>
      </c>
      <c r="I3422" s="13"/>
      <c r="J3422" s="13">
        <v>14704001</v>
      </c>
      <c r="K3422" s="13"/>
      <c r="L3422" s="2" t="s">
        <v>168</v>
      </c>
      <c r="M3422" s="22"/>
      <c r="N3422" s="22"/>
    </row>
    <row r="3423" spans="1:14">
      <c r="A3423" s="6" t="s">
        <v>32</v>
      </c>
      <c r="B3423" s="62" t="s">
        <v>661</v>
      </c>
      <c r="C3423" s="2" t="s">
        <v>24</v>
      </c>
      <c r="D3423" s="2" t="s">
        <v>126</v>
      </c>
      <c r="E3423" s="12"/>
      <c r="F3423" s="12"/>
      <c r="G3423" s="13">
        <v>14506964</v>
      </c>
      <c r="H3423" s="13">
        <v>217272</v>
      </c>
      <c r="I3423" s="13"/>
      <c r="J3423" s="13">
        <v>13187802</v>
      </c>
      <c r="K3423" s="13"/>
      <c r="L3423" s="134">
        <v>378303</v>
      </c>
      <c r="M3423" s="22"/>
      <c r="N3423" s="22"/>
    </row>
    <row r="3424" spans="1:14">
      <c r="A3424" s="6" t="s">
        <v>32</v>
      </c>
      <c r="B3424" s="62" t="s">
        <v>661</v>
      </c>
      <c r="C3424" s="2" t="s">
        <v>24</v>
      </c>
      <c r="D3424" s="2" t="s">
        <v>127</v>
      </c>
      <c r="E3424" s="12"/>
      <c r="F3424" s="12"/>
      <c r="G3424" s="13"/>
      <c r="H3424" s="13"/>
      <c r="I3424" s="13"/>
      <c r="J3424" s="13"/>
      <c r="K3424" s="13"/>
      <c r="M3424" s="22"/>
      <c r="N3424" s="22"/>
    </row>
    <row r="3425" spans="1:14">
      <c r="A3425" s="6" t="s">
        <v>32</v>
      </c>
      <c r="B3425" s="62" t="s">
        <v>661</v>
      </c>
      <c r="C3425" s="2" t="s">
        <v>24</v>
      </c>
      <c r="D3425" s="2" t="s">
        <v>128</v>
      </c>
      <c r="E3425" s="12"/>
      <c r="F3425" s="12"/>
      <c r="G3425" s="13"/>
      <c r="H3425" s="13"/>
      <c r="I3425" s="13"/>
      <c r="J3425" s="13"/>
      <c r="K3425" s="13"/>
      <c r="M3425" s="22"/>
      <c r="N3425" s="22"/>
    </row>
    <row r="3426" spans="1:14">
      <c r="A3426" s="6" t="s">
        <v>32</v>
      </c>
      <c r="B3426" s="62" t="s">
        <v>661</v>
      </c>
      <c r="C3426" s="2" t="s">
        <v>24</v>
      </c>
      <c r="D3426" s="2" t="s">
        <v>129</v>
      </c>
      <c r="E3426" s="12"/>
      <c r="F3426" s="12"/>
      <c r="G3426" s="13">
        <v>1751943</v>
      </c>
      <c r="H3426" s="13">
        <v>6109</v>
      </c>
      <c r="I3426" s="13"/>
      <c r="J3426" s="13">
        <v>26764</v>
      </c>
      <c r="K3426" s="13"/>
      <c r="L3426" s="134">
        <v>569149</v>
      </c>
      <c r="M3426" s="22"/>
      <c r="N3426" s="22"/>
    </row>
    <row r="3427" spans="1:14">
      <c r="A3427" s="6" t="s">
        <v>32</v>
      </c>
      <c r="B3427" s="62" t="s">
        <v>661</v>
      </c>
      <c r="C3427" s="2" t="s">
        <v>24</v>
      </c>
      <c r="D3427" s="2" t="s">
        <v>130</v>
      </c>
      <c r="E3427" s="12"/>
      <c r="F3427" s="12"/>
      <c r="G3427" s="13"/>
      <c r="H3427" s="13"/>
      <c r="I3427" s="13"/>
      <c r="J3427" s="13"/>
      <c r="K3427" s="13"/>
      <c r="M3427" s="22"/>
      <c r="N3427" s="22"/>
    </row>
    <row r="3428" spans="1:14">
      <c r="A3428" s="6" t="s">
        <v>32</v>
      </c>
      <c r="B3428" s="62" t="s">
        <v>661</v>
      </c>
      <c r="C3428" s="2" t="s">
        <v>24</v>
      </c>
      <c r="D3428" s="2" t="s">
        <v>137</v>
      </c>
      <c r="E3428" s="12"/>
      <c r="F3428" s="12"/>
      <c r="G3428" s="13"/>
      <c r="H3428" s="13"/>
      <c r="I3428" s="13"/>
      <c r="J3428" s="13"/>
      <c r="K3428" s="13"/>
      <c r="M3428" s="22"/>
      <c r="N3428" s="22"/>
    </row>
    <row r="3429" spans="1:14">
      <c r="A3429" s="6" t="s">
        <v>32</v>
      </c>
      <c r="B3429" s="62" t="s">
        <v>661</v>
      </c>
      <c r="C3429" s="2" t="s">
        <v>24</v>
      </c>
      <c r="D3429" s="2" t="s">
        <v>139</v>
      </c>
      <c r="E3429" s="12"/>
      <c r="F3429" s="12"/>
      <c r="G3429" s="13"/>
      <c r="H3429" s="13"/>
      <c r="I3429" s="13"/>
      <c r="J3429" s="13"/>
      <c r="K3429" s="13"/>
      <c r="M3429" s="22"/>
      <c r="N3429" s="22"/>
    </row>
    <row r="3430" spans="1:14" ht="27.6">
      <c r="A3430" s="6" t="s">
        <v>32</v>
      </c>
      <c r="B3430" s="62" t="s">
        <v>661</v>
      </c>
      <c r="C3430" s="2" t="s">
        <v>24</v>
      </c>
      <c r="D3430" s="2" t="s">
        <v>140</v>
      </c>
      <c r="E3430" s="12"/>
      <c r="F3430" s="12"/>
      <c r="G3430" s="13"/>
      <c r="H3430" s="13"/>
      <c r="I3430" s="13"/>
      <c r="J3430" s="13"/>
      <c r="K3430" s="13"/>
      <c r="M3430" s="22"/>
      <c r="N3430" s="22"/>
    </row>
    <row r="3431" spans="1:14">
      <c r="A3431" s="6" t="s">
        <v>32</v>
      </c>
      <c r="B3431" s="62" t="s">
        <v>661</v>
      </c>
      <c r="C3431" s="2" t="s">
        <v>24</v>
      </c>
      <c r="D3431" s="2" t="s">
        <v>134</v>
      </c>
      <c r="E3431" s="12"/>
      <c r="F3431" s="12"/>
      <c r="G3431" s="13"/>
      <c r="H3431" s="13"/>
      <c r="I3431" s="13"/>
      <c r="J3431" s="13"/>
      <c r="K3431" s="13"/>
      <c r="M3431" s="22"/>
      <c r="N3431" s="22"/>
    </row>
    <row r="3432" spans="1:14">
      <c r="A3432" s="6" t="s">
        <v>32</v>
      </c>
      <c r="B3432" s="62" t="s">
        <v>661</v>
      </c>
      <c r="C3432" s="2" t="s">
        <v>25</v>
      </c>
      <c r="D3432" s="2" t="s">
        <v>134</v>
      </c>
      <c r="E3432" s="12"/>
      <c r="F3432" s="12"/>
      <c r="G3432" s="13"/>
      <c r="H3432" s="13"/>
      <c r="I3432" s="13"/>
      <c r="J3432" s="13"/>
      <c r="K3432" s="13"/>
      <c r="M3432" s="22"/>
      <c r="N3432" s="22"/>
    </row>
    <row r="3433" spans="1:14">
      <c r="A3433" s="6" t="s">
        <v>32</v>
      </c>
      <c r="B3433" s="62" t="s">
        <v>661</v>
      </c>
      <c r="C3433" s="2" t="s">
        <v>25</v>
      </c>
      <c r="D3433" s="2" t="s">
        <v>134</v>
      </c>
      <c r="E3433" s="12"/>
      <c r="F3433" s="12"/>
      <c r="G3433" s="13"/>
      <c r="H3433" s="13"/>
      <c r="I3433" s="13"/>
      <c r="J3433" s="13"/>
      <c r="K3433" s="13"/>
      <c r="M3433" s="22"/>
      <c r="N3433" s="22"/>
    </row>
    <row r="3434" spans="1:14">
      <c r="A3434" s="6" t="s">
        <v>32</v>
      </c>
      <c r="B3434" s="62" t="s">
        <v>661</v>
      </c>
      <c r="C3434" s="2" t="s">
        <v>26</v>
      </c>
      <c r="D3434" s="2" t="s">
        <v>134</v>
      </c>
      <c r="E3434" s="12"/>
      <c r="F3434" s="12"/>
      <c r="G3434" s="13"/>
      <c r="H3434" s="13"/>
      <c r="I3434" s="13"/>
      <c r="J3434" s="13"/>
      <c r="K3434" s="13"/>
      <c r="M3434" s="22"/>
      <c r="N3434" s="22"/>
    </row>
    <row r="3435" spans="1:14">
      <c r="A3435" s="6" t="s">
        <v>32</v>
      </c>
      <c r="B3435" s="62" t="s">
        <v>661</v>
      </c>
      <c r="C3435" s="2" t="s">
        <v>26</v>
      </c>
      <c r="D3435" s="2" t="s">
        <v>134</v>
      </c>
      <c r="E3435" s="12"/>
      <c r="F3435" s="12"/>
      <c r="G3435" s="13"/>
      <c r="H3435" s="13"/>
      <c r="I3435" s="13"/>
      <c r="J3435" s="13"/>
      <c r="K3435" s="13"/>
      <c r="M3435" s="22"/>
      <c r="N3435" s="22"/>
    </row>
    <row r="3436" spans="1:14">
      <c r="A3436" s="6" t="s">
        <v>32</v>
      </c>
      <c r="B3436" s="62" t="s">
        <v>661</v>
      </c>
      <c r="C3436" s="2" t="s">
        <v>14</v>
      </c>
      <c r="D3436" s="2" t="s">
        <v>134</v>
      </c>
      <c r="E3436" s="12"/>
      <c r="F3436" s="12"/>
      <c r="G3436" s="13"/>
      <c r="H3436" s="13"/>
      <c r="I3436" s="13"/>
      <c r="J3436" s="13"/>
      <c r="K3436" s="13"/>
      <c r="M3436" s="22"/>
      <c r="N3436" s="22"/>
    </row>
    <row r="3437" spans="1:14">
      <c r="A3437" s="6" t="s">
        <v>32</v>
      </c>
      <c r="B3437" s="62" t="s">
        <v>661</v>
      </c>
      <c r="C3437" s="2" t="s">
        <v>14</v>
      </c>
      <c r="D3437" s="2" t="s">
        <v>134</v>
      </c>
      <c r="E3437" s="12"/>
      <c r="F3437" s="12"/>
      <c r="G3437" s="13"/>
      <c r="H3437" s="13"/>
      <c r="I3437" s="13"/>
      <c r="J3437" s="13"/>
      <c r="K3437" s="13"/>
      <c r="M3437" s="22"/>
      <c r="N3437" s="22"/>
    </row>
    <row r="3438" spans="1:14" ht="27.6">
      <c r="A3438" s="6" t="s">
        <v>32</v>
      </c>
      <c r="B3438" s="62" t="s">
        <v>661</v>
      </c>
      <c r="C3438" s="2" t="s">
        <v>27</v>
      </c>
      <c r="D3438" s="2" t="s">
        <v>141</v>
      </c>
      <c r="E3438" s="12"/>
      <c r="F3438" s="12"/>
      <c r="G3438" s="13"/>
      <c r="H3438" s="13"/>
      <c r="I3438" s="13"/>
      <c r="J3438" s="13"/>
      <c r="K3438" s="13"/>
      <c r="M3438" s="22"/>
      <c r="N3438" s="22"/>
    </row>
    <row r="3439" spans="1:14" ht="41.4">
      <c r="A3439" s="6" t="s">
        <v>32</v>
      </c>
      <c r="B3439" s="62" t="s">
        <v>661</v>
      </c>
      <c r="C3439" s="2" t="s">
        <v>27</v>
      </c>
      <c r="D3439" s="2" t="s">
        <v>142</v>
      </c>
      <c r="E3439" s="12"/>
      <c r="F3439" s="12"/>
      <c r="G3439" s="13">
        <v>66029</v>
      </c>
      <c r="H3439" s="13">
        <v>11477</v>
      </c>
      <c r="I3439" s="13"/>
      <c r="J3439" s="13">
        <v>22215</v>
      </c>
      <c r="K3439" s="13"/>
      <c r="M3439" s="22"/>
      <c r="N3439" s="22" t="s">
        <v>665</v>
      </c>
    </row>
    <row r="3440" spans="1:14">
      <c r="A3440" s="6" t="s">
        <v>32</v>
      </c>
      <c r="B3440" s="62" t="s">
        <v>666</v>
      </c>
      <c r="C3440" s="2" t="s">
        <v>22</v>
      </c>
      <c r="D3440" s="2" t="s">
        <v>125</v>
      </c>
      <c r="E3440" s="12">
        <v>762501</v>
      </c>
      <c r="F3440" s="12">
        <v>376624</v>
      </c>
      <c r="G3440" s="13"/>
      <c r="H3440" s="13">
        <v>385877</v>
      </c>
      <c r="I3440" s="13"/>
      <c r="J3440" s="13"/>
      <c r="K3440" s="13"/>
      <c r="M3440" s="22"/>
      <c r="N3440" s="22"/>
    </row>
    <row r="3441" spans="1:14">
      <c r="A3441" s="6" t="s">
        <v>32</v>
      </c>
      <c r="B3441" s="62" t="s">
        <v>666</v>
      </c>
      <c r="C3441" s="2" t="s">
        <v>22</v>
      </c>
      <c r="D3441" s="2" t="s">
        <v>126</v>
      </c>
      <c r="E3441" s="12">
        <v>762500</v>
      </c>
      <c r="F3441" s="12">
        <v>356574</v>
      </c>
      <c r="G3441" s="13"/>
      <c r="H3441" s="13">
        <v>405926</v>
      </c>
      <c r="I3441" s="13"/>
      <c r="J3441" s="13"/>
      <c r="K3441" s="13"/>
      <c r="M3441" s="22"/>
      <c r="N3441" s="22"/>
    </row>
    <row r="3442" spans="1:14">
      <c r="A3442" s="6" t="s">
        <v>32</v>
      </c>
      <c r="B3442" s="62" t="s">
        <v>666</v>
      </c>
      <c r="C3442" s="2" t="s">
        <v>22</v>
      </c>
      <c r="D3442" s="2" t="s">
        <v>127</v>
      </c>
      <c r="E3442" s="12"/>
      <c r="F3442" s="12"/>
      <c r="G3442" s="13"/>
      <c r="H3442" s="13"/>
      <c r="I3442" s="13"/>
      <c r="J3442" s="13"/>
      <c r="K3442" s="13"/>
      <c r="M3442" s="22"/>
      <c r="N3442" s="22"/>
    </row>
    <row r="3443" spans="1:14">
      <c r="A3443" s="6" t="s">
        <v>32</v>
      </c>
      <c r="B3443" s="62" t="s">
        <v>666</v>
      </c>
      <c r="C3443" s="2" t="s">
        <v>22</v>
      </c>
      <c r="D3443" s="2" t="s">
        <v>128</v>
      </c>
      <c r="E3443" s="12"/>
      <c r="F3443" s="12"/>
      <c r="G3443" s="13"/>
      <c r="H3443" s="13"/>
      <c r="I3443" s="13"/>
      <c r="J3443" s="13"/>
      <c r="K3443" s="13"/>
      <c r="M3443" s="22"/>
      <c r="N3443" s="22"/>
    </row>
    <row r="3444" spans="1:14">
      <c r="A3444" s="6" t="s">
        <v>32</v>
      </c>
      <c r="B3444" s="62" t="s">
        <v>666</v>
      </c>
      <c r="C3444" s="2" t="s">
        <v>22</v>
      </c>
      <c r="D3444" s="2" t="s">
        <v>129</v>
      </c>
      <c r="E3444" s="12"/>
      <c r="F3444" s="12"/>
      <c r="G3444" s="13"/>
      <c r="H3444" s="13"/>
      <c r="I3444" s="13"/>
      <c r="J3444" s="13"/>
      <c r="K3444" s="13"/>
      <c r="M3444" s="22"/>
      <c r="N3444" s="22"/>
    </row>
    <row r="3445" spans="1:14">
      <c r="A3445" s="6" t="s">
        <v>32</v>
      </c>
      <c r="B3445" s="62" t="s">
        <v>666</v>
      </c>
      <c r="C3445" s="2" t="s">
        <v>22</v>
      </c>
      <c r="D3445" s="2" t="s">
        <v>130</v>
      </c>
      <c r="E3445" s="12">
        <v>73978</v>
      </c>
      <c r="F3445" s="12"/>
      <c r="G3445" s="13"/>
      <c r="H3445" s="13">
        <v>41428</v>
      </c>
      <c r="I3445" s="13"/>
      <c r="J3445" s="13">
        <v>18287</v>
      </c>
      <c r="K3445" s="13"/>
      <c r="M3445" s="22">
        <v>14263</v>
      </c>
      <c r="N3445" s="22"/>
    </row>
    <row r="3446" spans="1:14">
      <c r="A3446" s="6" t="s">
        <v>32</v>
      </c>
      <c r="B3446" s="62" t="s">
        <v>666</v>
      </c>
      <c r="C3446" s="2" t="s">
        <v>22</v>
      </c>
      <c r="D3446" s="2" t="s">
        <v>131</v>
      </c>
      <c r="E3446" s="12"/>
      <c r="F3446" s="12"/>
      <c r="G3446" s="13"/>
      <c r="H3446" s="13"/>
      <c r="I3446" s="13"/>
      <c r="J3446" s="13"/>
      <c r="K3446" s="13"/>
      <c r="M3446" s="22"/>
      <c r="N3446" s="22"/>
    </row>
    <row r="3447" spans="1:14" ht="27.6">
      <c r="A3447" s="6" t="s">
        <v>32</v>
      </c>
      <c r="B3447" s="62" t="s">
        <v>666</v>
      </c>
      <c r="C3447" s="2" t="s">
        <v>22</v>
      </c>
      <c r="D3447" s="2" t="s">
        <v>132</v>
      </c>
      <c r="E3447" s="12"/>
      <c r="F3447" s="12"/>
      <c r="G3447" s="13"/>
      <c r="H3447" s="13"/>
      <c r="I3447" s="13"/>
      <c r="J3447" s="13"/>
      <c r="K3447" s="13"/>
      <c r="M3447" s="22"/>
      <c r="N3447" s="22"/>
    </row>
    <row r="3448" spans="1:14">
      <c r="A3448" s="6" t="s">
        <v>32</v>
      </c>
      <c r="B3448" s="62" t="s">
        <v>666</v>
      </c>
      <c r="C3448" s="2" t="s">
        <v>22</v>
      </c>
      <c r="D3448" s="2" t="s">
        <v>133</v>
      </c>
      <c r="E3448" s="12"/>
      <c r="F3448" s="12"/>
      <c r="G3448" s="13"/>
      <c r="H3448" s="13"/>
      <c r="I3448" s="13"/>
      <c r="J3448" s="13"/>
      <c r="K3448" s="13"/>
      <c r="M3448" s="22"/>
      <c r="N3448" s="22"/>
    </row>
    <row r="3449" spans="1:14">
      <c r="A3449" s="6" t="s">
        <v>32</v>
      </c>
      <c r="B3449" s="62" t="s">
        <v>666</v>
      </c>
      <c r="C3449" s="2" t="s">
        <v>22</v>
      </c>
      <c r="D3449" s="2" t="s">
        <v>134</v>
      </c>
      <c r="E3449" s="12"/>
      <c r="F3449" s="12"/>
      <c r="G3449" s="13"/>
      <c r="H3449" s="13"/>
      <c r="I3449" s="13"/>
      <c r="J3449" s="13"/>
      <c r="K3449" s="13"/>
      <c r="M3449" s="22"/>
      <c r="N3449" s="22"/>
    </row>
    <row r="3450" spans="1:14">
      <c r="A3450" s="6" t="s">
        <v>32</v>
      </c>
      <c r="B3450" s="62" t="s">
        <v>666</v>
      </c>
      <c r="C3450" s="2" t="s">
        <v>87</v>
      </c>
      <c r="D3450" s="2" t="s">
        <v>135</v>
      </c>
      <c r="E3450" s="12"/>
      <c r="F3450" s="12"/>
      <c r="G3450" s="13">
        <v>631653</v>
      </c>
      <c r="H3450" s="13">
        <v>335153</v>
      </c>
      <c r="I3450" s="13"/>
      <c r="J3450" s="13">
        <v>296500</v>
      </c>
      <c r="K3450" s="13"/>
      <c r="M3450" s="22"/>
      <c r="N3450" s="22" t="s">
        <v>671</v>
      </c>
    </row>
    <row r="3451" spans="1:14">
      <c r="A3451" s="6" t="s">
        <v>32</v>
      </c>
      <c r="B3451" s="63" t="s">
        <v>666</v>
      </c>
      <c r="C3451" s="2" t="s">
        <v>23</v>
      </c>
      <c r="D3451" s="2" t="s">
        <v>136</v>
      </c>
      <c r="E3451" s="12"/>
      <c r="F3451" s="12"/>
      <c r="G3451" s="13">
        <v>762501</v>
      </c>
      <c r="H3451" s="13">
        <v>381002</v>
      </c>
      <c r="I3451" s="13"/>
      <c r="J3451" s="13">
        <v>381499</v>
      </c>
      <c r="K3451" s="13"/>
      <c r="M3451" s="22"/>
      <c r="N3451" s="22"/>
    </row>
    <row r="3452" spans="1:14">
      <c r="A3452" s="6" t="s">
        <v>32</v>
      </c>
      <c r="B3452" s="62" t="s">
        <v>666</v>
      </c>
      <c r="C3452" s="2" t="s">
        <v>23</v>
      </c>
      <c r="D3452" s="2" t="s">
        <v>126</v>
      </c>
      <c r="E3452" s="12"/>
      <c r="F3452" s="12"/>
      <c r="G3452" s="13">
        <v>2153863</v>
      </c>
      <c r="H3452" s="13">
        <v>1729551</v>
      </c>
      <c r="I3452" s="13"/>
      <c r="J3452" s="13">
        <v>100785</v>
      </c>
      <c r="K3452" s="13"/>
      <c r="L3452" s="2">
        <v>173</v>
      </c>
      <c r="M3452" s="22">
        <v>323354</v>
      </c>
      <c r="N3452" s="22"/>
    </row>
    <row r="3453" spans="1:14">
      <c r="A3453" s="6" t="s">
        <v>32</v>
      </c>
      <c r="B3453" s="62" t="s">
        <v>666</v>
      </c>
      <c r="C3453" s="2" t="s">
        <v>23</v>
      </c>
      <c r="D3453" s="2" t="s">
        <v>127</v>
      </c>
      <c r="E3453" s="12"/>
      <c r="F3453" s="12"/>
      <c r="G3453" s="13"/>
      <c r="H3453" s="13"/>
      <c r="I3453" s="13"/>
      <c r="J3453" s="13"/>
      <c r="K3453" s="13"/>
      <c r="M3453" s="22"/>
      <c r="N3453" s="22"/>
    </row>
    <row r="3454" spans="1:14">
      <c r="A3454" s="6" t="s">
        <v>32</v>
      </c>
      <c r="B3454" s="62" t="s">
        <v>666</v>
      </c>
      <c r="C3454" s="2" t="s">
        <v>23</v>
      </c>
      <c r="D3454" s="2" t="s">
        <v>128</v>
      </c>
      <c r="E3454" s="12"/>
      <c r="F3454" s="12"/>
      <c r="G3454" s="13"/>
      <c r="H3454" s="13"/>
      <c r="I3454" s="13"/>
      <c r="J3454" s="13"/>
      <c r="K3454" s="13"/>
      <c r="M3454" s="22"/>
      <c r="N3454" s="22"/>
    </row>
    <row r="3455" spans="1:14">
      <c r="A3455" s="6" t="s">
        <v>32</v>
      </c>
      <c r="B3455" s="62" t="s">
        <v>666</v>
      </c>
      <c r="C3455" s="2" t="s">
        <v>23</v>
      </c>
      <c r="D3455" s="2" t="s">
        <v>129</v>
      </c>
      <c r="E3455" s="12"/>
      <c r="F3455" s="12"/>
      <c r="G3455" s="13"/>
      <c r="H3455" s="13"/>
      <c r="I3455" s="13"/>
      <c r="J3455" s="13"/>
      <c r="K3455" s="13"/>
      <c r="M3455" s="22"/>
      <c r="N3455" s="22"/>
    </row>
    <row r="3456" spans="1:14">
      <c r="A3456" s="6" t="s">
        <v>32</v>
      </c>
      <c r="B3456" s="62" t="s">
        <v>666</v>
      </c>
      <c r="C3456" s="2" t="s">
        <v>23</v>
      </c>
      <c r="D3456" s="2" t="s">
        <v>130</v>
      </c>
      <c r="E3456" s="12"/>
      <c r="F3456" s="12"/>
      <c r="G3456" s="13">
        <v>119827</v>
      </c>
      <c r="H3456" s="13">
        <v>2354</v>
      </c>
      <c r="I3456" s="13"/>
      <c r="J3456" s="13"/>
      <c r="K3456" s="13"/>
      <c r="M3456" s="22">
        <v>117473</v>
      </c>
      <c r="N3456" s="22"/>
    </row>
    <row r="3457" spans="1:14">
      <c r="A3457" s="6" t="s">
        <v>32</v>
      </c>
      <c r="B3457" s="62" t="s">
        <v>666</v>
      </c>
      <c r="C3457" s="2" t="s">
        <v>23</v>
      </c>
      <c r="D3457" s="2" t="s">
        <v>137</v>
      </c>
      <c r="E3457" s="12"/>
      <c r="F3457" s="12"/>
      <c r="G3457" s="13"/>
      <c r="H3457" s="13"/>
      <c r="I3457" s="13"/>
      <c r="J3457" s="13"/>
      <c r="K3457" s="13"/>
      <c r="M3457" s="22"/>
      <c r="N3457" s="22"/>
    </row>
    <row r="3458" spans="1:14" ht="27.6">
      <c r="A3458" s="6" t="s">
        <v>32</v>
      </c>
      <c r="B3458" s="62" t="s">
        <v>666</v>
      </c>
      <c r="C3458" s="2" t="s">
        <v>23</v>
      </c>
      <c r="D3458" s="2" t="s">
        <v>138</v>
      </c>
      <c r="E3458" s="12"/>
      <c r="F3458" s="12"/>
      <c r="G3458" s="13"/>
      <c r="H3458" s="13"/>
      <c r="I3458" s="13"/>
      <c r="J3458" s="13"/>
      <c r="K3458" s="13"/>
      <c r="M3458" s="22"/>
      <c r="N3458" s="22"/>
    </row>
    <row r="3459" spans="1:14">
      <c r="A3459" s="6" t="s">
        <v>32</v>
      </c>
      <c r="B3459" s="62" t="s">
        <v>666</v>
      </c>
      <c r="C3459" s="2" t="s">
        <v>23</v>
      </c>
      <c r="D3459" s="2" t="s">
        <v>134</v>
      </c>
      <c r="E3459" s="12"/>
      <c r="F3459" s="12"/>
      <c r="G3459" s="13"/>
      <c r="H3459" s="13"/>
      <c r="I3459" s="13"/>
      <c r="J3459" s="13"/>
      <c r="K3459" s="13"/>
      <c r="M3459" s="22"/>
      <c r="N3459" s="22"/>
    </row>
    <row r="3460" spans="1:14">
      <c r="A3460" s="6" t="s">
        <v>32</v>
      </c>
      <c r="B3460" s="62" t="s">
        <v>666</v>
      </c>
      <c r="C3460" s="2" t="s">
        <v>24</v>
      </c>
      <c r="D3460" s="2" t="s">
        <v>125</v>
      </c>
      <c r="E3460" s="12"/>
      <c r="F3460" s="12"/>
      <c r="G3460" s="13">
        <v>2713463</v>
      </c>
      <c r="H3460" s="13"/>
      <c r="I3460" s="13"/>
      <c r="J3460" s="13">
        <v>2713463</v>
      </c>
      <c r="K3460" s="13"/>
      <c r="M3460" s="22"/>
      <c r="N3460" s="22"/>
    </row>
    <row r="3461" spans="1:14">
      <c r="A3461" s="6" t="s">
        <v>32</v>
      </c>
      <c r="B3461" s="62" t="s">
        <v>666</v>
      </c>
      <c r="C3461" s="2" t="s">
        <v>24</v>
      </c>
      <c r="D3461" s="2" t="s">
        <v>126</v>
      </c>
      <c r="E3461" s="12"/>
      <c r="F3461" s="12"/>
      <c r="G3461" s="13">
        <v>2515238</v>
      </c>
      <c r="H3461" s="13">
        <v>704561</v>
      </c>
      <c r="I3461" s="13"/>
      <c r="J3461" s="13">
        <v>226220</v>
      </c>
      <c r="K3461" s="13"/>
      <c r="L3461" s="2">
        <v>45845</v>
      </c>
      <c r="M3461" s="22">
        <v>1538612</v>
      </c>
      <c r="N3461" s="22"/>
    </row>
    <row r="3462" spans="1:14">
      <c r="A3462" s="6" t="s">
        <v>32</v>
      </c>
      <c r="B3462" s="62" t="s">
        <v>666</v>
      </c>
      <c r="C3462" s="2" t="s">
        <v>24</v>
      </c>
      <c r="D3462" s="2" t="s">
        <v>127</v>
      </c>
      <c r="E3462" s="12"/>
      <c r="F3462" s="12"/>
      <c r="G3462" s="13"/>
      <c r="H3462" s="13"/>
      <c r="I3462" s="13"/>
      <c r="J3462" s="13"/>
      <c r="K3462" s="13"/>
      <c r="M3462" s="22"/>
      <c r="N3462" s="22"/>
    </row>
    <row r="3463" spans="1:14">
      <c r="A3463" s="6" t="s">
        <v>32</v>
      </c>
      <c r="B3463" s="62" t="s">
        <v>666</v>
      </c>
      <c r="C3463" s="2" t="s">
        <v>24</v>
      </c>
      <c r="D3463" s="2" t="s">
        <v>128</v>
      </c>
      <c r="E3463" s="12"/>
      <c r="F3463" s="12"/>
      <c r="G3463" s="13"/>
      <c r="H3463" s="13"/>
      <c r="I3463" s="13"/>
      <c r="J3463" s="13"/>
      <c r="K3463" s="13"/>
      <c r="M3463" s="22"/>
      <c r="N3463" s="22"/>
    </row>
    <row r="3464" spans="1:14">
      <c r="A3464" s="6" t="s">
        <v>32</v>
      </c>
      <c r="B3464" s="62" t="s">
        <v>666</v>
      </c>
      <c r="C3464" s="2" t="s">
        <v>24</v>
      </c>
      <c r="D3464" s="2" t="s">
        <v>129</v>
      </c>
      <c r="E3464" s="12"/>
      <c r="F3464" s="12"/>
      <c r="G3464" s="13"/>
      <c r="H3464" s="13"/>
      <c r="I3464" s="13"/>
      <c r="J3464" s="13"/>
      <c r="K3464" s="13"/>
      <c r="M3464" s="22"/>
      <c r="N3464" s="22"/>
    </row>
    <row r="3465" spans="1:14">
      <c r="A3465" s="6" t="s">
        <v>32</v>
      </c>
      <c r="B3465" s="62" t="s">
        <v>666</v>
      </c>
      <c r="C3465" s="2" t="s">
        <v>24</v>
      </c>
      <c r="D3465" s="2" t="s">
        <v>130</v>
      </c>
      <c r="E3465" s="12"/>
      <c r="F3465" s="12"/>
      <c r="G3465" s="13"/>
      <c r="H3465" s="13"/>
      <c r="I3465" s="13">
        <v>224320</v>
      </c>
      <c r="J3465" s="13"/>
      <c r="K3465" s="13"/>
      <c r="M3465" s="22">
        <v>224320</v>
      </c>
      <c r="N3465" s="22"/>
    </row>
    <row r="3466" spans="1:14">
      <c r="A3466" s="6" t="s">
        <v>32</v>
      </c>
      <c r="B3466" s="62" t="s">
        <v>666</v>
      </c>
      <c r="C3466" s="2" t="s">
        <v>24</v>
      </c>
      <c r="D3466" s="2" t="s">
        <v>137</v>
      </c>
      <c r="E3466" s="12"/>
      <c r="F3466" s="12"/>
      <c r="G3466" s="13"/>
      <c r="H3466" s="13"/>
      <c r="I3466" s="13"/>
      <c r="J3466" s="13"/>
      <c r="K3466" s="13"/>
      <c r="M3466" s="22"/>
      <c r="N3466" s="22"/>
    </row>
    <row r="3467" spans="1:14">
      <c r="A3467" s="6" t="s">
        <v>32</v>
      </c>
      <c r="B3467" s="62" t="s">
        <v>666</v>
      </c>
      <c r="C3467" s="2" t="s">
        <v>24</v>
      </c>
      <c r="D3467" s="2" t="s">
        <v>139</v>
      </c>
      <c r="E3467" s="12"/>
      <c r="F3467" s="12"/>
      <c r="G3467" s="13"/>
      <c r="H3467" s="13"/>
      <c r="I3467" s="13"/>
      <c r="J3467" s="13"/>
      <c r="K3467" s="13"/>
      <c r="M3467" s="22"/>
      <c r="N3467" s="22"/>
    </row>
    <row r="3468" spans="1:14" ht="27.6">
      <c r="A3468" s="6" t="s">
        <v>32</v>
      </c>
      <c r="B3468" s="62" t="s">
        <v>666</v>
      </c>
      <c r="C3468" s="2" t="s">
        <v>24</v>
      </c>
      <c r="D3468" s="2" t="s">
        <v>140</v>
      </c>
      <c r="E3468" s="12"/>
      <c r="F3468" s="12"/>
      <c r="G3468" s="13"/>
      <c r="H3468" s="13"/>
      <c r="I3468" s="13"/>
      <c r="J3468" s="13"/>
      <c r="K3468" s="13"/>
      <c r="M3468" s="22"/>
      <c r="N3468" s="22"/>
    </row>
    <row r="3469" spans="1:14">
      <c r="A3469" s="6" t="s">
        <v>32</v>
      </c>
      <c r="B3469" s="62" t="s">
        <v>666</v>
      </c>
      <c r="C3469" s="2" t="s">
        <v>24</v>
      </c>
      <c r="D3469" s="2" t="s">
        <v>134</v>
      </c>
      <c r="E3469" s="12"/>
      <c r="F3469" s="12"/>
      <c r="G3469" s="13"/>
      <c r="H3469" s="13"/>
      <c r="I3469" s="13"/>
      <c r="J3469" s="13"/>
      <c r="K3469" s="13"/>
      <c r="M3469" s="22"/>
      <c r="N3469" s="22"/>
    </row>
    <row r="3470" spans="1:14">
      <c r="A3470" s="6" t="s">
        <v>32</v>
      </c>
      <c r="B3470" s="62" t="s">
        <v>666</v>
      </c>
      <c r="C3470" s="2" t="s">
        <v>25</v>
      </c>
      <c r="D3470" s="2" t="s">
        <v>134</v>
      </c>
      <c r="E3470" s="12"/>
      <c r="F3470" s="12"/>
      <c r="G3470" s="13"/>
      <c r="H3470" s="13"/>
      <c r="I3470" s="13"/>
      <c r="J3470" s="13"/>
      <c r="K3470" s="13"/>
      <c r="M3470" s="22"/>
      <c r="N3470" s="22"/>
    </row>
    <row r="3471" spans="1:14">
      <c r="A3471" s="6" t="s">
        <v>32</v>
      </c>
      <c r="B3471" s="62" t="s">
        <v>666</v>
      </c>
      <c r="C3471" s="2" t="s">
        <v>25</v>
      </c>
      <c r="D3471" s="2" t="s">
        <v>134</v>
      </c>
      <c r="E3471" s="12"/>
      <c r="F3471" s="12"/>
      <c r="G3471" s="13"/>
      <c r="H3471" s="13"/>
      <c r="I3471" s="13"/>
      <c r="J3471" s="13"/>
      <c r="K3471" s="13"/>
      <c r="M3471" s="22"/>
      <c r="N3471" s="22"/>
    </row>
    <row r="3472" spans="1:14">
      <c r="A3472" s="6" t="s">
        <v>32</v>
      </c>
      <c r="B3472" s="62" t="s">
        <v>666</v>
      </c>
      <c r="C3472" s="2" t="s">
        <v>26</v>
      </c>
      <c r="D3472" s="2" t="s">
        <v>134</v>
      </c>
      <c r="E3472" s="12"/>
      <c r="F3472" s="12"/>
      <c r="G3472" s="13"/>
      <c r="H3472" s="13"/>
      <c r="I3472" s="13"/>
      <c r="J3472" s="13"/>
      <c r="K3472" s="13"/>
      <c r="M3472" s="22"/>
      <c r="N3472" s="22"/>
    </row>
    <row r="3473" spans="1:14">
      <c r="A3473" s="6" t="s">
        <v>32</v>
      </c>
      <c r="B3473" s="62" t="s">
        <v>666</v>
      </c>
      <c r="C3473" s="2" t="s">
        <v>26</v>
      </c>
      <c r="D3473" s="2" t="s">
        <v>134</v>
      </c>
      <c r="E3473" s="12"/>
      <c r="F3473" s="12"/>
      <c r="G3473" s="13"/>
      <c r="H3473" s="13"/>
      <c r="I3473" s="13"/>
      <c r="J3473" s="13"/>
      <c r="K3473" s="13"/>
      <c r="M3473" s="22"/>
      <c r="N3473" s="22"/>
    </row>
    <row r="3474" spans="1:14">
      <c r="A3474" s="6" t="s">
        <v>32</v>
      </c>
      <c r="B3474" s="62" t="s">
        <v>666</v>
      </c>
      <c r="C3474" s="2" t="s">
        <v>14</v>
      </c>
      <c r="D3474" s="2" t="s">
        <v>134</v>
      </c>
      <c r="E3474" s="12"/>
      <c r="F3474" s="12"/>
      <c r="G3474" s="13"/>
      <c r="H3474" s="13"/>
      <c r="I3474" s="13"/>
      <c r="J3474" s="13"/>
      <c r="K3474" s="13"/>
      <c r="M3474" s="22"/>
      <c r="N3474" s="22"/>
    </row>
    <row r="3475" spans="1:14">
      <c r="A3475" s="6" t="s">
        <v>32</v>
      </c>
      <c r="B3475" s="62" t="s">
        <v>666</v>
      </c>
      <c r="C3475" s="2" t="s">
        <v>14</v>
      </c>
      <c r="D3475" s="2" t="s">
        <v>134</v>
      </c>
      <c r="E3475" s="12"/>
      <c r="F3475" s="12"/>
      <c r="G3475" s="13"/>
      <c r="H3475" s="13"/>
      <c r="I3475" s="13"/>
      <c r="J3475" s="13"/>
      <c r="K3475" s="13"/>
      <c r="M3475" s="22"/>
      <c r="N3475" s="22"/>
    </row>
    <row r="3476" spans="1:14" ht="27.6">
      <c r="A3476" s="6" t="s">
        <v>32</v>
      </c>
      <c r="B3476" s="62" t="s">
        <v>666</v>
      </c>
      <c r="C3476" s="2" t="s">
        <v>27</v>
      </c>
      <c r="D3476" s="2" t="s">
        <v>141</v>
      </c>
      <c r="E3476" s="12"/>
      <c r="F3476" s="12"/>
      <c r="G3476" s="13"/>
      <c r="H3476" s="13"/>
      <c r="I3476" s="13">
        <v>26264</v>
      </c>
      <c r="J3476" s="13">
        <v>26264</v>
      </c>
      <c r="K3476" s="13"/>
      <c r="M3476" s="22"/>
      <c r="N3476" s="22" t="s">
        <v>672</v>
      </c>
    </row>
    <row r="3477" spans="1:14" ht="41.4">
      <c r="A3477" s="6" t="s">
        <v>32</v>
      </c>
      <c r="B3477" s="62" t="s">
        <v>666</v>
      </c>
      <c r="C3477" s="2" t="s">
        <v>27</v>
      </c>
      <c r="D3477" s="2" t="s">
        <v>142</v>
      </c>
      <c r="E3477" s="12"/>
      <c r="F3477" s="12"/>
      <c r="G3477" s="13"/>
      <c r="H3477" s="13"/>
      <c r="I3477" s="13"/>
      <c r="J3477" s="13"/>
      <c r="K3477" s="13"/>
      <c r="M3477" s="22"/>
      <c r="N3477" s="22"/>
    </row>
    <row r="3478" spans="1:14">
      <c r="A3478" s="6" t="s">
        <v>32</v>
      </c>
      <c r="B3478" s="62" t="s">
        <v>673</v>
      </c>
      <c r="C3478" s="2" t="s">
        <v>22</v>
      </c>
      <c r="D3478" s="2" t="s">
        <v>125</v>
      </c>
      <c r="E3478" s="12">
        <v>3524387</v>
      </c>
      <c r="F3478" s="12">
        <v>2922320</v>
      </c>
      <c r="G3478" s="13">
        <v>0</v>
      </c>
      <c r="H3478" s="13">
        <v>602067</v>
      </c>
      <c r="I3478" s="13">
        <v>0</v>
      </c>
      <c r="J3478" s="13">
        <v>0</v>
      </c>
      <c r="K3478" s="13">
        <v>0</v>
      </c>
      <c r="L3478" s="2">
        <v>0</v>
      </c>
      <c r="M3478" s="22">
        <v>0</v>
      </c>
      <c r="N3478" s="22"/>
    </row>
    <row r="3479" spans="1:14">
      <c r="A3479" s="6" t="s">
        <v>32</v>
      </c>
      <c r="B3479" s="62" t="s">
        <v>673</v>
      </c>
      <c r="C3479" s="2" t="s">
        <v>22</v>
      </c>
      <c r="D3479" s="2" t="s">
        <v>126</v>
      </c>
      <c r="E3479" s="12">
        <v>3524387</v>
      </c>
      <c r="F3479" s="12">
        <v>1340183</v>
      </c>
      <c r="G3479" s="13">
        <v>0</v>
      </c>
      <c r="H3479" s="13">
        <v>2179128</v>
      </c>
      <c r="I3479" s="13">
        <v>0</v>
      </c>
      <c r="J3479" s="13">
        <v>5076</v>
      </c>
      <c r="K3479" s="13">
        <v>0</v>
      </c>
      <c r="L3479" s="2">
        <v>0</v>
      </c>
      <c r="M3479" s="22">
        <v>0</v>
      </c>
      <c r="N3479" s="22"/>
    </row>
    <row r="3480" spans="1:14">
      <c r="A3480" s="6" t="s">
        <v>32</v>
      </c>
      <c r="B3480" s="62" t="s">
        <v>673</v>
      </c>
      <c r="C3480" s="2" t="s">
        <v>22</v>
      </c>
      <c r="D3480" s="2" t="s">
        <v>127</v>
      </c>
      <c r="E3480" s="12"/>
      <c r="F3480" s="12"/>
      <c r="G3480" s="13"/>
      <c r="H3480" s="13"/>
      <c r="I3480" s="13"/>
      <c r="J3480" s="13"/>
      <c r="K3480" s="13"/>
      <c r="M3480" s="22"/>
      <c r="N3480" s="22"/>
    </row>
    <row r="3481" spans="1:14">
      <c r="A3481" s="6" t="s">
        <v>32</v>
      </c>
      <c r="B3481" s="62" t="s">
        <v>673</v>
      </c>
      <c r="C3481" s="2" t="s">
        <v>22</v>
      </c>
      <c r="D3481" s="2" t="s">
        <v>128</v>
      </c>
      <c r="E3481" s="12"/>
      <c r="F3481" s="12"/>
      <c r="G3481" s="13"/>
      <c r="H3481" s="13"/>
      <c r="I3481" s="13"/>
      <c r="J3481" s="13"/>
      <c r="K3481" s="13"/>
      <c r="M3481" s="22"/>
      <c r="N3481" s="22"/>
    </row>
    <row r="3482" spans="1:14">
      <c r="A3482" s="6" t="s">
        <v>32</v>
      </c>
      <c r="B3482" s="62" t="s">
        <v>673</v>
      </c>
      <c r="C3482" s="2" t="s">
        <v>22</v>
      </c>
      <c r="D3482" s="2" t="s">
        <v>129</v>
      </c>
      <c r="E3482" s="12"/>
      <c r="F3482" s="12"/>
      <c r="G3482" s="13"/>
      <c r="H3482" s="13"/>
      <c r="I3482" s="13"/>
      <c r="J3482" s="13"/>
      <c r="K3482" s="13"/>
      <c r="M3482" s="22"/>
      <c r="N3482" s="22"/>
    </row>
    <row r="3483" spans="1:14">
      <c r="A3483" s="6" t="s">
        <v>32</v>
      </c>
      <c r="B3483" s="62" t="s">
        <v>673</v>
      </c>
      <c r="C3483" s="2" t="s">
        <v>22</v>
      </c>
      <c r="D3483" s="2" t="s">
        <v>130</v>
      </c>
      <c r="E3483" s="12">
        <v>345068</v>
      </c>
      <c r="F3483" s="12">
        <v>0</v>
      </c>
      <c r="G3483" s="13">
        <v>3999</v>
      </c>
      <c r="H3483" s="13">
        <v>349067</v>
      </c>
      <c r="I3483" s="13">
        <v>0</v>
      </c>
      <c r="J3483" s="13">
        <v>0</v>
      </c>
      <c r="K3483" s="13">
        <v>0</v>
      </c>
      <c r="L3483" s="2">
        <v>0</v>
      </c>
      <c r="M3483" s="22"/>
      <c r="N3483" s="22"/>
    </row>
    <row r="3484" spans="1:14">
      <c r="A3484" s="6" t="s">
        <v>32</v>
      </c>
      <c r="B3484" s="62" t="s">
        <v>673</v>
      </c>
      <c r="C3484" s="2" t="s">
        <v>22</v>
      </c>
      <c r="D3484" s="2" t="s">
        <v>131</v>
      </c>
      <c r="E3484" s="12"/>
      <c r="F3484" s="12"/>
      <c r="G3484" s="13"/>
      <c r="H3484" s="13"/>
      <c r="I3484" s="13"/>
      <c r="J3484" s="13"/>
      <c r="K3484" s="13"/>
      <c r="M3484" s="22"/>
      <c r="N3484" s="22"/>
    </row>
    <row r="3485" spans="1:14" ht="27.6">
      <c r="A3485" s="6" t="s">
        <v>32</v>
      </c>
      <c r="B3485" s="62" t="s">
        <v>673</v>
      </c>
      <c r="C3485" s="2" t="s">
        <v>22</v>
      </c>
      <c r="D3485" s="2" t="s">
        <v>132</v>
      </c>
      <c r="E3485" s="12"/>
      <c r="F3485" s="12"/>
      <c r="G3485" s="13"/>
      <c r="H3485" s="13"/>
      <c r="I3485" s="13"/>
      <c r="J3485" s="13"/>
      <c r="K3485" s="13"/>
      <c r="M3485" s="22"/>
      <c r="N3485" s="22"/>
    </row>
    <row r="3486" spans="1:14">
      <c r="A3486" s="6" t="s">
        <v>32</v>
      </c>
      <c r="B3486" s="62" t="s">
        <v>673</v>
      </c>
      <c r="C3486" s="2" t="s">
        <v>22</v>
      </c>
      <c r="D3486" s="2" t="s">
        <v>133</v>
      </c>
      <c r="E3486" s="12"/>
      <c r="F3486" s="12"/>
      <c r="G3486" s="13"/>
      <c r="H3486" s="13"/>
      <c r="I3486" s="13"/>
      <c r="J3486" s="13"/>
      <c r="K3486" s="13"/>
      <c r="M3486" s="22"/>
      <c r="N3486" s="22"/>
    </row>
    <row r="3487" spans="1:14">
      <c r="A3487" s="6" t="s">
        <v>32</v>
      </c>
      <c r="B3487" s="62" t="s">
        <v>673</v>
      </c>
      <c r="C3487" s="2" t="s">
        <v>22</v>
      </c>
      <c r="D3487" s="2" t="s">
        <v>134</v>
      </c>
      <c r="E3487" s="12"/>
      <c r="F3487" s="12"/>
      <c r="G3487" s="13"/>
      <c r="H3487" s="13"/>
      <c r="I3487" s="13"/>
      <c r="J3487" s="13"/>
      <c r="K3487" s="13"/>
      <c r="M3487" s="22"/>
      <c r="N3487" s="22"/>
    </row>
    <row r="3488" spans="1:14">
      <c r="A3488" s="6" t="s">
        <v>32</v>
      </c>
      <c r="B3488" s="63" t="s">
        <v>673</v>
      </c>
      <c r="C3488" s="2" t="s">
        <v>87</v>
      </c>
      <c r="D3488" s="2" t="s">
        <v>135</v>
      </c>
      <c r="E3488" s="12"/>
      <c r="F3488" s="12"/>
      <c r="G3488" s="13">
        <v>2221021</v>
      </c>
      <c r="H3488" s="13">
        <v>1629813</v>
      </c>
      <c r="I3488" s="13">
        <v>620000</v>
      </c>
      <c r="J3488" s="13">
        <v>657959</v>
      </c>
      <c r="K3488" s="13">
        <v>0</v>
      </c>
      <c r="L3488" s="2">
        <v>0</v>
      </c>
      <c r="M3488" s="22">
        <v>0</v>
      </c>
      <c r="N3488" s="22"/>
    </row>
    <row r="3489" spans="1:14">
      <c r="A3489" s="6" t="s">
        <v>32</v>
      </c>
      <c r="B3489" s="62" t="s">
        <v>673</v>
      </c>
      <c r="C3489" s="2" t="s">
        <v>23</v>
      </c>
      <c r="D3489" s="2" t="s">
        <v>136</v>
      </c>
      <c r="E3489" s="12"/>
      <c r="F3489" s="12"/>
      <c r="G3489" s="13">
        <v>3524387</v>
      </c>
      <c r="H3489" s="13">
        <v>3355238</v>
      </c>
      <c r="I3489" s="13">
        <v>0</v>
      </c>
      <c r="J3489" s="13">
        <v>169149</v>
      </c>
      <c r="K3489" s="13">
        <v>0</v>
      </c>
      <c r="L3489" s="2">
        <v>0</v>
      </c>
      <c r="M3489" s="22">
        <v>0</v>
      </c>
      <c r="N3489" s="22"/>
    </row>
    <row r="3490" spans="1:14">
      <c r="A3490" s="6" t="s">
        <v>32</v>
      </c>
      <c r="B3490" s="62" t="s">
        <v>673</v>
      </c>
      <c r="C3490" s="2" t="s">
        <v>23</v>
      </c>
      <c r="D3490" s="2" t="s">
        <v>126</v>
      </c>
      <c r="E3490" s="12"/>
      <c r="F3490" s="12"/>
      <c r="G3490" s="13">
        <v>9353709</v>
      </c>
      <c r="H3490" s="13">
        <v>9019649</v>
      </c>
      <c r="I3490" s="13">
        <v>0</v>
      </c>
      <c r="J3490" s="13">
        <v>334060</v>
      </c>
      <c r="K3490" s="13"/>
      <c r="M3490" s="22"/>
      <c r="N3490" s="22"/>
    </row>
    <row r="3491" spans="1:14">
      <c r="A3491" s="6" t="s">
        <v>32</v>
      </c>
      <c r="B3491" s="62" t="s">
        <v>673</v>
      </c>
      <c r="C3491" s="2" t="s">
        <v>23</v>
      </c>
      <c r="D3491" s="2" t="s">
        <v>127</v>
      </c>
      <c r="E3491" s="12"/>
      <c r="F3491" s="12"/>
      <c r="G3491" s="13"/>
      <c r="H3491" s="13"/>
      <c r="I3491" s="13"/>
      <c r="J3491" s="13"/>
      <c r="K3491" s="13"/>
      <c r="M3491" s="22"/>
      <c r="N3491" s="22"/>
    </row>
    <row r="3492" spans="1:14">
      <c r="A3492" s="6" t="s">
        <v>32</v>
      </c>
      <c r="B3492" s="62" t="s">
        <v>673</v>
      </c>
      <c r="C3492" s="2" t="s">
        <v>23</v>
      </c>
      <c r="D3492" s="2" t="s">
        <v>128</v>
      </c>
      <c r="E3492" s="12"/>
      <c r="F3492" s="12"/>
      <c r="G3492" s="13"/>
      <c r="H3492" s="13"/>
      <c r="I3492" s="13"/>
      <c r="J3492" s="13"/>
      <c r="K3492" s="13"/>
      <c r="M3492" s="22"/>
      <c r="N3492" s="22"/>
    </row>
    <row r="3493" spans="1:14">
      <c r="A3493" s="6" t="s">
        <v>32</v>
      </c>
      <c r="B3493" s="62" t="s">
        <v>673</v>
      </c>
      <c r="C3493" s="2" t="s">
        <v>23</v>
      </c>
      <c r="D3493" s="2" t="s">
        <v>129</v>
      </c>
      <c r="E3493" s="12"/>
      <c r="F3493" s="12"/>
      <c r="G3493" s="13"/>
      <c r="H3493" s="13"/>
      <c r="I3493" s="13"/>
      <c r="J3493" s="13"/>
      <c r="K3493" s="13"/>
      <c r="M3493" s="22"/>
      <c r="N3493" s="22"/>
    </row>
    <row r="3494" spans="1:14">
      <c r="A3494" s="6" t="s">
        <v>32</v>
      </c>
      <c r="B3494" s="62" t="s">
        <v>673</v>
      </c>
      <c r="C3494" s="2" t="s">
        <v>23</v>
      </c>
      <c r="D3494" s="2" t="s">
        <v>130</v>
      </c>
      <c r="E3494" s="12"/>
      <c r="F3494" s="12"/>
      <c r="G3494" s="13">
        <v>537637</v>
      </c>
      <c r="H3494" s="13">
        <v>0</v>
      </c>
      <c r="I3494" s="13">
        <v>0</v>
      </c>
      <c r="J3494" s="13">
        <v>537637</v>
      </c>
      <c r="K3494" s="13">
        <v>0</v>
      </c>
      <c r="L3494" s="2">
        <v>0</v>
      </c>
      <c r="M3494" s="22">
        <v>0</v>
      </c>
      <c r="N3494" s="22"/>
    </row>
    <row r="3495" spans="1:14">
      <c r="A3495" s="6" t="s">
        <v>32</v>
      </c>
      <c r="B3495" s="62" t="s">
        <v>673</v>
      </c>
      <c r="C3495" s="2" t="s">
        <v>23</v>
      </c>
      <c r="D3495" s="2" t="s">
        <v>137</v>
      </c>
      <c r="E3495" s="12"/>
      <c r="F3495" s="12"/>
      <c r="G3495" s="13"/>
      <c r="H3495" s="13"/>
      <c r="I3495" s="13"/>
      <c r="J3495" s="13"/>
      <c r="K3495" s="13"/>
      <c r="M3495" s="22"/>
      <c r="N3495" s="22"/>
    </row>
    <row r="3496" spans="1:14" ht="27.6">
      <c r="A3496" s="6" t="s">
        <v>32</v>
      </c>
      <c r="B3496" s="62" t="s">
        <v>673</v>
      </c>
      <c r="C3496" s="2" t="s">
        <v>23</v>
      </c>
      <c r="D3496" s="2" t="s">
        <v>138</v>
      </c>
      <c r="E3496" s="12"/>
      <c r="F3496" s="12"/>
      <c r="G3496" s="13"/>
      <c r="H3496" s="13"/>
      <c r="I3496" s="13"/>
      <c r="J3496" s="13"/>
      <c r="K3496" s="13"/>
      <c r="M3496" s="22"/>
      <c r="N3496" s="22"/>
    </row>
    <row r="3497" spans="1:14">
      <c r="A3497" s="6" t="s">
        <v>32</v>
      </c>
      <c r="B3497" s="62" t="s">
        <v>673</v>
      </c>
      <c r="C3497" s="2" t="s">
        <v>23</v>
      </c>
      <c r="D3497" s="2" t="s">
        <v>134</v>
      </c>
      <c r="E3497" s="12"/>
      <c r="F3497" s="12"/>
      <c r="G3497" s="13"/>
      <c r="H3497" s="13"/>
      <c r="I3497" s="13"/>
      <c r="J3497" s="13"/>
      <c r="K3497" s="13"/>
      <c r="M3497" s="22"/>
      <c r="N3497" s="22"/>
    </row>
    <row r="3498" spans="1:14">
      <c r="A3498" s="6" t="s">
        <v>32</v>
      </c>
      <c r="B3498" s="62" t="s">
        <v>673</v>
      </c>
      <c r="C3498" s="2" t="s">
        <v>24</v>
      </c>
      <c r="D3498" s="2" t="s">
        <v>125</v>
      </c>
      <c r="E3498" s="12"/>
      <c r="F3498" s="12"/>
      <c r="G3498" s="13">
        <v>11380397</v>
      </c>
      <c r="H3498" s="13">
        <v>6983938</v>
      </c>
      <c r="I3498" s="13">
        <v>0</v>
      </c>
      <c r="J3498" s="13">
        <v>4396459</v>
      </c>
      <c r="K3498" s="13">
        <v>0</v>
      </c>
      <c r="L3498" s="2">
        <v>0</v>
      </c>
      <c r="M3498" s="22">
        <v>0</v>
      </c>
      <c r="N3498" s="22"/>
    </row>
    <row r="3499" spans="1:14">
      <c r="A3499" s="6" t="s">
        <v>32</v>
      </c>
      <c r="B3499" s="62" t="s">
        <v>673</v>
      </c>
      <c r="C3499" s="2" t="s">
        <v>24</v>
      </c>
      <c r="D3499" s="2" t="s">
        <v>126</v>
      </c>
      <c r="E3499" s="12"/>
      <c r="F3499" s="12"/>
      <c r="G3499" s="13">
        <v>10363762</v>
      </c>
      <c r="H3499" s="13">
        <v>5037309</v>
      </c>
      <c r="I3499" s="13">
        <v>0</v>
      </c>
      <c r="J3499" s="13">
        <v>4993412</v>
      </c>
      <c r="K3499" s="13">
        <v>0</v>
      </c>
      <c r="M3499" s="22"/>
      <c r="N3499" s="22"/>
    </row>
    <row r="3500" spans="1:14">
      <c r="A3500" s="6" t="s">
        <v>32</v>
      </c>
      <c r="B3500" s="62" t="s">
        <v>673</v>
      </c>
      <c r="C3500" s="2" t="s">
        <v>24</v>
      </c>
      <c r="D3500" s="2" t="s">
        <v>127</v>
      </c>
      <c r="E3500" s="12"/>
      <c r="F3500" s="12"/>
      <c r="G3500" s="13"/>
      <c r="H3500" s="13"/>
      <c r="I3500" s="13"/>
      <c r="J3500" s="13"/>
      <c r="K3500" s="13"/>
      <c r="M3500" s="22"/>
      <c r="N3500" s="22"/>
    </row>
    <row r="3501" spans="1:14">
      <c r="A3501" s="6" t="s">
        <v>32</v>
      </c>
      <c r="B3501" s="62" t="s">
        <v>673</v>
      </c>
      <c r="C3501" s="2" t="s">
        <v>24</v>
      </c>
      <c r="D3501" s="2" t="s">
        <v>128</v>
      </c>
      <c r="E3501" s="12"/>
      <c r="F3501" s="12"/>
      <c r="G3501" s="13"/>
      <c r="H3501" s="13"/>
      <c r="I3501" s="13"/>
      <c r="J3501" s="13"/>
      <c r="K3501" s="13"/>
      <c r="M3501" s="22"/>
      <c r="N3501" s="22"/>
    </row>
    <row r="3502" spans="1:14">
      <c r="A3502" s="6" t="s">
        <v>32</v>
      </c>
      <c r="B3502" s="62" t="s">
        <v>673</v>
      </c>
      <c r="C3502" s="2" t="s">
        <v>24</v>
      </c>
      <c r="D3502" s="2" t="s">
        <v>129</v>
      </c>
      <c r="E3502" s="12"/>
      <c r="F3502" s="12"/>
      <c r="G3502" s="13">
        <v>943965</v>
      </c>
      <c r="H3502" s="13">
        <v>0</v>
      </c>
      <c r="I3502" s="13">
        <v>0</v>
      </c>
      <c r="J3502" s="13">
        <v>943965</v>
      </c>
      <c r="K3502" s="13"/>
      <c r="M3502" s="22"/>
      <c r="N3502" s="22"/>
    </row>
    <row r="3503" spans="1:14">
      <c r="A3503" s="6" t="s">
        <v>32</v>
      </c>
      <c r="B3503" s="62" t="s">
        <v>673</v>
      </c>
      <c r="C3503" s="2" t="s">
        <v>24</v>
      </c>
      <c r="D3503" s="2" t="s">
        <v>130</v>
      </c>
      <c r="E3503" s="12"/>
      <c r="F3503" s="12"/>
      <c r="G3503" s="13"/>
      <c r="H3503" s="13"/>
      <c r="I3503" s="13"/>
      <c r="J3503" s="13"/>
      <c r="K3503" s="13"/>
      <c r="M3503" s="22"/>
      <c r="N3503" s="22"/>
    </row>
    <row r="3504" spans="1:14">
      <c r="A3504" s="6" t="s">
        <v>32</v>
      </c>
      <c r="B3504" s="62" t="s">
        <v>673</v>
      </c>
      <c r="C3504" s="2" t="s">
        <v>24</v>
      </c>
      <c r="D3504" s="2" t="s">
        <v>137</v>
      </c>
      <c r="E3504" s="12"/>
      <c r="F3504" s="12"/>
      <c r="G3504" s="13"/>
      <c r="H3504" s="13"/>
      <c r="I3504" s="13"/>
      <c r="J3504" s="13"/>
      <c r="K3504" s="13"/>
      <c r="M3504" s="22"/>
      <c r="N3504" s="22"/>
    </row>
    <row r="3505" spans="1:14">
      <c r="A3505" s="6" t="s">
        <v>32</v>
      </c>
      <c r="B3505" s="62" t="s">
        <v>673</v>
      </c>
      <c r="C3505" s="2" t="s">
        <v>24</v>
      </c>
      <c r="D3505" s="2" t="s">
        <v>139</v>
      </c>
      <c r="E3505" s="12"/>
      <c r="F3505" s="12"/>
      <c r="G3505" s="13"/>
      <c r="H3505" s="13"/>
      <c r="I3505" s="13"/>
      <c r="J3505" s="13"/>
      <c r="K3505" s="13"/>
      <c r="M3505" s="22"/>
      <c r="N3505" s="22"/>
    </row>
    <row r="3506" spans="1:14" ht="27.6">
      <c r="A3506" s="6" t="s">
        <v>32</v>
      </c>
      <c r="B3506" s="62" t="s">
        <v>673</v>
      </c>
      <c r="C3506" s="2" t="s">
        <v>24</v>
      </c>
      <c r="D3506" s="2" t="s">
        <v>140</v>
      </c>
      <c r="E3506" s="12"/>
      <c r="F3506" s="12"/>
      <c r="G3506" s="13"/>
      <c r="H3506" s="13"/>
      <c r="I3506" s="13"/>
      <c r="J3506" s="13"/>
      <c r="K3506" s="13"/>
      <c r="M3506" s="22"/>
      <c r="N3506" s="22"/>
    </row>
    <row r="3507" spans="1:14">
      <c r="A3507" s="6" t="s">
        <v>32</v>
      </c>
      <c r="B3507" s="62" t="s">
        <v>673</v>
      </c>
      <c r="C3507" s="2" t="s">
        <v>24</v>
      </c>
      <c r="D3507" s="2" t="s">
        <v>134</v>
      </c>
      <c r="E3507" s="12"/>
      <c r="F3507" s="12"/>
      <c r="G3507" s="13"/>
      <c r="H3507" s="13"/>
      <c r="I3507" s="13"/>
      <c r="J3507" s="13"/>
      <c r="K3507" s="13"/>
      <c r="M3507" s="22"/>
      <c r="N3507" s="22"/>
    </row>
    <row r="3508" spans="1:14">
      <c r="A3508" s="6" t="s">
        <v>32</v>
      </c>
      <c r="B3508" s="62" t="s">
        <v>673</v>
      </c>
      <c r="C3508" s="2" t="s">
        <v>25</v>
      </c>
      <c r="D3508" s="2" t="s">
        <v>134</v>
      </c>
      <c r="E3508" s="12"/>
      <c r="F3508" s="12"/>
      <c r="G3508" s="13"/>
      <c r="H3508" s="13"/>
      <c r="I3508" s="13"/>
      <c r="J3508" s="13"/>
      <c r="K3508" s="13"/>
      <c r="M3508" s="22"/>
      <c r="N3508" s="22"/>
    </row>
    <row r="3509" spans="1:14">
      <c r="A3509" s="6" t="s">
        <v>32</v>
      </c>
      <c r="B3509" s="62" t="s">
        <v>673</v>
      </c>
      <c r="C3509" s="2" t="s">
        <v>25</v>
      </c>
      <c r="D3509" s="2" t="s">
        <v>134</v>
      </c>
      <c r="E3509" s="12"/>
      <c r="F3509" s="12"/>
      <c r="G3509" s="13"/>
      <c r="H3509" s="13"/>
      <c r="I3509" s="13"/>
      <c r="J3509" s="13"/>
      <c r="K3509" s="13"/>
      <c r="M3509" s="22"/>
      <c r="N3509" s="22"/>
    </row>
    <row r="3510" spans="1:14">
      <c r="A3510" s="6" t="s">
        <v>32</v>
      </c>
      <c r="B3510" s="62" t="s">
        <v>673</v>
      </c>
      <c r="C3510" s="2" t="s">
        <v>26</v>
      </c>
      <c r="D3510" s="2" t="s">
        <v>134</v>
      </c>
      <c r="E3510" s="12"/>
      <c r="F3510" s="12"/>
      <c r="G3510" s="13"/>
      <c r="H3510" s="13"/>
      <c r="I3510" s="13"/>
      <c r="J3510" s="13"/>
      <c r="K3510" s="13"/>
      <c r="M3510" s="22"/>
      <c r="N3510" s="22"/>
    </row>
    <row r="3511" spans="1:14">
      <c r="A3511" s="6" t="s">
        <v>32</v>
      </c>
      <c r="B3511" s="62" t="s">
        <v>673</v>
      </c>
      <c r="C3511" s="2" t="s">
        <v>26</v>
      </c>
      <c r="D3511" s="2" t="s">
        <v>134</v>
      </c>
      <c r="E3511" s="12"/>
      <c r="F3511" s="12"/>
      <c r="G3511" s="13"/>
      <c r="H3511" s="13"/>
      <c r="I3511" s="13"/>
      <c r="J3511" s="13"/>
      <c r="K3511" s="13"/>
      <c r="M3511" s="22"/>
      <c r="N3511" s="22"/>
    </row>
    <row r="3512" spans="1:14">
      <c r="A3512" s="6" t="s">
        <v>32</v>
      </c>
      <c r="B3512" s="62" t="s">
        <v>673</v>
      </c>
      <c r="C3512" s="2" t="s">
        <v>14</v>
      </c>
      <c r="D3512" s="2" t="s">
        <v>134</v>
      </c>
      <c r="E3512" s="12"/>
      <c r="F3512" s="12"/>
      <c r="G3512" s="13"/>
      <c r="H3512" s="13"/>
      <c r="I3512" s="13"/>
      <c r="J3512" s="13"/>
      <c r="K3512" s="13"/>
      <c r="M3512" s="22"/>
      <c r="N3512" s="22"/>
    </row>
    <row r="3513" spans="1:14">
      <c r="A3513" s="6" t="s">
        <v>32</v>
      </c>
      <c r="B3513" s="62" t="s">
        <v>673</v>
      </c>
      <c r="C3513" s="2" t="s">
        <v>14</v>
      </c>
      <c r="D3513" s="2" t="s">
        <v>134</v>
      </c>
      <c r="E3513" s="12"/>
      <c r="F3513" s="12"/>
      <c r="G3513" s="13"/>
      <c r="H3513" s="13"/>
      <c r="I3513" s="13"/>
      <c r="J3513" s="13"/>
      <c r="K3513" s="13"/>
      <c r="M3513" s="22"/>
      <c r="N3513" s="22"/>
    </row>
    <row r="3514" spans="1:14" ht="27.6">
      <c r="A3514" s="6" t="s">
        <v>32</v>
      </c>
      <c r="B3514" s="62" t="s">
        <v>673</v>
      </c>
      <c r="C3514" s="2" t="s">
        <v>27</v>
      </c>
      <c r="D3514" s="2" t="s">
        <v>141</v>
      </c>
      <c r="E3514" s="12"/>
      <c r="F3514" s="12"/>
      <c r="G3514" s="13"/>
      <c r="H3514" s="13"/>
      <c r="I3514" s="13"/>
      <c r="J3514" s="13"/>
      <c r="K3514" s="13"/>
      <c r="M3514" s="22"/>
      <c r="N3514" s="22"/>
    </row>
    <row r="3515" spans="1:14" ht="41.4">
      <c r="A3515" s="6" t="s">
        <v>32</v>
      </c>
      <c r="B3515" s="62" t="s">
        <v>673</v>
      </c>
      <c r="C3515" s="2" t="s">
        <v>27</v>
      </c>
      <c r="D3515" s="2" t="s">
        <v>142</v>
      </c>
      <c r="E3515" s="12"/>
      <c r="F3515" s="12"/>
      <c r="G3515" s="13"/>
      <c r="H3515" s="13"/>
      <c r="I3515" s="13"/>
      <c r="J3515" s="13"/>
      <c r="K3515" s="13"/>
      <c r="M3515" s="22"/>
      <c r="N3515" s="22"/>
    </row>
    <row r="3516" spans="1:14">
      <c r="A3516" s="6" t="s">
        <v>32</v>
      </c>
      <c r="B3516" s="62" t="s">
        <v>674</v>
      </c>
      <c r="C3516" s="2" t="s">
        <v>22</v>
      </c>
      <c r="D3516" s="2" t="s">
        <v>125</v>
      </c>
      <c r="E3516" s="12">
        <v>4728325</v>
      </c>
      <c r="F3516" s="12">
        <v>3257500</v>
      </c>
      <c r="G3516" s="13"/>
      <c r="H3516" s="13">
        <v>1470825</v>
      </c>
      <c r="I3516" s="13"/>
      <c r="J3516" s="13"/>
      <c r="K3516" s="13"/>
      <c r="M3516" s="22"/>
      <c r="N3516" s="22"/>
    </row>
    <row r="3517" spans="1:14">
      <c r="A3517" s="6" t="s">
        <v>32</v>
      </c>
      <c r="B3517" s="62" t="s">
        <v>674</v>
      </c>
      <c r="C3517" s="2" t="s">
        <v>22</v>
      </c>
      <c r="D3517" s="2" t="s">
        <v>126</v>
      </c>
      <c r="E3517" s="12">
        <v>4728325</v>
      </c>
      <c r="F3517" s="12">
        <v>2177778</v>
      </c>
      <c r="G3517" s="13"/>
      <c r="H3517" s="13">
        <v>1943720</v>
      </c>
      <c r="I3517" s="13"/>
      <c r="J3517" s="13">
        <v>226225</v>
      </c>
      <c r="K3517" s="13"/>
      <c r="L3517" s="2">
        <v>-151</v>
      </c>
      <c r="M3517" s="22"/>
      <c r="N3517" s="22"/>
    </row>
    <row r="3518" spans="1:14">
      <c r="A3518" s="6" t="s">
        <v>32</v>
      </c>
      <c r="B3518" s="62" t="s">
        <v>674</v>
      </c>
      <c r="C3518" s="2" t="s">
        <v>22</v>
      </c>
      <c r="D3518" s="2" t="s">
        <v>127</v>
      </c>
      <c r="E3518" s="12"/>
      <c r="F3518" s="12"/>
      <c r="G3518" s="13"/>
      <c r="H3518" s="13"/>
      <c r="I3518" s="13"/>
      <c r="J3518" s="13">
        <v>257147</v>
      </c>
      <c r="K3518" s="13"/>
      <c r="L3518" s="2">
        <v>-10142</v>
      </c>
      <c r="M3518" s="22"/>
      <c r="N3518" s="22"/>
    </row>
    <row r="3519" spans="1:14">
      <c r="A3519" s="6" t="s">
        <v>32</v>
      </c>
      <c r="B3519" s="62" t="s">
        <v>674</v>
      </c>
      <c r="C3519" s="2" t="s">
        <v>22</v>
      </c>
      <c r="D3519" s="2" t="s">
        <v>128</v>
      </c>
      <c r="E3519" s="12"/>
      <c r="F3519" s="12">
        <v>8004</v>
      </c>
      <c r="G3519" s="13"/>
      <c r="H3519" s="13"/>
      <c r="I3519" s="13"/>
      <c r="J3519" s="13"/>
      <c r="K3519" s="13"/>
      <c r="M3519" s="22"/>
      <c r="N3519" s="22"/>
    </row>
    <row r="3520" spans="1:14">
      <c r="A3520" s="6" t="s">
        <v>32</v>
      </c>
      <c r="B3520" s="62" t="s">
        <v>674</v>
      </c>
      <c r="C3520" s="2" t="s">
        <v>22</v>
      </c>
      <c r="D3520" s="2" t="s">
        <v>129</v>
      </c>
      <c r="E3520" s="12">
        <v>689113</v>
      </c>
      <c r="F3520" s="12">
        <v>36261</v>
      </c>
      <c r="G3520" s="13"/>
      <c r="H3520" s="13">
        <v>161717</v>
      </c>
      <c r="I3520" s="13"/>
      <c r="J3520" s="13"/>
      <c r="K3520" s="13"/>
      <c r="M3520" s="22"/>
      <c r="N3520" s="22"/>
    </row>
    <row r="3521" spans="1:14">
      <c r="A3521" s="6" t="s">
        <v>32</v>
      </c>
      <c r="B3521" s="62" t="s">
        <v>674</v>
      </c>
      <c r="C3521" s="2" t="s">
        <v>22</v>
      </c>
      <c r="D3521" s="2" t="s">
        <v>130</v>
      </c>
      <c r="E3521" s="12"/>
      <c r="F3521" s="12"/>
      <c r="G3521" s="13"/>
      <c r="H3521" s="13"/>
      <c r="I3521" s="13"/>
      <c r="J3521" s="13"/>
      <c r="K3521" s="13"/>
      <c r="M3521" s="22"/>
      <c r="N3521" s="22"/>
    </row>
    <row r="3522" spans="1:14">
      <c r="A3522" s="6" t="s">
        <v>32</v>
      </c>
      <c r="B3522" s="62" t="s">
        <v>674</v>
      </c>
      <c r="C3522" s="2" t="s">
        <v>22</v>
      </c>
      <c r="D3522" s="2" t="s">
        <v>131</v>
      </c>
      <c r="E3522" s="12"/>
      <c r="F3522" s="12"/>
      <c r="G3522" s="13"/>
      <c r="H3522" s="13"/>
      <c r="I3522" s="13"/>
      <c r="J3522" s="13"/>
      <c r="K3522" s="13"/>
      <c r="M3522" s="22"/>
      <c r="N3522" s="22"/>
    </row>
    <row r="3523" spans="1:14" ht="27.6">
      <c r="A3523" s="6" t="s">
        <v>32</v>
      </c>
      <c r="B3523" s="62" t="s">
        <v>674</v>
      </c>
      <c r="C3523" s="2" t="s">
        <v>22</v>
      </c>
      <c r="D3523" s="2" t="s">
        <v>132</v>
      </c>
      <c r="E3523" s="12"/>
      <c r="F3523" s="12"/>
      <c r="G3523" s="13"/>
      <c r="H3523" s="13"/>
      <c r="I3523" s="13"/>
      <c r="J3523" s="13"/>
      <c r="K3523" s="13"/>
      <c r="M3523" s="22"/>
      <c r="N3523" s="22"/>
    </row>
    <row r="3524" spans="1:14">
      <c r="A3524" s="6" t="s">
        <v>32</v>
      </c>
      <c r="B3524" s="62" t="s">
        <v>674</v>
      </c>
      <c r="C3524" s="2" t="s">
        <v>22</v>
      </c>
      <c r="D3524" s="2" t="s">
        <v>133</v>
      </c>
      <c r="E3524" s="12"/>
      <c r="F3524" s="12"/>
      <c r="G3524" s="13"/>
      <c r="H3524" s="13"/>
      <c r="I3524" s="13"/>
      <c r="J3524" s="13"/>
      <c r="K3524" s="13"/>
      <c r="M3524" s="22"/>
      <c r="N3524" s="22"/>
    </row>
    <row r="3525" spans="1:14">
      <c r="A3525" s="6" t="s">
        <v>32</v>
      </c>
      <c r="B3525" s="63" t="s">
        <v>674</v>
      </c>
      <c r="C3525" s="2" t="s">
        <v>22</v>
      </c>
      <c r="D3525" s="2" t="s">
        <v>134</v>
      </c>
      <c r="E3525" s="12"/>
      <c r="F3525" s="12">
        <v>13855</v>
      </c>
      <c r="G3525" s="13"/>
      <c r="H3525" s="13"/>
      <c r="I3525" s="13"/>
      <c r="J3525" s="13"/>
      <c r="K3525" s="13"/>
      <c r="M3525" s="22"/>
      <c r="N3525" s="22"/>
    </row>
    <row r="3526" spans="1:14">
      <c r="A3526" s="6" t="s">
        <v>32</v>
      </c>
      <c r="B3526" s="62" t="s">
        <v>674</v>
      </c>
      <c r="C3526" s="2" t="s">
        <v>87</v>
      </c>
      <c r="D3526" s="2" t="s">
        <v>135</v>
      </c>
      <c r="E3526" s="12"/>
      <c r="F3526" s="12"/>
      <c r="G3526" s="13">
        <v>3088301</v>
      </c>
      <c r="H3526" s="13">
        <v>2225801</v>
      </c>
      <c r="I3526" s="13">
        <v>1205000</v>
      </c>
      <c r="J3526" s="13">
        <v>1414051</v>
      </c>
      <c r="K3526" s="13"/>
      <c r="L3526" s="2">
        <v>654602</v>
      </c>
      <c r="M3526" s="22"/>
      <c r="N3526" s="22"/>
    </row>
    <row r="3527" spans="1:14">
      <c r="A3527" s="6" t="s">
        <v>32</v>
      </c>
      <c r="B3527" s="62" t="s">
        <v>674</v>
      </c>
      <c r="C3527" s="2" t="s">
        <v>23</v>
      </c>
      <c r="D3527" s="2" t="s">
        <v>136</v>
      </c>
      <c r="E3527" s="12"/>
      <c r="F3527" s="12">
        <v>155663</v>
      </c>
      <c r="G3527" s="13">
        <v>4728325</v>
      </c>
      <c r="H3527" s="13">
        <v>4728325</v>
      </c>
      <c r="I3527" s="13"/>
      <c r="J3527" s="13"/>
      <c r="K3527" s="13"/>
      <c r="M3527" s="22"/>
      <c r="N3527" s="22"/>
    </row>
    <row r="3528" spans="1:14">
      <c r="A3528" s="6" t="s">
        <v>32</v>
      </c>
      <c r="B3528" s="62" t="s">
        <v>674</v>
      </c>
      <c r="C3528" s="2" t="s">
        <v>23</v>
      </c>
      <c r="D3528" s="2" t="s">
        <v>126</v>
      </c>
      <c r="E3528" s="12"/>
      <c r="F3528" s="12">
        <v>22815</v>
      </c>
      <c r="G3528" s="13">
        <v>13454664</v>
      </c>
      <c r="H3528" s="13">
        <v>5798823</v>
      </c>
      <c r="I3528" s="13"/>
      <c r="J3528" s="13">
        <v>7132655</v>
      </c>
      <c r="K3528" s="13"/>
      <c r="L3528" s="2">
        <v>198370</v>
      </c>
      <c r="M3528" s="22">
        <v>44563</v>
      </c>
      <c r="N3528" s="22"/>
    </row>
    <row r="3529" spans="1:14">
      <c r="A3529" s="6" t="s">
        <v>32</v>
      </c>
      <c r="B3529" s="62" t="s">
        <v>674</v>
      </c>
      <c r="C3529" s="2" t="s">
        <v>23</v>
      </c>
      <c r="D3529" s="2" t="s">
        <v>127</v>
      </c>
      <c r="E3529" s="12"/>
      <c r="F3529" s="12">
        <v>123743</v>
      </c>
      <c r="G3529" s="13"/>
      <c r="H3529" s="13"/>
      <c r="I3529" s="13"/>
      <c r="J3529" s="13"/>
      <c r="K3529" s="13"/>
      <c r="M3529" s="22"/>
      <c r="N3529" s="22"/>
    </row>
    <row r="3530" spans="1:14">
      <c r="A3530" s="6" t="s">
        <v>32</v>
      </c>
      <c r="B3530" s="62" t="s">
        <v>674</v>
      </c>
      <c r="C3530" s="2" t="s">
        <v>23</v>
      </c>
      <c r="D3530" s="2" t="s">
        <v>128</v>
      </c>
      <c r="E3530" s="12"/>
      <c r="F3530" s="12"/>
      <c r="G3530" s="13"/>
      <c r="H3530" s="13"/>
      <c r="I3530" s="13"/>
      <c r="J3530" s="13"/>
      <c r="K3530" s="13"/>
      <c r="M3530" s="22"/>
      <c r="N3530" s="22"/>
    </row>
    <row r="3531" spans="1:14">
      <c r="A3531" s="6" t="s">
        <v>32</v>
      </c>
      <c r="B3531" s="62" t="s">
        <v>674</v>
      </c>
      <c r="C3531" s="2" t="s">
        <v>23</v>
      </c>
      <c r="D3531" s="2" t="s">
        <v>129</v>
      </c>
      <c r="E3531" s="12"/>
      <c r="F3531" s="12"/>
      <c r="G3531" s="13">
        <v>1175349</v>
      </c>
      <c r="H3531" s="13">
        <v>6476</v>
      </c>
      <c r="I3531" s="13"/>
      <c r="J3531" s="13">
        <v>830408</v>
      </c>
      <c r="K3531" s="13"/>
      <c r="L3531" s="2">
        <v>166611</v>
      </c>
      <c r="M3531" s="22"/>
      <c r="N3531" s="22"/>
    </row>
    <row r="3532" spans="1:14">
      <c r="A3532" s="6" t="s">
        <v>32</v>
      </c>
      <c r="B3532" s="62" t="s">
        <v>674</v>
      </c>
      <c r="C3532" s="2" t="s">
        <v>23</v>
      </c>
      <c r="D3532" s="2" t="s">
        <v>130</v>
      </c>
      <c r="E3532" s="12"/>
      <c r="F3532" s="12"/>
      <c r="G3532" s="13"/>
      <c r="H3532" s="13"/>
      <c r="I3532" s="13"/>
      <c r="J3532" s="13"/>
      <c r="K3532" s="13"/>
      <c r="M3532" s="22"/>
      <c r="N3532" s="22"/>
    </row>
    <row r="3533" spans="1:14">
      <c r="A3533" s="6" t="s">
        <v>32</v>
      </c>
      <c r="B3533" s="62" t="s">
        <v>674</v>
      </c>
      <c r="C3533" s="2" t="s">
        <v>23</v>
      </c>
      <c r="D3533" s="2" t="s">
        <v>137</v>
      </c>
      <c r="E3533" s="12"/>
      <c r="F3533" s="12"/>
      <c r="G3533" s="13"/>
      <c r="H3533" s="13"/>
      <c r="I3533" s="13"/>
      <c r="J3533" s="13"/>
      <c r="K3533" s="13"/>
      <c r="M3533" s="22"/>
      <c r="N3533" s="22"/>
    </row>
    <row r="3534" spans="1:14" ht="27.6">
      <c r="A3534" s="6" t="s">
        <v>32</v>
      </c>
      <c r="B3534" s="62" t="s">
        <v>674</v>
      </c>
      <c r="C3534" s="2" t="s">
        <v>23</v>
      </c>
      <c r="D3534" s="2" t="s">
        <v>138</v>
      </c>
      <c r="E3534" s="12"/>
      <c r="F3534" s="12"/>
      <c r="G3534" s="13"/>
      <c r="H3534" s="13"/>
      <c r="I3534" s="13"/>
      <c r="J3534" s="13"/>
      <c r="K3534" s="13"/>
      <c r="M3534" s="22"/>
      <c r="N3534" s="22"/>
    </row>
    <row r="3535" spans="1:14">
      <c r="A3535" s="6" t="s">
        <v>32</v>
      </c>
      <c r="B3535" s="62" t="s">
        <v>674</v>
      </c>
      <c r="C3535" s="2" t="s">
        <v>23</v>
      </c>
      <c r="D3535" s="2" t="s">
        <v>134</v>
      </c>
      <c r="E3535" s="12"/>
      <c r="F3535" s="12"/>
      <c r="G3535" s="13"/>
      <c r="H3535" s="13"/>
      <c r="I3535" s="13"/>
      <c r="J3535" s="13"/>
      <c r="K3535" s="13"/>
      <c r="M3535" s="22"/>
      <c r="N3535" s="22"/>
    </row>
    <row r="3536" spans="1:14">
      <c r="A3536" s="6" t="s">
        <v>32</v>
      </c>
      <c r="B3536" s="62" t="s">
        <v>674</v>
      </c>
      <c r="C3536" s="2" t="s">
        <v>24</v>
      </c>
      <c r="D3536" s="2" t="s">
        <v>125</v>
      </c>
      <c r="E3536" s="12"/>
      <c r="F3536" s="12"/>
      <c r="G3536" s="13">
        <v>16561672</v>
      </c>
      <c r="H3536" s="13">
        <v>7341500</v>
      </c>
      <c r="I3536" s="13"/>
      <c r="J3536" s="13">
        <v>10022745</v>
      </c>
      <c r="K3536" s="13"/>
      <c r="M3536" s="22"/>
      <c r="N3536" s="22"/>
    </row>
    <row r="3537" spans="1:14">
      <c r="A3537" s="6" t="s">
        <v>32</v>
      </c>
      <c r="B3537" s="62" t="s">
        <v>674</v>
      </c>
      <c r="C3537" s="2" t="s">
        <v>24</v>
      </c>
      <c r="D3537" s="2" t="s">
        <v>126</v>
      </c>
      <c r="E3537" s="12"/>
      <c r="F3537" s="12">
        <v>317833</v>
      </c>
      <c r="G3537" s="13">
        <v>15404686</v>
      </c>
      <c r="H3537" s="13">
        <v>1592053</v>
      </c>
      <c r="I3537" s="13"/>
      <c r="J3537" s="13">
        <v>8108243</v>
      </c>
      <c r="K3537" s="13"/>
      <c r="L3537" s="2">
        <v>2505343</v>
      </c>
      <c r="M3537" s="22">
        <v>1700325</v>
      </c>
      <c r="N3537" s="22"/>
    </row>
    <row r="3538" spans="1:14">
      <c r="A3538" s="6" t="s">
        <v>32</v>
      </c>
      <c r="B3538" s="62" t="s">
        <v>674</v>
      </c>
      <c r="C3538" s="2" t="s">
        <v>24</v>
      </c>
      <c r="D3538" s="2" t="s">
        <v>127</v>
      </c>
      <c r="E3538" s="12"/>
      <c r="F3538" s="12"/>
      <c r="G3538" s="13"/>
      <c r="H3538" s="13"/>
      <c r="I3538" s="13"/>
      <c r="J3538" s="13"/>
      <c r="K3538" s="13"/>
      <c r="M3538" s="22"/>
      <c r="N3538" s="22"/>
    </row>
    <row r="3539" spans="1:14">
      <c r="A3539" s="6" t="s">
        <v>32</v>
      </c>
      <c r="B3539" s="62" t="s">
        <v>674</v>
      </c>
      <c r="C3539" s="2" t="s">
        <v>24</v>
      </c>
      <c r="D3539" s="2" t="s">
        <v>128</v>
      </c>
      <c r="E3539" s="12"/>
      <c r="F3539" s="12"/>
      <c r="G3539" s="13"/>
      <c r="H3539" s="13"/>
      <c r="I3539" s="13"/>
      <c r="J3539" s="13"/>
      <c r="K3539" s="13"/>
      <c r="M3539" s="22"/>
      <c r="N3539" s="22"/>
    </row>
    <row r="3540" spans="1:14">
      <c r="A3540" s="6" t="s">
        <v>32</v>
      </c>
      <c r="B3540" s="62" t="s">
        <v>674</v>
      </c>
      <c r="C3540" s="2" t="s">
        <v>24</v>
      </c>
      <c r="D3540" s="2" t="s">
        <v>129</v>
      </c>
      <c r="E3540" s="12"/>
      <c r="F3540" s="12"/>
      <c r="G3540" s="13">
        <v>1996954</v>
      </c>
      <c r="H3540" s="13"/>
      <c r="I3540" s="13"/>
      <c r="J3540" s="13">
        <v>1134765</v>
      </c>
      <c r="K3540" s="13"/>
      <c r="L3540" s="2">
        <v>150489</v>
      </c>
      <c r="M3540" s="22"/>
      <c r="N3540" s="22"/>
    </row>
    <row r="3541" spans="1:14">
      <c r="A3541" s="6" t="s">
        <v>32</v>
      </c>
      <c r="B3541" s="62" t="s">
        <v>674</v>
      </c>
      <c r="C3541" s="2" t="s">
        <v>24</v>
      </c>
      <c r="D3541" s="2" t="s">
        <v>130</v>
      </c>
      <c r="E3541" s="12"/>
      <c r="F3541" s="12"/>
      <c r="G3541" s="13"/>
      <c r="H3541" s="13"/>
      <c r="I3541" s="13"/>
      <c r="J3541" s="13"/>
      <c r="K3541" s="13"/>
      <c r="M3541" s="22"/>
      <c r="N3541" s="22"/>
    </row>
    <row r="3542" spans="1:14">
      <c r="A3542" s="6" t="s">
        <v>32</v>
      </c>
      <c r="B3542" s="62" t="s">
        <v>674</v>
      </c>
      <c r="C3542" s="2" t="s">
        <v>24</v>
      </c>
      <c r="D3542" s="2" t="s">
        <v>137</v>
      </c>
      <c r="E3542" s="12"/>
      <c r="F3542" s="12"/>
      <c r="G3542" s="13"/>
      <c r="H3542" s="13"/>
      <c r="I3542" s="13"/>
      <c r="J3542" s="13"/>
      <c r="K3542" s="13"/>
      <c r="M3542" s="22"/>
      <c r="N3542" s="22"/>
    </row>
    <row r="3543" spans="1:14">
      <c r="A3543" s="6" t="s">
        <v>32</v>
      </c>
      <c r="B3543" s="62" t="s">
        <v>674</v>
      </c>
      <c r="C3543" s="2" t="s">
        <v>24</v>
      </c>
      <c r="D3543" s="2" t="s">
        <v>139</v>
      </c>
      <c r="E3543" s="12"/>
      <c r="F3543" s="12"/>
      <c r="G3543" s="13"/>
      <c r="H3543" s="13"/>
      <c r="I3543" s="13"/>
      <c r="J3543" s="13"/>
      <c r="K3543" s="13"/>
      <c r="M3543" s="22"/>
      <c r="N3543" s="22"/>
    </row>
    <row r="3544" spans="1:14" ht="27.6">
      <c r="A3544" s="6" t="s">
        <v>32</v>
      </c>
      <c r="B3544" s="62" t="s">
        <v>674</v>
      </c>
      <c r="C3544" s="2" t="s">
        <v>24</v>
      </c>
      <c r="D3544" s="2" t="s">
        <v>140</v>
      </c>
      <c r="E3544" s="12"/>
      <c r="F3544" s="12"/>
      <c r="G3544" s="13"/>
      <c r="H3544" s="13"/>
      <c r="I3544" s="13"/>
      <c r="J3544" s="13"/>
      <c r="K3544" s="13"/>
      <c r="M3544" s="22"/>
      <c r="N3544" s="22"/>
    </row>
    <row r="3545" spans="1:14">
      <c r="A3545" s="6" t="s">
        <v>32</v>
      </c>
      <c r="B3545" s="62" t="s">
        <v>674</v>
      </c>
      <c r="C3545" s="2" t="s">
        <v>24</v>
      </c>
      <c r="D3545" s="2" t="s">
        <v>134</v>
      </c>
      <c r="E3545" s="12"/>
      <c r="F3545" s="12"/>
      <c r="G3545" s="13"/>
      <c r="H3545" s="13"/>
      <c r="I3545" s="13"/>
      <c r="J3545" s="13"/>
      <c r="K3545" s="13"/>
      <c r="M3545" s="22"/>
      <c r="N3545" s="22"/>
    </row>
    <row r="3546" spans="1:14">
      <c r="A3546" s="6" t="s">
        <v>32</v>
      </c>
      <c r="B3546" s="62" t="s">
        <v>674</v>
      </c>
      <c r="C3546" s="2" t="s">
        <v>25</v>
      </c>
      <c r="D3546" s="2" t="s">
        <v>134</v>
      </c>
      <c r="E3546" s="12"/>
      <c r="F3546" s="12"/>
      <c r="G3546" s="13"/>
      <c r="H3546" s="13"/>
      <c r="I3546" s="13"/>
      <c r="J3546" s="13"/>
      <c r="K3546" s="13"/>
      <c r="M3546" s="22"/>
      <c r="N3546" s="22"/>
    </row>
    <row r="3547" spans="1:14">
      <c r="A3547" s="6" t="s">
        <v>32</v>
      </c>
      <c r="B3547" s="62" t="s">
        <v>674</v>
      </c>
      <c r="C3547" s="2" t="s">
        <v>25</v>
      </c>
      <c r="D3547" s="2" t="s">
        <v>134</v>
      </c>
      <c r="E3547" s="12"/>
      <c r="F3547" s="12"/>
      <c r="G3547" s="13"/>
      <c r="H3547" s="13"/>
      <c r="I3547" s="13"/>
      <c r="J3547" s="13"/>
      <c r="K3547" s="13"/>
      <c r="M3547" s="22"/>
      <c r="N3547" s="22"/>
    </row>
    <row r="3548" spans="1:14">
      <c r="A3548" s="6" t="s">
        <v>32</v>
      </c>
      <c r="B3548" s="62" t="s">
        <v>674</v>
      </c>
      <c r="C3548" s="2" t="s">
        <v>26</v>
      </c>
      <c r="D3548" s="2" t="s">
        <v>134</v>
      </c>
      <c r="E3548" s="12"/>
      <c r="F3548" s="12"/>
      <c r="G3548" s="13"/>
      <c r="H3548" s="13"/>
      <c r="I3548" s="13"/>
      <c r="J3548" s="13"/>
      <c r="K3548" s="13"/>
      <c r="M3548" s="22"/>
      <c r="N3548" s="22"/>
    </row>
    <row r="3549" spans="1:14">
      <c r="A3549" s="6" t="s">
        <v>32</v>
      </c>
      <c r="B3549" s="62" t="s">
        <v>674</v>
      </c>
      <c r="C3549" s="2" t="s">
        <v>26</v>
      </c>
      <c r="D3549" s="2" t="s">
        <v>134</v>
      </c>
      <c r="E3549" s="12"/>
      <c r="F3549" s="12"/>
      <c r="G3549" s="13"/>
      <c r="H3549" s="13"/>
      <c r="I3549" s="13"/>
      <c r="J3549" s="13"/>
      <c r="K3549" s="13"/>
      <c r="M3549" s="22"/>
      <c r="N3549" s="22"/>
    </row>
    <row r="3550" spans="1:14">
      <c r="A3550" s="6" t="s">
        <v>32</v>
      </c>
      <c r="B3550" s="62" t="s">
        <v>674</v>
      </c>
      <c r="C3550" s="2" t="s">
        <v>14</v>
      </c>
      <c r="D3550" s="2" t="s">
        <v>134</v>
      </c>
      <c r="E3550" s="12"/>
      <c r="F3550" s="12"/>
      <c r="G3550" s="13"/>
      <c r="H3550" s="13"/>
      <c r="I3550" s="13"/>
      <c r="J3550" s="13"/>
      <c r="K3550" s="13"/>
      <c r="M3550" s="22"/>
      <c r="N3550" s="22"/>
    </row>
    <row r="3551" spans="1:14">
      <c r="A3551" s="6" t="s">
        <v>32</v>
      </c>
      <c r="B3551" s="62" t="s">
        <v>674</v>
      </c>
      <c r="C3551" s="2" t="s">
        <v>14</v>
      </c>
      <c r="D3551" s="2" t="s">
        <v>134</v>
      </c>
      <c r="E3551" s="12"/>
      <c r="F3551" s="12"/>
      <c r="G3551" s="13"/>
      <c r="H3551" s="13"/>
      <c r="I3551" s="13"/>
      <c r="J3551" s="13"/>
      <c r="K3551" s="13"/>
      <c r="M3551" s="22"/>
      <c r="N3551" s="22"/>
    </row>
    <row r="3552" spans="1:14" ht="27.6">
      <c r="A3552" s="6" t="s">
        <v>32</v>
      </c>
      <c r="B3552" s="62" t="s">
        <v>674</v>
      </c>
      <c r="C3552" s="2" t="s">
        <v>27</v>
      </c>
      <c r="D3552" s="2" t="s">
        <v>141</v>
      </c>
      <c r="E3552" s="12"/>
      <c r="F3552" s="12"/>
      <c r="G3552" s="13"/>
      <c r="H3552" s="13"/>
      <c r="I3552" s="13"/>
      <c r="J3552" s="13"/>
      <c r="K3552" s="13"/>
      <c r="M3552" s="22"/>
      <c r="N3552" s="22"/>
    </row>
    <row r="3553" spans="1:14" ht="41.4">
      <c r="A3553" s="6" t="s">
        <v>32</v>
      </c>
      <c r="B3553" s="62" t="s">
        <v>674</v>
      </c>
      <c r="C3553" s="2" t="s">
        <v>27</v>
      </c>
      <c r="D3553" s="2" t="s">
        <v>142</v>
      </c>
      <c r="E3553" s="12"/>
      <c r="F3553" s="12"/>
      <c r="G3553" s="13"/>
      <c r="H3553" s="13"/>
      <c r="I3553" s="13"/>
      <c r="J3553" s="13"/>
      <c r="K3553" s="13"/>
      <c r="M3553" s="22"/>
      <c r="N3553" s="22"/>
    </row>
    <row r="3554" spans="1:14">
      <c r="A3554" s="6" t="s">
        <v>32</v>
      </c>
      <c r="B3554" s="62" t="s">
        <v>676</v>
      </c>
      <c r="C3554" s="2" t="s">
        <v>22</v>
      </c>
      <c r="D3554" s="2" t="s">
        <v>125</v>
      </c>
      <c r="E3554" s="12">
        <v>5262539</v>
      </c>
      <c r="F3554" s="12">
        <v>5262539</v>
      </c>
      <c r="G3554" s="13"/>
      <c r="H3554" s="13"/>
      <c r="I3554" s="13"/>
      <c r="J3554" s="13"/>
      <c r="K3554" s="13"/>
      <c r="M3554" s="22"/>
      <c r="N3554" s="22"/>
    </row>
    <row r="3555" spans="1:14">
      <c r="A3555" s="6" t="s">
        <v>32</v>
      </c>
      <c r="B3555" s="62" t="s">
        <v>676</v>
      </c>
      <c r="C3555" s="2" t="s">
        <v>22</v>
      </c>
      <c r="D3555" s="2" t="s">
        <v>126</v>
      </c>
      <c r="E3555" s="12">
        <v>5262539</v>
      </c>
      <c r="F3555" s="12">
        <v>3736985</v>
      </c>
      <c r="G3555" s="13"/>
      <c r="H3555" s="13">
        <v>1364781</v>
      </c>
      <c r="I3555" s="13"/>
      <c r="J3555" s="13">
        <v>160772</v>
      </c>
      <c r="K3555" s="13"/>
      <c r="M3555" s="22"/>
      <c r="N3555" s="22"/>
    </row>
    <row r="3556" spans="1:14">
      <c r="A3556" s="6" t="s">
        <v>32</v>
      </c>
      <c r="B3556" s="62" t="s">
        <v>676</v>
      </c>
      <c r="C3556" s="2" t="s">
        <v>22</v>
      </c>
      <c r="D3556" s="2" t="s">
        <v>127</v>
      </c>
      <c r="E3556" s="12"/>
      <c r="F3556" s="12"/>
      <c r="G3556" s="13"/>
      <c r="H3556" s="13"/>
      <c r="I3556" s="13"/>
      <c r="J3556" s="13"/>
      <c r="K3556" s="13"/>
      <c r="M3556" s="22"/>
      <c r="N3556" s="22"/>
    </row>
    <row r="3557" spans="1:14">
      <c r="A3557" s="6" t="s">
        <v>32</v>
      </c>
      <c r="B3557" s="62" t="s">
        <v>676</v>
      </c>
      <c r="C3557" s="2" t="s">
        <v>22</v>
      </c>
      <c r="D3557" s="2" t="s">
        <v>128</v>
      </c>
      <c r="E3557" s="12"/>
      <c r="F3557" s="12"/>
      <c r="G3557" s="13"/>
      <c r="H3557" s="13"/>
      <c r="I3557" s="13"/>
      <c r="J3557" s="13"/>
      <c r="K3557" s="13"/>
      <c r="M3557" s="22"/>
      <c r="N3557" s="22"/>
    </row>
    <row r="3558" spans="1:14">
      <c r="A3558" s="6" t="s">
        <v>32</v>
      </c>
      <c r="B3558" s="62" t="s">
        <v>676</v>
      </c>
      <c r="C3558" s="2" t="s">
        <v>22</v>
      </c>
      <c r="D3558" s="2" t="s">
        <v>129</v>
      </c>
      <c r="E3558" s="12"/>
      <c r="F3558" s="12"/>
      <c r="G3558" s="13"/>
      <c r="H3558" s="13"/>
      <c r="I3558" s="13"/>
      <c r="J3558" s="13"/>
      <c r="K3558" s="13"/>
      <c r="M3558" s="22"/>
      <c r="N3558" s="22"/>
    </row>
    <row r="3559" spans="1:14">
      <c r="A3559" s="6" t="s">
        <v>32</v>
      </c>
      <c r="B3559" s="62" t="s">
        <v>676</v>
      </c>
      <c r="C3559" s="2" t="s">
        <v>22</v>
      </c>
      <c r="D3559" s="2" t="s">
        <v>130</v>
      </c>
      <c r="E3559" s="12">
        <v>513425</v>
      </c>
      <c r="F3559" s="12">
        <v>513425</v>
      </c>
      <c r="G3559" s="13">
        <v>5986</v>
      </c>
      <c r="H3559" s="13">
        <v>5986</v>
      </c>
      <c r="I3559" s="13"/>
      <c r="J3559" s="13"/>
      <c r="K3559" s="13"/>
      <c r="M3559" s="22"/>
      <c r="N3559" s="22"/>
    </row>
    <row r="3560" spans="1:14">
      <c r="A3560" s="6" t="s">
        <v>32</v>
      </c>
      <c r="B3560" s="62" t="s">
        <v>676</v>
      </c>
      <c r="C3560" s="2" t="s">
        <v>22</v>
      </c>
      <c r="D3560" s="2" t="s">
        <v>131</v>
      </c>
      <c r="E3560" s="12"/>
      <c r="F3560" s="12"/>
      <c r="G3560" s="13"/>
      <c r="H3560" s="13"/>
      <c r="I3560" s="13"/>
      <c r="J3560" s="13"/>
      <c r="K3560" s="13"/>
      <c r="M3560" s="22"/>
      <c r="N3560" s="22"/>
    </row>
    <row r="3561" spans="1:14" ht="27.6">
      <c r="A3561" s="6" t="s">
        <v>32</v>
      </c>
      <c r="B3561" s="62" t="s">
        <v>676</v>
      </c>
      <c r="C3561" s="2" t="s">
        <v>22</v>
      </c>
      <c r="D3561" s="2" t="s">
        <v>132</v>
      </c>
      <c r="E3561" s="12"/>
      <c r="F3561" s="12"/>
      <c r="G3561" s="13"/>
      <c r="H3561" s="13"/>
      <c r="I3561" s="13"/>
      <c r="J3561" s="13"/>
      <c r="K3561" s="13"/>
      <c r="M3561" s="22"/>
      <c r="N3561" s="22"/>
    </row>
    <row r="3562" spans="1:14">
      <c r="A3562" s="6" t="s">
        <v>32</v>
      </c>
      <c r="B3562" s="62" t="s">
        <v>676</v>
      </c>
      <c r="C3562" s="2" t="s">
        <v>22</v>
      </c>
      <c r="D3562" s="2" t="s">
        <v>133</v>
      </c>
      <c r="E3562" s="12"/>
      <c r="F3562" s="12"/>
      <c r="G3562" s="13"/>
      <c r="H3562" s="13"/>
      <c r="I3562" s="13"/>
      <c r="J3562" s="13"/>
      <c r="K3562" s="13"/>
      <c r="M3562" s="22"/>
      <c r="N3562" s="22"/>
    </row>
    <row r="3563" spans="1:14">
      <c r="A3563" s="6" t="s">
        <v>32</v>
      </c>
      <c r="B3563" s="66" t="s">
        <v>676</v>
      </c>
      <c r="C3563" s="2" t="s">
        <v>22</v>
      </c>
      <c r="D3563" s="2" t="s">
        <v>134</v>
      </c>
      <c r="E3563" s="12"/>
      <c r="F3563" s="12"/>
      <c r="G3563" s="13"/>
      <c r="H3563" s="13"/>
      <c r="I3563" s="13"/>
      <c r="J3563" s="13"/>
      <c r="K3563" s="13"/>
      <c r="M3563" s="22"/>
      <c r="N3563" s="22"/>
    </row>
    <row r="3564" spans="1:14">
      <c r="A3564" s="6" t="s">
        <v>32</v>
      </c>
      <c r="B3564" s="66" t="s">
        <v>676</v>
      </c>
      <c r="C3564" s="2" t="s">
        <v>87</v>
      </c>
      <c r="D3564" s="2" t="s">
        <v>135</v>
      </c>
      <c r="E3564" s="12"/>
      <c r="F3564" s="12"/>
      <c r="G3564" s="13">
        <v>2038571</v>
      </c>
      <c r="H3564" s="13">
        <v>1926072</v>
      </c>
      <c r="I3564" s="13">
        <v>254500</v>
      </c>
      <c r="J3564" s="13">
        <v>454071</v>
      </c>
      <c r="K3564" s="13">
        <v>354550</v>
      </c>
      <c r="L3564" s="2">
        <v>155441</v>
      </c>
      <c r="M3564" s="22">
        <v>331351</v>
      </c>
      <c r="N3564" s="22"/>
    </row>
    <row r="3565" spans="1:14">
      <c r="A3565" s="6" t="s">
        <v>32</v>
      </c>
      <c r="B3565" s="66" t="s">
        <v>676</v>
      </c>
      <c r="C3565" s="2" t="s">
        <v>23</v>
      </c>
      <c r="D3565" s="2" t="s">
        <v>136</v>
      </c>
      <c r="E3565" s="12"/>
      <c r="F3565" s="12"/>
      <c r="G3565" s="13">
        <v>5262539</v>
      </c>
      <c r="H3565" s="13">
        <v>5262539</v>
      </c>
      <c r="I3565" s="13"/>
      <c r="J3565" s="13"/>
      <c r="K3565" s="13"/>
      <c r="M3565" s="22"/>
      <c r="N3565" s="22"/>
    </row>
    <row r="3566" spans="1:14">
      <c r="A3566" s="6" t="s">
        <v>32</v>
      </c>
      <c r="B3566" s="66" t="s">
        <v>676</v>
      </c>
      <c r="C3566" s="2" t="s">
        <v>23</v>
      </c>
      <c r="D3566" s="2" t="s">
        <v>126</v>
      </c>
      <c r="E3566" s="12"/>
      <c r="F3566" s="12"/>
      <c r="G3566" s="13">
        <v>11870883</v>
      </c>
      <c r="H3566" s="13">
        <v>11870883</v>
      </c>
      <c r="I3566" s="13"/>
      <c r="J3566" s="13"/>
      <c r="K3566" s="13"/>
      <c r="M3566" s="22"/>
      <c r="N3566" s="22"/>
    </row>
    <row r="3567" spans="1:14">
      <c r="A3567" s="6" t="s">
        <v>32</v>
      </c>
      <c r="B3567" s="66" t="s">
        <v>676</v>
      </c>
      <c r="C3567" s="2" t="s">
        <v>23</v>
      </c>
      <c r="D3567" s="2" t="s">
        <v>127</v>
      </c>
      <c r="E3567" s="12"/>
      <c r="F3567" s="12"/>
      <c r="G3567" s="13"/>
      <c r="H3567" s="13"/>
      <c r="I3567" s="13"/>
      <c r="J3567" s="13"/>
      <c r="K3567" s="13"/>
      <c r="M3567" s="22"/>
      <c r="N3567" s="22"/>
    </row>
    <row r="3568" spans="1:14">
      <c r="A3568" s="6" t="s">
        <v>32</v>
      </c>
      <c r="B3568" s="66" t="s">
        <v>676</v>
      </c>
      <c r="C3568" s="2" t="s">
        <v>23</v>
      </c>
      <c r="D3568" s="2" t="s">
        <v>128</v>
      </c>
      <c r="E3568" s="12"/>
      <c r="F3568" s="12"/>
      <c r="G3568" s="13"/>
      <c r="H3568" s="13"/>
      <c r="I3568" s="13"/>
      <c r="J3568" s="13"/>
      <c r="K3568" s="13"/>
      <c r="M3568" s="22"/>
      <c r="N3568" s="22"/>
    </row>
    <row r="3569" spans="1:14">
      <c r="A3569" s="6" t="s">
        <v>32</v>
      </c>
      <c r="B3569" s="66" t="s">
        <v>676</v>
      </c>
      <c r="C3569" s="2" t="s">
        <v>23</v>
      </c>
      <c r="D3569" s="2" t="s">
        <v>129</v>
      </c>
      <c r="E3569" s="12"/>
      <c r="F3569" s="12"/>
      <c r="G3569" s="13"/>
      <c r="H3569" s="13"/>
      <c r="I3569" s="13"/>
      <c r="J3569" s="13"/>
      <c r="K3569" s="13"/>
      <c r="M3569" s="22"/>
      <c r="N3569" s="22"/>
    </row>
    <row r="3570" spans="1:14">
      <c r="A3570" s="6" t="s">
        <v>32</v>
      </c>
      <c r="B3570" s="66" t="s">
        <v>676</v>
      </c>
      <c r="C3570" s="2" t="s">
        <v>23</v>
      </c>
      <c r="D3570" s="2" t="s">
        <v>130</v>
      </c>
      <c r="E3570" s="12"/>
      <c r="F3570" s="12"/>
      <c r="G3570" s="13">
        <v>722284</v>
      </c>
      <c r="H3570" s="13">
        <v>722284</v>
      </c>
      <c r="I3570" s="13"/>
      <c r="J3570" s="13"/>
      <c r="K3570" s="13"/>
      <c r="M3570" s="22"/>
      <c r="N3570" s="22"/>
    </row>
    <row r="3571" spans="1:14">
      <c r="A3571" s="6" t="s">
        <v>32</v>
      </c>
      <c r="B3571" s="66" t="s">
        <v>676</v>
      </c>
      <c r="C3571" s="2" t="s">
        <v>23</v>
      </c>
      <c r="D3571" s="2" t="s">
        <v>137</v>
      </c>
      <c r="E3571" s="12"/>
      <c r="F3571" s="12"/>
      <c r="G3571" s="13"/>
      <c r="H3571" s="13"/>
      <c r="I3571" s="13"/>
      <c r="J3571" s="13"/>
      <c r="K3571" s="13"/>
      <c r="M3571" s="22"/>
      <c r="N3571" s="22"/>
    </row>
    <row r="3572" spans="1:14" ht="27.6">
      <c r="A3572" s="6" t="s">
        <v>32</v>
      </c>
      <c r="B3572" s="66" t="s">
        <v>676</v>
      </c>
      <c r="C3572" s="2" t="s">
        <v>23</v>
      </c>
      <c r="D3572" s="2" t="s">
        <v>138</v>
      </c>
      <c r="E3572" s="12"/>
      <c r="F3572" s="12"/>
      <c r="G3572" s="13"/>
      <c r="H3572" s="13"/>
      <c r="I3572" s="13"/>
      <c r="J3572" s="13"/>
      <c r="K3572" s="13"/>
      <c r="M3572" s="22"/>
      <c r="N3572" s="22"/>
    </row>
    <row r="3573" spans="1:14">
      <c r="A3573" s="6" t="s">
        <v>32</v>
      </c>
      <c r="B3573" s="66" t="s">
        <v>676</v>
      </c>
      <c r="C3573" s="2" t="s">
        <v>23</v>
      </c>
      <c r="D3573" s="2" t="s">
        <v>134</v>
      </c>
      <c r="E3573" s="12"/>
      <c r="F3573" s="12"/>
      <c r="G3573" s="13"/>
      <c r="H3573" s="13"/>
      <c r="I3573" s="13"/>
      <c r="J3573" s="13"/>
      <c r="K3573" s="13"/>
      <c r="M3573" s="22"/>
      <c r="N3573" s="22"/>
    </row>
    <row r="3574" spans="1:14">
      <c r="A3574" s="6" t="s">
        <v>32</v>
      </c>
      <c r="B3574" s="66" t="s">
        <v>676</v>
      </c>
      <c r="C3574" s="2" t="s">
        <v>24</v>
      </c>
      <c r="D3574" s="2" t="s">
        <v>125</v>
      </c>
      <c r="E3574" s="12"/>
      <c r="F3574" s="12"/>
      <c r="G3574" s="13">
        <v>15344767</v>
      </c>
      <c r="H3574" s="13">
        <v>15210192</v>
      </c>
      <c r="I3574" s="13"/>
      <c r="J3574" s="13">
        <v>134575</v>
      </c>
      <c r="K3574" s="13"/>
      <c r="M3574" s="22"/>
      <c r="N3574" s="22"/>
    </row>
    <row r="3575" spans="1:14">
      <c r="A3575" s="6" t="s">
        <v>32</v>
      </c>
      <c r="B3575" s="66" t="s">
        <v>676</v>
      </c>
      <c r="C3575" s="2" t="s">
        <v>24</v>
      </c>
      <c r="D3575" s="2" t="s">
        <v>126</v>
      </c>
      <c r="E3575" s="12"/>
      <c r="F3575" s="12"/>
      <c r="G3575" s="13">
        <v>14911596</v>
      </c>
      <c r="H3575" s="13">
        <v>12777208</v>
      </c>
      <c r="I3575" s="13"/>
      <c r="J3575" s="13">
        <v>2134387</v>
      </c>
      <c r="K3575" s="13"/>
      <c r="M3575" s="22"/>
      <c r="N3575" s="22"/>
    </row>
    <row r="3576" spans="1:14">
      <c r="A3576" s="6" t="s">
        <v>32</v>
      </c>
      <c r="B3576" s="66" t="s">
        <v>676</v>
      </c>
      <c r="C3576" s="2" t="s">
        <v>24</v>
      </c>
      <c r="D3576" s="2" t="s">
        <v>127</v>
      </c>
      <c r="E3576" s="12"/>
      <c r="F3576" s="12"/>
      <c r="G3576" s="13"/>
      <c r="H3576" s="13"/>
      <c r="I3576" s="13"/>
      <c r="J3576" s="13"/>
      <c r="K3576" s="13"/>
      <c r="M3576" s="22"/>
      <c r="N3576" s="22"/>
    </row>
    <row r="3577" spans="1:14">
      <c r="A3577" s="6" t="s">
        <v>32</v>
      </c>
      <c r="B3577" s="66" t="s">
        <v>676</v>
      </c>
      <c r="C3577" s="2" t="s">
        <v>24</v>
      </c>
      <c r="D3577" s="2" t="s">
        <v>128</v>
      </c>
      <c r="E3577" s="12"/>
      <c r="F3577" s="12"/>
      <c r="G3577" s="13"/>
      <c r="H3577" s="13"/>
      <c r="I3577" s="13"/>
      <c r="J3577" s="13"/>
      <c r="K3577" s="13"/>
      <c r="M3577" s="22"/>
      <c r="N3577" s="22"/>
    </row>
    <row r="3578" spans="1:14">
      <c r="A3578" s="6" t="s">
        <v>32</v>
      </c>
      <c r="B3578" s="66" t="s">
        <v>676</v>
      </c>
      <c r="C3578" s="2" t="s">
        <v>24</v>
      </c>
      <c r="D3578" s="2" t="s">
        <v>129</v>
      </c>
      <c r="E3578" s="12"/>
      <c r="F3578" s="12"/>
      <c r="G3578" s="13"/>
      <c r="H3578" s="13"/>
      <c r="I3578" s="13"/>
      <c r="J3578" s="13"/>
      <c r="K3578" s="13"/>
      <c r="M3578" s="22"/>
      <c r="N3578" s="22"/>
    </row>
    <row r="3579" spans="1:14">
      <c r="A3579" s="6" t="s">
        <v>32</v>
      </c>
      <c r="B3579" s="66" t="s">
        <v>676</v>
      </c>
      <c r="C3579" s="2" t="s">
        <v>24</v>
      </c>
      <c r="D3579" s="2" t="s">
        <v>130</v>
      </c>
      <c r="E3579" s="12"/>
      <c r="F3579" s="12"/>
      <c r="G3579" s="13">
        <v>1329149</v>
      </c>
      <c r="H3579" s="13">
        <v>1329149</v>
      </c>
      <c r="I3579" s="13"/>
      <c r="J3579" s="13"/>
      <c r="K3579" s="13"/>
      <c r="M3579" s="22"/>
      <c r="N3579" s="22"/>
    </row>
    <row r="3580" spans="1:14">
      <c r="A3580" s="6" t="s">
        <v>32</v>
      </c>
      <c r="B3580" s="66" t="s">
        <v>676</v>
      </c>
      <c r="C3580" s="2" t="s">
        <v>24</v>
      </c>
      <c r="D3580" s="2" t="s">
        <v>137</v>
      </c>
      <c r="E3580" s="12"/>
      <c r="F3580" s="12"/>
      <c r="G3580" s="13"/>
      <c r="H3580" s="13"/>
      <c r="I3580" s="13"/>
      <c r="J3580" s="13"/>
      <c r="K3580" s="13"/>
      <c r="M3580" s="22"/>
      <c r="N3580" s="22"/>
    </row>
    <row r="3581" spans="1:14">
      <c r="A3581" s="6" t="s">
        <v>32</v>
      </c>
      <c r="B3581" s="66" t="s">
        <v>676</v>
      </c>
      <c r="C3581" s="2" t="s">
        <v>24</v>
      </c>
      <c r="D3581" s="2" t="s">
        <v>139</v>
      </c>
      <c r="E3581" s="12"/>
      <c r="F3581" s="12"/>
      <c r="G3581" s="13"/>
      <c r="H3581" s="13"/>
      <c r="I3581" s="13">
        <v>135042</v>
      </c>
      <c r="J3581" s="13">
        <v>11215</v>
      </c>
      <c r="K3581" s="13"/>
      <c r="L3581" s="2">
        <v>32297</v>
      </c>
      <c r="M3581" s="22"/>
      <c r="N3581" s="22" t="s">
        <v>677</v>
      </c>
    </row>
    <row r="3582" spans="1:14" ht="27.6">
      <c r="A3582" s="6" t="s">
        <v>32</v>
      </c>
      <c r="B3582" s="66" t="s">
        <v>676</v>
      </c>
      <c r="C3582" s="2" t="s">
        <v>24</v>
      </c>
      <c r="D3582" s="2" t="s">
        <v>140</v>
      </c>
      <c r="E3582" s="12"/>
      <c r="F3582" s="12"/>
      <c r="G3582" s="13"/>
      <c r="H3582" s="13"/>
      <c r="I3582" s="13">
        <v>948659</v>
      </c>
      <c r="J3582" s="13">
        <v>0</v>
      </c>
      <c r="K3582" s="13"/>
      <c r="L3582" s="2">
        <v>947833</v>
      </c>
      <c r="M3582" s="22">
        <v>826</v>
      </c>
      <c r="N3582" s="22"/>
    </row>
    <row r="3583" spans="1:14">
      <c r="A3583" s="6" t="s">
        <v>32</v>
      </c>
      <c r="B3583" s="66" t="s">
        <v>676</v>
      </c>
      <c r="C3583" s="2" t="s">
        <v>24</v>
      </c>
      <c r="D3583" s="2" t="s">
        <v>678</v>
      </c>
      <c r="E3583" s="12"/>
      <c r="F3583" s="12"/>
      <c r="G3583" s="13"/>
      <c r="H3583" s="13"/>
      <c r="I3583" s="13">
        <v>668129</v>
      </c>
      <c r="J3583" s="13">
        <v>165254</v>
      </c>
      <c r="K3583" s="13"/>
      <c r="L3583" s="2">
        <v>169661</v>
      </c>
      <c r="M3583" s="22">
        <v>333214</v>
      </c>
      <c r="N3583" s="22" t="s">
        <v>679</v>
      </c>
    </row>
    <row r="3584" spans="1:14">
      <c r="A3584" s="6" t="s">
        <v>32</v>
      </c>
      <c r="B3584" s="66" t="s">
        <v>676</v>
      </c>
      <c r="C3584" s="2" t="s">
        <v>25</v>
      </c>
      <c r="D3584" s="2" t="s">
        <v>134</v>
      </c>
      <c r="E3584" s="12"/>
      <c r="F3584" s="12"/>
      <c r="G3584" s="13"/>
      <c r="H3584" s="13"/>
      <c r="I3584" s="13"/>
      <c r="J3584" s="13"/>
      <c r="K3584" s="13"/>
      <c r="M3584" s="22"/>
      <c r="N3584" s="22"/>
    </row>
    <row r="3585" spans="1:14">
      <c r="A3585" s="6" t="s">
        <v>32</v>
      </c>
      <c r="B3585" s="66" t="s">
        <v>676</v>
      </c>
      <c r="C3585" s="2" t="s">
        <v>25</v>
      </c>
      <c r="D3585" s="2" t="s">
        <v>134</v>
      </c>
      <c r="E3585" s="12"/>
      <c r="F3585" s="12"/>
      <c r="G3585" s="13"/>
      <c r="H3585" s="13"/>
      <c r="I3585" s="13"/>
      <c r="J3585" s="13"/>
      <c r="K3585" s="13"/>
      <c r="M3585" s="22"/>
      <c r="N3585" s="22"/>
    </row>
    <row r="3586" spans="1:14">
      <c r="A3586" s="6" t="s">
        <v>32</v>
      </c>
      <c r="B3586" s="66" t="s">
        <v>676</v>
      </c>
      <c r="C3586" s="2" t="s">
        <v>26</v>
      </c>
      <c r="D3586" s="2" t="s">
        <v>134</v>
      </c>
      <c r="E3586" s="12"/>
      <c r="F3586" s="12"/>
      <c r="G3586" s="13"/>
      <c r="H3586" s="13"/>
      <c r="I3586" s="13"/>
      <c r="J3586" s="13"/>
      <c r="K3586" s="13"/>
      <c r="M3586" s="22"/>
      <c r="N3586" s="22"/>
    </row>
    <row r="3587" spans="1:14">
      <c r="A3587" s="6" t="s">
        <v>32</v>
      </c>
      <c r="B3587" s="66" t="s">
        <v>676</v>
      </c>
      <c r="C3587" s="2" t="s">
        <v>26</v>
      </c>
      <c r="D3587" s="2" t="s">
        <v>134</v>
      </c>
      <c r="E3587" s="12"/>
      <c r="F3587" s="12"/>
      <c r="G3587" s="13"/>
      <c r="H3587" s="13"/>
      <c r="I3587" s="13"/>
      <c r="J3587" s="13"/>
      <c r="K3587" s="13"/>
      <c r="M3587" s="22"/>
      <c r="N3587" s="22"/>
    </row>
    <row r="3588" spans="1:14">
      <c r="A3588" s="6" t="s">
        <v>32</v>
      </c>
      <c r="B3588" s="66" t="s">
        <v>676</v>
      </c>
      <c r="C3588" s="2" t="s">
        <v>14</v>
      </c>
      <c r="D3588" s="2" t="s">
        <v>134</v>
      </c>
      <c r="E3588" s="12"/>
      <c r="F3588" s="12"/>
      <c r="G3588" s="13"/>
      <c r="H3588" s="13"/>
      <c r="I3588" s="13"/>
      <c r="J3588" s="13"/>
      <c r="K3588" s="13"/>
      <c r="M3588" s="22"/>
      <c r="N3588" s="22"/>
    </row>
    <row r="3589" spans="1:14">
      <c r="A3589" s="6" t="s">
        <v>32</v>
      </c>
      <c r="B3589" s="66" t="s">
        <v>676</v>
      </c>
      <c r="C3589" s="2" t="s">
        <v>14</v>
      </c>
      <c r="D3589" s="2" t="s">
        <v>134</v>
      </c>
      <c r="E3589" s="12"/>
      <c r="F3589" s="12"/>
      <c r="G3589" s="13"/>
      <c r="H3589" s="13"/>
      <c r="I3589" s="13"/>
      <c r="J3589" s="13"/>
      <c r="K3589" s="13"/>
      <c r="M3589" s="22"/>
      <c r="N3589" s="22"/>
    </row>
    <row r="3590" spans="1:14" ht="27.6">
      <c r="A3590" s="6" t="s">
        <v>32</v>
      </c>
      <c r="B3590" s="66" t="s">
        <v>676</v>
      </c>
      <c r="C3590" s="2" t="s">
        <v>27</v>
      </c>
      <c r="D3590" s="2" t="s">
        <v>141</v>
      </c>
      <c r="E3590" s="12"/>
      <c r="F3590" s="12"/>
      <c r="G3590" s="13"/>
      <c r="H3590" s="13"/>
      <c r="I3590" s="13"/>
      <c r="J3590" s="13"/>
      <c r="K3590" s="13"/>
      <c r="M3590" s="22"/>
      <c r="N3590" s="22"/>
    </row>
    <row r="3591" spans="1:14" ht="41.4">
      <c r="A3591" s="6" t="s">
        <v>32</v>
      </c>
      <c r="B3591" s="66" t="s">
        <v>676</v>
      </c>
      <c r="C3591" s="2" t="s">
        <v>27</v>
      </c>
      <c r="D3591" s="2" t="s">
        <v>142</v>
      </c>
      <c r="E3591" s="12"/>
      <c r="F3591" s="12"/>
      <c r="G3591" s="13"/>
      <c r="H3591" s="13"/>
      <c r="I3591" s="13"/>
      <c r="J3591" s="13"/>
      <c r="K3591" s="13"/>
      <c r="M3591" s="22"/>
      <c r="N3591" s="22"/>
    </row>
    <row r="3592" spans="1:14">
      <c r="A3592" s="6" t="s">
        <v>35</v>
      </c>
      <c r="B3592" s="66" t="s">
        <v>680</v>
      </c>
      <c r="C3592" s="2" t="s">
        <v>22</v>
      </c>
      <c r="D3592" s="2" t="s">
        <v>125</v>
      </c>
      <c r="E3592" s="12">
        <v>918151</v>
      </c>
      <c r="F3592" s="12">
        <v>362975</v>
      </c>
      <c r="G3592" s="13"/>
      <c r="H3592" s="13">
        <v>555176</v>
      </c>
      <c r="I3592" s="13"/>
      <c r="J3592" s="13"/>
      <c r="K3592" s="13"/>
      <c r="M3592" s="22"/>
      <c r="N3592" s="22"/>
    </row>
    <row r="3593" spans="1:14">
      <c r="A3593" s="6" t="s">
        <v>35</v>
      </c>
      <c r="B3593" s="66" t="s">
        <v>680</v>
      </c>
      <c r="C3593" s="2" t="s">
        <v>22</v>
      </c>
      <c r="D3593" s="2" t="s">
        <v>126</v>
      </c>
      <c r="E3593" s="12">
        <v>918151</v>
      </c>
      <c r="F3593" s="12">
        <v>180716</v>
      </c>
      <c r="G3593" s="13"/>
      <c r="H3593" s="13">
        <v>737435</v>
      </c>
      <c r="I3593" s="13"/>
      <c r="J3593" s="13"/>
      <c r="K3593" s="13"/>
      <c r="M3593" s="22"/>
      <c r="N3593" s="22"/>
    </row>
    <row r="3594" spans="1:14">
      <c r="A3594" s="6" t="s">
        <v>35</v>
      </c>
      <c r="B3594" s="66" t="s">
        <v>680</v>
      </c>
      <c r="C3594" s="2" t="s">
        <v>22</v>
      </c>
      <c r="D3594" s="2" t="s">
        <v>127</v>
      </c>
      <c r="E3594" s="12"/>
      <c r="F3594" s="12"/>
      <c r="G3594" s="13"/>
      <c r="H3594" s="13"/>
      <c r="I3594" s="13"/>
      <c r="J3594" s="13"/>
      <c r="K3594" s="13"/>
      <c r="M3594" s="22"/>
      <c r="N3594" s="22"/>
    </row>
    <row r="3595" spans="1:14">
      <c r="A3595" s="6" t="s">
        <v>35</v>
      </c>
      <c r="B3595" s="66" t="s">
        <v>680</v>
      </c>
      <c r="C3595" s="2" t="s">
        <v>22</v>
      </c>
      <c r="D3595" s="2" t="s">
        <v>128</v>
      </c>
      <c r="E3595" s="12"/>
      <c r="F3595" s="12"/>
      <c r="G3595" s="13"/>
      <c r="H3595" s="13"/>
      <c r="I3595" s="13"/>
      <c r="J3595" s="13"/>
      <c r="K3595" s="13"/>
      <c r="M3595" s="22"/>
      <c r="N3595" s="22"/>
    </row>
    <row r="3596" spans="1:14">
      <c r="A3596" s="6" t="s">
        <v>35</v>
      </c>
      <c r="B3596" s="66" t="s">
        <v>680</v>
      </c>
      <c r="C3596" s="2" t="s">
        <v>22</v>
      </c>
      <c r="D3596" s="2" t="s">
        <v>129</v>
      </c>
      <c r="E3596" s="12"/>
      <c r="F3596" s="12"/>
      <c r="G3596" s="13"/>
      <c r="H3596" s="13"/>
      <c r="I3596" s="13"/>
      <c r="J3596" s="13"/>
      <c r="K3596" s="13"/>
      <c r="M3596" s="22"/>
      <c r="N3596" s="22"/>
    </row>
    <row r="3597" spans="1:14">
      <c r="A3597" s="6" t="s">
        <v>35</v>
      </c>
      <c r="B3597" s="66" t="s">
        <v>680</v>
      </c>
      <c r="C3597" s="2" t="s">
        <v>22</v>
      </c>
      <c r="D3597" s="2" t="s">
        <v>130</v>
      </c>
      <c r="E3597" s="12"/>
      <c r="F3597" s="12"/>
      <c r="G3597" s="13"/>
      <c r="H3597" s="13"/>
      <c r="I3597" s="13"/>
      <c r="J3597" s="13"/>
      <c r="K3597" s="13"/>
      <c r="M3597" s="22"/>
      <c r="N3597" s="22"/>
    </row>
    <row r="3598" spans="1:14">
      <c r="A3598" s="6" t="s">
        <v>35</v>
      </c>
      <c r="B3598" s="66" t="s">
        <v>680</v>
      </c>
      <c r="C3598" s="2" t="s">
        <v>22</v>
      </c>
      <c r="D3598" s="2" t="s">
        <v>131</v>
      </c>
      <c r="E3598" s="12"/>
      <c r="F3598" s="12"/>
      <c r="G3598" s="13"/>
      <c r="H3598" s="13"/>
      <c r="I3598" s="13"/>
      <c r="J3598" s="13"/>
      <c r="K3598" s="13"/>
      <c r="M3598" s="22"/>
      <c r="N3598" s="22"/>
    </row>
    <row r="3599" spans="1:14" ht="27.6">
      <c r="A3599" s="6" t="s">
        <v>35</v>
      </c>
      <c r="B3599" s="66" t="s">
        <v>680</v>
      </c>
      <c r="C3599" s="2" t="s">
        <v>22</v>
      </c>
      <c r="D3599" s="2" t="s">
        <v>132</v>
      </c>
      <c r="E3599" s="12"/>
      <c r="F3599" s="12"/>
      <c r="G3599" s="13"/>
      <c r="H3599" s="13"/>
      <c r="I3599" s="13"/>
      <c r="J3599" s="13"/>
      <c r="K3599" s="13"/>
      <c r="M3599" s="22"/>
      <c r="N3599" s="22"/>
    </row>
    <row r="3600" spans="1:14">
      <c r="A3600" s="6" t="s">
        <v>35</v>
      </c>
      <c r="B3600" s="62" t="s">
        <v>680</v>
      </c>
      <c r="C3600" s="2" t="s">
        <v>22</v>
      </c>
      <c r="D3600" s="2" t="s">
        <v>133</v>
      </c>
      <c r="E3600" s="12"/>
      <c r="F3600" s="12"/>
      <c r="G3600" s="13"/>
      <c r="H3600" s="13"/>
      <c r="I3600" s="13"/>
      <c r="J3600" s="13"/>
      <c r="K3600" s="13"/>
      <c r="M3600" s="22"/>
      <c r="N3600" s="22"/>
    </row>
    <row r="3601" spans="1:14">
      <c r="A3601" s="6" t="s">
        <v>35</v>
      </c>
      <c r="B3601" s="62" t="s">
        <v>680</v>
      </c>
      <c r="C3601" s="2" t="s">
        <v>22</v>
      </c>
      <c r="D3601" s="2" t="s">
        <v>134</v>
      </c>
      <c r="E3601" s="12"/>
      <c r="F3601" s="12"/>
      <c r="G3601" s="13"/>
      <c r="H3601" s="13"/>
      <c r="I3601" s="13"/>
      <c r="J3601" s="13"/>
      <c r="K3601" s="13"/>
      <c r="M3601" s="22"/>
      <c r="N3601" s="22"/>
    </row>
    <row r="3602" spans="1:14">
      <c r="A3602" s="6" t="s">
        <v>35</v>
      </c>
      <c r="B3602" s="62" t="s">
        <v>680</v>
      </c>
      <c r="C3602" s="2" t="s">
        <v>87</v>
      </c>
      <c r="D3602" s="2" t="s">
        <v>135</v>
      </c>
      <c r="E3602" s="12"/>
      <c r="F3602" s="12"/>
      <c r="G3602" s="13">
        <v>395970</v>
      </c>
      <c r="H3602" s="13">
        <v>102058</v>
      </c>
      <c r="I3602" s="13">
        <v>287458</v>
      </c>
      <c r="J3602" s="13">
        <v>531294</v>
      </c>
      <c r="K3602" s="13"/>
      <c r="M3602" s="22"/>
      <c r="N3602" s="22"/>
    </row>
    <row r="3603" spans="1:14">
      <c r="A3603" s="6" t="s">
        <v>35</v>
      </c>
      <c r="B3603" s="62" t="s">
        <v>680</v>
      </c>
      <c r="C3603" s="2" t="s">
        <v>23</v>
      </c>
      <c r="D3603" s="2" t="s">
        <v>136</v>
      </c>
      <c r="E3603" s="12"/>
      <c r="F3603" s="12"/>
      <c r="G3603" s="13">
        <v>915151</v>
      </c>
      <c r="H3603" s="13">
        <v>210400</v>
      </c>
      <c r="I3603" s="13"/>
      <c r="J3603" s="13">
        <v>707751</v>
      </c>
      <c r="K3603" s="13"/>
      <c r="M3603" s="22"/>
      <c r="N3603" s="22"/>
    </row>
    <row r="3604" spans="1:14">
      <c r="A3604" s="6" t="s">
        <v>35</v>
      </c>
      <c r="B3604" s="62" t="s">
        <v>680</v>
      </c>
      <c r="C3604" s="2" t="s">
        <v>23</v>
      </c>
      <c r="D3604" s="2" t="s">
        <v>126</v>
      </c>
      <c r="E3604" s="12"/>
      <c r="F3604" s="12"/>
      <c r="G3604" s="13">
        <v>2793747</v>
      </c>
      <c r="H3604" s="13">
        <v>74664</v>
      </c>
      <c r="I3604" s="13"/>
      <c r="J3604" s="13">
        <v>2719083</v>
      </c>
      <c r="K3604" s="13"/>
      <c r="M3604" s="22"/>
      <c r="N3604" s="22"/>
    </row>
    <row r="3605" spans="1:14">
      <c r="A3605" s="6" t="s">
        <v>35</v>
      </c>
      <c r="B3605" s="62" t="s">
        <v>680</v>
      </c>
      <c r="C3605" s="2" t="s">
        <v>23</v>
      </c>
      <c r="D3605" s="2" t="s">
        <v>127</v>
      </c>
      <c r="E3605" s="12"/>
      <c r="F3605" s="12"/>
      <c r="G3605" s="13"/>
      <c r="H3605" s="13"/>
      <c r="I3605" s="13"/>
      <c r="J3605" s="13"/>
      <c r="K3605" s="13"/>
      <c r="M3605" s="22"/>
      <c r="N3605" s="22"/>
    </row>
    <row r="3606" spans="1:14">
      <c r="A3606" s="6" t="s">
        <v>35</v>
      </c>
      <c r="B3606" s="62" t="s">
        <v>680</v>
      </c>
      <c r="C3606" s="2" t="s">
        <v>23</v>
      </c>
      <c r="D3606" s="2" t="s">
        <v>128</v>
      </c>
      <c r="E3606" s="12"/>
      <c r="F3606" s="12"/>
      <c r="G3606" s="13"/>
      <c r="H3606" s="13"/>
      <c r="I3606" s="13"/>
      <c r="J3606" s="13"/>
      <c r="K3606" s="13"/>
      <c r="M3606" s="22"/>
      <c r="N3606" s="22"/>
    </row>
    <row r="3607" spans="1:14">
      <c r="A3607" s="6" t="s">
        <v>35</v>
      </c>
      <c r="B3607" s="62" t="s">
        <v>680</v>
      </c>
      <c r="C3607" s="2" t="s">
        <v>23</v>
      </c>
      <c r="D3607" s="2" t="s">
        <v>129</v>
      </c>
      <c r="E3607" s="12"/>
      <c r="F3607" s="12"/>
      <c r="G3607" s="13"/>
      <c r="H3607" s="13"/>
      <c r="I3607" s="13"/>
      <c r="J3607" s="13"/>
      <c r="K3607" s="13"/>
      <c r="M3607" s="22"/>
      <c r="N3607" s="22"/>
    </row>
    <row r="3608" spans="1:14">
      <c r="A3608" s="6" t="s">
        <v>35</v>
      </c>
      <c r="B3608" s="62" t="s">
        <v>680</v>
      </c>
      <c r="C3608" s="2" t="s">
        <v>23</v>
      </c>
      <c r="D3608" s="2" t="s">
        <v>130</v>
      </c>
      <c r="E3608" s="12"/>
      <c r="F3608" s="12"/>
      <c r="G3608" s="13"/>
      <c r="H3608" s="13"/>
      <c r="I3608" s="13"/>
      <c r="J3608" s="13"/>
      <c r="K3608" s="13"/>
      <c r="M3608" s="22"/>
      <c r="N3608" s="22"/>
    </row>
    <row r="3609" spans="1:14">
      <c r="A3609" s="6" t="s">
        <v>35</v>
      </c>
      <c r="B3609" s="62" t="s">
        <v>680</v>
      </c>
      <c r="C3609" s="2" t="s">
        <v>23</v>
      </c>
      <c r="D3609" s="2" t="s">
        <v>137</v>
      </c>
      <c r="E3609" s="12"/>
      <c r="F3609" s="12"/>
      <c r="G3609" s="13"/>
      <c r="H3609" s="13"/>
      <c r="I3609" s="13"/>
      <c r="J3609" s="13"/>
      <c r="K3609" s="13"/>
      <c r="M3609" s="22"/>
      <c r="N3609" s="22"/>
    </row>
    <row r="3610" spans="1:14" ht="27.6">
      <c r="A3610" s="6" t="s">
        <v>35</v>
      </c>
      <c r="B3610" s="62" t="s">
        <v>680</v>
      </c>
      <c r="C3610" s="2" t="s">
        <v>23</v>
      </c>
      <c r="D3610" s="2" t="s">
        <v>138</v>
      </c>
      <c r="E3610" s="12"/>
      <c r="F3610" s="12"/>
      <c r="G3610" s="13"/>
      <c r="H3610" s="13"/>
      <c r="I3610" s="13"/>
      <c r="J3610" s="13"/>
      <c r="K3610" s="13"/>
      <c r="M3610" s="22"/>
      <c r="N3610" s="22"/>
    </row>
    <row r="3611" spans="1:14">
      <c r="A3611" s="6" t="s">
        <v>35</v>
      </c>
      <c r="B3611" s="62" t="s">
        <v>680</v>
      </c>
      <c r="C3611" s="2" t="s">
        <v>23</v>
      </c>
      <c r="D3611" s="2" t="s">
        <v>134</v>
      </c>
      <c r="E3611" s="12"/>
      <c r="F3611" s="12"/>
      <c r="G3611" s="13"/>
      <c r="H3611" s="13"/>
      <c r="I3611" s="13"/>
      <c r="J3611" s="13"/>
      <c r="K3611" s="13"/>
      <c r="M3611" s="22"/>
      <c r="N3611" s="22"/>
    </row>
    <row r="3612" spans="1:14">
      <c r="A3612" s="6" t="s">
        <v>35</v>
      </c>
      <c r="B3612" s="62" t="s">
        <v>680</v>
      </c>
      <c r="C3612" s="2" t="s">
        <v>24</v>
      </c>
      <c r="D3612" s="2" t="s">
        <v>125</v>
      </c>
      <c r="E3612" s="12"/>
      <c r="F3612" s="12"/>
      <c r="G3612" s="13">
        <v>3235314</v>
      </c>
      <c r="H3612" s="13"/>
      <c r="I3612" s="13"/>
      <c r="J3612" s="13">
        <v>888135</v>
      </c>
      <c r="K3612" s="13"/>
      <c r="L3612" s="134">
        <v>2010800</v>
      </c>
      <c r="M3612" s="22">
        <v>20000</v>
      </c>
      <c r="N3612" s="22"/>
    </row>
    <row r="3613" spans="1:14">
      <c r="A3613" s="6" t="s">
        <v>35</v>
      </c>
      <c r="B3613" s="62" t="s">
        <v>680</v>
      </c>
      <c r="C3613" s="2" t="s">
        <v>24</v>
      </c>
      <c r="D3613" s="2" t="s">
        <v>126</v>
      </c>
      <c r="E3613" s="12"/>
      <c r="F3613" s="12"/>
      <c r="G3613" s="13">
        <v>3072227</v>
      </c>
      <c r="H3613" s="13"/>
      <c r="I3613" s="13"/>
      <c r="J3613" s="13">
        <v>75872</v>
      </c>
      <c r="K3613" s="13"/>
      <c r="L3613" s="134">
        <v>2504354</v>
      </c>
      <c r="M3613" s="22"/>
      <c r="N3613" s="22"/>
    </row>
    <row r="3614" spans="1:14">
      <c r="A3614" s="6" t="s">
        <v>35</v>
      </c>
      <c r="B3614" s="62" t="s">
        <v>680</v>
      </c>
      <c r="C3614" s="2" t="s">
        <v>24</v>
      </c>
      <c r="D3614" s="2" t="s">
        <v>127</v>
      </c>
      <c r="E3614" s="12"/>
      <c r="F3614" s="12"/>
      <c r="G3614" s="13"/>
      <c r="H3614" s="13"/>
      <c r="I3614" s="13"/>
      <c r="J3614" s="13"/>
      <c r="K3614" s="13"/>
      <c r="M3614" s="22"/>
      <c r="N3614" s="22"/>
    </row>
    <row r="3615" spans="1:14">
      <c r="A3615" s="6" t="s">
        <v>35</v>
      </c>
      <c r="B3615" s="62" t="s">
        <v>680</v>
      </c>
      <c r="C3615" s="2" t="s">
        <v>24</v>
      </c>
      <c r="D3615" s="2" t="s">
        <v>128</v>
      </c>
      <c r="E3615" s="12"/>
      <c r="F3615" s="12"/>
      <c r="G3615" s="13"/>
      <c r="H3615" s="13"/>
      <c r="I3615" s="13"/>
      <c r="J3615" s="13"/>
      <c r="K3615" s="13"/>
      <c r="M3615" s="22"/>
      <c r="N3615" s="22"/>
    </row>
    <row r="3616" spans="1:14">
      <c r="A3616" s="6" t="s">
        <v>35</v>
      </c>
      <c r="B3616" s="62" t="s">
        <v>680</v>
      </c>
      <c r="C3616" s="2" t="s">
        <v>24</v>
      </c>
      <c r="D3616" s="2" t="s">
        <v>129</v>
      </c>
      <c r="E3616" s="12"/>
      <c r="F3616" s="12"/>
      <c r="G3616" s="13"/>
      <c r="H3616" s="13"/>
      <c r="I3616" s="13"/>
      <c r="J3616" s="13"/>
      <c r="K3616" s="13"/>
      <c r="M3616" s="22"/>
      <c r="N3616" s="22"/>
    </row>
    <row r="3617" spans="1:14">
      <c r="A3617" s="6" t="s">
        <v>35</v>
      </c>
      <c r="B3617" s="62" t="s">
        <v>680</v>
      </c>
      <c r="C3617" s="2" t="s">
        <v>24</v>
      </c>
      <c r="D3617" s="2" t="s">
        <v>130</v>
      </c>
      <c r="E3617" s="12"/>
      <c r="F3617" s="12"/>
      <c r="G3617" s="13"/>
      <c r="H3617" s="13"/>
      <c r="I3617" s="13"/>
      <c r="J3617" s="13"/>
      <c r="K3617" s="13"/>
      <c r="M3617" s="22"/>
      <c r="N3617" s="22"/>
    </row>
    <row r="3618" spans="1:14">
      <c r="A3618" s="6" t="s">
        <v>35</v>
      </c>
      <c r="B3618" s="62" t="s">
        <v>680</v>
      </c>
      <c r="C3618" s="2" t="s">
        <v>24</v>
      </c>
      <c r="D3618" s="2" t="s">
        <v>137</v>
      </c>
      <c r="E3618" s="12"/>
      <c r="F3618" s="12"/>
      <c r="G3618" s="13"/>
      <c r="H3618" s="13"/>
      <c r="I3618" s="13"/>
      <c r="J3618" s="13"/>
      <c r="K3618" s="13"/>
      <c r="M3618" s="22"/>
      <c r="N3618" s="22"/>
    </row>
    <row r="3619" spans="1:14">
      <c r="A3619" s="6" t="s">
        <v>35</v>
      </c>
      <c r="B3619" s="62" t="s">
        <v>680</v>
      </c>
      <c r="C3619" s="2" t="s">
        <v>24</v>
      </c>
      <c r="D3619" s="2" t="s">
        <v>139</v>
      </c>
      <c r="E3619" s="12"/>
      <c r="F3619" s="12"/>
      <c r="G3619" s="13"/>
      <c r="H3619" s="13"/>
      <c r="I3619" s="13"/>
      <c r="J3619" s="13"/>
      <c r="K3619" s="13"/>
      <c r="M3619" s="22"/>
      <c r="N3619" s="22"/>
    </row>
    <row r="3620" spans="1:14" ht="27.6">
      <c r="A3620" s="6" t="s">
        <v>35</v>
      </c>
      <c r="B3620" s="62" t="s">
        <v>680</v>
      </c>
      <c r="C3620" s="2" t="s">
        <v>24</v>
      </c>
      <c r="D3620" s="2" t="s">
        <v>140</v>
      </c>
      <c r="E3620" s="12"/>
      <c r="F3620" s="12"/>
      <c r="G3620" s="13"/>
      <c r="H3620" s="13"/>
      <c r="I3620" s="13"/>
      <c r="J3620" s="13"/>
      <c r="K3620" s="13"/>
      <c r="M3620" s="22"/>
      <c r="N3620" s="22"/>
    </row>
    <row r="3621" spans="1:14">
      <c r="A3621" s="6" t="s">
        <v>35</v>
      </c>
      <c r="B3621" s="62" t="s">
        <v>680</v>
      </c>
      <c r="C3621" s="2" t="s">
        <v>24</v>
      </c>
      <c r="D3621" s="2" t="s">
        <v>134</v>
      </c>
      <c r="E3621" s="12"/>
      <c r="F3621" s="12"/>
      <c r="G3621" s="13"/>
      <c r="H3621" s="13"/>
      <c r="I3621" s="13"/>
      <c r="J3621" s="13"/>
      <c r="K3621" s="13"/>
      <c r="M3621" s="22"/>
      <c r="N3621" s="22"/>
    </row>
    <row r="3622" spans="1:14">
      <c r="A3622" s="6" t="s">
        <v>35</v>
      </c>
      <c r="B3622" s="62" t="s">
        <v>680</v>
      </c>
      <c r="C3622" s="2" t="s">
        <v>25</v>
      </c>
      <c r="D3622" s="2" t="s">
        <v>134</v>
      </c>
      <c r="E3622" s="12"/>
      <c r="F3622" s="12"/>
      <c r="G3622" s="13"/>
      <c r="H3622" s="13"/>
      <c r="I3622" s="13"/>
      <c r="J3622" s="13"/>
      <c r="K3622" s="13"/>
      <c r="M3622" s="22"/>
      <c r="N3622" s="22"/>
    </row>
    <row r="3623" spans="1:14">
      <c r="A3623" s="6" t="s">
        <v>35</v>
      </c>
      <c r="B3623" s="62" t="s">
        <v>680</v>
      </c>
      <c r="C3623" s="2" t="s">
        <v>25</v>
      </c>
      <c r="D3623" s="2" t="s">
        <v>134</v>
      </c>
      <c r="E3623" s="12"/>
      <c r="F3623" s="12"/>
      <c r="G3623" s="13"/>
      <c r="H3623" s="13"/>
      <c r="I3623" s="13"/>
      <c r="J3623" s="13"/>
      <c r="K3623" s="13"/>
      <c r="M3623" s="22"/>
      <c r="N3623" s="22"/>
    </row>
    <row r="3624" spans="1:14">
      <c r="A3624" s="6" t="s">
        <v>35</v>
      </c>
      <c r="B3624" s="62" t="s">
        <v>680</v>
      </c>
      <c r="C3624" s="2" t="s">
        <v>26</v>
      </c>
      <c r="D3624" s="2" t="s">
        <v>134</v>
      </c>
      <c r="E3624" s="12"/>
      <c r="F3624" s="12"/>
      <c r="G3624" s="13"/>
      <c r="H3624" s="13"/>
      <c r="I3624" s="13"/>
      <c r="J3624" s="13"/>
      <c r="K3624" s="13"/>
      <c r="M3624" s="22"/>
      <c r="N3624" s="22"/>
    </row>
    <row r="3625" spans="1:14">
      <c r="A3625" s="6" t="s">
        <v>35</v>
      </c>
      <c r="B3625" s="62" t="s">
        <v>680</v>
      </c>
      <c r="C3625" s="2" t="s">
        <v>26</v>
      </c>
      <c r="D3625" s="2" t="s">
        <v>134</v>
      </c>
      <c r="E3625" s="12"/>
      <c r="F3625" s="12"/>
      <c r="G3625" s="13"/>
      <c r="H3625" s="13"/>
      <c r="I3625" s="13"/>
      <c r="J3625" s="13"/>
      <c r="K3625" s="13"/>
      <c r="M3625" s="22"/>
      <c r="N3625" s="22"/>
    </row>
    <row r="3626" spans="1:14">
      <c r="A3626" s="6" t="s">
        <v>35</v>
      </c>
      <c r="B3626" s="62" t="s">
        <v>680</v>
      </c>
      <c r="C3626" s="2" t="s">
        <v>14</v>
      </c>
      <c r="D3626" s="2" t="s">
        <v>134</v>
      </c>
      <c r="E3626" s="12"/>
      <c r="F3626" s="12"/>
      <c r="G3626" s="13"/>
      <c r="H3626" s="13"/>
      <c r="I3626" s="13"/>
      <c r="J3626" s="13"/>
      <c r="K3626" s="13"/>
      <c r="M3626" s="22"/>
      <c r="N3626" s="22"/>
    </row>
    <row r="3627" spans="1:14">
      <c r="A3627" s="6" t="s">
        <v>35</v>
      </c>
      <c r="B3627" s="62" t="s">
        <v>680</v>
      </c>
      <c r="C3627" s="2" t="s">
        <v>14</v>
      </c>
      <c r="D3627" s="2" t="s">
        <v>134</v>
      </c>
      <c r="E3627" s="12"/>
      <c r="F3627" s="12"/>
      <c r="G3627" s="13"/>
      <c r="H3627" s="13"/>
      <c r="I3627" s="13"/>
      <c r="J3627" s="13"/>
      <c r="K3627" s="13"/>
      <c r="M3627" s="22"/>
      <c r="N3627" s="22"/>
    </row>
    <row r="3628" spans="1:14" ht="27.6">
      <c r="A3628" s="6" t="s">
        <v>35</v>
      </c>
      <c r="B3628" s="62" t="s">
        <v>680</v>
      </c>
      <c r="C3628" s="2" t="s">
        <v>27</v>
      </c>
      <c r="D3628" s="2" t="s">
        <v>141</v>
      </c>
      <c r="E3628" s="12"/>
      <c r="F3628" s="12"/>
      <c r="G3628" s="13"/>
      <c r="H3628" s="13"/>
      <c r="I3628" s="13"/>
      <c r="J3628" s="13"/>
      <c r="K3628" s="13"/>
      <c r="M3628" s="22"/>
      <c r="N3628" s="22"/>
    </row>
    <row r="3629" spans="1:14" ht="41.4">
      <c r="A3629" s="6" t="s">
        <v>35</v>
      </c>
      <c r="B3629" s="62" t="s">
        <v>680</v>
      </c>
      <c r="C3629" s="2" t="s">
        <v>27</v>
      </c>
      <c r="D3629" s="2" t="s">
        <v>142</v>
      </c>
      <c r="E3629" s="12"/>
      <c r="F3629" s="12"/>
      <c r="G3629" s="13"/>
      <c r="H3629" s="13"/>
      <c r="I3629" s="13"/>
      <c r="J3629" s="13"/>
      <c r="K3629" s="13"/>
      <c r="M3629" s="22"/>
      <c r="N3629" s="22"/>
    </row>
    <row r="3630" spans="1:14" ht="27.6">
      <c r="A3630" s="6" t="s">
        <v>33</v>
      </c>
      <c r="B3630" s="62" t="s">
        <v>682</v>
      </c>
      <c r="C3630" s="2" t="s">
        <v>22</v>
      </c>
      <c r="D3630" s="2" t="s">
        <v>125</v>
      </c>
      <c r="E3630" s="12">
        <v>550876</v>
      </c>
      <c r="F3630" s="12">
        <v>550876</v>
      </c>
      <c r="G3630" s="13"/>
      <c r="H3630" s="13"/>
      <c r="I3630" s="13"/>
      <c r="J3630" s="13"/>
      <c r="K3630" s="13"/>
      <c r="M3630" s="22"/>
      <c r="N3630" s="22"/>
    </row>
    <row r="3631" spans="1:14" ht="27.6">
      <c r="A3631" s="6" t="s">
        <v>33</v>
      </c>
      <c r="B3631" s="62" t="s">
        <v>682</v>
      </c>
      <c r="C3631" s="2" t="s">
        <v>22</v>
      </c>
      <c r="D3631" s="2" t="s">
        <v>126</v>
      </c>
      <c r="E3631" s="12">
        <v>550876</v>
      </c>
      <c r="F3631" s="12">
        <v>320343</v>
      </c>
      <c r="G3631" s="13"/>
      <c r="H3631" s="13">
        <v>230533</v>
      </c>
      <c r="I3631" s="13"/>
      <c r="J3631" s="13"/>
      <c r="K3631" s="13"/>
      <c r="M3631" s="22"/>
      <c r="N3631" s="22"/>
    </row>
    <row r="3632" spans="1:14" ht="27.6">
      <c r="A3632" s="6" t="s">
        <v>33</v>
      </c>
      <c r="B3632" s="62" t="s">
        <v>682</v>
      </c>
      <c r="C3632" s="2" t="s">
        <v>22</v>
      </c>
      <c r="D3632" s="2" t="s">
        <v>127</v>
      </c>
      <c r="E3632" s="12"/>
      <c r="F3632" s="12"/>
      <c r="G3632" s="13"/>
      <c r="H3632" s="13"/>
      <c r="I3632" s="13"/>
      <c r="J3632" s="13"/>
      <c r="K3632" s="13"/>
      <c r="M3632" s="22"/>
      <c r="N3632" s="22"/>
    </row>
    <row r="3633" spans="1:14" ht="27.6">
      <c r="A3633" s="6" t="s">
        <v>33</v>
      </c>
      <c r="B3633" s="62" t="s">
        <v>682</v>
      </c>
      <c r="C3633" s="2" t="s">
        <v>22</v>
      </c>
      <c r="D3633" s="2" t="s">
        <v>128</v>
      </c>
      <c r="E3633" s="12"/>
      <c r="F3633" s="12"/>
      <c r="G3633" s="13"/>
      <c r="H3633" s="13"/>
      <c r="I3633" s="13"/>
      <c r="J3633" s="13"/>
      <c r="K3633" s="13"/>
      <c r="M3633" s="22"/>
      <c r="N3633" s="22"/>
    </row>
    <row r="3634" spans="1:14" ht="27.6">
      <c r="A3634" s="6" t="s">
        <v>33</v>
      </c>
      <c r="B3634" s="62" t="s">
        <v>682</v>
      </c>
      <c r="C3634" s="2" t="s">
        <v>22</v>
      </c>
      <c r="D3634" s="2" t="s">
        <v>129</v>
      </c>
      <c r="E3634" s="12"/>
      <c r="F3634" s="12"/>
      <c r="G3634" s="13"/>
      <c r="H3634" s="13"/>
      <c r="I3634" s="13"/>
      <c r="J3634" s="13"/>
      <c r="K3634" s="13"/>
      <c r="M3634" s="22"/>
      <c r="N3634" s="22"/>
    </row>
    <row r="3635" spans="1:14" ht="27.6">
      <c r="A3635" s="6" t="s">
        <v>33</v>
      </c>
      <c r="B3635" s="62" t="s">
        <v>682</v>
      </c>
      <c r="C3635" s="2" t="s">
        <v>22</v>
      </c>
      <c r="D3635" s="2" t="s">
        <v>130</v>
      </c>
      <c r="E3635" s="12"/>
      <c r="F3635" s="12"/>
      <c r="G3635" s="13"/>
      <c r="H3635" s="13"/>
      <c r="I3635" s="13"/>
      <c r="J3635" s="13"/>
      <c r="K3635" s="13"/>
      <c r="M3635" s="22"/>
      <c r="N3635" s="22"/>
    </row>
    <row r="3636" spans="1:14" ht="27.6">
      <c r="A3636" s="6" t="s">
        <v>33</v>
      </c>
      <c r="B3636" s="63" t="s">
        <v>682</v>
      </c>
      <c r="C3636" s="2" t="s">
        <v>22</v>
      </c>
      <c r="D3636" s="2" t="s">
        <v>131</v>
      </c>
      <c r="E3636" s="12"/>
      <c r="F3636" s="12"/>
      <c r="G3636" s="13"/>
      <c r="H3636" s="13"/>
      <c r="I3636" s="13"/>
      <c r="J3636" s="13"/>
      <c r="K3636" s="13"/>
      <c r="M3636" s="22"/>
      <c r="N3636" s="22"/>
    </row>
    <row r="3637" spans="1:14" ht="27.6">
      <c r="A3637" s="6" t="s">
        <v>33</v>
      </c>
      <c r="B3637" s="62" t="s">
        <v>682</v>
      </c>
      <c r="C3637" s="2" t="s">
        <v>22</v>
      </c>
      <c r="D3637" s="2" t="s">
        <v>132</v>
      </c>
      <c r="E3637" s="12"/>
      <c r="F3637" s="12"/>
      <c r="G3637" s="13"/>
      <c r="H3637" s="13"/>
      <c r="I3637" s="13"/>
      <c r="J3637" s="13"/>
      <c r="K3637" s="13"/>
      <c r="M3637" s="22"/>
      <c r="N3637" s="22"/>
    </row>
    <row r="3638" spans="1:14" ht="27.6">
      <c r="A3638" s="6" t="s">
        <v>33</v>
      </c>
      <c r="B3638" s="62" t="s">
        <v>682</v>
      </c>
      <c r="C3638" s="2" t="s">
        <v>22</v>
      </c>
      <c r="D3638" s="2" t="s">
        <v>133</v>
      </c>
      <c r="E3638" s="12">
        <v>62253271</v>
      </c>
      <c r="F3638" s="12">
        <v>62253271</v>
      </c>
      <c r="G3638" s="13">
        <v>23510880</v>
      </c>
      <c r="H3638" s="13">
        <v>23510880</v>
      </c>
      <c r="I3638" s="13">
        <v>8677957</v>
      </c>
      <c r="J3638" s="13">
        <v>8677957</v>
      </c>
      <c r="K3638" s="13"/>
      <c r="M3638" s="22"/>
      <c r="N3638" s="22"/>
    </row>
    <row r="3639" spans="1:14" ht="27.6">
      <c r="A3639" s="6" t="s">
        <v>33</v>
      </c>
      <c r="B3639" s="62" t="s">
        <v>682</v>
      </c>
      <c r="C3639" s="2" t="s">
        <v>22</v>
      </c>
      <c r="D3639" s="2" t="s">
        <v>134</v>
      </c>
      <c r="E3639" s="12">
        <v>455767</v>
      </c>
      <c r="F3639" s="12">
        <v>76</v>
      </c>
      <c r="G3639" s="13"/>
      <c r="H3639" s="13">
        <v>309583</v>
      </c>
      <c r="I3639" s="13"/>
      <c r="J3639" s="13"/>
      <c r="K3639" s="13"/>
      <c r="M3639" s="22"/>
      <c r="N3639" s="22"/>
    </row>
    <row r="3640" spans="1:14" ht="27.6">
      <c r="A3640" s="6" t="s">
        <v>33</v>
      </c>
      <c r="B3640" s="62" t="s">
        <v>682</v>
      </c>
      <c r="C3640" s="2" t="s">
        <v>87</v>
      </c>
      <c r="D3640" s="2" t="s">
        <v>135</v>
      </c>
      <c r="E3640" s="12"/>
      <c r="F3640" s="12"/>
      <c r="G3640" s="13">
        <v>14188</v>
      </c>
      <c r="H3640" s="13">
        <v>14188</v>
      </c>
      <c r="I3640" s="13">
        <v>305060</v>
      </c>
      <c r="J3640" s="13">
        <v>305060</v>
      </c>
      <c r="K3640" s="13">
        <v>27106</v>
      </c>
      <c r="L3640" s="2">
        <v>277</v>
      </c>
      <c r="M3640" s="22">
        <v>26829</v>
      </c>
      <c r="N3640" s="22"/>
    </row>
    <row r="3641" spans="1:14" ht="27.6">
      <c r="A3641" s="6" t="s">
        <v>33</v>
      </c>
      <c r="B3641" s="62" t="s">
        <v>682</v>
      </c>
      <c r="C3641" s="2" t="s">
        <v>23</v>
      </c>
      <c r="D3641" s="2" t="s">
        <v>136</v>
      </c>
      <c r="E3641" s="12"/>
      <c r="F3641" s="12"/>
      <c r="G3641" s="13">
        <v>550876</v>
      </c>
      <c r="H3641" s="13">
        <v>550876</v>
      </c>
      <c r="I3641" s="13"/>
      <c r="J3641" s="13"/>
      <c r="K3641" s="13"/>
      <c r="M3641" s="22"/>
      <c r="N3641" s="22"/>
    </row>
    <row r="3642" spans="1:14" ht="27.6">
      <c r="A3642" s="6" t="s">
        <v>33</v>
      </c>
      <c r="B3642" s="62" t="s">
        <v>682</v>
      </c>
      <c r="C3642" s="2" t="s">
        <v>23</v>
      </c>
      <c r="D3642" s="2" t="s">
        <v>126</v>
      </c>
      <c r="E3642" s="12"/>
      <c r="F3642" s="12"/>
      <c r="G3642" s="13">
        <v>1142510</v>
      </c>
      <c r="H3642" s="13">
        <v>719759</v>
      </c>
      <c r="I3642" s="13"/>
      <c r="J3642" s="13">
        <v>422751</v>
      </c>
      <c r="K3642" s="13"/>
      <c r="M3642" s="22"/>
      <c r="N3642" s="22"/>
    </row>
    <row r="3643" spans="1:14" ht="27.6">
      <c r="A3643" s="6" t="s">
        <v>33</v>
      </c>
      <c r="B3643" s="62" t="s">
        <v>682</v>
      </c>
      <c r="C3643" s="2" t="s">
        <v>23</v>
      </c>
      <c r="D3643" s="2" t="s">
        <v>127</v>
      </c>
      <c r="E3643" s="12"/>
      <c r="F3643" s="12"/>
      <c r="G3643" s="13"/>
      <c r="H3643" s="13"/>
      <c r="I3643" s="13"/>
      <c r="J3643" s="13"/>
      <c r="K3643" s="13"/>
      <c r="M3643" s="22"/>
      <c r="N3643" s="22"/>
    </row>
    <row r="3644" spans="1:14" ht="27.6">
      <c r="A3644" s="6" t="s">
        <v>33</v>
      </c>
      <c r="B3644" s="62" t="s">
        <v>682</v>
      </c>
      <c r="C3644" s="2" t="s">
        <v>23</v>
      </c>
      <c r="D3644" s="2" t="s">
        <v>128</v>
      </c>
      <c r="E3644" s="12"/>
      <c r="F3644" s="12"/>
      <c r="G3644" s="13"/>
      <c r="H3644" s="13"/>
      <c r="I3644" s="13"/>
      <c r="J3644" s="13"/>
      <c r="K3644" s="13"/>
      <c r="M3644" s="22"/>
      <c r="N3644" s="22"/>
    </row>
    <row r="3645" spans="1:14" ht="27.6">
      <c r="A3645" s="6" t="s">
        <v>33</v>
      </c>
      <c r="B3645" s="62" t="s">
        <v>682</v>
      </c>
      <c r="C3645" s="2" t="s">
        <v>23</v>
      </c>
      <c r="D3645" s="2" t="s">
        <v>129</v>
      </c>
      <c r="E3645" s="12"/>
      <c r="F3645" s="12"/>
      <c r="G3645" s="13"/>
      <c r="H3645" s="13"/>
      <c r="I3645" s="13"/>
      <c r="J3645" s="13"/>
      <c r="K3645" s="13"/>
      <c r="M3645" s="22"/>
      <c r="N3645" s="22"/>
    </row>
    <row r="3646" spans="1:14" ht="27.6">
      <c r="A3646" s="6" t="s">
        <v>33</v>
      </c>
      <c r="B3646" s="62" t="s">
        <v>682</v>
      </c>
      <c r="C3646" s="2" t="s">
        <v>23</v>
      </c>
      <c r="D3646" s="2" t="s">
        <v>130</v>
      </c>
      <c r="E3646" s="12"/>
      <c r="F3646" s="12"/>
      <c r="G3646" s="13"/>
      <c r="H3646" s="13"/>
      <c r="I3646" s="13"/>
      <c r="J3646" s="13"/>
      <c r="K3646" s="13"/>
      <c r="M3646" s="22"/>
      <c r="N3646" s="22"/>
    </row>
    <row r="3647" spans="1:14" ht="27.6">
      <c r="A3647" s="6" t="s">
        <v>33</v>
      </c>
      <c r="B3647" s="62" t="s">
        <v>682</v>
      </c>
      <c r="C3647" s="2" t="s">
        <v>23</v>
      </c>
      <c r="D3647" s="2" t="s">
        <v>137</v>
      </c>
      <c r="E3647" s="12"/>
      <c r="F3647" s="12"/>
      <c r="G3647" s="13"/>
      <c r="H3647" s="13"/>
      <c r="I3647" s="13"/>
      <c r="J3647" s="13"/>
      <c r="K3647" s="13"/>
      <c r="M3647" s="22"/>
      <c r="N3647" s="22"/>
    </row>
    <row r="3648" spans="1:14" ht="27.6">
      <c r="A3648" s="6" t="s">
        <v>33</v>
      </c>
      <c r="B3648" s="62" t="s">
        <v>682</v>
      </c>
      <c r="C3648" s="2" t="s">
        <v>23</v>
      </c>
      <c r="D3648" s="2" t="s">
        <v>138</v>
      </c>
      <c r="E3648" s="12"/>
      <c r="F3648" s="12"/>
      <c r="G3648" s="13"/>
      <c r="H3648" s="13"/>
      <c r="I3648" s="13"/>
      <c r="J3648" s="13"/>
      <c r="K3648" s="13"/>
      <c r="M3648" s="22"/>
      <c r="N3648" s="22"/>
    </row>
    <row r="3649" spans="1:14" ht="27.6">
      <c r="A3649" s="6" t="s">
        <v>33</v>
      </c>
      <c r="B3649" s="62" t="s">
        <v>682</v>
      </c>
      <c r="C3649" s="2" t="s">
        <v>23</v>
      </c>
      <c r="D3649" s="2" t="s">
        <v>134</v>
      </c>
      <c r="E3649" s="12"/>
      <c r="F3649" s="12"/>
      <c r="G3649" s="13"/>
      <c r="H3649" s="13"/>
      <c r="I3649" s="13"/>
      <c r="J3649" s="13"/>
      <c r="K3649" s="13"/>
      <c r="M3649" s="22"/>
      <c r="N3649" s="22"/>
    </row>
    <row r="3650" spans="1:14" ht="27.6">
      <c r="A3650" s="6" t="s">
        <v>33</v>
      </c>
      <c r="B3650" s="62" t="s">
        <v>682</v>
      </c>
      <c r="C3650" s="2" t="s">
        <v>24</v>
      </c>
      <c r="D3650" s="2" t="s">
        <v>125</v>
      </c>
      <c r="E3650" s="12"/>
      <c r="F3650" s="12"/>
      <c r="G3650" s="13">
        <v>1525148</v>
      </c>
      <c r="H3650" s="13">
        <v>13624</v>
      </c>
      <c r="I3650" s="13"/>
      <c r="J3650" s="13">
        <v>1511524</v>
      </c>
      <c r="K3650" s="13"/>
      <c r="M3650" s="22"/>
      <c r="N3650" s="22"/>
    </row>
    <row r="3651" spans="1:14" ht="27.6">
      <c r="A3651" s="6" t="s">
        <v>33</v>
      </c>
      <c r="B3651" s="62" t="s">
        <v>682</v>
      </c>
      <c r="C3651" s="2" t="s">
        <v>24</v>
      </c>
      <c r="D3651" s="2" t="s">
        <v>126</v>
      </c>
      <c r="E3651" s="12"/>
      <c r="F3651" s="12"/>
      <c r="G3651" s="13">
        <v>1496599</v>
      </c>
      <c r="H3651" s="13"/>
      <c r="I3651" s="13"/>
      <c r="J3651" s="13">
        <v>567368</v>
      </c>
      <c r="K3651" s="13"/>
      <c r="L3651" s="134">
        <v>639144</v>
      </c>
      <c r="M3651" s="22">
        <v>290087</v>
      </c>
      <c r="N3651" s="22"/>
    </row>
    <row r="3652" spans="1:14" ht="27.6">
      <c r="A3652" s="6" t="s">
        <v>33</v>
      </c>
      <c r="B3652" s="62" t="s">
        <v>682</v>
      </c>
      <c r="C3652" s="2" t="s">
        <v>24</v>
      </c>
      <c r="D3652" s="2" t="s">
        <v>127</v>
      </c>
      <c r="E3652" s="12"/>
      <c r="F3652" s="12"/>
      <c r="G3652" s="13"/>
      <c r="H3652" s="13"/>
      <c r="I3652" s="13"/>
      <c r="J3652" s="13"/>
      <c r="K3652" s="13"/>
      <c r="M3652" s="22"/>
      <c r="N3652" s="22"/>
    </row>
    <row r="3653" spans="1:14" ht="27.6">
      <c r="A3653" s="6" t="s">
        <v>33</v>
      </c>
      <c r="B3653" s="62" t="s">
        <v>682</v>
      </c>
      <c r="C3653" s="2" t="s">
        <v>24</v>
      </c>
      <c r="D3653" s="2" t="s">
        <v>128</v>
      </c>
      <c r="E3653" s="12"/>
      <c r="F3653" s="12"/>
      <c r="G3653" s="13"/>
      <c r="H3653" s="13"/>
      <c r="I3653" s="13"/>
      <c r="J3653" s="13"/>
      <c r="K3653" s="13"/>
      <c r="M3653" s="22"/>
      <c r="N3653" s="22"/>
    </row>
    <row r="3654" spans="1:14" ht="27.6">
      <c r="A3654" s="6" t="s">
        <v>33</v>
      </c>
      <c r="B3654" s="62" t="s">
        <v>682</v>
      </c>
      <c r="C3654" s="2" t="s">
        <v>24</v>
      </c>
      <c r="D3654" s="2" t="s">
        <v>129</v>
      </c>
      <c r="E3654" s="12"/>
      <c r="F3654" s="12"/>
      <c r="G3654" s="13"/>
      <c r="H3654" s="13"/>
      <c r="I3654" s="13"/>
      <c r="J3654" s="13"/>
      <c r="K3654" s="13"/>
      <c r="M3654" s="22"/>
      <c r="N3654" s="22"/>
    </row>
    <row r="3655" spans="1:14" ht="27.6">
      <c r="A3655" s="6" t="s">
        <v>33</v>
      </c>
      <c r="B3655" s="62" t="s">
        <v>682</v>
      </c>
      <c r="C3655" s="2" t="s">
        <v>24</v>
      </c>
      <c r="D3655" s="2" t="s">
        <v>130</v>
      </c>
      <c r="E3655" s="12"/>
      <c r="F3655" s="12"/>
      <c r="G3655" s="13"/>
      <c r="H3655" s="13"/>
      <c r="I3655" s="13"/>
      <c r="J3655" s="13"/>
      <c r="K3655" s="13"/>
      <c r="M3655" s="22"/>
      <c r="N3655" s="22"/>
    </row>
    <row r="3656" spans="1:14" ht="27.6">
      <c r="A3656" s="6" t="s">
        <v>33</v>
      </c>
      <c r="B3656" s="62" t="s">
        <v>682</v>
      </c>
      <c r="C3656" s="2" t="s">
        <v>24</v>
      </c>
      <c r="D3656" s="2" t="s">
        <v>137</v>
      </c>
      <c r="E3656" s="12"/>
      <c r="F3656" s="12"/>
      <c r="G3656" s="13"/>
      <c r="H3656" s="13"/>
      <c r="I3656" s="13"/>
      <c r="J3656" s="13"/>
      <c r="K3656" s="13"/>
      <c r="M3656" s="22"/>
      <c r="N3656" s="22"/>
    </row>
    <row r="3657" spans="1:14" ht="27.6">
      <c r="A3657" s="6" t="s">
        <v>33</v>
      </c>
      <c r="B3657" s="62" t="s">
        <v>682</v>
      </c>
      <c r="C3657" s="2" t="s">
        <v>24</v>
      </c>
      <c r="D3657" s="2" t="s">
        <v>139</v>
      </c>
      <c r="E3657" s="12"/>
      <c r="F3657" s="12"/>
      <c r="G3657" s="13"/>
      <c r="H3657" s="13"/>
      <c r="I3657" s="13"/>
      <c r="J3657" s="13"/>
      <c r="K3657" s="13"/>
      <c r="M3657" s="22"/>
      <c r="N3657" s="22"/>
    </row>
    <row r="3658" spans="1:14" ht="27.6">
      <c r="A3658" s="6" t="s">
        <v>33</v>
      </c>
      <c r="B3658" s="62" t="s">
        <v>682</v>
      </c>
      <c r="C3658" s="2" t="s">
        <v>24</v>
      </c>
      <c r="D3658" s="2" t="s">
        <v>140</v>
      </c>
      <c r="E3658" s="12"/>
      <c r="F3658" s="12"/>
      <c r="G3658" s="13"/>
      <c r="H3658" s="13"/>
      <c r="I3658" s="13"/>
      <c r="J3658" s="13"/>
      <c r="K3658" s="13"/>
      <c r="M3658" s="22"/>
      <c r="N3658" s="22"/>
    </row>
    <row r="3659" spans="1:14" ht="27.6">
      <c r="A3659" s="6" t="s">
        <v>33</v>
      </c>
      <c r="B3659" s="62" t="s">
        <v>682</v>
      </c>
      <c r="C3659" s="2" t="s">
        <v>24</v>
      </c>
      <c r="D3659" s="2" t="s">
        <v>134</v>
      </c>
      <c r="E3659" s="12"/>
      <c r="F3659" s="12"/>
      <c r="G3659" s="13"/>
      <c r="H3659" s="13"/>
      <c r="I3659" s="13"/>
      <c r="J3659" s="13"/>
      <c r="K3659" s="13"/>
      <c r="M3659" s="22"/>
      <c r="N3659" s="22"/>
    </row>
    <row r="3660" spans="1:14" ht="27.6">
      <c r="A3660" s="6" t="s">
        <v>33</v>
      </c>
      <c r="B3660" s="62" t="s">
        <v>682</v>
      </c>
      <c r="C3660" s="2" t="s">
        <v>25</v>
      </c>
      <c r="D3660" s="2" t="s">
        <v>134</v>
      </c>
      <c r="E3660" s="12"/>
      <c r="F3660" s="12"/>
      <c r="G3660" s="13"/>
      <c r="H3660" s="13"/>
      <c r="I3660" s="13"/>
      <c r="J3660" s="13"/>
      <c r="K3660" s="13"/>
      <c r="M3660" s="22"/>
      <c r="N3660" s="22"/>
    </row>
    <row r="3661" spans="1:14" ht="27.6">
      <c r="A3661" s="6" t="s">
        <v>33</v>
      </c>
      <c r="B3661" s="62" t="s">
        <v>682</v>
      </c>
      <c r="C3661" s="2" t="s">
        <v>25</v>
      </c>
      <c r="D3661" s="2" t="s">
        <v>134</v>
      </c>
      <c r="E3661" s="12">
        <v>6433513</v>
      </c>
      <c r="F3661" s="12">
        <v>967997</v>
      </c>
      <c r="G3661" s="13">
        <v>1697620</v>
      </c>
      <c r="H3661" s="13">
        <v>1961781</v>
      </c>
      <c r="I3661" s="13">
        <v>57008595</v>
      </c>
      <c r="J3661" s="13">
        <v>2858030</v>
      </c>
      <c r="K3661" s="13">
        <v>7131815</v>
      </c>
      <c r="L3661" s="134">
        <v>6527822</v>
      </c>
      <c r="M3661" s="22">
        <v>59955913</v>
      </c>
      <c r="N3661" s="22"/>
    </row>
    <row r="3662" spans="1:14" ht="27.6">
      <c r="A3662" s="6" t="s">
        <v>33</v>
      </c>
      <c r="B3662" s="62" t="s">
        <v>682</v>
      </c>
      <c r="C3662" s="2" t="s">
        <v>26</v>
      </c>
      <c r="D3662" s="2" t="s">
        <v>134</v>
      </c>
      <c r="E3662" s="12"/>
      <c r="F3662" s="12"/>
      <c r="G3662" s="13"/>
      <c r="H3662" s="13"/>
      <c r="I3662" s="13"/>
      <c r="J3662" s="13"/>
      <c r="K3662" s="13"/>
      <c r="M3662" s="22"/>
      <c r="N3662" s="22"/>
    </row>
    <row r="3663" spans="1:14" ht="27.6">
      <c r="A3663" s="6" t="s">
        <v>33</v>
      </c>
      <c r="B3663" s="62" t="s">
        <v>682</v>
      </c>
      <c r="C3663" s="2" t="s">
        <v>26</v>
      </c>
      <c r="D3663" s="2" t="s">
        <v>134</v>
      </c>
      <c r="E3663" s="12"/>
      <c r="F3663" s="12"/>
      <c r="G3663" s="13"/>
      <c r="H3663" s="13"/>
      <c r="I3663" s="13"/>
      <c r="J3663" s="13"/>
      <c r="K3663" s="13"/>
      <c r="M3663" s="22"/>
      <c r="N3663" s="22"/>
    </row>
    <row r="3664" spans="1:14" ht="27.6">
      <c r="A3664" s="6" t="s">
        <v>33</v>
      </c>
      <c r="B3664" s="62" t="s">
        <v>682</v>
      </c>
      <c r="C3664" s="2" t="s">
        <v>14</v>
      </c>
      <c r="D3664" s="2" t="s">
        <v>134</v>
      </c>
      <c r="E3664" s="12">
        <v>3804143</v>
      </c>
      <c r="F3664" s="12">
        <v>151927</v>
      </c>
      <c r="G3664" s="13">
        <v>5670735</v>
      </c>
      <c r="H3664" s="13">
        <v>2625094</v>
      </c>
      <c r="I3664" s="13">
        <v>2193197</v>
      </c>
      <c r="J3664" s="13">
        <v>1953704</v>
      </c>
      <c r="K3664" s="13"/>
      <c r="L3664" s="134">
        <v>936960</v>
      </c>
      <c r="M3664" s="22">
        <v>6000390</v>
      </c>
      <c r="N3664" s="22"/>
    </row>
    <row r="3665" spans="1:14" ht="27.6">
      <c r="A3665" s="6" t="s">
        <v>33</v>
      </c>
      <c r="B3665" s="62" t="s">
        <v>682</v>
      </c>
      <c r="C3665" s="2" t="s">
        <v>14</v>
      </c>
      <c r="D3665" s="2" t="s">
        <v>134</v>
      </c>
      <c r="E3665" s="12"/>
      <c r="F3665" s="12"/>
      <c r="G3665" s="13"/>
      <c r="H3665" s="13"/>
      <c r="I3665" s="13"/>
      <c r="J3665" s="13"/>
      <c r="K3665" s="13"/>
      <c r="M3665" s="22"/>
      <c r="N3665" s="22"/>
    </row>
    <row r="3666" spans="1:14" ht="27.6">
      <c r="A3666" s="6" t="s">
        <v>33</v>
      </c>
      <c r="B3666" s="62" t="s">
        <v>682</v>
      </c>
      <c r="C3666" s="2" t="s">
        <v>27</v>
      </c>
      <c r="D3666" s="2" t="s">
        <v>141</v>
      </c>
      <c r="E3666" s="12"/>
      <c r="F3666" s="12"/>
      <c r="G3666" s="13"/>
      <c r="H3666" s="13"/>
      <c r="I3666" s="13">
        <v>7192367</v>
      </c>
      <c r="J3666" s="13">
        <v>7192367</v>
      </c>
      <c r="K3666" s="13"/>
      <c r="M3666" s="22"/>
      <c r="N3666" s="22"/>
    </row>
    <row r="3667" spans="1:14" ht="41.4">
      <c r="A3667" s="6" t="s">
        <v>33</v>
      </c>
      <c r="B3667" s="62" t="s">
        <v>682</v>
      </c>
      <c r="C3667" s="2" t="s">
        <v>27</v>
      </c>
      <c r="D3667" s="2" t="s">
        <v>142</v>
      </c>
      <c r="E3667" s="12"/>
      <c r="F3667" s="12"/>
      <c r="G3667" s="13"/>
      <c r="H3667" s="13"/>
      <c r="I3667" s="13"/>
      <c r="J3667" s="13"/>
      <c r="K3667" s="13"/>
      <c r="M3667" s="22"/>
      <c r="N3667" s="22"/>
    </row>
    <row r="3668" spans="1:14">
      <c r="A3668" s="6" t="s">
        <v>36</v>
      </c>
      <c r="B3668" s="62" t="s">
        <v>686</v>
      </c>
      <c r="C3668" s="2" t="s">
        <v>22</v>
      </c>
      <c r="D3668" s="2" t="s">
        <v>125</v>
      </c>
      <c r="E3668" s="141">
        <v>4982578</v>
      </c>
      <c r="F3668" s="141">
        <v>4306417</v>
      </c>
      <c r="G3668" s="13"/>
      <c r="H3668" s="142">
        <v>676161</v>
      </c>
      <c r="I3668" s="13" t="s">
        <v>689</v>
      </c>
      <c r="J3668" s="13" t="s">
        <v>690</v>
      </c>
      <c r="K3668" s="13"/>
      <c r="M3668" s="22"/>
      <c r="N3668" s="22"/>
    </row>
    <row r="3669" spans="1:14">
      <c r="A3669" s="6" t="s">
        <v>36</v>
      </c>
      <c r="B3669" s="62" t="s">
        <v>686</v>
      </c>
      <c r="C3669" s="2" t="s">
        <v>22</v>
      </c>
      <c r="D3669" s="2" t="s">
        <v>126</v>
      </c>
      <c r="E3669" s="141">
        <v>4982577</v>
      </c>
      <c r="F3669" s="141">
        <v>935407</v>
      </c>
      <c r="G3669" s="13"/>
      <c r="H3669" s="142">
        <v>4047170</v>
      </c>
      <c r="I3669" s="13" t="s">
        <v>689</v>
      </c>
      <c r="J3669" s="13" t="s">
        <v>690</v>
      </c>
      <c r="K3669" s="13"/>
      <c r="M3669" s="22"/>
      <c r="N3669" s="22"/>
    </row>
    <row r="3670" spans="1:14">
      <c r="A3670" s="6" t="s">
        <v>36</v>
      </c>
      <c r="B3670" s="62" t="s">
        <v>686</v>
      </c>
      <c r="C3670" s="2" t="s">
        <v>22</v>
      </c>
      <c r="D3670" s="2" t="s">
        <v>127</v>
      </c>
      <c r="E3670" s="12"/>
      <c r="F3670" s="12"/>
      <c r="G3670" s="13"/>
      <c r="H3670" s="13"/>
      <c r="I3670" s="13"/>
      <c r="J3670" s="13"/>
      <c r="K3670" s="13"/>
      <c r="M3670" s="22"/>
      <c r="N3670" s="22"/>
    </row>
    <row r="3671" spans="1:14">
      <c r="A3671" s="6" t="s">
        <v>36</v>
      </c>
      <c r="B3671" s="62" t="s">
        <v>686</v>
      </c>
      <c r="C3671" s="2" t="s">
        <v>22</v>
      </c>
      <c r="D3671" s="2" t="s">
        <v>128</v>
      </c>
      <c r="E3671" s="12"/>
      <c r="F3671" s="12"/>
      <c r="G3671" s="13"/>
      <c r="H3671" s="13"/>
      <c r="I3671" s="13"/>
      <c r="J3671" s="13"/>
      <c r="K3671" s="13"/>
      <c r="M3671" s="22"/>
      <c r="N3671" s="22"/>
    </row>
    <row r="3672" spans="1:14">
      <c r="A3672" s="6" t="s">
        <v>36</v>
      </c>
      <c r="B3672" s="62" t="s">
        <v>686</v>
      </c>
      <c r="C3672" s="2" t="s">
        <v>22</v>
      </c>
      <c r="D3672" s="2" t="s">
        <v>129</v>
      </c>
      <c r="E3672" s="141">
        <v>621504</v>
      </c>
      <c r="F3672" s="12"/>
      <c r="G3672" s="13"/>
      <c r="H3672" s="142">
        <v>621504</v>
      </c>
      <c r="I3672" s="13" t="s">
        <v>689</v>
      </c>
      <c r="J3672" s="13" t="s">
        <v>690</v>
      </c>
      <c r="K3672" s="13"/>
      <c r="M3672" s="22"/>
      <c r="N3672" s="22"/>
    </row>
    <row r="3673" spans="1:14">
      <c r="A3673" s="6" t="s">
        <v>36</v>
      </c>
      <c r="B3673" s="63" t="s">
        <v>686</v>
      </c>
      <c r="C3673" s="2" t="s">
        <v>22</v>
      </c>
      <c r="D3673" s="2" t="s">
        <v>130</v>
      </c>
      <c r="E3673" s="12"/>
      <c r="F3673" s="12"/>
      <c r="G3673" s="13"/>
      <c r="H3673" s="13"/>
      <c r="I3673" s="13"/>
      <c r="J3673" s="13"/>
      <c r="K3673" s="13"/>
      <c r="M3673" s="22"/>
      <c r="N3673" s="22"/>
    </row>
    <row r="3674" spans="1:14">
      <c r="A3674" s="6" t="s">
        <v>36</v>
      </c>
      <c r="B3674" s="62" t="s">
        <v>686</v>
      </c>
      <c r="C3674" s="2" t="s">
        <v>22</v>
      </c>
      <c r="D3674" s="2" t="s">
        <v>131</v>
      </c>
      <c r="E3674" s="12"/>
      <c r="F3674" s="12"/>
      <c r="G3674" s="13"/>
      <c r="H3674" s="13"/>
      <c r="I3674" s="13"/>
      <c r="J3674" s="13"/>
      <c r="K3674" s="13"/>
      <c r="M3674" s="22"/>
      <c r="N3674" s="22"/>
    </row>
    <row r="3675" spans="1:14" ht="27.6">
      <c r="A3675" s="6" t="s">
        <v>36</v>
      </c>
      <c r="B3675" s="62" t="s">
        <v>686</v>
      </c>
      <c r="C3675" s="2" t="s">
        <v>22</v>
      </c>
      <c r="D3675" s="2" t="s">
        <v>132</v>
      </c>
      <c r="E3675" s="12"/>
      <c r="F3675" s="12"/>
      <c r="G3675" s="13"/>
      <c r="H3675" s="13"/>
      <c r="I3675" s="13"/>
      <c r="J3675" s="13"/>
      <c r="K3675" s="13"/>
      <c r="M3675" s="22"/>
      <c r="N3675" s="22"/>
    </row>
    <row r="3676" spans="1:14">
      <c r="A3676" s="6" t="s">
        <v>36</v>
      </c>
      <c r="B3676" s="62" t="s">
        <v>686</v>
      </c>
      <c r="C3676" s="2" t="s">
        <v>22</v>
      </c>
      <c r="D3676" s="2" t="s">
        <v>133</v>
      </c>
      <c r="E3676" s="12"/>
      <c r="F3676" s="12"/>
      <c r="G3676" s="13"/>
      <c r="H3676" s="13"/>
      <c r="I3676" s="13"/>
      <c r="J3676" s="13"/>
      <c r="K3676" s="13"/>
      <c r="M3676" s="22"/>
      <c r="N3676" s="22"/>
    </row>
    <row r="3677" spans="1:14">
      <c r="A3677" s="6" t="s">
        <v>36</v>
      </c>
      <c r="B3677" s="62" t="s">
        <v>686</v>
      </c>
      <c r="C3677" s="2" t="s">
        <v>22</v>
      </c>
      <c r="D3677" s="2" t="s">
        <v>134</v>
      </c>
      <c r="E3677" s="12"/>
      <c r="F3677" s="12"/>
      <c r="G3677" s="142">
        <v>3501000</v>
      </c>
      <c r="H3677" s="13"/>
      <c r="I3677" s="13" t="s">
        <v>689</v>
      </c>
      <c r="J3677" s="142">
        <v>50452</v>
      </c>
      <c r="K3677" s="13"/>
      <c r="L3677" s="146">
        <v>141470</v>
      </c>
      <c r="M3677" s="22"/>
      <c r="N3677" s="21" t="s">
        <v>691</v>
      </c>
    </row>
    <row r="3678" spans="1:14">
      <c r="A3678" s="6" t="s">
        <v>36</v>
      </c>
      <c r="B3678" s="62" t="s">
        <v>686</v>
      </c>
      <c r="C3678" s="2" t="s">
        <v>87</v>
      </c>
      <c r="D3678" s="2" t="s">
        <v>135</v>
      </c>
      <c r="E3678" s="12"/>
      <c r="F3678" s="12"/>
      <c r="G3678" s="142">
        <v>925017</v>
      </c>
      <c r="H3678" s="142">
        <v>632997</v>
      </c>
      <c r="I3678" s="142">
        <v>2541322</v>
      </c>
      <c r="J3678" s="142">
        <v>1313052</v>
      </c>
      <c r="K3678" s="142">
        <v>763333</v>
      </c>
      <c r="L3678" s="146">
        <v>1635363</v>
      </c>
      <c r="M3678" s="22"/>
      <c r="N3678" s="22" t="s">
        <v>692</v>
      </c>
    </row>
    <row r="3679" spans="1:14">
      <c r="A3679" s="6" t="s">
        <v>36</v>
      </c>
      <c r="B3679" s="62" t="s">
        <v>686</v>
      </c>
      <c r="C3679" s="2" t="s">
        <v>23</v>
      </c>
      <c r="D3679" s="2" t="s">
        <v>136</v>
      </c>
      <c r="E3679" s="12"/>
      <c r="F3679" s="12"/>
      <c r="G3679" s="142">
        <v>4982578</v>
      </c>
      <c r="H3679" s="142">
        <v>4982578</v>
      </c>
      <c r="I3679" s="13"/>
      <c r="J3679" s="13"/>
      <c r="K3679" s="13"/>
      <c r="M3679" s="22"/>
      <c r="N3679" s="22"/>
    </row>
    <row r="3680" spans="1:14">
      <c r="A3680" s="6" t="s">
        <v>36</v>
      </c>
      <c r="B3680" s="62" t="s">
        <v>686</v>
      </c>
      <c r="C3680" s="2" t="s">
        <v>23</v>
      </c>
      <c r="D3680" s="2" t="s">
        <v>126</v>
      </c>
      <c r="E3680" s="12"/>
      <c r="F3680" s="12"/>
      <c r="G3680" s="142">
        <v>16309735</v>
      </c>
      <c r="H3680" s="142">
        <v>9114121</v>
      </c>
      <c r="I3680" s="13" t="s">
        <v>689</v>
      </c>
      <c r="J3680" s="142">
        <v>7195614</v>
      </c>
      <c r="K3680" s="13"/>
      <c r="M3680" s="22"/>
      <c r="N3680" s="22"/>
    </row>
    <row r="3681" spans="1:14">
      <c r="A3681" s="6" t="s">
        <v>36</v>
      </c>
      <c r="B3681" s="62" t="s">
        <v>686</v>
      </c>
      <c r="C3681" s="2" t="s">
        <v>23</v>
      </c>
      <c r="D3681" s="2" t="s">
        <v>127</v>
      </c>
      <c r="E3681" s="12"/>
      <c r="F3681" s="12"/>
      <c r="G3681" s="13"/>
      <c r="H3681" s="13"/>
      <c r="I3681" s="13"/>
      <c r="J3681" s="13"/>
      <c r="K3681" s="13"/>
      <c r="M3681" s="22"/>
      <c r="N3681" s="22"/>
    </row>
    <row r="3682" spans="1:14">
      <c r="A3682" s="6" t="s">
        <v>36</v>
      </c>
      <c r="B3682" s="62" t="s">
        <v>686</v>
      </c>
      <c r="C3682" s="2" t="s">
        <v>23</v>
      </c>
      <c r="D3682" s="2" t="s">
        <v>128</v>
      </c>
      <c r="E3682" s="12"/>
      <c r="F3682" s="12"/>
      <c r="G3682" s="13"/>
      <c r="H3682" s="13"/>
      <c r="I3682" s="13"/>
      <c r="J3682" s="13"/>
      <c r="K3682" s="13"/>
      <c r="M3682" s="22"/>
      <c r="N3682" s="22"/>
    </row>
    <row r="3683" spans="1:14">
      <c r="A3683" s="6" t="s">
        <v>36</v>
      </c>
      <c r="B3683" s="62" t="s">
        <v>686</v>
      </c>
      <c r="C3683" s="2" t="s">
        <v>23</v>
      </c>
      <c r="D3683" s="2" t="s">
        <v>129</v>
      </c>
      <c r="E3683" s="12"/>
      <c r="F3683" s="12"/>
      <c r="G3683" s="142">
        <v>1144585</v>
      </c>
      <c r="H3683" s="142">
        <v>1144585</v>
      </c>
      <c r="I3683" s="13" t="s">
        <v>689</v>
      </c>
      <c r="J3683" s="13" t="s">
        <v>690</v>
      </c>
      <c r="K3683" s="13"/>
      <c r="M3683" s="22"/>
      <c r="N3683" s="22"/>
    </row>
    <row r="3684" spans="1:14">
      <c r="A3684" s="6" t="s">
        <v>36</v>
      </c>
      <c r="B3684" s="62" t="s">
        <v>686</v>
      </c>
      <c r="C3684" s="2" t="s">
        <v>23</v>
      </c>
      <c r="D3684" s="2" t="s">
        <v>130</v>
      </c>
      <c r="E3684" s="12"/>
      <c r="F3684" s="12"/>
      <c r="G3684" s="13"/>
      <c r="H3684" s="13"/>
      <c r="I3684" s="13"/>
      <c r="J3684" s="13"/>
      <c r="K3684" s="13"/>
      <c r="M3684" s="22"/>
      <c r="N3684" s="22"/>
    </row>
    <row r="3685" spans="1:14">
      <c r="A3685" s="6" t="s">
        <v>36</v>
      </c>
      <c r="B3685" s="62" t="s">
        <v>686</v>
      </c>
      <c r="C3685" s="2" t="s">
        <v>23</v>
      </c>
      <c r="D3685" s="2" t="s">
        <v>137</v>
      </c>
      <c r="E3685" s="12"/>
      <c r="F3685" s="12"/>
      <c r="G3685" s="13"/>
      <c r="H3685" s="13"/>
      <c r="I3685" s="13"/>
      <c r="J3685" s="13"/>
      <c r="K3685" s="13"/>
      <c r="M3685" s="22"/>
      <c r="N3685" s="22"/>
    </row>
    <row r="3686" spans="1:14" ht="27.6">
      <c r="A3686" s="6" t="s">
        <v>36</v>
      </c>
      <c r="B3686" s="62" t="s">
        <v>686</v>
      </c>
      <c r="C3686" s="2" t="s">
        <v>23</v>
      </c>
      <c r="D3686" s="2" t="s">
        <v>138</v>
      </c>
      <c r="E3686" s="12"/>
      <c r="F3686" s="12"/>
      <c r="G3686" s="13"/>
      <c r="H3686" s="13"/>
      <c r="I3686" s="13"/>
      <c r="J3686" s="13"/>
      <c r="K3686" s="13"/>
      <c r="M3686" s="22"/>
      <c r="N3686" s="22"/>
    </row>
    <row r="3687" spans="1:14">
      <c r="A3687" s="6" t="s">
        <v>36</v>
      </c>
      <c r="B3687" s="62" t="s">
        <v>686</v>
      </c>
      <c r="C3687" s="2" t="s">
        <v>23</v>
      </c>
      <c r="D3687" s="2" t="s">
        <v>134</v>
      </c>
      <c r="E3687" s="12"/>
      <c r="F3687" s="12"/>
      <c r="G3687" s="142">
        <v>47162</v>
      </c>
      <c r="H3687" s="13"/>
      <c r="I3687" s="13"/>
      <c r="J3687" s="142">
        <v>47162</v>
      </c>
      <c r="K3687" s="13"/>
      <c r="M3687" s="22"/>
      <c r="N3687" s="22" t="s">
        <v>693</v>
      </c>
    </row>
    <row r="3688" spans="1:14">
      <c r="A3688" s="6" t="s">
        <v>36</v>
      </c>
      <c r="B3688" s="62" t="s">
        <v>686</v>
      </c>
      <c r="C3688" s="2" t="s">
        <v>24</v>
      </c>
      <c r="D3688" s="2" t="s">
        <v>125</v>
      </c>
      <c r="E3688" s="12"/>
      <c r="F3688" s="12"/>
      <c r="G3688" s="142">
        <v>18938740</v>
      </c>
      <c r="H3688" s="142">
        <v>3449689</v>
      </c>
      <c r="I3688" s="13"/>
      <c r="J3688" s="142">
        <v>13438918</v>
      </c>
      <c r="K3688" s="13"/>
      <c r="L3688" s="146">
        <v>2050133</v>
      </c>
      <c r="M3688" s="22"/>
      <c r="N3688" s="22"/>
    </row>
    <row r="3689" spans="1:14">
      <c r="A3689" s="6" t="s">
        <v>36</v>
      </c>
      <c r="B3689" s="62" t="s">
        <v>686</v>
      </c>
      <c r="C3689" s="2" t="s">
        <v>24</v>
      </c>
      <c r="D3689" s="2" t="s">
        <v>126</v>
      </c>
      <c r="E3689" s="12"/>
      <c r="F3689" s="12"/>
      <c r="G3689" s="142">
        <v>18695033</v>
      </c>
      <c r="H3689" s="13"/>
      <c r="I3689" s="13"/>
      <c r="J3689" s="142">
        <v>16370160</v>
      </c>
      <c r="K3689" s="13"/>
      <c r="L3689" s="146">
        <v>1778798</v>
      </c>
      <c r="M3689" s="22"/>
      <c r="N3689" s="22"/>
    </row>
    <row r="3690" spans="1:14">
      <c r="A3690" s="6" t="s">
        <v>36</v>
      </c>
      <c r="B3690" s="62" t="s">
        <v>686</v>
      </c>
      <c r="C3690" s="2" t="s">
        <v>24</v>
      </c>
      <c r="D3690" s="2" t="s">
        <v>127</v>
      </c>
      <c r="E3690" s="12"/>
      <c r="F3690" s="12"/>
      <c r="G3690" s="13"/>
      <c r="H3690" s="13"/>
      <c r="I3690" s="13"/>
      <c r="J3690" s="13"/>
      <c r="K3690" s="13"/>
      <c r="M3690" s="22"/>
      <c r="N3690" s="22"/>
    </row>
    <row r="3691" spans="1:14">
      <c r="A3691" s="6" t="s">
        <v>36</v>
      </c>
      <c r="B3691" s="62" t="s">
        <v>686</v>
      </c>
      <c r="C3691" s="2" t="s">
        <v>24</v>
      </c>
      <c r="D3691" s="2" t="s">
        <v>128</v>
      </c>
      <c r="E3691" s="12"/>
      <c r="F3691" s="12"/>
      <c r="G3691" s="13"/>
      <c r="H3691" s="13"/>
      <c r="I3691" s="13"/>
      <c r="J3691" s="13"/>
      <c r="K3691" s="13"/>
      <c r="M3691" s="22"/>
      <c r="N3691" s="22"/>
    </row>
    <row r="3692" spans="1:14">
      <c r="A3692" s="6" t="s">
        <v>36</v>
      </c>
      <c r="B3692" s="62" t="s">
        <v>686</v>
      </c>
      <c r="C3692" s="2" t="s">
        <v>24</v>
      </c>
      <c r="D3692" s="2" t="s">
        <v>129</v>
      </c>
      <c r="E3692" s="12"/>
      <c r="F3692" s="12"/>
      <c r="G3692" s="142">
        <v>1945979</v>
      </c>
      <c r="H3692" s="13"/>
      <c r="I3692" s="13"/>
      <c r="J3692" s="142">
        <v>1239920</v>
      </c>
      <c r="K3692" s="13"/>
      <c r="L3692" s="146">
        <v>256745</v>
      </c>
      <c r="M3692" s="22"/>
      <c r="N3692" s="22"/>
    </row>
    <row r="3693" spans="1:14">
      <c r="A3693" s="6" t="s">
        <v>36</v>
      </c>
      <c r="B3693" s="62" t="s">
        <v>686</v>
      </c>
      <c r="C3693" s="2" t="s">
        <v>24</v>
      </c>
      <c r="D3693" s="2" t="s">
        <v>130</v>
      </c>
      <c r="E3693" s="12"/>
      <c r="F3693" s="12"/>
      <c r="G3693" s="13"/>
      <c r="H3693" s="13"/>
      <c r="I3693" s="13"/>
      <c r="J3693" s="13"/>
      <c r="K3693" s="13"/>
      <c r="M3693" s="22"/>
      <c r="N3693" s="22"/>
    </row>
    <row r="3694" spans="1:14">
      <c r="A3694" s="6" t="s">
        <v>36</v>
      </c>
      <c r="B3694" s="62" t="s">
        <v>686</v>
      </c>
      <c r="C3694" s="2" t="s">
        <v>24</v>
      </c>
      <c r="D3694" s="2" t="s">
        <v>137</v>
      </c>
      <c r="E3694" s="12"/>
      <c r="F3694" s="12"/>
      <c r="G3694" s="13"/>
      <c r="H3694" s="13"/>
      <c r="I3694" s="13"/>
      <c r="J3694" s="13"/>
      <c r="K3694" s="13"/>
      <c r="M3694" s="22"/>
      <c r="N3694" s="22"/>
    </row>
    <row r="3695" spans="1:14">
      <c r="A3695" s="6" t="s">
        <v>36</v>
      </c>
      <c r="B3695" s="62" t="s">
        <v>686</v>
      </c>
      <c r="C3695" s="2" t="s">
        <v>24</v>
      </c>
      <c r="D3695" s="2" t="s">
        <v>139</v>
      </c>
      <c r="E3695" s="12"/>
      <c r="F3695" s="12"/>
      <c r="G3695" s="13"/>
      <c r="H3695" s="13"/>
      <c r="I3695" s="13"/>
      <c r="J3695" s="13"/>
      <c r="K3695" s="13"/>
      <c r="M3695" s="22"/>
      <c r="N3695" s="22"/>
    </row>
    <row r="3696" spans="1:14" ht="27.6">
      <c r="A3696" s="6" t="s">
        <v>36</v>
      </c>
      <c r="B3696" s="62" t="s">
        <v>686</v>
      </c>
      <c r="C3696" s="2" t="s">
        <v>24</v>
      </c>
      <c r="D3696" s="2" t="s">
        <v>140</v>
      </c>
      <c r="E3696" s="12"/>
      <c r="F3696" s="12"/>
      <c r="G3696" s="13"/>
      <c r="H3696" s="13"/>
      <c r="I3696" s="13"/>
      <c r="J3696" s="13"/>
      <c r="K3696" s="13"/>
      <c r="M3696" s="22"/>
      <c r="N3696" s="22"/>
    </row>
    <row r="3697" spans="1:14">
      <c r="A3697" s="6" t="s">
        <v>36</v>
      </c>
      <c r="B3697" s="62" t="s">
        <v>686</v>
      </c>
      <c r="C3697" s="2" t="s">
        <v>24</v>
      </c>
      <c r="D3697" s="2" t="s">
        <v>134</v>
      </c>
      <c r="E3697" s="12"/>
      <c r="F3697" s="12"/>
      <c r="G3697" s="13"/>
      <c r="H3697" s="13"/>
      <c r="I3697" s="13"/>
      <c r="J3697" s="13"/>
      <c r="K3697" s="13"/>
      <c r="M3697" s="22"/>
      <c r="N3697" s="22"/>
    </row>
    <row r="3698" spans="1:14">
      <c r="A3698" s="6" t="s">
        <v>36</v>
      </c>
      <c r="B3698" s="62" t="s">
        <v>686</v>
      </c>
      <c r="C3698" s="2" t="s">
        <v>25</v>
      </c>
      <c r="D3698" s="2" t="s">
        <v>134</v>
      </c>
      <c r="E3698" s="12"/>
      <c r="F3698" s="12"/>
      <c r="G3698" s="13"/>
      <c r="H3698" s="13"/>
      <c r="I3698" s="13"/>
      <c r="J3698" s="13"/>
      <c r="K3698" s="13"/>
      <c r="M3698" s="22"/>
      <c r="N3698" s="22"/>
    </row>
    <row r="3699" spans="1:14">
      <c r="A3699" s="6" t="s">
        <v>36</v>
      </c>
      <c r="B3699" s="62" t="s">
        <v>686</v>
      </c>
      <c r="C3699" s="2" t="s">
        <v>25</v>
      </c>
      <c r="D3699" s="2" t="s">
        <v>134</v>
      </c>
      <c r="E3699" s="12"/>
      <c r="F3699" s="12"/>
      <c r="G3699" s="13"/>
      <c r="H3699" s="13"/>
      <c r="I3699" s="13"/>
      <c r="J3699" s="13"/>
      <c r="K3699" s="13"/>
      <c r="M3699" s="22"/>
      <c r="N3699" s="22"/>
    </row>
    <row r="3700" spans="1:14">
      <c r="A3700" s="6" t="s">
        <v>36</v>
      </c>
      <c r="B3700" s="62" t="s">
        <v>686</v>
      </c>
      <c r="C3700" s="2" t="s">
        <v>26</v>
      </c>
      <c r="D3700" s="2" t="s">
        <v>134</v>
      </c>
      <c r="E3700" s="12"/>
      <c r="F3700" s="12"/>
      <c r="G3700" s="13"/>
      <c r="H3700" s="13"/>
      <c r="I3700" s="13"/>
      <c r="J3700" s="13"/>
      <c r="K3700" s="13"/>
      <c r="M3700" s="22"/>
      <c r="N3700" s="22"/>
    </row>
    <row r="3701" spans="1:14">
      <c r="A3701" s="6" t="s">
        <v>36</v>
      </c>
      <c r="B3701" s="62" t="s">
        <v>686</v>
      </c>
      <c r="C3701" s="2" t="s">
        <v>26</v>
      </c>
      <c r="D3701" s="2" t="s">
        <v>134</v>
      </c>
      <c r="E3701" s="12"/>
      <c r="F3701" s="12"/>
      <c r="G3701" s="13"/>
      <c r="H3701" s="13"/>
      <c r="I3701" s="13"/>
      <c r="J3701" s="13"/>
      <c r="K3701" s="13"/>
      <c r="M3701" s="22"/>
      <c r="N3701" s="22"/>
    </row>
    <row r="3702" spans="1:14">
      <c r="A3702" s="6" t="s">
        <v>36</v>
      </c>
      <c r="B3702" s="62" t="s">
        <v>686</v>
      </c>
      <c r="C3702" s="2" t="s">
        <v>14</v>
      </c>
      <c r="D3702" s="2" t="s">
        <v>134</v>
      </c>
      <c r="E3702" s="12"/>
      <c r="F3702" s="12"/>
      <c r="G3702" s="13"/>
      <c r="H3702" s="13"/>
      <c r="I3702" s="13"/>
      <c r="J3702" s="13"/>
      <c r="K3702" s="13"/>
      <c r="M3702" s="22"/>
      <c r="N3702" s="22"/>
    </row>
    <row r="3703" spans="1:14">
      <c r="A3703" s="6" t="s">
        <v>36</v>
      </c>
      <c r="B3703" s="62" t="s">
        <v>686</v>
      </c>
      <c r="C3703" s="2" t="s">
        <v>14</v>
      </c>
      <c r="D3703" s="2" t="s">
        <v>134</v>
      </c>
      <c r="E3703" s="12"/>
      <c r="F3703" s="12"/>
      <c r="G3703" s="13"/>
      <c r="H3703" s="13"/>
      <c r="I3703" s="13"/>
      <c r="J3703" s="13"/>
      <c r="K3703" s="13"/>
      <c r="M3703" s="22"/>
      <c r="N3703" s="22"/>
    </row>
    <row r="3704" spans="1:14" ht="27.6">
      <c r="A3704" s="6" t="s">
        <v>36</v>
      </c>
      <c r="B3704" s="62" t="s">
        <v>686</v>
      </c>
      <c r="C3704" s="2" t="s">
        <v>27</v>
      </c>
      <c r="D3704" s="2" t="s">
        <v>141</v>
      </c>
      <c r="E3704" s="12"/>
      <c r="F3704" s="12"/>
      <c r="G3704" s="13"/>
      <c r="H3704" s="13"/>
      <c r="I3704" s="13"/>
      <c r="J3704" s="13"/>
      <c r="K3704" s="13"/>
      <c r="M3704" s="22"/>
      <c r="N3704" s="22"/>
    </row>
    <row r="3705" spans="1:14" ht="41.4">
      <c r="A3705" s="6" t="s">
        <v>36</v>
      </c>
      <c r="B3705" s="62" t="s">
        <v>686</v>
      </c>
      <c r="C3705" s="2" t="s">
        <v>27</v>
      </c>
      <c r="D3705" s="2" t="s">
        <v>142</v>
      </c>
      <c r="E3705" s="12"/>
      <c r="F3705" s="12"/>
      <c r="G3705" s="13"/>
      <c r="H3705" s="13"/>
      <c r="I3705" s="13"/>
      <c r="J3705" s="13"/>
      <c r="K3705" s="13"/>
      <c r="M3705" s="22"/>
      <c r="N3705" s="22"/>
    </row>
    <row r="3706" spans="1:14">
      <c r="A3706" s="6" t="s">
        <v>34</v>
      </c>
      <c r="B3706" s="62" t="s">
        <v>695</v>
      </c>
      <c r="C3706" s="2" t="s">
        <v>22</v>
      </c>
      <c r="D3706" s="2" t="s">
        <v>125</v>
      </c>
      <c r="E3706" s="12"/>
      <c r="F3706" s="12"/>
      <c r="G3706" s="13"/>
      <c r="H3706" s="13"/>
      <c r="I3706" s="13"/>
      <c r="J3706" s="13"/>
      <c r="K3706" s="13"/>
      <c r="M3706" s="22"/>
      <c r="N3706" s="22"/>
    </row>
    <row r="3707" spans="1:14">
      <c r="A3707" s="6" t="s">
        <v>34</v>
      </c>
      <c r="B3707" s="62" t="s">
        <v>695</v>
      </c>
      <c r="C3707" s="2" t="s">
        <v>22</v>
      </c>
      <c r="D3707" s="2" t="s">
        <v>126</v>
      </c>
      <c r="E3707" s="12"/>
      <c r="F3707" s="12"/>
      <c r="G3707" s="13"/>
      <c r="H3707" s="13"/>
      <c r="I3707" s="13"/>
      <c r="J3707" s="13"/>
      <c r="K3707" s="13"/>
      <c r="M3707" s="22"/>
      <c r="N3707" s="22"/>
    </row>
    <row r="3708" spans="1:14">
      <c r="A3708" s="6" t="s">
        <v>34</v>
      </c>
      <c r="B3708" s="62" t="s">
        <v>695</v>
      </c>
      <c r="C3708" s="2" t="s">
        <v>22</v>
      </c>
      <c r="D3708" s="2" t="s">
        <v>127</v>
      </c>
      <c r="E3708" s="21"/>
      <c r="F3708" s="21"/>
      <c r="G3708" s="22"/>
      <c r="H3708" s="22"/>
      <c r="I3708" s="22"/>
      <c r="J3708" s="22"/>
      <c r="K3708" s="22"/>
      <c r="M3708" s="22"/>
      <c r="N3708" s="22"/>
    </row>
    <row r="3709" spans="1:14">
      <c r="A3709" s="6" t="s">
        <v>34</v>
      </c>
      <c r="B3709" s="62" t="s">
        <v>695</v>
      </c>
      <c r="C3709" s="2" t="s">
        <v>22</v>
      </c>
      <c r="D3709" s="2" t="s">
        <v>128</v>
      </c>
      <c r="E3709" s="21"/>
      <c r="F3709" s="21"/>
      <c r="G3709" s="22"/>
      <c r="H3709" s="22"/>
      <c r="I3709" s="22"/>
      <c r="J3709" s="22"/>
      <c r="K3709" s="22"/>
      <c r="M3709" s="22"/>
      <c r="N3709" s="22"/>
    </row>
    <row r="3710" spans="1:14">
      <c r="A3710" s="6" t="s">
        <v>34</v>
      </c>
      <c r="B3710" s="63" t="s">
        <v>695</v>
      </c>
      <c r="C3710" s="2" t="s">
        <v>22</v>
      </c>
      <c r="D3710" s="2" t="s">
        <v>129</v>
      </c>
      <c r="E3710" s="21"/>
      <c r="F3710" s="21"/>
      <c r="G3710" s="22"/>
      <c r="H3710" s="22"/>
      <c r="I3710" s="22"/>
      <c r="J3710" s="22"/>
      <c r="K3710" s="22"/>
      <c r="M3710" s="22"/>
      <c r="N3710" s="22"/>
    </row>
    <row r="3711" spans="1:14">
      <c r="A3711" s="6" t="s">
        <v>34</v>
      </c>
      <c r="B3711" s="62" t="s">
        <v>695</v>
      </c>
      <c r="C3711" s="2" t="s">
        <v>22</v>
      </c>
      <c r="D3711" s="2" t="s">
        <v>130</v>
      </c>
      <c r="E3711" s="21"/>
      <c r="F3711" s="21"/>
      <c r="G3711" s="22"/>
      <c r="H3711" s="22"/>
      <c r="I3711" s="22"/>
      <c r="J3711" s="22"/>
      <c r="K3711" s="22"/>
      <c r="M3711" s="22"/>
      <c r="N3711" s="22"/>
    </row>
    <row r="3712" spans="1:14">
      <c r="A3712" s="6" t="s">
        <v>34</v>
      </c>
      <c r="B3712" s="62" t="s">
        <v>695</v>
      </c>
      <c r="C3712" s="2" t="s">
        <v>22</v>
      </c>
      <c r="D3712" s="2" t="s">
        <v>131</v>
      </c>
      <c r="E3712" s="21"/>
      <c r="F3712" s="21"/>
      <c r="G3712" s="22"/>
      <c r="H3712" s="22"/>
      <c r="I3712" s="22"/>
      <c r="J3712" s="22"/>
      <c r="K3712" s="22"/>
      <c r="M3712" s="22"/>
      <c r="N3712" s="22"/>
    </row>
    <row r="3713" spans="1:14" ht="27.6">
      <c r="A3713" s="6" t="s">
        <v>34</v>
      </c>
      <c r="B3713" s="62" t="s">
        <v>695</v>
      </c>
      <c r="C3713" s="2" t="s">
        <v>22</v>
      </c>
      <c r="D3713" s="2" t="s">
        <v>132</v>
      </c>
      <c r="E3713" s="21"/>
      <c r="F3713" s="21"/>
      <c r="G3713" s="22"/>
      <c r="H3713" s="22"/>
      <c r="I3713" s="22"/>
      <c r="J3713" s="22"/>
      <c r="K3713" s="22"/>
      <c r="M3713" s="22"/>
      <c r="N3713" s="22"/>
    </row>
    <row r="3714" spans="1:14">
      <c r="A3714" s="6" t="s">
        <v>34</v>
      </c>
      <c r="B3714" s="62" t="s">
        <v>695</v>
      </c>
      <c r="C3714" s="2" t="s">
        <v>22</v>
      </c>
      <c r="D3714" s="2" t="s">
        <v>133</v>
      </c>
      <c r="E3714" s="21"/>
      <c r="F3714" s="21"/>
      <c r="G3714" s="22"/>
      <c r="H3714" s="22"/>
      <c r="I3714" s="22"/>
      <c r="J3714" s="22"/>
      <c r="K3714" s="22"/>
      <c r="M3714" s="22"/>
      <c r="N3714" s="22"/>
    </row>
    <row r="3715" spans="1:14">
      <c r="A3715" s="6" t="s">
        <v>34</v>
      </c>
      <c r="B3715" s="62" t="s">
        <v>695</v>
      </c>
      <c r="C3715" s="2" t="s">
        <v>22</v>
      </c>
      <c r="D3715" s="2" t="s">
        <v>698</v>
      </c>
      <c r="E3715" s="147">
        <v>1411135</v>
      </c>
      <c r="F3715" s="147">
        <v>904840</v>
      </c>
      <c r="G3715" s="22"/>
      <c r="H3715" s="148">
        <v>506295</v>
      </c>
      <c r="I3715" s="22"/>
      <c r="J3715" s="22"/>
      <c r="K3715" s="22"/>
      <c r="M3715" s="22"/>
      <c r="N3715" s="22" t="s">
        <v>699</v>
      </c>
    </row>
    <row r="3716" spans="1:14">
      <c r="A3716" s="6" t="s">
        <v>34</v>
      </c>
      <c r="B3716" s="62" t="s">
        <v>695</v>
      </c>
      <c r="C3716" s="2" t="s">
        <v>87</v>
      </c>
      <c r="D3716" s="2" t="s">
        <v>135</v>
      </c>
      <c r="E3716" s="21"/>
      <c r="F3716" s="21"/>
      <c r="G3716" s="22"/>
      <c r="H3716" s="22"/>
      <c r="I3716" s="148">
        <v>413070</v>
      </c>
      <c r="J3716" s="148">
        <v>251360</v>
      </c>
      <c r="K3716" s="148">
        <v>2675000</v>
      </c>
      <c r="L3716" s="146">
        <v>519558</v>
      </c>
      <c r="M3716" s="148">
        <v>311981</v>
      </c>
      <c r="N3716" s="22" t="s">
        <v>700</v>
      </c>
    </row>
    <row r="3717" spans="1:14">
      <c r="A3717" s="6" t="s">
        <v>34</v>
      </c>
      <c r="B3717" s="62" t="s">
        <v>695</v>
      </c>
      <c r="C3717" s="2" t="s">
        <v>23</v>
      </c>
      <c r="D3717" s="2" t="s">
        <v>136</v>
      </c>
      <c r="E3717" s="21"/>
      <c r="F3717" s="21"/>
      <c r="G3717" s="22"/>
      <c r="H3717" s="22"/>
      <c r="I3717" s="22"/>
      <c r="J3717" s="22"/>
      <c r="K3717" s="22"/>
      <c r="M3717" s="22"/>
      <c r="N3717" s="22"/>
    </row>
    <row r="3718" spans="1:14">
      <c r="A3718" s="6" t="s">
        <v>34</v>
      </c>
      <c r="B3718" s="62" t="s">
        <v>695</v>
      </c>
      <c r="C3718" s="2" t="s">
        <v>23</v>
      </c>
      <c r="D3718" s="2" t="s">
        <v>126</v>
      </c>
      <c r="E3718" s="21"/>
      <c r="F3718" s="21"/>
      <c r="G3718" s="22"/>
      <c r="H3718" s="22"/>
      <c r="I3718" s="22"/>
      <c r="J3718" s="22"/>
      <c r="K3718" s="22"/>
      <c r="M3718" s="22"/>
      <c r="N3718" s="22"/>
    </row>
    <row r="3719" spans="1:14">
      <c r="A3719" s="6" t="s">
        <v>34</v>
      </c>
      <c r="B3719" s="62" t="s">
        <v>695</v>
      </c>
      <c r="C3719" s="2" t="s">
        <v>23</v>
      </c>
      <c r="D3719" s="2" t="s">
        <v>127</v>
      </c>
      <c r="E3719" s="21"/>
      <c r="F3719" s="21"/>
      <c r="G3719" s="22"/>
      <c r="H3719" s="22"/>
      <c r="I3719" s="22"/>
      <c r="J3719" s="22"/>
      <c r="K3719" s="22"/>
      <c r="M3719" s="22"/>
      <c r="N3719" s="22"/>
    </row>
    <row r="3720" spans="1:14">
      <c r="A3720" s="6" t="s">
        <v>34</v>
      </c>
      <c r="B3720" s="62" t="s">
        <v>695</v>
      </c>
      <c r="C3720" s="2" t="s">
        <v>23</v>
      </c>
      <c r="D3720" s="2" t="s">
        <v>128</v>
      </c>
      <c r="E3720" s="21"/>
      <c r="F3720" s="21"/>
      <c r="G3720" s="22"/>
      <c r="H3720" s="22"/>
      <c r="I3720" s="22"/>
      <c r="J3720" s="22"/>
      <c r="K3720" s="22"/>
      <c r="M3720" s="22"/>
      <c r="N3720" s="22"/>
    </row>
    <row r="3721" spans="1:14">
      <c r="A3721" s="6" t="s">
        <v>34</v>
      </c>
      <c r="B3721" s="62" t="s">
        <v>695</v>
      </c>
      <c r="C3721" s="2" t="s">
        <v>23</v>
      </c>
      <c r="D3721" s="2" t="s">
        <v>129</v>
      </c>
      <c r="E3721" s="21"/>
      <c r="F3721" s="21"/>
      <c r="G3721" s="22"/>
      <c r="H3721" s="22"/>
      <c r="I3721" s="22"/>
      <c r="J3721" s="22"/>
      <c r="K3721" s="22"/>
      <c r="M3721" s="22"/>
      <c r="N3721" s="22"/>
    </row>
    <row r="3722" spans="1:14">
      <c r="A3722" s="6" t="s">
        <v>34</v>
      </c>
      <c r="B3722" s="62" t="s">
        <v>695</v>
      </c>
      <c r="C3722" s="2" t="s">
        <v>23</v>
      </c>
      <c r="D3722" s="2" t="s">
        <v>130</v>
      </c>
      <c r="E3722" s="21"/>
      <c r="F3722" s="21"/>
      <c r="G3722" s="22"/>
      <c r="H3722" s="22"/>
      <c r="I3722" s="22"/>
      <c r="J3722" s="22"/>
      <c r="K3722" s="22"/>
      <c r="M3722" s="22"/>
      <c r="N3722" s="22"/>
    </row>
    <row r="3723" spans="1:14">
      <c r="A3723" s="6" t="s">
        <v>34</v>
      </c>
      <c r="B3723" s="62" t="s">
        <v>695</v>
      </c>
      <c r="C3723" s="2" t="s">
        <v>23</v>
      </c>
      <c r="D3723" s="2" t="s">
        <v>137</v>
      </c>
      <c r="E3723" s="21"/>
      <c r="F3723" s="21"/>
      <c r="G3723" s="22"/>
      <c r="H3723" s="22"/>
      <c r="I3723" s="22"/>
      <c r="J3723" s="22"/>
      <c r="K3723" s="22"/>
      <c r="M3723" s="22"/>
      <c r="N3723" s="22"/>
    </row>
    <row r="3724" spans="1:14" ht="27.6">
      <c r="A3724" s="6" t="s">
        <v>34</v>
      </c>
      <c r="B3724" s="62" t="s">
        <v>695</v>
      </c>
      <c r="C3724" s="2" t="s">
        <v>23</v>
      </c>
      <c r="D3724" s="2" t="s">
        <v>138</v>
      </c>
      <c r="E3724" s="21"/>
      <c r="F3724" s="21"/>
      <c r="G3724" s="22"/>
      <c r="H3724" s="22"/>
      <c r="I3724" s="22"/>
      <c r="J3724" s="22"/>
      <c r="K3724" s="22"/>
      <c r="M3724" s="22"/>
      <c r="N3724" s="22"/>
    </row>
    <row r="3725" spans="1:14">
      <c r="A3725" s="6" t="s">
        <v>34</v>
      </c>
      <c r="B3725" s="62" t="s">
        <v>695</v>
      </c>
      <c r="C3725" s="2" t="s">
        <v>23</v>
      </c>
      <c r="D3725" s="2" t="s">
        <v>701</v>
      </c>
      <c r="E3725" s="21"/>
      <c r="F3725" s="21"/>
      <c r="G3725" s="148">
        <v>1178287</v>
      </c>
      <c r="H3725" s="148">
        <v>1160332</v>
      </c>
      <c r="I3725" s="22"/>
      <c r="J3725" s="22"/>
      <c r="K3725" s="22"/>
      <c r="M3725" s="22"/>
      <c r="N3725" s="22" t="s">
        <v>702</v>
      </c>
    </row>
    <row r="3726" spans="1:14">
      <c r="A3726" s="6" t="s">
        <v>34</v>
      </c>
      <c r="B3726" s="62" t="s">
        <v>695</v>
      </c>
      <c r="C3726" s="2" t="s">
        <v>24</v>
      </c>
      <c r="D3726" s="2" t="s">
        <v>125</v>
      </c>
      <c r="E3726" s="21"/>
      <c r="F3726" s="21"/>
      <c r="G3726" s="22"/>
      <c r="H3726" s="22"/>
      <c r="I3726" s="22"/>
      <c r="J3726" s="22"/>
      <c r="K3726" s="22"/>
      <c r="M3726" s="22"/>
      <c r="N3726" s="22"/>
    </row>
    <row r="3727" spans="1:14">
      <c r="A3727" s="6" t="s">
        <v>34</v>
      </c>
      <c r="B3727" s="62" t="s">
        <v>695</v>
      </c>
      <c r="C3727" s="2" t="s">
        <v>24</v>
      </c>
      <c r="D3727" s="2" t="s">
        <v>126</v>
      </c>
      <c r="E3727" s="21"/>
      <c r="F3727" s="21"/>
      <c r="G3727" s="22"/>
      <c r="H3727" s="22"/>
      <c r="I3727" s="22"/>
      <c r="J3727" s="22"/>
      <c r="K3727" s="22"/>
      <c r="M3727" s="22"/>
      <c r="N3727" s="22"/>
    </row>
    <row r="3728" spans="1:14">
      <c r="A3728" s="6" t="s">
        <v>34</v>
      </c>
      <c r="B3728" s="62" t="s">
        <v>695</v>
      </c>
      <c r="C3728" s="2" t="s">
        <v>24</v>
      </c>
      <c r="D3728" s="2" t="s">
        <v>127</v>
      </c>
      <c r="E3728" s="21"/>
      <c r="F3728" s="21"/>
      <c r="G3728" s="22"/>
      <c r="H3728" s="22"/>
      <c r="I3728" s="22"/>
      <c r="J3728" s="22"/>
      <c r="K3728" s="22"/>
      <c r="M3728" s="22"/>
      <c r="N3728" s="22"/>
    </row>
    <row r="3729" spans="1:14">
      <c r="A3729" s="6" t="s">
        <v>34</v>
      </c>
      <c r="B3729" s="62" t="s">
        <v>695</v>
      </c>
      <c r="C3729" s="2" t="s">
        <v>24</v>
      </c>
      <c r="D3729" s="2" t="s">
        <v>128</v>
      </c>
      <c r="E3729" s="21"/>
      <c r="F3729" s="21"/>
      <c r="G3729" s="22"/>
      <c r="H3729" s="22"/>
      <c r="I3729" s="22"/>
      <c r="J3729" s="22"/>
      <c r="K3729" s="22"/>
      <c r="M3729" s="22"/>
      <c r="N3729" s="22"/>
    </row>
    <row r="3730" spans="1:14">
      <c r="A3730" s="6" t="s">
        <v>34</v>
      </c>
      <c r="B3730" s="62" t="s">
        <v>695</v>
      </c>
      <c r="C3730" s="2" t="s">
        <v>24</v>
      </c>
      <c r="D3730" s="2" t="s">
        <v>129</v>
      </c>
      <c r="E3730" s="21"/>
      <c r="F3730" s="21"/>
      <c r="G3730" s="22"/>
      <c r="H3730" s="22"/>
      <c r="I3730" s="22"/>
      <c r="J3730" s="22"/>
      <c r="K3730" s="22"/>
      <c r="M3730" s="22"/>
      <c r="N3730" s="22"/>
    </row>
    <row r="3731" spans="1:14">
      <c r="A3731" s="6" t="s">
        <v>34</v>
      </c>
      <c r="B3731" s="62" t="s">
        <v>695</v>
      </c>
      <c r="C3731" s="2" t="s">
        <v>24</v>
      </c>
      <c r="D3731" s="2" t="s">
        <v>130</v>
      </c>
      <c r="E3731" s="21"/>
      <c r="F3731" s="21"/>
      <c r="G3731" s="22"/>
      <c r="H3731" s="22"/>
      <c r="I3731" s="22"/>
      <c r="J3731" s="22"/>
      <c r="K3731" s="22"/>
      <c r="M3731" s="22"/>
      <c r="N3731" s="22"/>
    </row>
    <row r="3732" spans="1:14">
      <c r="A3732" s="6" t="s">
        <v>34</v>
      </c>
      <c r="B3732" s="62" t="s">
        <v>695</v>
      </c>
      <c r="C3732" s="2" t="s">
        <v>24</v>
      </c>
      <c r="D3732" s="2" t="s">
        <v>137</v>
      </c>
      <c r="E3732" s="21"/>
      <c r="F3732" s="21"/>
      <c r="G3732" s="22"/>
      <c r="H3732" s="22"/>
      <c r="I3732" s="22"/>
      <c r="J3732" s="22"/>
      <c r="K3732" s="22"/>
      <c r="M3732" s="22"/>
      <c r="N3732" s="22"/>
    </row>
    <row r="3733" spans="1:14">
      <c r="A3733" s="6" t="s">
        <v>34</v>
      </c>
      <c r="B3733" s="62" t="s">
        <v>695</v>
      </c>
      <c r="C3733" s="2" t="s">
        <v>24</v>
      </c>
      <c r="D3733" s="2" t="s">
        <v>139</v>
      </c>
      <c r="E3733" s="21"/>
      <c r="F3733" s="21"/>
      <c r="G3733" s="22"/>
      <c r="H3733" s="22"/>
      <c r="I3733" s="22"/>
      <c r="J3733" s="22"/>
      <c r="K3733" s="22"/>
      <c r="M3733" s="22"/>
      <c r="N3733" s="22"/>
    </row>
    <row r="3734" spans="1:14" ht="27.6">
      <c r="A3734" s="6" t="s">
        <v>34</v>
      </c>
      <c r="B3734" s="62" t="s">
        <v>695</v>
      </c>
      <c r="C3734" s="2" t="s">
        <v>24</v>
      </c>
      <c r="D3734" s="2" t="s">
        <v>140</v>
      </c>
      <c r="E3734" s="21"/>
      <c r="F3734" s="21"/>
      <c r="G3734" s="22"/>
      <c r="H3734" s="22"/>
      <c r="I3734" s="22"/>
      <c r="J3734" s="22"/>
      <c r="K3734" s="22"/>
      <c r="M3734" s="22"/>
      <c r="N3734" s="22"/>
    </row>
    <row r="3735" spans="1:14">
      <c r="A3735" s="6" t="s">
        <v>34</v>
      </c>
      <c r="B3735" s="62" t="s">
        <v>695</v>
      </c>
      <c r="C3735" s="2" t="s">
        <v>24</v>
      </c>
      <c r="D3735" s="2" t="s">
        <v>703</v>
      </c>
      <c r="E3735" s="21"/>
      <c r="F3735" s="21"/>
      <c r="G3735" s="148">
        <v>1545033</v>
      </c>
      <c r="H3735" s="22"/>
      <c r="I3735" s="22"/>
      <c r="J3735" s="148">
        <v>1545033</v>
      </c>
      <c r="K3735" s="22"/>
      <c r="M3735" s="22"/>
      <c r="N3735" s="22" t="s">
        <v>704</v>
      </c>
    </row>
    <row r="3736" spans="1:14">
      <c r="A3736" s="6" t="s">
        <v>34</v>
      </c>
      <c r="B3736" s="62" t="s">
        <v>695</v>
      </c>
      <c r="C3736" s="2" t="s">
        <v>25</v>
      </c>
      <c r="D3736" s="2" t="s">
        <v>134</v>
      </c>
      <c r="E3736" s="21"/>
      <c r="F3736" s="21"/>
      <c r="G3736" s="22"/>
      <c r="H3736" s="22"/>
      <c r="I3736" s="22"/>
      <c r="J3736" s="22"/>
      <c r="K3736" s="22"/>
      <c r="M3736" s="22"/>
      <c r="N3736" s="22"/>
    </row>
    <row r="3737" spans="1:14">
      <c r="A3737" s="6" t="s">
        <v>34</v>
      </c>
      <c r="B3737" s="62" t="s">
        <v>695</v>
      </c>
      <c r="C3737" s="2" t="s">
        <v>25</v>
      </c>
      <c r="D3737" s="2" t="s">
        <v>134</v>
      </c>
      <c r="E3737" s="21"/>
      <c r="F3737" s="21"/>
      <c r="G3737" s="22"/>
      <c r="H3737" s="22"/>
      <c r="I3737" s="22"/>
      <c r="J3737" s="22"/>
      <c r="K3737" s="22"/>
      <c r="M3737" s="22"/>
      <c r="N3737" s="22"/>
    </row>
    <row r="3738" spans="1:14">
      <c r="A3738" s="6" t="s">
        <v>34</v>
      </c>
      <c r="B3738" s="62" t="s">
        <v>695</v>
      </c>
      <c r="C3738" s="2" t="s">
        <v>26</v>
      </c>
      <c r="D3738" s="2" t="s">
        <v>134</v>
      </c>
      <c r="E3738" s="21"/>
      <c r="F3738" s="21"/>
      <c r="G3738" s="22"/>
      <c r="H3738" s="22"/>
      <c r="I3738" s="22"/>
      <c r="J3738" s="22"/>
      <c r="K3738" s="22"/>
      <c r="M3738" s="22"/>
      <c r="N3738" s="22"/>
    </row>
    <row r="3739" spans="1:14">
      <c r="A3739" s="6" t="s">
        <v>34</v>
      </c>
      <c r="B3739" s="62" t="s">
        <v>695</v>
      </c>
      <c r="C3739" s="2" t="s">
        <v>26</v>
      </c>
      <c r="D3739" s="2" t="s">
        <v>134</v>
      </c>
      <c r="E3739" s="21"/>
      <c r="F3739" s="21"/>
      <c r="G3739" s="22"/>
      <c r="H3739" s="22"/>
      <c r="I3739" s="22"/>
      <c r="J3739" s="22"/>
      <c r="K3739" s="22"/>
      <c r="M3739" s="22"/>
      <c r="N3739" s="22"/>
    </row>
    <row r="3740" spans="1:14">
      <c r="A3740" s="6" t="s">
        <v>34</v>
      </c>
      <c r="B3740" s="62" t="s">
        <v>695</v>
      </c>
      <c r="C3740" s="2" t="s">
        <v>14</v>
      </c>
      <c r="D3740" s="2" t="s">
        <v>134</v>
      </c>
      <c r="E3740" s="21"/>
      <c r="F3740" s="21"/>
      <c r="G3740" s="22"/>
      <c r="H3740" s="22"/>
      <c r="I3740" s="22"/>
      <c r="J3740" s="22"/>
      <c r="K3740" s="22"/>
      <c r="M3740" s="22"/>
      <c r="N3740" s="22"/>
    </row>
    <row r="3741" spans="1:14">
      <c r="A3741" s="6" t="s">
        <v>34</v>
      </c>
      <c r="B3741" s="62" t="s">
        <v>695</v>
      </c>
      <c r="C3741" s="2" t="s">
        <v>14</v>
      </c>
      <c r="D3741" s="2" t="s">
        <v>134</v>
      </c>
      <c r="E3741" s="21"/>
      <c r="F3741" s="21"/>
      <c r="G3741" s="22"/>
      <c r="H3741" s="22"/>
      <c r="I3741" s="22"/>
      <c r="J3741" s="22"/>
      <c r="K3741" s="22"/>
      <c r="M3741" s="22"/>
      <c r="N3741" s="22"/>
    </row>
    <row r="3742" spans="1:14" ht="27.6">
      <c r="A3742" s="6" t="s">
        <v>34</v>
      </c>
      <c r="B3742" s="62" t="s">
        <v>695</v>
      </c>
      <c r="C3742" s="2" t="s">
        <v>27</v>
      </c>
      <c r="D3742" s="2" t="s">
        <v>141</v>
      </c>
      <c r="E3742" s="21"/>
      <c r="F3742" s="21"/>
      <c r="G3742" s="22"/>
      <c r="H3742" s="22"/>
      <c r="I3742" s="22"/>
      <c r="J3742" s="22"/>
      <c r="K3742" s="22"/>
      <c r="M3742" s="22"/>
      <c r="N3742" s="22"/>
    </row>
    <row r="3743" spans="1:14" ht="41.4">
      <c r="A3743" s="6" t="s">
        <v>34</v>
      </c>
      <c r="B3743" s="62" t="s">
        <v>695</v>
      </c>
      <c r="C3743" s="2" t="s">
        <v>27</v>
      </c>
      <c r="D3743" s="2" t="s">
        <v>142</v>
      </c>
      <c r="E3743" s="21"/>
      <c r="F3743" s="21"/>
      <c r="G3743" s="22"/>
      <c r="H3743" s="22"/>
      <c r="I3743" s="22"/>
      <c r="J3743" s="22"/>
      <c r="K3743" s="22"/>
      <c r="M3743" s="22"/>
      <c r="N3743" s="22"/>
    </row>
    <row r="3744" spans="1:14">
      <c r="A3744" s="6" t="s">
        <v>29</v>
      </c>
      <c r="B3744" s="62" t="s">
        <v>705</v>
      </c>
      <c r="C3744" s="2" t="s">
        <v>22</v>
      </c>
      <c r="D3744" s="2" t="s">
        <v>125</v>
      </c>
      <c r="E3744" s="21">
        <v>1954443</v>
      </c>
      <c r="F3744" s="21">
        <v>1946316</v>
      </c>
      <c r="G3744" s="22"/>
      <c r="H3744" s="22">
        <v>8127</v>
      </c>
      <c r="I3744" s="22"/>
      <c r="J3744" s="22"/>
      <c r="K3744" s="22"/>
      <c r="M3744" s="22"/>
      <c r="N3744" s="22"/>
    </row>
    <row r="3745" spans="1:14">
      <c r="A3745" s="6" t="s">
        <v>29</v>
      </c>
      <c r="B3745" s="62" t="s">
        <v>705</v>
      </c>
      <c r="C3745" s="2" t="s">
        <v>22</v>
      </c>
      <c r="D3745" s="2" t="s">
        <v>126</v>
      </c>
      <c r="E3745" s="21">
        <v>1954443</v>
      </c>
      <c r="F3745" s="21">
        <v>1763876</v>
      </c>
      <c r="G3745" s="22"/>
      <c r="H3745" s="22">
        <v>190567</v>
      </c>
      <c r="I3745" s="22"/>
      <c r="J3745" s="22"/>
      <c r="K3745" s="22"/>
      <c r="M3745" s="22"/>
      <c r="N3745" s="22"/>
    </row>
    <row r="3746" spans="1:14">
      <c r="A3746" s="6" t="s">
        <v>29</v>
      </c>
      <c r="B3746" s="62" t="s">
        <v>705</v>
      </c>
      <c r="C3746" s="2" t="s">
        <v>22</v>
      </c>
      <c r="D3746" s="2" t="s">
        <v>127</v>
      </c>
      <c r="E3746" s="21"/>
      <c r="F3746" s="21"/>
      <c r="G3746" s="22"/>
      <c r="H3746" s="22"/>
      <c r="I3746" s="22"/>
      <c r="J3746" s="22"/>
      <c r="K3746" s="22"/>
      <c r="M3746" s="22"/>
      <c r="N3746" s="22"/>
    </row>
    <row r="3747" spans="1:14">
      <c r="A3747" s="6" t="s">
        <v>29</v>
      </c>
      <c r="B3747" s="63" t="s">
        <v>705</v>
      </c>
      <c r="C3747" s="2" t="s">
        <v>22</v>
      </c>
      <c r="D3747" s="2" t="s">
        <v>128</v>
      </c>
      <c r="E3747" s="21"/>
      <c r="F3747" s="21"/>
      <c r="G3747" s="22"/>
      <c r="H3747" s="22"/>
      <c r="I3747" s="22"/>
      <c r="J3747" s="22"/>
      <c r="K3747" s="22"/>
      <c r="M3747" s="22"/>
      <c r="N3747" s="22"/>
    </row>
    <row r="3748" spans="1:14">
      <c r="A3748" s="6" t="s">
        <v>29</v>
      </c>
      <c r="B3748" s="62" t="s">
        <v>705</v>
      </c>
      <c r="C3748" s="2" t="s">
        <v>22</v>
      </c>
      <c r="D3748" s="2" t="s">
        <v>129</v>
      </c>
      <c r="E3748" s="12"/>
      <c r="F3748" s="12"/>
      <c r="G3748" s="13"/>
      <c r="H3748" s="13"/>
      <c r="I3748" s="13"/>
      <c r="J3748" s="13"/>
      <c r="K3748" s="13"/>
      <c r="M3748" s="22"/>
      <c r="N3748" s="22"/>
    </row>
    <row r="3749" spans="1:14">
      <c r="A3749" s="6" t="s">
        <v>29</v>
      </c>
      <c r="B3749" s="62" t="s">
        <v>705</v>
      </c>
      <c r="C3749" s="2" t="s">
        <v>22</v>
      </c>
      <c r="D3749" s="2" t="s">
        <v>130</v>
      </c>
      <c r="E3749" s="12">
        <v>192545</v>
      </c>
      <c r="F3749" s="12">
        <v>192545</v>
      </c>
      <c r="G3749" s="13"/>
      <c r="H3749" s="13"/>
      <c r="I3749" s="13"/>
      <c r="J3749" s="13"/>
      <c r="K3749" s="13"/>
      <c r="M3749" s="22"/>
      <c r="N3749" s="22"/>
    </row>
    <row r="3750" spans="1:14">
      <c r="A3750" s="6" t="s">
        <v>29</v>
      </c>
      <c r="B3750" s="62" t="s">
        <v>705</v>
      </c>
      <c r="C3750" s="2" t="s">
        <v>22</v>
      </c>
      <c r="D3750" s="2" t="s">
        <v>131</v>
      </c>
      <c r="E3750" s="12"/>
      <c r="F3750" s="12"/>
      <c r="G3750" s="13"/>
      <c r="H3750" s="13"/>
      <c r="I3750" s="13"/>
      <c r="J3750" s="13"/>
      <c r="K3750" s="13"/>
      <c r="M3750" s="22"/>
      <c r="N3750" s="22"/>
    </row>
    <row r="3751" spans="1:14" ht="27.6">
      <c r="A3751" s="6" t="s">
        <v>29</v>
      </c>
      <c r="B3751" s="62" t="s">
        <v>705</v>
      </c>
      <c r="C3751" s="2" t="s">
        <v>22</v>
      </c>
      <c r="D3751" s="2" t="s">
        <v>132</v>
      </c>
      <c r="E3751" s="12"/>
      <c r="F3751" s="12"/>
      <c r="G3751" s="13"/>
      <c r="H3751" s="13"/>
      <c r="I3751" s="13"/>
      <c r="J3751" s="13"/>
      <c r="K3751" s="13"/>
      <c r="M3751" s="22"/>
      <c r="N3751" s="22"/>
    </row>
    <row r="3752" spans="1:14">
      <c r="A3752" s="6" t="s">
        <v>29</v>
      </c>
      <c r="B3752" s="62" t="s">
        <v>705</v>
      </c>
      <c r="C3752" s="2" t="s">
        <v>22</v>
      </c>
      <c r="D3752" s="2" t="s">
        <v>133</v>
      </c>
      <c r="E3752" s="12"/>
      <c r="F3752" s="12"/>
      <c r="G3752" s="13"/>
      <c r="H3752" s="13"/>
      <c r="I3752" s="13"/>
      <c r="J3752" s="13"/>
      <c r="K3752" s="13"/>
      <c r="M3752" s="22"/>
      <c r="N3752" s="22"/>
    </row>
    <row r="3753" spans="1:14">
      <c r="A3753" s="6" t="s">
        <v>29</v>
      </c>
      <c r="B3753" s="62" t="s">
        <v>705</v>
      </c>
      <c r="C3753" s="2" t="s">
        <v>22</v>
      </c>
      <c r="D3753" s="2" t="s">
        <v>134</v>
      </c>
      <c r="E3753" s="12"/>
      <c r="F3753" s="12"/>
      <c r="G3753" s="13"/>
      <c r="H3753" s="13"/>
      <c r="I3753" s="13"/>
      <c r="J3753" s="13"/>
      <c r="K3753" s="13"/>
      <c r="M3753" s="22"/>
      <c r="N3753" s="22"/>
    </row>
    <row r="3754" spans="1:14">
      <c r="A3754" s="6" t="s">
        <v>29</v>
      </c>
      <c r="B3754" s="62" t="s">
        <v>705</v>
      </c>
      <c r="C3754" s="2" t="s">
        <v>87</v>
      </c>
      <c r="D3754" s="2" t="s">
        <v>135</v>
      </c>
      <c r="E3754" s="12"/>
      <c r="F3754" s="12"/>
      <c r="G3754" s="13">
        <v>851596</v>
      </c>
      <c r="H3754" s="13">
        <v>117700</v>
      </c>
      <c r="I3754" s="13">
        <v>102000</v>
      </c>
      <c r="J3754" s="13">
        <v>396264</v>
      </c>
      <c r="K3754" s="13">
        <v>105570</v>
      </c>
      <c r="L3754" s="2">
        <v>174894</v>
      </c>
      <c r="M3754" s="22"/>
      <c r="N3754" s="22"/>
    </row>
    <row r="3755" spans="1:14">
      <c r="A3755" s="6" t="s">
        <v>29</v>
      </c>
      <c r="B3755" s="62" t="s">
        <v>705</v>
      </c>
      <c r="C3755" s="2" t="s">
        <v>23</v>
      </c>
      <c r="D3755" s="2" t="s">
        <v>136</v>
      </c>
      <c r="E3755" s="12"/>
      <c r="F3755" s="12"/>
      <c r="G3755" s="13">
        <v>1954443</v>
      </c>
      <c r="H3755" s="13">
        <v>1314047</v>
      </c>
      <c r="I3755" s="13"/>
      <c r="J3755" s="13">
        <v>640396</v>
      </c>
      <c r="K3755" s="13"/>
      <c r="M3755" s="22"/>
      <c r="N3755" s="22"/>
    </row>
    <row r="3756" spans="1:14">
      <c r="A3756" s="6" t="s">
        <v>29</v>
      </c>
      <c r="B3756" s="62" t="s">
        <v>705</v>
      </c>
      <c r="C3756" s="2" t="s">
        <v>23</v>
      </c>
      <c r="D3756" s="2" t="s">
        <v>126</v>
      </c>
      <c r="E3756" s="12"/>
      <c r="F3756" s="12"/>
      <c r="G3756" s="13">
        <v>5508898</v>
      </c>
      <c r="H3756" s="13">
        <v>382230</v>
      </c>
      <c r="I3756" s="13"/>
      <c r="J3756" s="13">
        <v>5126668</v>
      </c>
      <c r="K3756" s="13"/>
      <c r="M3756" s="22"/>
      <c r="N3756" s="22"/>
    </row>
    <row r="3757" spans="1:14">
      <c r="A3757" s="6" t="s">
        <v>29</v>
      </c>
      <c r="B3757" s="62" t="s">
        <v>705</v>
      </c>
      <c r="C3757" s="2" t="s">
        <v>23</v>
      </c>
      <c r="D3757" s="2" t="s">
        <v>127</v>
      </c>
      <c r="E3757" s="12"/>
      <c r="F3757" s="12"/>
      <c r="G3757" s="13"/>
      <c r="H3757" s="13"/>
      <c r="I3757" s="13"/>
      <c r="J3757" s="13"/>
      <c r="K3757" s="13"/>
      <c r="M3757" s="22"/>
      <c r="N3757" s="22"/>
    </row>
    <row r="3758" spans="1:14">
      <c r="A3758" s="6" t="s">
        <v>29</v>
      </c>
      <c r="B3758" s="62" t="s">
        <v>705</v>
      </c>
      <c r="C3758" s="2" t="s">
        <v>23</v>
      </c>
      <c r="D3758" s="2" t="s">
        <v>128</v>
      </c>
      <c r="E3758" s="12"/>
      <c r="F3758" s="12"/>
      <c r="G3758" s="13"/>
      <c r="H3758" s="13"/>
      <c r="I3758" s="13"/>
      <c r="J3758" s="13"/>
      <c r="K3758" s="13"/>
      <c r="M3758" s="22"/>
      <c r="N3758" s="22"/>
    </row>
    <row r="3759" spans="1:14">
      <c r="A3759" s="6" t="s">
        <v>29</v>
      </c>
      <c r="B3759" s="62" t="s">
        <v>705</v>
      </c>
      <c r="C3759" s="2" t="s">
        <v>23</v>
      </c>
      <c r="D3759" s="2" t="s">
        <v>129</v>
      </c>
      <c r="E3759" s="12"/>
      <c r="F3759" s="12"/>
      <c r="G3759" s="13"/>
      <c r="H3759" s="13"/>
      <c r="I3759" s="13"/>
      <c r="J3759" s="13"/>
      <c r="K3759" s="13"/>
      <c r="M3759" s="22"/>
      <c r="N3759" s="22"/>
    </row>
    <row r="3760" spans="1:14">
      <c r="A3760" s="6" t="s">
        <v>29</v>
      </c>
      <c r="B3760" s="62" t="s">
        <v>705</v>
      </c>
      <c r="C3760" s="2" t="s">
        <v>23</v>
      </c>
      <c r="D3760" s="2" t="s">
        <v>130</v>
      </c>
      <c r="E3760" s="12"/>
      <c r="F3760" s="12"/>
      <c r="G3760" s="13">
        <v>310721</v>
      </c>
      <c r="H3760" s="13"/>
      <c r="I3760" s="13"/>
      <c r="J3760" s="13">
        <v>310721</v>
      </c>
      <c r="K3760" s="13"/>
      <c r="M3760" s="22"/>
      <c r="N3760" s="22"/>
    </row>
    <row r="3761" spans="1:14">
      <c r="A3761" s="6" t="s">
        <v>29</v>
      </c>
      <c r="B3761" s="62" t="s">
        <v>705</v>
      </c>
      <c r="C3761" s="2" t="s">
        <v>23</v>
      </c>
      <c r="D3761" s="2" t="s">
        <v>137</v>
      </c>
      <c r="E3761" s="12"/>
      <c r="F3761" s="12"/>
      <c r="G3761" s="13"/>
      <c r="H3761" s="13"/>
      <c r="I3761" s="13"/>
      <c r="J3761" s="13"/>
      <c r="K3761" s="13"/>
      <c r="M3761" s="22"/>
      <c r="N3761" s="22"/>
    </row>
    <row r="3762" spans="1:14" ht="27.6">
      <c r="A3762" s="6" t="s">
        <v>29</v>
      </c>
      <c r="B3762" s="62" t="s">
        <v>705</v>
      </c>
      <c r="C3762" s="2" t="s">
        <v>23</v>
      </c>
      <c r="D3762" s="2" t="s">
        <v>138</v>
      </c>
      <c r="E3762" s="12"/>
      <c r="F3762" s="12"/>
      <c r="G3762" s="13"/>
      <c r="H3762" s="13"/>
      <c r="I3762" s="13"/>
      <c r="J3762" s="13"/>
      <c r="K3762" s="13"/>
      <c r="M3762" s="22"/>
      <c r="N3762" s="22"/>
    </row>
    <row r="3763" spans="1:14">
      <c r="A3763" s="6" t="s">
        <v>29</v>
      </c>
      <c r="B3763" s="62" t="s">
        <v>705</v>
      </c>
      <c r="C3763" s="2" t="s">
        <v>23</v>
      </c>
      <c r="D3763" s="2" t="s">
        <v>134</v>
      </c>
      <c r="E3763" s="12"/>
      <c r="F3763" s="12"/>
      <c r="G3763" s="13"/>
      <c r="H3763" s="13"/>
      <c r="I3763" s="13"/>
      <c r="J3763" s="13"/>
      <c r="K3763" s="13"/>
      <c r="M3763" s="22"/>
      <c r="N3763" s="22"/>
    </row>
    <row r="3764" spans="1:14">
      <c r="A3764" s="6" t="s">
        <v>29</v>
      </c>
      <c r="B3764" s="62" t="s">
        <v>705</v>
      </c>
      <c r="C3764" s="2" t="s">
        <v>24</v>
      </c>
      <c r="D3764" s="2" t="s">
        <v>125</v>
      </c>
      <c r="E3764" s="12"/>
      <c r="F3764" s="12"/>
      <c r="G3764" s="13">
        <v>6480161</v>
      </c>
      <c r="H3764" s="13"/>
      <c r="I3764" s="13"/>
      <c r="J3764" s="13">
        <v>5403404</v>
      </c>
      <c r="K3764" s="13"/>
      <c r="L3764" s="2">
        <v>1080917</v>
      </c>
      <c r="M3764" s="22">
        <v>0</v>
      </c>
      <c r="N3764" s="22"/>
    </row>
    <row r="3765" spans="1:14">
      <c r="A3765" s="6" t="s">
        <v>29</v>
      </c>
      <c r="B3765" s="62" t="s">
        <v>705</v>
      </c>
      <c r="C3765" s="2" t="s">
        <v>24</v>
      </c>
      <c r="D3765" s="2" t="s">
        <v>126</v>
      </c>
      <c r="E3765" s="12"/>
      <c r="F3765" s="12"/>
      <c r="G3765" s="13">
        <v>6253597</v>
      </c>
      <c r="H3765" s="13"/>
      <c r="I3765" s="13"/>
      <c r="J3765" s="13">
        <v>121207</v>
      </c>
      <c r="K3765" s="13"/>
      <c r="L3765" s="2">
        <v>6132390</v>
      </c>
      <c r="M3765" s="22"/>
      <c r="N3765" s="22"/>
    </row>
    <row r="3766" spans="1:14">
      <c r="A3766" s="6" t="s">
        <v>29</v>
      </c>
      <c r="B3766" s="62" t="s">
        <v>705</v>
      </c>
      <c r="C3766" s="2" t="s">
        <v>24</v>
      </c>
      <c r="D3766" s="2" t="s">
        <v>127</v>
      </c>
      <c r="E3766" s="12"/>
      <c r="F3766" s="12"/>
      <c r="G3766" s="13"/>
      <c r="H3766" s="13"/>
      <c r="I3766" s="13"/>
      <c r="J3766" s="13"/>
      <c r="K3766" s="13"/>
      <c r="M3766" s="22"/>
      <c r="N3766" s="22"/>
    </row>
    <row r="3767" spans="1:14">
      <c r="A3767" s="6" t="s">
        <v>29</v>
      </c>
      <c r="B3767" s="62" t="s">
        <v>705</v>
      </c>
      <c r="C3767" s="2" t="s">
        <v>24</v>
      </c>
      <c r="D3767" s="2" t="s">
        <v>128</v>
      </c>
      <c r="E3767" s="12"/>
      <c r="F3767" s="12"/>
      <c r="G3767" s="13"/>
      <c r="H3767" s="13"/>
      <c r="I3767" s="13"/>
      <c r="J3767" s="13"/>
      <c r="K3767" s="13"/>
      <c r="M3767" s="22"/>
      <c r="N3767" s="22"/>
    </row>
    <row r="3768" spans="1:14">
      <c r="A3768" s="6" t="s">
        <v>29</v>
      </c>
      <c r="B3768" s="62" t="s">
        <v>705</v>
      </c>
      <c r="C3768" s="2" t="s">
        <v>24</v>
      </c>
      <c r="D3768" s="2" t="s">
        <v>129</v>
      </c>
      <c r="E3768" s="12"/>
      <c r="F3768" s="12"/>
      <c r="G3768" s="13"/>
      <c r="H3768" s="13"/>
      <c r="I3768" s="13"/>
      <c r="J3768" s="13"/>
      <c r="K3768" s="13"/>
      <c r="M3768" s="22"/>
      <c r="N3768" s="22"/>
    </row>
    <row r="3769" spans="1:14">
      <c r="A3769" s="6" t="s">
        <v>29</v>
      </c>
      <c r="B3769" s="62" t="s">
        <v>705</v>
      </c>
      <c r="C3769" s="2" t="s">
        <v>24</v>
      </c>
      <c r="D3769" s="2" t="s">
        <v>130</v>
      </c>
      <c r="E3769" s="12"/>
      <c r="F3769" s="12"/>
      <c r="G3769" s="13">
        <v>551038</v>
      </c>
      <c r="H3769" s="13"/>
      <c r="I3769" s="13"/>
      <c r="J3769" s="13"/>
      <c r="K3769" s="13"/>
      <c r="L3769" s="2">
        <v>551038</v>
      </c>
      <c r="M3769" s="22"/>
      <c r="N3769" s="22"/>
    </row>
    <row r="3770" spans="1:14">
      <c r="A3770" s="6" t="s">
        <v>29</v>
      </c>
      <c r="B3770" s="62" t="s">
        <v>705</v>
      </c>
      <c r="C3770" s="2" t="s">
        <v>24</v>
      </c>
      <c r="D3770" s="2" t="s">
        <v>137</v>
      </c>
      <c r="E3770" s="12"/>
      <c r="F3770" s="12"/>
      <c r="G3770" s="13"/>
      <c r="H3770" s="13"/>
      <c r="I3770" s="13"/>
      <c r="J3770" s="13"/>
      <c r="K3770" s="13"/>
      <c r="M3770" s="22"/>
      <c r="N3770" s="22"/>
    </row>
    <row r="3771" spans="1:14">
      <c r="A3771" s="6" t="s">
        <v>29</v>
      </c>
      <c r="B3771" s="62" t="s">
        <v>705</v>
      </c>
      <c r="C3771" s="2" t="s">
        <v>24</v>
      </c>
      <c r="D3771" s="2" t="s">
        <v>139</v>
      </c>
      <c r="E3771" s="12"/>
      <c r="F3771" s="12"/>
      <c r="G3771" s="13"/>
      <c r="H3771" s="13"/>
      <c r="I3771" s="13"/>
      <c r="J3771" s="13"/>
      <c r="K3771" s="13"/>
      <c r="M3771" s="22"/>
      <c r="N3771" s="22"/>
    </row>
    <row r="3772" spans="1:14" ht="27.6">
      <c r="A3772" s="6" t="s">
        <v>29</v>
      </c>
      <c r="B3772" s="62" t="s">
        <v>705</v>
      </c>
      <c r="C3772" s="2" t="s">
        <v>24</v>
      </c>
      <c r="D3772" s="2" t="s">
        <v>140</v>
      </c>
      <c r="E3772" s="12"/>
      <c r="F3772" s="12"/>
      <c r="G3772" s="13"/>
      <c r="H3772" s="13"/>
      <c r="I3772" s="13"/>
      <c r="J3772" s="13"/>
      <c r="K3772" s="13"/>
      <c r="M3772" s="22"/>
      <c r="N3772" s="22"/>
    </row>
    <row r="3773" spans="1:14">
      <c r="A3773" s="6" t="s">
        <v>29</v>
      </c>
      <c r="B3773" s="62" t="s">
        <v>705</v>
      </c>
      <c r="C3773" s="2" t="s">
        <v>24</v>
      </c>
      <c r="D3773" s="2" t="s">
        <v>134</v>
      </c>
      <c r="E3773" s="12"/>
      <c r="F3773" s="12"/>
      <c r="G3773" s="13"/>
      <c r="H3773" s="13"/>
      <c r="I3773" s="13"/>
      <c r="J3773" s="13"/>
      <c r="K3773" s="13"/>
      <c r="M3773" s="22"/>
      <c r="N3773" s="22"/>
    </row>
    <row r="3774" spans="1:14">
      <c r="A3774" s="6" t="s">
        <v>29</v>
      </c>
      <c r="B3774" s="62" t="s">
        <v>705</v>
      </c>
      <c r="C3774" s="2" t="s">
        <v>25</v>
      </c>
      <c r="D3774" s="2" t="s">
        <v>134</v>
      </c>
      <c r="E3774" s="12"/>
      <c r="F3774" s="12"/>
      <c r="G3774" s="13"/>
      <c r="H3774" s="13"/>
      <c r="I3774" s="13"/>
      <c r="J3774" s="13"/>
      <c r="K3774" s="13"/>
      <c r="M3774" s="22"/>
      <c r="N3774" s="22"/>
    </row>
    <row r="3775" spans="1:14">
      <c r="A3775" s="6" t="s">
        <v>29</v>
      </c>
      <c r="B3775" s="62" t="s">
        <v>705</v>
      </c>
      <c r="C3775" s="2" t="s">
        <v>25</v>
      </c>
      <c r="D3775" s="2" t="s">
        <v>134</v>
      </c>
      <c r="E3775" s="12"/>
      <c r="F3775" s="12"/>
      <c r="G3775" s="13"/>
      <c r="H3775" s="13"/>
      <c r="I3775" s="13"/>
      <c r="J3775" s="13"/>
      <c r="K3775" s="13"/>
      <c r="M3775" s="22"/>
      <c r="N3775" s="22"/>
    </row>
    <row r="3776" spans="1:14">
      <c r="A3776" s="6" t="s">
        <v>29</v>
      </c>
      <c r="B3776" s="62" t="s">
        <v>705</v>
      </c>
      <c r="C3776" s="2" t="s">
        <v>26</v>
      </c>
      <c r="D3776" s="2" t="s">
        <v>134</v>
      </c>
      <c r="E3776" s="12"/>
      <c r="F3776" s="12"/>
      <c r="G3776" s="13"/>
      <c r="H3776" s="13"/>
      <c r="I3776" s="13"/>
      <c r="J3776" s="13"/>
      <c r="K3776" s="13"/>
      <c r="M3776" s="22"/>
      <c r="N3776" s="22"/>
    </row>
    <row r="3777" spans="1:14">
      <c r="A3777" s="6" t="s">
        <v>29</v>
      </c>
      <c r="B3777" s="62" t="s">
        <v>705</v>
      </c>
      <c r="C3777" s="2" t="s">
        <v>26</v>
      </c>
      <c r="D3777" s="2" t="s">
        <v>134</v>
      </c>
      <c r="E3777" s="12"/>
      <c r="F3777" s="12"/>
      <c r="G3777" s="13"/>
      <c r="H3777" s="13"/>
      <c r="I3777" s="13"/>
      <c r="J3777" s="13"/>
      <c r="K3777" s="13"/>
      <c r="M3777" s="22"/>
      <c r="N3777" s="22"/>
    </row>
    <row r="3778" spans="1:14">
      <c r="A3778" s="6" t="s">
        <v>29</v>
      </c>
      <c r="B3778" s="62" t="s">
        <v>705</v>
      </c>
      <c r="C3778" s="2" t="s">
        <v>14</v>
      </c>
      <c r="D3778" s="2" t="s">
        <v>134</v>
      </c>
      <c r="E3778" s="12"/>
      <c r="F3778" s="12"/>
      <c r="G3778" s="13"/>
      <c r="H3778" s="13"/>
      <c r="I3778" s="13"/>
      <c r="J3778" s="13"/>
      <c r="K3778" s="13"/>
      <c r="M3778" s="22"/>
      <c r="N3778" s="22"/>
    </row>
    <row r="3779" spans="1:14">
      <c r="A3779" s="6" t="s">
        <v>29</v>
      </c>
      <c r="B3779" s="62" t="s">
        <v>705</v>
      </c>
      <c r="C3779" s="2" t="s">
        <v>14</v>
      </c>
      <c r="D3779" s="2" t="s">
        <v>134</v>
      </c>
      <c r="E3779" s="12"/>
      <c r="F3779" s="12"/>
      <c r="G3779" s="13"/>
      <c r="H3779" s="13"/>
      <c r="I3779" s="13"/>
      <c r="J3779" s="13"/>
      <c r="K3779" s="13"/>
      <c r="M3779" s="22"/>
      <c r="N3779" s="22"/>
    </row>
    <row r="3780" spans="1:14" ht="27.6">
      <c r="A3780" s="6" t="s">
        <v>29</v>
      </c>
      <c r="B3780" s="62" t="s">
        <v>705</v>
      </c>
      <c r="C3780" s="2" t="s">
        <v>27</v>
      </c>
      <c r="D3780" s="2" t="s">
        <v>141</v>
      </c>
      <c r="E3780" s="12">
        <v>0</v>
      </c>
      <c r="F3780" s="12">
        <v>0</v>
      </c>
      <c r="G3780" s="13">
        <v>0</v>
      </c>
      <c r="H3780" s="13">
        <v>0</v>
      </c>
      <c r="I3780" s="13">
        <v>0</v>
      </c>
      <c r="J3780" s="13">
        <v>0</v>
      </c>
      <c r="K3780" s="13">
        <v>0</v>
      </c>
      <c r="L3780" s="2">
        <v>0</v>
      </c>
      <c r="M3780" s="22">
        <v>0</v>
      </c>
      <c r="N3780" s="22" t="s">
        <v>706</v>
      </c>
    </row>
    <row r="3781" spans="1:14" ht="41.4">
      <c r="A3781" s="6" t="s">
        <v>29</v>
      </c>
      <c r="B3781" s="62" t="s">
        <v>705</v>
      </c>
      <c r="C3781" s="2" t="s">
        <v>27</v>
      </c>
      <c r="D3781" s="2" t="s">
        <v>142</v>
      </c>
      <c r="E3781" s="12"/>
      <c r="F3781" s="12"/>
      <c r="G3781" s="13"/>
      <c r="H3781" s="13"/>
      <c r="I3781" s="13"/>
      <c r="J3781" s="13"/>
      <c r="K3781" s="13"/>
      <c r="M3781" s="22"/>
      <c r="N3781" s="22"/>
    </row>
    <row r="3782" spans="1:14">
      <c r="A3782" s="6" t="s">
        <v>29</v>
      </c>
      <c r="B3782" s="62" t="s">
        <v>708</v>
      </c>
      <c r="C3782" s="2" t="s">
        <v>22</v>
      </c>
      <c r="D3782" s="2" t="s">
        <v>125</v>
      </c>
      <c r="E3782" s="12">
        <v>2397197</v>
      </c>
      <c r="F3782" s="12"/>
      <c r="G3782" s="13"/>
      <c r="H3782" s="13">
        <v>2397197</v>
      </c>
      <c r="I3782" s="13"/>
      <c r="J3782" s="13"/>
      <c r="K3782" s="13">
        <v>0</v>
      </c>
      <c r="L3782" s="2">
        <v>0</v>
      </c>
      <c r="M3782" s="22">
        <v>0</v>
      </c>
      <c r="N3782" s="22" t="s">
        <v>709</v>
      </c>
    </row>
    <row r="3783" spans="1:14">
      <c r="A3783" s="6" t="s">
        <v>29</v>
      </c>
      <c r="B3783" s="62" t="s">
        <v>708</v>
      </c>
      <c r="C3783" s="2" t="s">
        <v>22</v>
      </c>
      <c r="D3783" s="2" t="s">
        <v>126</v>
      </c>
      <c r="E3783" s="12">
        <v>2397197</v>
      </c>
      <c r="F3783" s="12"/>
      <c r="G3783" s="13"/>
      <c r="H3783" s="13">
        <v>2397197</v>
      </c>
      <c r="I3783" s="13"/>
      <c r="J3783" s="13"/>
      <c r="K3783" s="13"/>
      <c r="M3783" s="22"/>
      <c r="N3783" s="22" t="s">
        <v>710</v>
      </c>
    </row>
    <row r="3784" spans="1:14">
      <c r="A3784" s="6" t="s">
        <v>29</v>
      </c>
      <c r="B3784" s="63" t="s">
        <v>708</v>
      </c>
      <c r="C3784" s="2" t="s">
        <v>22</v>
      </c>
      <c r="D3784" s="2" t="s">
        <v>127</v>
      </c>
      <c r="E3784" s="12"/>
      <c r="F3784" s="12"/>
      <c r="G3784" s="13"/>
      <c r="H3784" s="13"/>
      <c r="I3784" s="13"/>
      <c r="J3784" s="13"/>
      <c r="K3784" s="13"/>
      <c r="M3784" s="22"/>
      <c r="N3784" s="22"/>
    </row>
    <row r="3785" spans="1:14">
      <c r="A3785" s="6" t="s">
        <v>29</v>
      </c>
      <c r="B3785" s="62" t="s">
        <v>708</v>
      </c>
      <c r="C3785" s="2" t="s">
        <v>22</v>
      </c>
      <c r="D3785" s="2" t="s">
        <v>128</v>
      </c>
      <c r="E3785" s="12"/>
      <c r="F3785" s="12"/>
      <c r="G3785" s="13"/>
      <c r="H3785" s="13"/>
      <c r="I3785" s="13"/>
      <c r="J3785" s="13"/>
      <c r="K3785" s="13"/>
      <c r="M3785" s="22"/>
      <c r="N3785" s="22"/>
    </row>
    <row r="3786" spans="1:14">
      <c r="A3786" s="6" t="s">
        <v>29</v>
      </c>
      <c r="B3786" s="62" t="s">
        <v>708</v>
      </c>
      <c r="C3786" s="2" t="s">
        <v>22</v>
      </c>
      <c r="D3786" s="2" t="s">
        <v>129</v>
      </c>
      <c r="E3786" s="12">
        <v>302838</v>
      </c>
      <c r="F3786" s="12"/>
      <c r="G3786" s="13"/>
      <c r="H3786" s="13">
        <v>302838</v>
      </c>
      <c r="I3786" s="13"/>
      <c r="J3786" s="13"/>
      <c r="K3786" s="13"/>
      <c r="M3786" s="22"/>
      <c r="N3786" s="22" t="s">
        <v>270</v>
      </c>
    </row>
    <row r="3787" spans="1:14">
      <c r="A3787" s="6" t="s">
        <v>29</v>
      </c>
      <c r="B3787" s="62" t="s">
        <v>708</v>
      </c>
      <c r="C3787" s="2" t="s">
        <v>22</v>
      </c>
      <c r="D3787" s="2" t="s">
        <v>130</v>
      </c>
      <c r="E3787" s="12"/>
      <c r="F3787" s="12"/>
      <c r="G3787" s="13"/>
      <c r="H3787" s="13"/>
      <c r="I3787" s="13"/>
      <c r="J3787" s="13"/>
      <c r="K3787" s="13"/>
      <c r="M3787" s="22"/>
      <c r="N3787" s="22"/>
    </row>
    <row r="3788" spans="1:14">
      <c r="A3788" s="6" t="s">
        <v>29</v>
      </c>
      <c r="B3788" s="62" t="s">
        <v>708</v>
      </c>
      <c r="C3788" s="2" t="s">
        <v>22</v>
      </c>
      <c r="D3788" s="2" t="s">
        <v>131</v>
      </c>
      <c r="E3788" s="12"/>
      <c r="F3788" s="12"/>
      <c r="G3788" s="13"/>
      <c r="H3788" s="13"/>
      <c r="I3788" s="13"/>
      <c r="J3788" s="13"/>
      <c r="K3788" s="13"/>
      <c r="M3788" s="22"/>
      <c r="N3788" s="22"/>
    </row>
    <row r="3789" spans="1:14" ht="27.6">
      <c r="A3789" s="6" t="s">
        <v>29</v>
      </c>
      <c r="B3789" s="62" t="s">
        <v>708</v>
      </c>
      <c r="C3789" s="2" t="s">
        <v>22</v>
      </c>
      <c r="D3789" s="2" t="s">
        <v>132</v>
      </c>
      <c r="E3789" s="12"/>
      <c r="F3789" s="12"/>
      <c r="G3789" s="13"/>
      <c r="H3789" s="13"/>
      <c r="I3789" s="13"/>
      <c r="J3789" s="13"/>
      <c r="K3789" s="13"/>
      <c r="M3789" s="22"/>
      <c r="N3789" s="22"/>
    </row>
    <row r="3790" spans="1:14">
      <c r="A3790" s="6" t="s">
        <v>29</v>
      </c>
      <c r="B3790" s="62" t="s">
        <v>708</v>
      </c>
      <c r="C3790" s="2" t="s">
        <v>22</v>
      </c>
      <c r="D3790" s="2" t="s">
        <v>133</v>
      </c>
      <c r="E3790" s="12"/>
      <c r="F3790" s="12"/>
      <c r="G3790" s="13"/>
      <c r="H3790" s="13"/>
      <c r="I3790" s="13"/>
      <c r="J3790" s="13"/>
      <c r="K3790" s="13"/>
      <c r="M3790" s="22"/>
      <c r="N3790" s="22"/>
    </row>
    <row r="3791" spans="1:14">
      <c r="A3791" s="6" t="s">
        <v>29</v>
      </c>
      <c r="B3791" s="62" t="s">
        <v>708</v>
      </c>
      <c r="C3791" s="2" t="s">
        <v>22</v>
      </c>
      <c r="D3791" s="2" t="s">
        <v>134</v>
      </c>
      <c r="E3791" s="12"/>
      <c r="F3791" s="12"/>
      <c r="G3791" s="13"/>
      <c r="H3791" s="13"/>
      <c r="I3791" s="13"/>
      <c r="J3791" s="13"/>
      <c r="K3791" s="13"/>
      <c r="M3791" s="22"/>
      <c r="N3791" s="22"/>
    </row>
    <row r="3792" spans="1:14">
      <c r="A3792" s="6" t="s">
        <v>29</v>
      </c>
      <c r="B3792" s="62" t="s">
        <v>708</v>
      </c>
      <c r="C3792" s="2" t="s">
        <v>87</v>
      </c>
      <c r="D3792" s="2" t="s">
        <v>135</v>
      </c>
      <c r="E3792" s="12"/>
      <c r="F3792" s="12"/>
      <c r="G3792" s="13"/>
      <c r="H3792" s="13">
        <v>148582</v>
      </c>
      <c r="I3792" s="13"/>
      <c r="J3792" s="13"/>
      <c r="K3792" s="13"/>
      <c r="M3792" s="22"/>
      <c r="N3792" s="22"/>
    </row>
    <row r="3793" spans="1:14">
      <c r="A3793" s="6" t="s">
        <v>29</v>
      </c>
      <c r="B3793" s="62" t="s">
        <v>708</v>
      </c>
      <c r="C3793" s="2" t="s">
        <v>23</v>
      </c>
      <c r="D3793" s="2" t="s">
        <v>136</v>
      </c>
      <c r="E3793" s="12"/>
      <c r="F3793" s="12"/>
      <c r="G3793" s="13">
        <v>2397197</v>
      </c>
      <c r="H3793" s="13">
        <v>2397197</v>
      </c>
      <c r="I3793" s="13"/>
      <c r="J3793" s="13"/>
      <c r="K3793" s="13"/>
      <c r="M3793" s="22"/>
      <c r="N3793" s="22" t="s">
        <v>709</v>
      </c>
    </row>
    <row r="3794" spans="1:14">
      <c r="A3794" s="6" t="s">
        <v>29</v>
      </c>
      <c r="B3794" s="62" t="s">
        <v>708</v>
      </c>
      <c r="C3794" s="2" t="s">
        <v>23</v>
      </c>
      <c r="D3794" s="2" t="s">
        <v>126</v>
      </c>
      <c r="E3794" s="12"/>
      <c r="F3794" s="12"/>
      <c r="G3794" s="13">
        <v>8444570</v>
      </c>
      <c r="H3794" s="13">
        <v>8444570</v>
      </c>
      <c r="I3794" s="13"/>
      <c r="J3794" s="13"/>
      <c r="K3794" s="13"/>
      <c r="M3794" s="22"/>
      <c r="N3794" s="22" t="s">
        <v>710</v>
      </c>
    </row>
    <row r="3795" spans="1:14">
      <c r="A3795" s="6" t="s">
        <v>29</v>
      </c>
      <c r="B3795" s="62" t="s">
        <v>708</v>
      </c>
      <c r="C3795" s="2" t="s">
        <v>23</v>
      </c>
      <c r="D3795" s="2" t="s">
        <v>127</v>
      </c>
      <c r="E3795" s="12"/>
      <c r="F3795" s="12"/>
      <c r="G3795" s="13"/>
      <c r="H3795" s="13"/>
      <c r="I3795" s="13"/>
      <c r="J3795" s="13"/>
      <c r="K3795" s="13"/>
      <c r="M3795" s="22"/>
      <c r="N3795" s="22"/>
    </row>
    <row r="3796" spans="1:14">
      <c r="A3796" s="6" t="s">
        <v>29</v>
      </c>
      <c r="B3796" s="62" t="s">
        <v>708</v>
      </c>
      <c r="C3796" s="2" t="s">
        <v>23</v>
      </c>
      <c r="D3796" s="2" t="s">
        <v>128</v>
      </c>
      <c r="E3796" s="12"/>
      <c r="F3796" s="12"/>
      <c r="G3796" s="13"/>
      <c r="H3796" s="13"/>
      <c r="I3796" s="13"/>
      <c r="J3796" s="13"/>
      <c r="K3796" s="13"/>
      <c r="M3796" s="22"/>
      <c r="N3796" s="22"/>
    </row>
    <row r="3797" spans="1:14">
      <c r="A3797" s="6" t="s">
        <v>29</v>
      </c>
      <c r="B3797" s="62" t="s">
        <v>708</v>
      </c>
      <c r="C3797" s="2" t="s">
        <v>23</v>
      </c>
      <c r="D3797" s="2" t="s">
        <v>129</v>
      </c>
      <c r="E3797" s="12"/>
      <c r="F3797" s="12"/>
      <c r="G3797" s="13">
        <v>591669</v>
      </c>
      <c r="H3797" s="13">
        <v>591669</v>
      </c>
      <c r="I3797" s="13"/>
      <c r="J3797" s="13"/>
      <c r="K3797" s="13"/>
      <c r="M3797" s="22"/>
      <c r="N3797" s="22" t="s">
        <v>270</v>
      </c>
    </row>
    <row r="3798" spans="1:14">
      <c r="A3798" s="6" t="s">
        <v>29</v>
      </c>
      <c r="B3798" s="62" t="s">
        <v>708</v>
      </c>
      <c r="C3798" s="2" t="s">
        <v>23</v>
      </c>
      <c r="D3798" s="2" t="s">
        <v>130</v>
      </c>
      <c r="E3798" s="12"/>
      <c r="F3798" s="12"/>
      <c r="G3798" s="13"/>
      <c r="H3798" s="13"/>
      <c r="I3798" s="13"/>
      <c r="J3798" s="13"/>
      <c r="K3798" s="13"/>
      <c r="M3798" s="22"/>
      <c r="N3798" s="22"/>
    </row>
    <row r="3799" spans="1:14">
      <c r="A3799" s="6" t="s">
        <v>29</v>
      </c>
      <c r="B3799" s="62" t="s">
        <v>708</v>
      </c>
      <c r="C3799" s="2" t="s">
        <v>23</v>
      </c>
      <c r="D3799" s="2" t="s">
        <v>137</v>
      </c>
      <c r="E3799" s="12"/>
      <c r="F3799" s="12"/>
      <c r="G3799" s="13"/>
      <c r="H3799" s="13"/>
      <c r="I3799" s="13"/>
      <c r="J3799" s="13"/>
      <c r="K3799" s="13"/>
      <c r="M3799" s="22"/>
      <c r="N3799" s="22"/>
    </row>
    <row r="3800" spans="1:14" ht="27.6">
      <c r="A3800" s="6" t="s">
        <v>29</v>
      </c>
      <c r="B3800" s="62" t="s">
        <v>708</v>
      </c>
      <c r="C3800" s="2" t="s">
        <v>23</v>
      </c>
      <c r="D3800" s="2" t="s">
        <v>138</v>
      </c>
      <c r="E3800" s="12"/>
      <c r="F3800" s="12"/>
      <c r="G3800" s="13"/>
      <c r="H3800" s="13"/>
      <c r="I3800" s="13"/>
      <c r="J3800" s="13"/>
      <c r="K3800" s="13"/>
      <c r="M3800" s="22"/>
      <c r="N3800" s="22"/>
    </row>
    <row r="3801" spans="1:14">
      <c r="A3801" s="6" t="s">
        <v>29</v>
      </c>
      <c r="B3801" s="62" t="s">
        <v>708</v>
      </c>
      <c r="C3801" s="2" t="s">
        <v>23</v>
      </c>
      <c r="D3801" s="2" t="s">
        <v>134</v>
      </c>
      <c r="E3801" s="12"/>
      <c r="F3801" s="12"/>
      <c r="G3801" s="13"/>
      <c r="H3801" s="13"/>
      <c r="I3801" s="13"/>
      <c r="J3801" s="13"/>
      <c r="K3801" s="13"/>
      <c r="M3801" s="22"/>
      <c r="N3801" s="22"/>
    </row>
    <row r="3802" spans="1:14">
      <c r="A3802" s="6" t="s">
        <v>29</v>
      </c>
      <c r="B3802" s="62" t="s">
        <v>708</v>
      </c>
      <c r="C3802" s="2" t="s">
        <v>24</v>
      </c>
      <c r="D3802" s="2" t="s">
        <v>125</v>
      </c>
      <c r="E3802" s="12"/>
      <c r="F3802" s="12"/>
      <c r="G3802" s="13">
        <v>9806672</v>
      </c>
      <c r="H3802" s="13">
        <v>750</v>
      </c>
      <c r="I3802" s="13"/>
      <c r="J3802" s="13">
        <v>9805922</v>
      </c>
      <c r="K3802" s="13"/>
      <c r="M3802" s="22"/>
      <c r="N3802" s="22" t="s">
        <v>709</v>
      </c>
    </row>
    <row r="3803" spans="1:14">
      <c r="A3803" s="6" t="s">
        <v>29</v>
      </c>
      <c r="B3803" s="62" t="s">
        <v>708</v>
      </c>
      <c r="C3803" s="2" t="s">
        <v>24</v>
      </c>
      <c r="D3803" s="2" t="s">
        <v>126</v>
      </c>
      <c r="E3803" s="12"/>
      <c r="F3803" s="12"/>
      <c r="G3803" s="13">
        <v>8818845</v>
      </c>
      <c r="H3803" s="13"/>
      <c r="I3803" s="13"/>
      <c r="J3803" s="13">
        <v>2939615</v>
      </c>
      <c r="K3803" s="13"/>
      <c r="M3803" s="22"/>
      <c r="N3803" s="22" t="s">
        <v>711</v>
      </c>
    </row>
    <row r="3804" spans="1:14">
      <c r="A3804" s="6" t="s">
        <v>29</v>
      </c>
      <c r="B3804" s="62" t="s">
        <v>708</v>
      </c>
      <c r="C3804" s="2" t="s">
        <v>24</v>
      </c>
      <c r="D3804" s="2" t="s">
        <v>127</v>
      </c>
      <c r="E3804" s="12"/>
      <c r="F3804" s="12"/>
      <c r="G3804" s="13"/>
      <c r="H3804" s="13"/>
      <c r="I3804" s="13"/>
      <c r="J3804" s="13"/>
      <c r="K3804" s="13"/>
      <c r="M3804" s="22"/>
      <c r="N3804" s="22"/>
    </row>
    <row r="3805" spans="1:14">
      <c r="A3805" s="6" t="s">
        <v>29</v>
      </c>
      <c r="B3805" s="62" t="s">
        <v>708</v>
      </c>
      <c r="C3805" s="2" t="s">
        <v>24</v>
      </c>
      <c r="D3805" s="2" t="s">
        <v>128</v>
      </c>
      <c r="E3805" s="12"/>
      <c r="F3805" s="12"/>
      <c r="G3805" s="13"/>
      <c r="H3805" s="13"/>
      <c r="I3805" s="13"/>
      <c r="J3805" s="13"/>
      <c r="K3805" s="13"/>
      <c r="M3805" s="22"/>
      <c r="N3805" s="22"/>
    </row>
    <row r="3806" spans="1:14">
      <c r="A3806" s="6" t="s">
        <v>29</v>
      </c>
      <c r="B3806" s="62" t="s">
        <v>708</v>
      </c>
      <c r="C3806" s="2" t="s">
        <v>24</v>
      </c>
      <c r="D3806" s="2" t="s">
        <v>129</v>
      </c>
      <c r="E3806" s="12"/>
      <c r="F3806" s="12"/>
      <c r="G3806" s="13">
        <v>985157</v>
      </c>
      <c r="H3806" s="13"/>
      <c r="I3806" s="13"/>
      <c r="J3806" s="13">
        <v>351196.23</v>
      </c>
      <c r="K3806" s="13"/>
      <c r="M3806" s="22"/>
      <c r="N3806" s="22" t="s">
        <v>709</v>
      </c>
    </row>
    <row r="3807" spans="1:14">
      <c r="A3807" s="6" t="s">
        <v>29</v>
      </c>
      <c r="B3807" s="62" t="s">
        <v>708</v>
      </c>
      <c r="C3807" s="2" t="s">
        <v>24</v>
      </c>
      <c r="D3807" s="2" t="s">
        <v>130</v>
      </c>
      <c r="E3807" s="12"/>
      <c r="F3807" s="12"/>
      <c r="G3807" s="13"/>
      <c r="H3807" s="13"/>
      <c r="I3807" s="13"/>
      <c r="J3807" s="13"/>
      <c r="K3807" s="13"/>
      <c r="M3807" s="22"/>
      <c r="N3807" s="22"/>
    </row>
    <row r="3808" spans="1:14">
      <c r="A3808" s="6" t="s">
        <v>29</v>
      </c>
      <c r="B3808" s="62" t="s">
        <v>708</v>
      </c>
      <c r="C3808" s="2" t="s">
        <v>24</v>
      </c>
      <c r="D3808" s="2" t="s">
        <v>137</v>
      </c>
      <c r="E3808" s="12"/>
      <c r="F3808" s="12"/>
      <c r="G3808" s="13"/>
      <c r="H3808" s="13"/>
      <c r="I3808" s="13"/>
      <c r="J3808" s="13"/>
      <c r="K3808" s="13"/>
      <c r="M3808" s="22"/>
      <c r="N3808" s="22"/>
    </row>
    <row r="3809" spans="1:14">
      <c r="A3809" s="6" t="s">
        <v>29</v>
      </c>
      <c r="B3809" s="62" t="s">
        <v>708</v>
      </c>
      <c r="C3809" s="2" t="s">
        <v>24</v>
      </c>
      <c r="D3809" s="2" t="s">
        <v>139</v>
      </c>
      <c r="E3809" s="12"/>
      <c r="F3809" s="12"/>
      <c r="G3809" s="13"/>
      <c r="H3809" s="13"/>
      <c r="I3809" s="13"/>
      <c r="J3809" s="13"/>
      <c r="K3809" s="13"/>
      <c r="M3809" s="22"/>
      <c r="N3809" s="22"/>
    </row>
    <row r="3810" spans="1:14" ht="27.6">
      <c r="A3810" s="6" t="s">
        <v>29</v>
      </c>
      <c r="B3810" s="62" t="s">
        <v>708</v>
      </c>
      <c r="C3810" s="2" t="s">
        <v>24</v>
      </c>
      <c r="D3810" s="2" t="s">
        <v>140</v>
      </c>
      <c r="E3810" s="12"/>
      <c r="F3810" s="12"/>
      <c r="G3810" s="13"/>
      <c r="H3810" s="13"/>
      <c r="I3810" s="13"/>
      <c r="J3810" s="13"/>
      <c r="K3810" s="13"/>
      <c r="M3810" s="22"/>
      <c r="N3810" s="22"/>
    </row>
    <row r="3811" spans="1:14">
      <c r="A3811" s="6" t="s">
        <v>29</v>
      </c>
      <c r="B3811" s="62" t="s">
        <v>708</v>
      </c>
      <c r="C3811" s="2" t="s">
        <v>24</v>
      </c>
      <c r="D3811" s="2" t="s">
        <v>134</v>
      </c>
      <c r="E3811" s="12"/>
      <c r="F3811" s="12"/>
      <c r="G3811" s="13"/>
      <c r="H3811" s="13"/>
      <c r="I3811" s="13"/>
      <c r="J3811" s="13"/>
      <c r="K3811" s="13"/>
      <c r="M3811" s="22"/>
      <c r="N3811" s="22"/>
    </row>
    <row r="3812" spans="1:14">
      <c r="A3812" s="6" t="s">
        <v>29</v>
      </c>
      <c r="B3812" s="62" t="s">
        <v>708</v>
      </c>
      <c r="C3812" s="2" t="s">
        <v>25</v>
      </c>
      <c r="D3812" s="2" t="s">
        <v>134</v>
      </c>
      <c r="E3812" s="12"/>
      <c r="F3812" s="12"/>
      <c r="G3812" s="13"/>
      <c r="H3812" s="13"/>
      <c r="I3812" s="13"/>
      <c r="J3812" s="13"/>
      <c r="K3812" s="13"/>
      <c r="M3812" s="22"/>
      <c r="N3812" s="22"/>
    </row>
    <row r="3813" spans="1:14">
      <c r="A3813" s="6" t="s">
        <v>29</v>
      </c>
      <c r="B3813" s="62" t="s">
        <v>708</v>
      </c>
      <c r="C3813" s="2" t="s">
        <v>25</v>
      </c>
      <c r="D3813" s="2" t="s">
        <v>134</v>
      </c>
      <c r="E3813" s="12"/>
      <c r="F3813" s="12"/>
      <c r="G3813" s="13"/>
      <c r="H3813" s="13"/>
      <c r="I3813" s="13"/>
      <c r="J3813" s="13"/>
      <c r="K3813" s="13"/>
      <c r="M3813" s="22"/>
      <c r="N3813" s="22"/>
    </row>
    <row r="3814" spans="1:14">
      <c r="A3814" s="6" t="s">
        <v>29</v>
      </c>
      <c r="B3814" s="62" t="s">
        <v>708</v>
      </c>
      <c r="C3814" s="2" t="s">
        <v>26</v>
      </c>
      <c r="D3814" s="2" t="s">
        <v>134</v>
      </c>
      <c r="E3814" s="12"/>
      <c r="F3814" s="12"/>
      <c r="G3814" s="13"/>
      <c r="H3814" s="13"/>
      <c r="I3814" s="13"/>
      <c r="J3814" s="13"/>
      <c r="K3814" s="13"/>
      <c r="M3814" s="22"/>
      <c r="N3814" s="22"/>
    </row>
    <row r="3815" spans="1:14" ht="41.4">
      <c r="A3815" s="6" t="s">
        <v>29</v>
      </c>
      <c r="B3815" s="62" t="s">
        <v>708</v>
      </c>
      <c r="C3815" s="2" t="s">
        <v>26</v>
      </c>
      <c r="D3815" s="2" t="s">
        <v>561</v>
      </c>
      <c r="E3815" s="12"/>
      <c r="F3815" s="12"/>
      <c r="G3815" s="13">
        <v>75564</v>
      </c>
      <c r="H3815" s="13"/>
      <c r="I3815" s="13"/>
      <c r="J3815" s="13"/>
      <c r="K3815" s="13"/>
      <c r="M3815" s="22"/>
      <c r="N3815" s="22" t="s">
        <v>712</v>
      </c>
    </row>
    <row r="3816" spans="1:14" ht="55.2">
      <c r="A3816" s="6" t="s">
        <v>29</v>
      </c>
      <c r="B3816" s="62" t="s">
        <v>708</v>
      </c>
      <c r="C3816" s="2" t="s">
        <v>14</v>
      </c>
      <c r="D3816" s="2" t="s">
        <v>120</v>
      </c>
      <c r="E3816" s="12"/>
      <c r="F3816" s="12"/>
      <c r="G3816" s="13">
        <v>73018</v>
      </c>
      <c r="H3816" s="13"/>
      <c r="I3816" s="13"/>
      <c r="J3816" s="13"/>
      <c r="K3816" s="13"/>
      <c r="M3816" s="22"/>
      <c r="N3816" s="22" t="s">
        <v>712</v>
      </c>
    </row>
    <row r="3817" spans="1:14">
      <c r="A3817" s="6" t="s">
        <v>29</v>
      </c>
      <c r="B3817" s="62" t="s">
        <v>708</v>
      </c>
      <c r="C3817" s="2" t="s">
        <v>14</v>
      </c>
      <c r="D3817" s="2" t="s">
        <v>134</v>
      </c>
      <c r="E3817" s="12"/>
      <c r="F3817" s="12"/>
      <c r="G3817" s="13"/>
      <c r="H3817" s="13"/>
      <c r="I3817" s="13"/>
      <c r="J3817" s="13"/>
      <c r="K3817" s="13"/>
      <c r="M3817" s="22"/>
      <c r="N3817" s="22"/>
    </row>
    <row r="3818" spans="1:14" ht="27.6">
      <c r="A3818" s="6" t="s">
        <v>29</v>
      </c>
      <c r="B3818" s="62" t="s">
        <v>708</v>
      </c>
      <c r="C3818" s="2" t="s">
        <v>27</v>
      </c>
      <c r="D3818" s="2" t="s">
        <v>141</v>
      </c>
      <c r="E3818" s="12"/>
      <c r="F3818" s="12"/>
      <c r="G3818" s="13"/>
      <c r="H3818" s="13"/>
      <c r="I3818" s="13"/>
      <c r="J3818" s="13"/>
      <c r="K3818" s="13"/>
      <c r="M3818" s="22"/>
      <c r="N3818" s="22"/>
    </row>
    <row r="3819" spans="1:14" ht="41.4">
      <c r="A3819" s="6" t="s">
        <v>29</v>
      </c>
      <c r="B3819" s="62" t="s">
        <v>708</v>
      </c>
      <c r="C3819" s="2" t="s">
        <v>27</v>
      </c>
      <c r="D3819" s="2" t="s">
        <v>142</v>
      </c>
      <c r="E3819" s="12"/>
      <c r="F3819" s="12"/>
      <c r="G3819" s="13"/>
      <c r="H3819" s="13"/>
      <c r="I3819" s="13"/>
      <c r="J3819" s="13"/>
      <c r="K3819" s="13"/>
      <c r="M3819" s="22"/>
      <c r="N3819" s="22"/>
    </row>
    <row r="3820" spans="1:14">
      <c r="A3820" s="6" t="s">
        <v>32</v>
      </c>
      <c r="B3820" s="62" t="s">
        <v>713</v>
      </c>
      <c r="C3820" s="2" t="s">
        <v>22</v>
      </c>
      <c r="D3820" s="2" t="s">
        <v>125</v>
      </c>
      <c r="E3820" s="12">
        <v>3179781</v>
      </c>
      <c r="F3820" s="12">
        <v>3179781</v>
      </c>
      <c r="G3820" s="13"/>
      <c r="H3820" s="13">
        <v>454365</v>
      </c>
      <c r="I3820" s="13"/>
      <c r="J3820" s="13"/>
      <c r="K3820" s="13"/>
      <c r="M3820" s="22"/>
      <c r="N3820" s="22"/>
    </row>
    <row r="3821" spans="1:14">
      <c r="A3821" s="6" t="s">
        <v>32</v>
      </c>
      <c r="B3821" s="63" t="s">
        <v>713</v>
      </c>
      <c r="C3821" s="2" t="s">
        <v>22</v>
      </c>
      <c r="D3821" s="2" t="s">
        <v>126</v>
      </c>
      <c r="E3821" s="12">
        <v>3179780</v>
      </c>
      <c r="F3821" s="12">
        <v>2725415</v>
      </c>
      <c r="G3821" s="13"/>
      <c r="H3821" s="13"/>
      <c r="I3821" s="13"/>
      <c r="J3821" s="13"/>
      <c r="K3821" s="13"/>
      <c r="M3821" s="22"/>
      <c r="N3821" s="22"/>
    </row>
    <row r="3822" spans="1:14">
      <c r="A3822" s="6" t="s">
        <v>32</v>
      </c>
      <c r="B3822" s="62" t="s">
        <v>713</v>
      </c>
      <c r="C3822" s="2" t="s">
        <v>22</v>
      </c>
      <c r="D3822" s="2" t="s">
        <v>127</v>
      </c>
      <c r="E3822" s="12"/>
      <c r="F3822" s="12"/>
      <c r="G3822" s="13"/>
      <c r="H3822" s="13"/>
      <c r="I3822" s="13"/>
      <c r="J3822" s="13"/>
      <c r="K3822" s="13"/>
      <c r="M3822" s="22"/>
      <c r="N3822" s="22"/>
    </row>
    <row r="3823" spans="1:14">
      <c r="A3823" s="6" t="s">
        <v>32</v>
      </c>
      <c r="B3823" s="62" t="s">
        <v>713</v>
      </c>
      <c r="C3823" s="2" t="s">
        <v>22</v>
      </c>
      <c r="D3823" s="2" t="s">
        <v>128</v>
      </c>
      <c r="E3823" s="12"/>
      <c r="F3823" s="12"/>
      <c r="G3823" s="13"/>
      <c r="H3823" s="13"/>
      <c r="I3823" s="13"/>
      <c r="J3823" s="13"/>
      <c r="K3823" s="13"/>
      <c r="M3823" s="22"/>
      <c r="N3823" s="22"/>
    </row>
    <row r="3824" spans="1:14">
      <c r="A3824" s="6" t="s">
        <v>32</v>
      </c>
      <c r="B3824" s="62" t="s">
        <v>713</v>
      </c>
      <c r="C3824" s="2" t="s">
        <v>22</v>
      </c>
      <c r="D3824" s="2" t="s">
        <v>129</v>
      </c>
      <c r="E3824" s="12">
        <v>470075</v>
      </c>
      <c r="F3824" s="12">
        <v>186984</v>
      </c>
      <c r="G3824" s="13">
        <v>4018</v>
      </c>
      <c r="H3824" s="13">
        <v>287109</v>
      </c>
      <c r="I3824" s="13"/>
      <c r="J3824" s="13"/>
      <c r="K3824" s="13"/>
      <c r="M3824" s="22"/>
      <c r="N3824" s="22"/>
    </row>
    <row r="3825" spans="1:14">
      <c r="A3825" s="6" t="s">
        <v>32</v>
      </c>
      <c r="B3825" s="62" t="s">
        <v>713</v>
      </c>
      <c r="C3825" s="2" t="s">
        <v>22</v>
      </c>
      <c r="D3825" s="2" t="s">
        <v>130</v>
      </c>
      <c r="E3825" s="12"/>
      <c r="F3825" s="12"/>
      <c r="G3825" s="13"/>
      <c r="H3825" s="13"/>
      <c r="I3825" s="13"/>
      <c r="J3825" s="13"/>
      <c r="K3825" s="13"/>
      <c r="M3825" s="22"/>
      <c r="N3825" s="22"/>
    </row>
    <row r="3826" spans="1:14">
      <c r="A3826" s="6" t="s">
        <v>32</v>
      </c>
      <c r="B3826" s="62" t="s">
        <v>713</v>
      </c>
      <c r="C3826" s="2" t="s">
        <v>22</v>
      </c>
      <c r="D3826" s="2" t="s">
        <v>131</v>
      </c>
      <c r="E3826" s="12"/>
      <c r="F3826" s="12"/>
      <c r="G3826" s="13"/>
      <c r="H3826" s="13"/>
      <c r="I3826" s="13"/>
      <c r="J3826" s="13"/>
      <c r="K3826" s="13"/>
      <c r="M3826" s="22"/>
      <c r="N3826" s="22"/>
    </row>
    <row r="3827" spans="1:14" ht="27.6">
      <c r="A3827" s="6" t="s">
        <v>32</v>
      </c>
      <c r="B3827" s="62" t="s">
        <v>713</v>
      </c>
      <c r="C3827" s="2" t="s">
        <v>22</v>
      </c>
      <c r="D3827" s="2" t="s">
        <v>132</v>
      </c>
      <c r="E3827" s="12"/>
      <c r="F3827" s="12"/>
      <c r="G3827" s="13"/>
      <c r="H3827" s="13"/>
      <c r="I3827" s="13"/>
      <c r="J3827" s="13"/>
      <c r="K3827" s="13"/>
      <c r="M3827" s="22"/>
      <c r="N3827" s="22"/>
    </row>
    <row r="3828" spans="1:14">
      <c r="A3828" s="6" t="s">
        <v>32</v>
      </c>
      <c r="B3828" s="62" t="s">
        <v>713</v>
      </c>
      <c r="C3828" s="2" t="s">
        <v>22</v>
      </c>
      <c r="D3828" s="2" t="s">
        <v>133</v>
      </c>
      <c r="E3828" s="12"/>
      <c r="F3828" s="12"/>
      <c r="G3828" s="13"/>
      <c r="H3828" s="13"/>
      <c r="I3828" s="13"/>
      <c r="J3828" s="13"/>
      <c r="K3828" s="13"/>
      <c r="M3828" s="22"/>
      <c r="N3828" s="22"/>
    </row>
    <row r="3829" spans="1:14">
      <c r="A3829" s="6" t="s">
        <v>32</v>
      </c>
      <c r="B3829" s="62" t="s">
        <v>713</v>
      </c>
      <c r="C3829" s="2" t="s">
        <v>22</v>
      </c>
      <c r="D3829" s="2" t="s">
        <v>134</v>
      </c>
      <c r="E3829" s="12"/>
      <c r="F3829" s="12"/>
      <c r="G3829" s="13"/>
      <c r="H3829" s="13"/>
      <c r="I3829" s="13"/>
      <c r="J3829" s="13"/>
      <c r="K3829" s="13"/>
      <c r="M3829" s="22"/>
      <c r="N3829" s="22"/>
    </row>
    <row r="3830" spans="1:14">
      <c r="A3830" s="6" t="s">
        <v>32</v>
      </c>
      <c r="B3830" s="62" t="s">
        <v>713</v>
      </c>
      <c r="C3830" s="2" t="s">
        <v>87</v>
      </c>
      <c r="D3830" s="2" t="s">
        <v>135</v>
      </c>
      <c r="E3830" s="12"/>
      <c r="F3830" s="12"/>
      <c r="G3830" s="13">
        <v>1491552</v>
      </c>
      <c r="H3830" s="13">
        <v>1491552</v>
      </c>
      <c r="I3830" s="13">
        <v>198785</v>
      </c>
      <c r="J3830" s="13">
        <v>79754</v>
      </c>
      <c r="K3830" s="13">
        <v>163585</v>
      </c>
      <c r="L3830" s="2">
        <v>61943</v>
      </c>
      <c r="M3830" s="22">
        <v>101642</v>
      </c>
      <c r="N3830" s="22" t="s">
        <v>727</v>
      </c>
    </row>
    <row r="3831" spans="1:14">
      <c r="A3831" s="6" t="s">
        <v>32</v>
      </c>
      <c r="B3831" s="62" t="s">
        <v>713</v>
      </c>
      <c r="C3831" s="2" t="s">
        <v>23</v>
      </c>
      <c r="D3831" s="2" t="s">
        <v>136</v>
      </c>
      <c r="E3831" s="12"/>
      <c r="F3831" s="12"/>
      <c r="G3831" s="13">
        <v>3179781</v>
      </c>
      <c r="H3831" s="13">
        <v>3179781</v>
      </c>
      <c r="I3831" s="13"/>
      <c r="J3831" s="13"/>
      <c r="K3831" s="13"/>
      <c r="M3831" s="22"/>
      <c r="N3831" s="22"/>
    </row>
    <row r="3832" spans="1:14">
      <c r="A3832" s="6" t="s">
        <v>32</v>
      </c>
      <c r="B3832" s="62" t="s">
        <v>713</v>
      </c>
      <c r="C3832" s="2" t="s">
        <v>23</v>
      </c>
      <c r="D3832" s="2" t="s">
        <v>126</v>
      </c>
      <c r="E3832" s="12"/>
      <c r="F3832" s="12"/>
      <c r="G3832" s="13">
        <v>7857891</v>
      </c>
      <c r="H3832" s="13">
        <v>7694631</v>
      </c>
      <c r="I3832" s="13"/>
      <c r="J3832" s="13">
        <v>163260</v>
      </c>
      <c r="K3832" s="13"/>
      <c r="M3832" s="22"/>
      <c r="N3832" s="22"/>
    </row>
    <row r="3833" spans="1:14">
      <c r="A3833" s="6" t="s">
        <v>32</v>
      </c>
      <c r="B3833" s="62" t="s">
        <v>713</v>
      </c>
      <c r="C3833" s="2" t="s">
        <v>23</v>
      </c>
      <c r="D3833" s="2" t="s">
        <v>127</v>
      </c>
      <c r="E3833" s="12"/>
      <c r="F3833" s="12"/>
      <c r="G3833" s="13"/>
      <c r="H3833" s="13"/>
      <c r="I3833" s="13"/>
      <c r="J3833" s="13"/>
      <c r="K3833" s="13"/>
      <c r="M3833" s="22"/>
      <c r="N3833" s="22"/>
    </row>
    <row r="3834" spans="1:14">
      <c r="A3834" s="6" t="s">
        <v>32</v>
      </c>
      <c r="B3834" s="62" t="s">
        <v>713</v>
      </c>
      <c r="C3834" s="2" t="s">
        <v>23</v>
      </c>
      <c r="D3834" s="2" t="s">
        <v>128</v>
      </c>
      <c r="E3834" s="12"/>
      <c r="F3834" s="12"/>
      <c r="G3834" s="13"/>
      <c r="H3834" s="13"/>
      <c r="I3834" s="13"/>
      <c r="J3834" s="13"/>
      <c r="K3834" s="13"/>
      <c r="M3834" s="22"/>
      <c r="N3834" s="22"/>
    </row>
    <row r="3835" spans="1:14">
      <c r="A3835" s="6" t="s">
        <v>32</v>
      </c>
      <c r="B3835" s="62" t="s">
        <v>713</v>
      </c>
      <c r="C3835" s="2" t="s">
        <v>23</v>
      </c>
      <c r="D3835" s="2" t="s">
        <v>129</v>
      </c>
      <c r="E3835" s="12"/>
      <c r="F3835" s="12"/>
      <c r="G3835" s="13">
        <v>716811</v>
      </c>
      <c r="H3835" s="13">
        <v>716811</v>
      </c>
      <c r="I3835" s="13"/>
      <c r="J3835" s="13"/>
      <c r="K3835" s="13"/>
      <c r="M3835" s="22"/>
      <c r="N3835" s="22"/>
    </row>
    <row r="3836" spans="1:14">
      <c r="A3836" s="6" t="s">
        <v>32</v>
      </c>
      <c r="B3836" s="62" t="s">
        <v>713</v>
      </c>
      <c r="C3836" s="2" t="s">
        <v>23</v>
      </c>
      <c r="D3836" s="2" t="s">
        <v>130</v>
      </c>
      <c r="E3836" s="12"/>
      <c r="F3836" s="12"/>
      <c r="G3836" s="13"/>
      <c r="H3836" s="13"/>
      <c r="I3836" s="13"/>
      <c r="J3836" s="13"/>
      <c r="K3836" s="13"/>
      <c r="M3836" s="22"/>
      <c r="N3836" s="22"/>
    </row>
    <row r="3837" spans="1:14">
      <c r="A3837" s="6" t="s">
        <v>32</v>
      </c>
      <c r="B3837" s="62" t="s">
        <v>713</v>
      </c>
      <c r="C3837" s="2" t="s">
        <v>23</v>
      </c>
      <c r="D3837" s="2" t="s">
        <v>137</v>
      </c>
      <c r="E3837" s="12"/>
      <c r="F3837" s="12"/>
      <c r="G3837" s="13"/>
      <c r="H3837" s="13"/>
      <c r="I3837" s="13"/>
      <c r="J3837" s="13"/>
      <c r="K3837" s="13"/>
      <c r="M3837" s="22"/>
      <c r="N3837" s="22"/>
    </row>
    <row r="3838" spans="1:14" ht="27.6">
      <c r="A3838" s="6" t="s">
        <v>32</v>
      </c>
      <c r="B3838" s="62" t="s">
        <v>713</v>
      </c>
      <c r="C3838" s="2" t="s">
        <v>23</v>
      </c>
      <c r="D3838" s="2" t="s">
        <v>138</v>
      </c>
      <c r="E3838" s="12"/>
      <c r="F3838" s="12"/>
      <c r="G3838" s="13"/>
      <c r="H3838" s="13"/>
      <c r="I3838" s="13"/>
      <c r="J3838" s="13"/>
      <c r="K3838" s="13"/>
      <c r="M3838" s="22"/>
      <c r="N3838" s="22"/>
    </row>
    <row r="3839" spans="1:14">
      <c r="A3839" s="6" t="s">
        <v>32</v>
      </c>
      <c r="B3839" s="62" t="s">
        <v>713</v>
      </c>
      <c r="C3839" s="2" t="s">
        <v>23</v>
      </c>
      <c r="D3839" s="2" t="s">
        <v>134</v>
      </c>
      <c r="E3839" s="12"/>
      <c r="F3839" s="12"/>
      <c r="G3839" s="13"/>
      <c r="H3839" s="13"/>
      <c r="I3839" s="13"/>
      <c r="J3839" s="13"/>
      <c r="K3839" s="13"/>
      <c r="M3839" s="22"/>
      <c r="N3839" s="22"/>
    </row>
    <row r="3840" spans="1:14">
      <c r="A3840" s="6" t="s">
        <v>32</v>
      </c>
      <c r="B3840" s="62" t="s">
        <v>713</v>
      </c>
      <c r="C3840" s="2" t="s">
        <v>24</v>
      </c>
      <c r="D3840" s="2" t="s">
        <v>125</v>
      </c>
      <c r="E3840" s="12"/>
      <c r="F3840" s="12"/>
      <c r="G3840" s="13">
        <v>9788846</v>
      </c>
      <c r="H3840" s="13">
        <v>3334519</v>
      </c>
      <c r="I3840" s="13"/>
      <c r="J3840" s="13">
        <v>6454327</v>
      </c>
      <c r="K3840" s="13"/>
      <c r="M3840" s="22"/>
      <c r="N3840" s="22"/>
    </row>
    <row r="3841" spans="1:14">
      <c r="A3841" s="6" t="s">
        <v>32</v>
      </c>
      <c r="B3841" s="62" t="s">
        <v>713</v>
      </c>
      <c r="C3841" s="2" t="s">
        <v>24</v>
      </c>
      <c r="D3841" s="2" t="s">
        <v>126</v>
      </c>
      <c r="E3841" s="12"/>
      <c r="F3841" s="12"/>
      <c r="G3841" s="13">
        <v>9693502</v>
      </c>
      <c r="H3841" s="13">
        <v>277183</v>
      </c>
      <c r="I3841" s="13"/>
      <c r="J3841" s="13">
        <v>5587889</v>
      </c>
      <c r="K3841" s="13"/>
      <c r="L3841" s="2">
        <v>2760806</v>
      </c>
      <c r="M3841" s="22">
        <v>1067624</v>
      </c>
      <c r="N3841" s="22" t="s">
        <v>728</v>
      </c>
    </row>
    <row r="3842" spans="1:14">
      <c r="A3842" s="6" t="s">
        <v>32</v>
      </c>
      <c r="B3842" s="62" t="s">
        <v>713</v>
      </c>
      <c r="C3842" s="2" t="s">
        <v>24</v>
      </c>
      <c r="D3842" s="2" t="s">
        <v>127</v>
      </c>
      <c r="E3842" s="12"/>
      <c r="F3842" s="12"/>
      <c r="G3842" s="13"/>
      <c r="H3842" s="13"/>
      <c r="I3842" s="13"/>
      <c r="J3842" s="13"/>
      <c r="K3842" s="13"/>
      <c r="M3842" s="22"/>
      <c r="N3842" s="22"/>
    </row>
    <row r="3843" spans="1:14">
      <c r="A3843" s="6" t="s">
        <v>32</v>
      </c>
      <c r="B3843" s="62" t="s">
        <v>713</v>
      </c>
      <c r="C3843" s="2" t="s">
        <v>24</v>
      </c>
      <c r="D3843" s="2" t="s">
        <v>128</v>
      </c>
      <c r="E3843" s="12"/>
      <c r="F3843" s="12"/>
      <c r="G3843" s="13"/>
      <c r="H3843" s="13"/>
      <c r="I3843" s="13"/>
      <c r="J3843" s="13"/>
      <c r="K3843" s="13"/>
      <c r="M3843" s="22"/>
      <c r="N3843" s="22"/>
    </row>
    <row r="3844" spans="1:14">
      <c r="A3844" s="6" t="s">
        <v>32</v>
      </c>
      <c r="B3844" s="62" t="s">
        <v>713</v>
      </c>
      <c r="C3844" s="2" t="s">
        <v>24</v>
      </c>
      <c r="D3844" s="2" t="s">
        <v>129</v>
      </c>
      <c r="E3844" s="12"/>
      <c r="F3844" s="12"/>
      <c r="G3844" s="13">
        <v>1228002</v>
      </c>
      <c r="H3844" s="13">
        <v>251915</v>
      </c>
      <c r="I3844" s="13"/>
      <c r="J3844" s="13">
        <v>381631</v>
      </c>
      <c r="K3844" s="13"/>
      <c r="L3844" s="2">
        <v>185361</v>
      </c>
      <c r="M3844" s="22">
        <v>409095</v>
      </c>
      <c r="N3844" s="22" t="s">
        <v>728</v>
      </c>
    </row>
    <row r="3845" spans="1:14">
      <c r="A3845" s="6" t="s">
        <v>32</v>
      </c>
      <c r="B3845" s="62" t="s">
        <v>713</v>
      </c>
      <c r="C3845" s="2" t="s">
        <v>24</v>
      </c>
      <c r="D3845" s="2" t="s">
        <v>130</v>
      </c>
      <c r="E3845" s="12"/>
      <c r="F3845" s="12"/>
      <c r="G3845" s="13"/>
      <c r="H3845" s="13"/>
      <c r="I3845" s="13"/>
      <c r="J3845" s="13"/>
      <c r="K3845" s="13"/>
      <c r="M3845" s="22"/>
      <c r="N3845" s="22"/>
    </row>
    <row r="3846" spans="1:14">
      <c r="A3846" s="6" t="s">
        <v>32</v>
      </c>
      <c r="B3846" s="62" t="s">
        <v>713</v>
      </c>
      <c r="C3846" s="2" t="s">
        <v>24</v>
      </c>
      <c r="D3846" s="2" t="s">
        <v>137</v>
      </c>
      <c r="E3846" s="12"/>
      <c r="F3846" s="12"/>
      <c r="G3846" s="13"/>
      <c r="H3846" s="13"/>
      <c r="I3846" s="13"/>
      <c r="J3846" s="13"/>
      <c r="K3846" s="13"/>
      <c r="M3846" s="22"/>
      <c r="N3846" s="22"/>
    </row>
    <row r="3847" spans="1:14">
      <c r="A3847" s="6" t="s">
        <v>32</v>
      </c>
      <c r="B3847" s="62" t="s">
        <v>713</v>
      </c>
      <c r="C3847" s="2" t="s">
        <v>24</v>
      </c>
      <c r="D3847" s="2" t="s">
        <v>139</v>
      </c>
      <c r="E3847" s="12"/>
      <c r="F3847" s="12"/>
      <c r="G3847" s="13"/>
      <c r="H3847" s="13"/>
      <c r="I3847" s="13"/>
      <c r="J3847" s="13"/>
      <c r="K3847" s="13"/>
      <c r="M3847" s="22"/>
      <c r="N3847" s="22"/>
    </row>
    <row r="3848" spans="1:14" ht="27.6">
      <c r="A3848" s="6" t="s">
        <v>32</v>
      </c>
      <c r="B3848" s="62" t="s">
        <v>713</v>
      </c>
      <c r="C3848" s="2" t="s">
        <v>24</v>
      </c>
      <c r="D3848" s="2" t="s">
        <v>140</v>
      </c>
      <c r="E3848" s="12"/>
      <c r="F3848" s="12"/>
      <c r="G3848" s="13"/>
      <c r="H3848" s="13"/>
      <c r="I3848" s="13"/>
      <c r="J3848" s="13"/>
      <c r="K3848" s="13"/>
      <c r="M3848" s="22"/>
      <c r="N3848" s="22"/>
    </row>
    <row r="3849" spans="1:14">
      <c r="A3849" s="6" t="s">
        <v>32</v>
      </c>
      <c r="B3849" s="62" t="s">
        <v>713</v>
      </c>
      <c r="C3849" s="2" t="s">
        <v>24</v>
      </c>
      <c r="D3849" s="2" t="s">
        <v>134</v>
      </c>
      <c r="E3849" s="12"/>
      <c r="F3849" s="12"/>
      <c r="G3849" s="13"/>
      <c r="H3849" s="13"/>
      <c r="I3849" s="13"/>
      <c r="J3849" s="13"/>
      <c r="K3849" s="13"/>
      <c r="M3849" s="22"/>
      <c r="N3849" s="22"/>
    </row>
    <row r="3850" spans="1:14">
      <c r="A3850" s="6" t="s">
        <v>32</v>
      </c>
      <c r="B3850" s="62" t="s">
        <v>713</v>
      </c>
      <c r="C3850" s="2" t="s">
        <v>25</v>
      </c>
      <c r="D3850" s="2" t="s">
        <v>134</v>
      </c>
      <c r="E3850" s="12"/>
      <c r="F3850" s="12"/>
      <c r="G3850" s="13"/>
      <c r="H3850" s="13"/>
      <c r="I3850" s="13"/>
      <c r="J3850" s="13"/>
      <c r="K3850" s="13"/>
      <c r="M3850" s="22"/>
      <c r="N3850" s="22"/>
    </row>
    <row r="3851" spans="1:14">
      <c r="A3851" s="6" t="s">
        <v>32</v>
      </c>
      <c r="B3851" s="62" t="s">
        <v>713</v>
      </c>
      <c r="C3851" s="2" t="s">
        <v>25</v>
      </c>
      <c r="D3851" s="2" t="s">
        <v>134</v>
      </c>
      <c r="E3851" s="12"/>
      <c r="F3851" s="12"/>
      <c r="G3851" s="13"/>
      <c r="H3851" s="13"/>
      <c r="I3851" s="13"/>
      <c r="J3851" s="13"/>
      <c r="K3851" s="13"/>
      <c r="M3851" s="22"/>
      <c r="N3851" s="22"/>
    </row>
    <row r="3852" spans="1:14">
      <c r="A3852" s="6" t="s">
        <v>32</v>
      </c>
      <c r="B3852" s="62" t="s">
        <v>713</v>
      </c>
      <c r="C3852" s="2" t="s">
        <v>26</v>
      </c>
      <c r="D3852" s="2" t="s">
        <v>134</v>
      </c>
      <c r="E3852" s="12"/>
      <c r="F3852" s="12"/>
      <c r="G3852" s="13"/>
      <c r="H3852" s="13"/>
      <c r="I3852" s="13"/>
      <c r="J3852" s="13"/>
      <c r="K3852" s="13"/>
      <c r="M3852" s="22"/>
      <c r="N3852" s="22"/>
    </row>
    <row r="3853" spans="1:14">
      <c r="A3853" s="6" t="s">
        <v>32</v>
      </c>
      <c r="B3853" s="62" t="s">
        <v>713</v>
      </c>
      <c r="C3853" s="2" t="s">
        <v>26</v>
      </c>
      <c r="D3853" s="2" t="s">
        <v>134</v>
      </c>
      <c r="E3853" s="12"/>
      <c r="F3853" s="12"/>
      <c r="G3853" s="13"/>
      <c r="H3853" s="13"/>
      <c r="I3853" s="13"/>
      <c r="J3853" s="13"/>
      <c r="K3853" s="13"/>
      <c r="M3853" s="22"/>
      <c r="N3853" s="22"/>
    </row>
    <row r="3854" spans="1:14">
      <c r="A3854" s="6" t="s">
        <v>32</v>
      </c>
      <c r="B3854" s="62" t="s">
        <v>713</v>
      </c>
      <c r="C3854" s="2" t="s">
        <v>14</v>
      </c>
      <c r="D3854" s="2" t="s">
        <v>134</v>
      </c>
      <c r="E3854" s="12"/>
      <c r="F3854" s="12"/>
      <c r="G3854" s="13"/>
      <c r="H3854" s="13"/>
      <c r="I3854" s="13"/>
      <c r="J3854" s="13"/>
      <c r="K3854" s="13"/>
      <c r="M3854" s="22"/>
      <c r="N3854" s="22"/>
    </row>
    <row r="3855" spans="1:14">
      <c r="A3855" s="6" t="s">
        <v>32</v>
      </c>
      <c r="B3855" s="62" t="s">
        <v>713</v>
      </c>
      <c r="C3855" s="2" t="s">
        <v>14</v>
      </c>
      <c r="D3855" s="2" t="s">
        <v>134</v>
      </c>
      <c r="E3855" s="12"/>
      <c r="F3855" s="12"/>
      <c r="G3855" s="13"/>
      <c r="H3855" s="13"/>
      <c r="I3855" s="13"/>
      <c r="J3855" s="13"/>
      <c r="K3855" s="13"/>
      <c r="M3855" s="22"/>
      <c r="N3855" s="22"/>
    </row>
    <row r="3856" spans="1:14" ht="27.6">
      <c r="A3856" s="6" t="s">
        <v>32</v>
      </c>
      <c r="B3856" s="62" t="s">
        <v>713</v>
      </c>
      <c r="C3856" s="2" t="s">
        <v>27</v>
      </c>
      <c r="D3856" s="2" t="s">
        <v>141</v>
      </c>
      <c r="E3856" s="12"/>
      <c r="F3856" s="12"/>
      <c r="G3856" s="13"/>
      <c r="H3856" s="13"/>
      <c r="I3856" s="13"/>
      <c r="J3856" s="13"/>
      <c r="K3856" s="13"/>
      <c r="M3856" s="22"/>
      <c r="N3856" s="22"/>
    </row>
    <row r="3857" spans="1:14" ht="41.4">
      <c r="A3857" s="6" t="s">
        <v>32</v>
      </c>
      <c r="B3857" s="62" t="s">
        <v>713</v>
      </c>
      <c r="C3857" s="2" t="s">
        <v>27</v>
      </c>
      <c r="D3857" s="2" t="s">
        <v>142</v>
      </c>
      <c r="E3857" s="12">
        <v>231347</v>
      </c>
      <c r="F3857" s="12">
        <v>9634</v>
      </c>
      <c r="G3857" s="13">
        <v>-35958</v>
      </c>
      <c r="H3857" s="13">
        <v>97153</v>
      </c>
      <c r="I3857" s="13"/>
      <c r="J3857" s="13">
        <v>25258</v>
      </c>
      <c r="K3857" s="13"/>
      <c r="L3857" s="2">
        <v>597</v>
      </c>
      <c r="M3857" s="22"/>
      <c r="N3857" s="22" t="s">
        <v>729</v>
      </c>
    </row>
    <row r="3858" spans="1:14" ht="27.6">
      <c r="A3858" s="6" t="s">
        <v>33</v>
      </c>
      <c r="B3858" s="63" t="s">
        <v>730</v>
      </c>
      <c r="C3858" s="2" t="s">
        <v>22</v>
      </c>
      <c r="D3858" s="2" t="s">
        <v>125</v>
      </c>
      <c r="E3858" s="12">
        <v>772901</v>
      </c>
      <c r="F3858" s="12">
        <v>772901</v>
      </c>
      <c r="G3858" s="13"/>
      <c r="H3858" s="13"/>
      <c r="I3858" s="13"/>
      <c r="J3858" s="13"/>
      <c r="K3858" s="13"/>
      <c r="M3858" s="22"/>
      <c r="N3858" s="22"/>
    </row>
    <row r="3859" spans="1:14" ht="27.6">
      <c r="A3859" s="6" t="s">
        <v>33</v>
      </c>
      <c r="B3859" s="62" t="s">
        <v>730</v>
      </c>
      <c r="C3859" s="2" t="s">
        <v>22</v>
      </c>
      <c r="D3859" s="2" t="s">
        <v>126</v>
      </c>
      <c r="E3859" s="12">
        <v>772900</v>
      </c>
      <c r="F3859" s="12">
        <v>772900</v>
      </c>
      <c r="G3859" s="13"/>
      <c r="H3859" s="13"/>
      <c r="I3859" s="13"/>
      <c r="J3859" s="13"/>
      <c r="K3859" s="13"/>
      <c r="M3859" s="22"/>
      <c r="N3859" s="22"/>
    </row>
    <row r="3860" spans="1:14" ht="27.6">
      <c r="A3860" s="6" t="s">
        <v>33</v>
      </c>
      <c r="B3860" s="62" t="s">
        <v>730</v>
      </c>
      <c r="C3860" s="2" t="s">
        <v>22</v>
      </c>
      <c r="D3860" s="2" t="s">
        <v>127</v>
      </c>
      <c r="E3860" s="12"/>
      <c r="F3860" s="12"/>
      <c r="G3860" s="13"/>
      <c r="H3860" s="13"/>
      <c r="I3860" s="13"/>
      <c r="J3860" s="13"/>
      <c r="K3860" s="13"/>
      <c r="M3860" s="22"/>
      <c r="N3860" s="22"/>
    </row>
    <row r="3861" spans="1:14" ht="27.6">
      <c r="A3861" s="6" t="s">
        <v>33</v>
      </c>
      <c r="B3861" s="62" t="s">
        <v>730</v>
      </c>
      <c r="C3861" s="2" t="s">
        <v>22</v>
      </c>
      <c r="D3861" s="2" t="s">
        <v>128</v>
      </c>
      <c r="E3861" s="12"/>
      <c r="F3861" s="12"/>
      <c r="G3861" s="13"/>
      <c r="H3861" s="13"/>
      <c r="I3861" s="13"/>
      <c r="J3861" s="13"/>
      <c r="K3861" s="13"/>
      <c r="M3861" s="22"/>
      <c r="N3861" s="22"/>
    </row>
    <row r="3862" spans="1:14" ht="27.6">
      <c r="A3862" s="6" t="s">
        <v>33</v>
      </c>
      <c r="B3862" s="62" t="s">
        <v>730</v>
      </c>
      <c r="C3862" s="2" t="s">
        <v>22</v>
      </c>
      <c r="D3862" s="2" t="s">
        <v>129</v>
      </c>
      <c r="E3862" s="12">
        <v>129390</v>
      </c>
      <c r="F3862" s="12">
        <v>129390</v>
      </c>
      <c r="G3862" s="13">
        <v>1194</v>
      </c>
      <c r="H3862" s="13"/>
      <c r="I3862" s="13"/>
      <c r="J3862" s="13">
        <v>935</v>
      </c>
      <c r="K3862" s="13"/>
      <c r="M3862" s="22"/>
      <c r="N3862" s="22"/>
    </row>
    <row r="3863" spans="1:14" ht="27.6">
      <c r="A3863" s="6" t="s">
        <v>33</v>
      </c>
      <c r="B3863" s="62" t="s">
        <v>730</v>
      </c>
      <c r="C3863" s="2" t="s">
        <v>22</v>
      </c>
      <c r="D3863" s="2" t="s">
        <v>130</v>
      </c>
      <c r="E3863" s="12"/>
      <c r="F3863" s="12"/>
      <c r="G3863" s="13"/>
      <c r="H3863" s="13"/>
      <c r="I3863" s="13"/>
      <c r="J3863" s="13"/>
      <c r="K3863" s="13"/>
      <c r="M3863" s="22"/>
      <c r="N3863" s="22"/>
    </row>
    <row r="3864" spans="1:14" ht="27.6">
      <c r="A3864" s="6" t="s">
        <v>33</v>
      </c>
      <c r="B3864" s="62" t="s">
        <v>730</v>
      </c>
      <c r="C3864" s="2" t="s">
        <v>22</v>
      </c>
      <c r="D3864" s="2" t="s">
        <v>131</v>
      </c>
      <c r="E3864" s="12"/>
      <c r="F3864" s="12"/>
      <c r="G3864" s="13"/>
      <c r="H3864" s="13"/>
      <c r="I3864" s="13"/>
      <c r="J3864" s="13"/>
      <c r="K3864" s="13"/>
      <c r="M3864" s="22"/>
      <c r="N3864" s="22"/>
    </row>
    <row r="3865" spans="1:14" ht="27.6">
      <c r="A3865" s="6" t="s">
        <v>33</v>
      </c>
      <c r="B3865" s="62" t="s">
        <v>730</v>
      </c>
      <c r="C3865" s="2" t="s">
        <v>22</v>
      </c>
      <c r="D3865" s="2" t="s">
        <v>132</v>
      </c>
      <c r="E3865" s="12"/>
      <c r="F3865" s="12"/>
      <c r="G3865" s="13"/>
      <c r="H3865" s="13"/>
      <c r="I3865" s="13"/>
      <c r="J3865" s="13"/>
      <c r="K3865" s="13"/>
      <c r="M3865" s="22"/>
      <c r="N3865" s="22"/>
    </row>
    <row r="3866" spans="1:14" ht="27.6">
      <c r="A3866" s="6" t="s">
        <v>33</v>
      </c>
      <c r="B3866" s="62" t="s">
        <v>730</v>
      </c>
      <c r="C3866" s="2" t="s">
        <v>22</v>
      </c>
      <c r="D3866" s="2" t="s">
        <v>133</v>
      </c>
      <c r="E3866" s="12">
        <v>4921409</v>
      </c>
      <c r="F3866" s="12">
        <v>4921409</v>
      </c>
      <c r="G3866" s="13"/>
      <c r="H3866" s="13"/>
      <c r="I3866" s="13">
        <v>16412762</v>
      </c>
      <c r="J3866" s="13">
        <v>16412762</v>
      </c>
      <c r="K3866" s="13"/>
      <c r="M3866" s="22"/>
      <c r="N3866" s="22"/>
    </row>
    <row r="3867" spans="1:14" ht="27.6">
      <c r="A3867" s="6" t="s">
        <v>33</v>
      </c>
      <c r="B3867" s="62" t="s">
        <v>730</v>
      </c>
      <c r="C3867" s="2" t="s">
        <v>22</v>
      </c>
      <c r="D3867" s="2" t="s">
        <v>134</v>
      </c>
      <c r="E3867" s="12">
        <v>395262</v>
      </c>
      <c r="F3867" s="12">
        <v>38435</v>
      </c>
      <c r="G3867" s="13"/>
      <c r="H3867" s="13">
        <v>332598</v>
      </c>
      <c r="I3867" s="13"/>
      <c r="J3867" s="13"/>
      <c r="K3867" s="13"/>
      <c r="M3867" s="22"/>
      <c r="N3867" s="22"/>
    </row>
    <row r="3868" spans="1:14" ht="27.6">
      <c r="A3868" s="6" t="s">
        <v>33</v>
      </c>
      <c r="B3868" s="62" t="s">
        <v>730</v>
      </c>
      <c r="C3868" s="2" t="s">
        <v>87</v>
      </c>
      <c r="D3868" s="2" t="s">
        <v>135</v>
      </c>
      <c r="E3868" s="12"/>
      <c r="F3868" s="12"/>
      <c r="G3868" s="13"/>
      <c r="H3868" s="13"/>
      <c r="I3868" s="13"/>
      <c r="J3868" s="13"/>
      <c r="K3868" s="13"/>
      <c r="M3868" s="22"/>
      <c r="N3868" s="22"/>
    </row>
    <row r="3869" spans="1:14" ht="27.6">
      <c r="A3869" s="6" t="s">
        <v>33</v>
      </c>
      <c r="B3869" s="62" t="s">
        <v>730</v>
      </c>
      <c r="C3869" s="2" t="s">
        <v>23</v>
      </c>
      <c r="D3869" s="2" t="s">
        <v>136</v>
      </c>
      <c r="E3869" s="12"/>
      <c r="F3869" s="12"/>
      <c r="G3869" s="13">
        <v>772901</v>
      </c>
      <c r="H3869" s="13">
        <v>772901</v>
      </c>
      <c r="I3869" s="13"/>
      <c r="J3869" s="13"/>
      <c r="K3869" s="13"/>
      <c r="M3869" s="22"/>
      <c r="N3869" s="22"/>
    </row>
    <row r="3870" spans="1:14" ht="27.6">
      <c r="A3870" s="6" t="s">
        <v>33</v>
      </c>
      <c r="B3870" s="62" t="s">
        <v>730</v>
      </c>
      <c r="C3870" s="2" t="s">
        <v>23</v>
      </c>
      <c r="D3870" s="2" t="s">
        <v>126</v>
      </c>
      <c r="E3870" s="12"/>
      <c r="F3870" s="12"/>
      <c r="G3870" s="13">
        <v>1450603</v>
      </c>
      <c r="H3870" s="13">
        <v>1253906</v>
      </c>
      <c r="I3870" s="13"/>
      <c r="J3870" s="13">
        <v>252837</v>
      </c>
      <c r="K3870" s="13"/>
      <c r="M3870" s="22"/>
      <c r="N3870" s="22"/>
    </row>
    <row r="3871" spans="1:14" ht="27.6">
      <c r="A3871" s="6" t="s">
        <v>33</v>
      </c>
      <c r="B3871" s="62" t="s">
        <v>730</v>
      </c>
      <c r="C3871" s="2" t="s">
        <v>23</v>
      </c>
      <c r="D3871" s="2" t="s">
        <v>127</v>
      </c>
      <c r="E3871" s="12"/>
      <c r="F3871" s="12"/>
      <c r="G3871" s="13"/>
      <c r="H3871" s="13"/>
      <c r="I3871" s="13"/>
      <c r="J3871" s="13"/>
      <c r="K3871" s="13"/>
      <c r="M3871" s="22"/>
      <c r="N3871" s="22"/>
    </row>
    <row r="3872" spans="1:14" ht="27.6">
      <c r="A3872" s="6" t="s">
        <v>33</v>
      </c>
      <c r="B3872" s="62" t="s">
        <v>730</v>
      </c>
      <c r="C3872" s="2" t="s">
        <v>23</v>
      </c>
      <c r="D3872" s="2" t="s">
        <v>128</v>
      </c>
      <c r="E3872" s="12"/>
      <c r="F3872" s="12"/>
      <c r="G3872" s="13"/>
      <c r="H3872" s="13"/>
      <c r="I3872" s="13"/>
      <c r="J3872" s="13"/>
      <c r="K3872" s="13"/>
      <c r="M3872" s="22"/>
      <c r="N3872" s="22"/>
    </row>
    <row r="3873" spans="1:14" ht="27.6">
      <c r="A3873" s="6" t="s">
        <v>33</v>
      </c>
      <c r="B3873" s="62" t="s">
        <v>730</v>
      </c>
      <c r="C3873" s="2" t="s">
        <v>23</v>
      </c>
      <c r="D3873" s="2" t="s">
        <v>129</v>
      </c>
      <c r="E3873" s="12"/>
      <c r="F3873" s="12"/>
      <c r="G3873" s="13">
        <v>166959</v>
      </c>
      <c r="H3873" s="13">
        <v>60739</v>
      </c>
      <c r="I3873" s="13"/>
      <c r="J3873" s="13">
        <v>106220</v>
      </c>
      <c r="K3873" s="13"/>
      <c r="M3873" s="22"/>
      <c r="N3873" s="22"/>
    </row>
    <row r="3874" spans="1:14" ht="27.6">
      <c r="A3874" s="6" t="s">
        <v>33</v>
      </c>
      <c r="B3874" s="62" t="s">
        <v>730</v>
      </c>
      <c r="C3874" s="2" t="s">
        <v>23</v>
      </c>
      <c r="D3874" s="2" t="s">
        <v>130</v>
      </c>
      <c r="E3874" s="12"/>
      <c r="F3874" s="12"/>
      <c r="G3874" s="13"/>
      <c r="H3874" s="13"/>
      <c r="I3874" s="13"/>
      <c r="J3874" s="13"/>
      <c r="K3874" s="13"/>
      <c r="M3874" s="22"/>
      <c r="N3874" s="22"/>
    </row>
    <row r="3875" spans="1:14" ht="27.6">
      <c r="A3875" s="6" t="s">
        <v>33</v>
      </c>
      <c r="B3875" s="62" t="s">
        <v>730</v>
      </c>
      <c r="C3875" s="2" t="s">
        <v>23</v>
      </c>
      <c r="D3875" s="2" t="s">
        <v>137</v>
      </c>
      <c r="E3875" s="12"/>
      <c r="F3875" s="12"/>
      <c r="G3875" s="13"/>
      <c r="H3875" s="13"/>
      <c r="I3875" s="13"/>
      <c r="J3875" s="13"/>
      <c r="K3875" s="13"/>
      <c r="M3875" s="22"/>
      <c r="N3875" s="22"/>
    </row>
    <row r="3876" spans="1:14" ht="27.6">
      <c r="A3876" s="6" t="s">
        <v>33</v>
      </c>
      <c r="B3876" s="62" t="s">
        <v>730</v>
      </c>
      <c r="C3876" s="2" t="s">
        <v>23</v>
      </c>
      <c r="D3876" s="2" t="s">
        <v>138</v>
      </c>
      <c r="E3876" s="12"/>
      <c r="F3876" s="12"/>
      <c r="G3876" s="13"/>
      <c r="H3876" s="13"/>
      <c r="I3876" s="13"/>
      <c r="J3876" s="13"/>
      <c r="K3876" s="13"/>
      <c r="M3876" s="22"/>
      <c r="N3876" s="22"/>
    </row>
    <row r="3877" spans="1:14" ht="27.6">
      <c r="A3877" s="6" t="s">
        <v>33</v>
      </c>
      <c r="B3877" s="62" t="s">
        <v>730</v>
      </c>
      <c r="C3877" s="2" t="s">
        <v>23</v>
      </c>
      <c r="D3877" s="2" t="s">
        <v>134</v>
      </c>
      <c r="E3877" s="12"/>
      <c r="F3877" s="12"/>
      <c r="G3877" s="13"/>
      <c r="H3877" s="13"/>
      <c r="I3877" s="13"/>
      <c r="J3877" s="13"/>
      <c r="K3877" s="13"/>
      <c r="M3877" s="22"/>
      <c r="N3877" s="22"/>
    </row>
    <row r="3878" spans="1:14" ht="27.6">
      <c r="A3878" s="6" t="s">
        <v>33</v>
      </c>
      <c r="B3878" s="62" t="s">
        <v>730</v>
      </c>
      <c r="C3878" s="2" t="s">
        <v>24</v>
      </c>
      <c r="D3878" s="2" t="s">
        <v>125</v>
      </c>
      <c r="E3878" s="12"/>
      <c r="F3878" s="12"/>
      <c r="G3878" s="13">
        <v>2024065</v>
      </c>
      <c r="H3878" s="13"/>
      <c r="I3878" s="13"/>
      <c r="J3878" s="13">
        <v>2024065</v>
      </c>
      <c r="K3878" s="13"/>
      <c r="M3878" s="22"/>
      <c r="N3878" s="22"/>
    </row>
    <row r="3879" spans="1:14" ht="27.6">
      <c r="A3879" s="6" t="s">
        <v>33</v>
      </c>
      <c r="B3879" s="62" t="s">
        <v>730</v>
      </c>
      <c r="C3879" s="2" t="s">
        <v>24</v>
      </c>
      <c r="D3879" s="2" t="s">
        <v>126</v>
      </c>
      <c r="E3879" s="12"/>
      <c r="F3879" s="12"/>
      <c r="G3879" s="13">
        <v>1993776</v>
      </c>
      <c r="H3879" s="13"/>
      <c r="I3879" s="13"/>
      <c r="J3879" s="13">
        <v>1229580</v>
      </c>
      <c r="K3879" s="13"/>
      <c r="L3879" s="2">
        <v>3969</v>
      </c>
      <c r="M3879" s="22"/>
      <c r="N3879" s="22"/>
    </row>
    <row r="3880" spans="1:14" ht="27.6">
      <c r="A3880" s="6" t="s">
        <v>33</v>
      </c>
      <c r="B3880" s="62" t="s">
        <v>730</v>
      </c>
      <c r="C3880" s="2" t="s">
        <v>24</v>
      </c>
      <c r="D3880" s="2" t="s">
        <v>127</v>
      </c>
      <c r="E3880" s="12"/>
      <c r="F3880" s="12"/>
      <c r="G3880" s="13"/>
      <c r="H3880" s="13"/>
      <c r="I3880" s="13"/>
      <c r="J3880" s="13"/>
      <c r="K3880" s="13"/>
      <c r="M3880" s="22"/>
      <c r="N3880" s="22"/>
    </row>
    <row r="3881" spans="1:14" ht="27.6">
      <c r="A3881" s="6" t="s">
        <v>33</v>
      </c>
      <c r="B3881" s="62" t="s">
        <v>730</v>
      </c>
      <c r="C3881" s="2" t="s">
        <v>24</v>
      </c>
      <c r="D3881" s="2" t="s">
        <v>128</v>
      </c>
      <c r="E3881" s="12"/>
      <c r="F3881" s="12"/>
      <c r="G3881" s="13"/>
      <c r="H3881" s="13"/>
      <c r="I3881" s="13"/>
      <c r="J3881" s="13"/>
      <c r="K3881" s="13"/>
      <c r="M3881" s="22"/>
      <c r="N3881" s="22"/>
    </row>
    <row r="3882" spans="1:14" ht="27.6">
      <c r="A3882" s="6" t="s">
        <v>33</v>
      </c>
      <c r="B3882" s="62" t="s">
        <v>730</v>
      </c>
      <c r="C3882" s="2" t="s">
        <v>24</v>
      </c>
      <c r="D3882" s="2" t="s">
        <v>129</v>
      </c>
      <c r="E3882" s="12"/>
      <c r="F3882" s="12"/>
      <c r="G3882" s="13"/>
      <c r="H3882" s="13"/>
      <c r="I3882" s="13"/>
      <c r="J3882" s="13"/>
      <c r="K3882" s="13"/>
      <c r="M3882" s="22"/>
      <c r="N3882" s="22"/>
    </row>
    <row r="3883" spans="1:14" ht="27.6">
      <c r="A3883" s="6" t="s">
        <v>33</v>
      </c>
      <c r="B3883" s="62" t="s">
        <v>730</v>
      </c>
      <c r="C3883" s="2" t="s">
        <v>24</v>
      </c>
      <c r="D3883" s="2" t="s">
        <v>130</v>
      </c>
      <c r="E3883" s="12"/>
      <c r="F3883" s="12"/>
      <c r="G3883" s="13"/>
      <c r="H3883" s="13"/>
      <c r="I3883" s="13"/>
      <c r="J3883" s="13"/>
      <c r="K3883" s="13"/>
      <c r="M3883" s="22"/>
      <c r="N3883" s="22"/>
    </row>
    <row r="3884" spans="1:14" ht="27.6">
      <c r="A3884" s="6" t="s">
        <v>33</v>
      </c>
      <c r="B3884" s="62" t="s">
        <v>730</v>
      </c>
      <c r="C3884" s="2" t="s">
        <v>24</v>
      </c>
      <c r="D3884" s="2" t="s">
        <v>137</v>
      </c>
      <c r="E3884" s="12"/>
      <c r="F3884" s="12"/>
      <c r="G3884" s="13"/>
      <c r="H3884" s="13"/>
      <c r="I3884" s="13"/>
      <c r="J3884" s="13"/>
      <c r="K3884" s="13"/>
      <c r="M3884" s="22"/>
      <c r="N3884" s="22"/>
    </row>
    <row r="3885" spans="1:14" ht="27.6">
      <c r="A3885" s="6" t="s">
        <v>33</v>
      </c>
      <c r="B3885" s="62" t="s">
        <v>730</v>
      </c>
      <c r="C3885" s="2" t="s">
        <v>24</v>
      </c>
      <c r="D3885" s="2" t="s">
        <v>139</v>
      </c>
      <c r="E3885" s="12"/>
      <c r="F3885" s="12"/>
      <c r="G3885" s="13"/>
      <c r="H3885" s="13"/>
      <c r="I3885" s="13"/>
      <c r="J3885" s="13"/>
      <c r="K3885" s="13"/>
      <c r="M3885" s="22"/>
      <c r="N3885" s="22"/>
    </row>
    <row r="3886" spans="1:14" ht="27.6">
      <c r="A3886" s="6" t="s">
        <v>33</v>
      </c>
      <c r="B3886" s="62" t="s">
        <v>730</v>
      </c>
      <c r="C3886" s="2" t="s">
        <v>24</v>
      </c>
      <c r="D3886" s="2" t="s">
        <v>140</v>
      </c>
      <c r="E3886" s="12"/>
      <c r="F3886" s="12"/>
      <c r="G3886" s="13"/>
      <c r="H3886" s="13"/>
      <c r="I3886" s="13"/>
      <c r="J3886" s="13"/>
      <c r="K3886" s="13"/>
      <c r="M3886" s="22"/>
      <c r="N3886" s="22"/>
    </row>
    <row r="3887" spans="1:14" ht="27.6">
      <c r="A3887" s="6" t="s">
        <v>33</v>
      </c>
      <c r="B3887" s="62" t="s">
        <v>730</v>
      </c>
      <c r="C3887" s="2" t="s">
        <v>24</v>
      </c>
      <c r="D3887" s="2" t="s">
        <v>134</v>
      </c>
      <c r="E3887" s="12"/>
      <c r="F3887" s="12"/>
      <c r="G3887" s="13"/>
      <c r="H3887" s="13"/>
      <c r="I3887" s="13"/>
      <c r="J3887" s="13"/>
      <c r="K3887" s="13"/>
      <c r="M3887" s="22"/>
      <c r="N3887" s="22"/>
    </row>
    <row r="3888" spans="1:14" ht="27.6">
      <c r="A3888" s="6" t="s">
        <v>33</v>
      </c>
      <c r="B3888" s="62" t="s">
        <v>730</v>
      </c>
      <c r="C3888" s="2" t="s">
        <v>25</v>
      </c>
      <c r="D3888" s="2" t="s">
        <v>134</v>
      </c>
      <c r="E3888" s="12"/>
      <c r="F3888" s="12"/>
      <c r="G3888" s="13"/>
      <c r="H3888" s="13"/>
      <c r="I3888" s="13"/>
      <c r="J3888" s="13"/>
      <c r="K3888" s="13"/>
      <c r="M3888" s="22"/>
      <c r="N3888" s="22"/>
    </row>
    <row r="3889" spans="1:14" ht="27.6">
      <c r="A3889" s="6" t="s">
        <v>33</v>
      </c>
      <c r="B3889" s="62" t="s">
        <v>730</v>
      </c>
      <c r="C3889" s="2" t="s">
        <v>25</v>
      </c>
      <c r="D3889" s="2" t="s">
        <v>134</v>
      </c>
      <c r="E3889" s="12"/>
      <c r="F3889" s="12"/>
      <c r="G3889" s="13"/>
      <c r="H3889" s="13"/>
      <c r="I3889" s="13"/>
      <c r="J3889" s="13"/>
      <c r="K3889" s="13"/>
      <c r="M3889" s="22"/>
      <c r="N3889" s="22"/>
    </row>
    <row r="3890" spans="1:14" ht="27.6">
      <c r="A3890" s="6" t="s">
        <v>33</v>
      </c>
      <c r="B3890" s="62" t="s">
        <v>730</v>
      </c>
      <c r="C3890" s="2" t="s">
        <v>26</v>
      </c>
      <c r="D3890" s="2" t="s">
        <v>134</v>
      </c>
      <c r="E3890" s="12"/>
      <c r="F3890" s="12"/>
      <c r="G3890" s="13"/>
      <c r="H3890" s="13"/>
      <c r="I3890" s="13"/>
      <c r="J3890" s="13"/>
      <c r="K3890" s="13"/>
      <c r="M3890" s="22"/>
      <c r="N3890" s="22"/>
    </row>
    <row r="3891" spans="1:14" ht="27.6">
      <c r="A3891" s="6" t="s">
        <v>33</v>
      </c>
      <c r="B3891" s="62" t="s">
        <v>730</v>
      </c>
      <c r="C3891" s="2" t="s">
        <v>26</v>
      </c>
      <c r="D3891" s="2" t="s">
        <v>134</v>
      </c>
      <c r="E3891" s="12"/>
      <c r="F3891" s="12"/>
      <c r="G3891" s="13"/>
      <c r="H3891" s="13"/>
      <c r="I3891" s="13"/>
      <c r="J3891" s="13"/>
      <c r="K3891" s="13"/>
      <c r="M3891" s="22"/>
      <c r="N3891" s="22"/>
    </row>
    <row r="3892" spans="1:14" ht="27.6">
      <c r="A3892" s="6" t="s">
        <v>33</v>
      </c>
      <c r="B3892" s="62" t="s">
        <v>730</v>
      </c>
      <c r="C3892" s="2" t="s">
        <v>14</v>
      </c>
      <c r="D3892" s="2" t="s">
        <v>134</v>
      </c>
      <c r="E3892" s="12">
        <v>2254000</v>
      </c>
      <c r="F3892" s="12">
        <v>497878</v>
      </c>
      <c r="G3892" s="13">
        <v>7110754</v>
      </c>
      <c r="H3892" s="13">
        <v>3739247</v>
      </c>
      <c r="I3892" s="13">
        <v>10242723</v>
      </c>
      <c r="J3892" s="13">
        <v>4886429</v>
      </c>
      <c r="K3892" s="13">
        <v>3929374</v>
      </c>
      <c r="L3892" s="2">
        <v>3991992</v>
      </c>
      <c r="M3892" s="22"/>
      <c r="N3892" s="22"/>
    </row>
    <row r="3893" spans="1:14" ht="27.6">
      <c r="A3893" s="6" t="s">
        <v>33</v>
      </c>
      <c r="B3893" s="62" t="s">
        <v>730</v>
      </c>
      <c r="C3893" s="2" t="s">
        <v>14</v>
      </c>
      <c r="D3893" s="2" t="s">
        <v>134</v>
      </c>
      <c r="E3893" s="12"/>
      <c r="F3893" s="12"/>
      <c r="G3893" s="13"/>
      <c r="H3893" s="13"/>
      <c r="I3893" s="13"/>
      <c r="J3893" s="13"/>
      <c r="K3893" s="13"/>
      <c r="M3893" s="22"/>
      <c r="N3893" s="22"/>
    </row>
    <row r="3894" spans="1:14" ht="27.6">
      <c r="A3894" s="6" t="s">
        <v>33</v>
      </c>
      <c r="B3894" s="62" t="s">
        <v>730</v>
      </c>
      <c r="C3894" s="2" t="s">
        <v>27</v>
      </c>
      <c r="D3894" s="2" t="s">
        <v>141</v>
      </c>
      <c r="E3894" s="12"/>
      <c r="F3894" s="12"/>
      <c r="G3894" s="13"/>
      <c r="H3894" s="13"/>
      <c r="I3894" s="13">
        <v>1165351</v>
      </c>
      <c r="J3894" s="13">
        <v>1165351</v>
      </c>
      <c r="K3894" s="13">
        <v>507370</v>
      </c>
      <c r="L3894" s="2">
        <v>507370</v>
      </c>
      <c r="M3894" s="22"/>
      <c r="N3894" s="22" t="s">
        <v>733</v>
      </c>
    </row>
    <row r="3895" spans="1:14" ht="41.4">
      <c r="A3895" s="6" t="s">
        <v>33</v>
      </c>
      <c r="B3895" s="63" t="s">
        <v>730</v>
      </c>
      <c r="C3895" s="2" t="s">
        <v>27</v>
      </c>
      <c r="D3895" s="2" t="s">
        <v>142</v>
      </c>
      <c r="E3895" s="12"/>
      <c r="F3895" s="12"/>
      <c r="G3895" s="13">
        <v>1461857</v>
      </c>
      <c r="H3895" s="13">
        <v>368364</v>
      </c>
      <c r="I3895" s="13">
        <v>32092613</v>
      </c>
      <c r="J3895" s="13">
        <v>10368127</v>
      </c>
      <c r="K3895" s="13">
        <v>46985835</v>
      </c>
      <c r="L3895" s="2">
        <v>19904438</v>
      </c>
      <c r="M3895" s="22"/>
      <c r="N3895" s="22" t="s">
        <v>734</v>
      </c>
    </row>
    <row r="3896" spans="1:14" ht="27.6">
      <c r="A3896" s="6" t="s">
        <v>33</v>
      </c>
      <c r="B3896" s="62" t="s">
        <v>735</v>
      </c>
      <c r="C3896" s="2" t="s">
        <v>22</v>
      </c>
      <c r="D3896" s="2" t="s">
        <v>125</v>
      </c>
      <c r="E3896" s="12">
        <v>301303</v>
      </c>
      <c r="F3896" s="12">
        <v>162753</v>
      </c>
      <c r="G3896" s="13" t="s">
        <v>168</v>
      </c>
      <c r="H3896" s="13">
        <v>138550</v>
      </c>
      <c r="I3896" s="13"/>
      <c r="J3896" s="13"/>
      <c r="K3896" s="13"/>
      <c r="M3896" s="22"/>
      <c r="N3896" s="22" t="s">
        <v>737</v>
      </c>
    </row>
    <row r="3897" spans="1:14" ht="27.6">
      <c r="A3897" s="6" t="s">
        <v>33</v>
      </c>
      <c r="B3897" s="62" t="s">
        <v>735</v>
      </c>
      <c r="C3897" s="2" t="s">
        <v>22</v>
      </c>
      <c r="D3897" s="2" t="s">
        <v>126</v>
      </c>
      <c r="E3897" s="12">
        <v>301303</v>
      </c>
      <c r="F3897" s="12">
        <v>12201</v>
      </c>
      <c r="G3897" s="13" t="s">
        <v>168</v>
      </c>
      <c r="H3897" s="13">
        <v>289102</v>
      </c>
      <c r="I3897" s="13"/>
      <c r="J3897" s="13"/>
      <c r="K3897" s="13"/>
      <c r="M3897" s="22"/>
      <c r="N3897" s="22" t="s">
        <v>737</v>
      </c>
    </row>
    <row r="3898" spans="1:14" ht="27.6">
      <c r="A3898" s="6" t="s">
        <v>33</v>
      </c>
      <c r="B3898" s="62" t="s">
        <v>735</v>
      </c>
      <c r="C3898" s="2" t="s">
        <v>22</v>
      </c>
      <c r="D3898" s="2" t="s">
        <v>127</v>
      </c>
      <c r="E3898" s="12" t="s">
        <v>168</v>
      </c>
      <c r="F3898" s="12" t="s">
        <v>168</v>
      </c>
      <c r="G3898" s="13" t="s">
        <v>168</v>
      </c>
      <c r="H3898" s="13" t="s">
        <v>168</v>
      </c>
      <c r="I3898" s="13"/>
      <c r="J3898" s="13"/>
      <c r="K3898" s="13"/>
      <c r="M3898" s="22"/>
      <c r="N3898" s="22"/>
    </row>
    <row r="3899" spans="1:14" ht="27.6">
      <c r="A3899" s="6" t="s">
        <v>33</v>
      </c>
      <c r="B3899" s="62" t="s">
        <v>735</v>
      </c>
      <c r="C3899" s="2" t="s">
        <v>22</v>
      </c>
      <c r="D3899" s="2" t="s">
        <v>128</v>
      </c>
      <c r="E3899" s="12" t="s">
        <v>168</v>
      </c>
      <c r="F3899" s="12" t="s">
        <v>168</v>
      </c>
      <c r="G3899" s="13" t="s">
        <v>168</v>
      </c>
      <c r="H3899" s="13" t="s">
        <v>168</v>
      </c>
      <c r="I3899" s="13"/>
      <c r="J3899" s="13"/>
      <c r="K3899" s="13"/>
      <c r="M3899" s="22"/>
      <c r="N3899" s="22"/>
    </row>
    <row r="3900" spans="1:14" ht="27.6">
      <c r="A3900" s="6" t="s">
        <v>33</v>
      </c>
      <c r="B3900" s="62" t="s">
        <v>735</v>
      </c>
      <c r="C3900" s="2" t="s">
        <v>22</v>
      </c>
      <c r="D3900" s="2" t="s">
        <v>129</v>
      </c>
      <c r="E3900" s="12" t="s">
        <v>168</v>
      </c>
      <c r="F3900" s="12" t="s">
        <v>168</v>
      </c>
      <c r="G3900" s="13" t="s">
        <v>168</v>
      </c>
      <c r="H3900" s="13" t="s">
        <v>168</v>
      </c>
      <c r="I3900" s="13"/>
      <c r="J3900" s="13"/>
      <c r="K3900" s="13"/>
      <c r="M3900" s="22"/>
      <c r="N3900" s="22"/>
    </row>
    <row r="3901" spans="1:14" ht="27.6">
      <c r="A3901" s="6" t="s">
        <v>33</v>
      </c>
      <c r="B3901" s="62" t="s">
        <v>735</v>
      </c>
      <c r="C3901" s="2" t="s">
        <v>22</v>
      </c>
      <c r="D3901" s="2" t="s">
        <v>130</v>
      </c>
      <c r="E3901" s="12" t="s">
        <v>168</v>
      </c>
      <c r="F3901" s="12" t="s">
        <v>168</v>
      </c>
      <c r="G3901" s="13" t="s">
        <v>168</v>
      </c>
      <c r="H3901" s="13" t="s">
        <v>168</v>
      </c>
      <c r="I3901" s="13"/>
      <c r="J3901" s="13"/>
      <c r="K3901" s="13"/>
      <c r="M3901" s="22"/>
      <c r="N3901" s="22"/>
    </row>
    <row r="3902" spans="1:14" ht="27.6">
      <c r="A3902" s="6" t="s">
        <v>33</v>
      </c>
      <c r="B3902" s="62" t="s">
        <v>735</v>
      </c>
      <c r="C3902" s="2" t="s">
        <v>22</v>
      </c>
      <c r="D3902" s="2" t="s">
        <v>131</v>
      </c>
      <c r="E3902" s="12" t="s">
        <v>168</v>
      </c>
      <c r="F3902" s="12" t="s">
        <v>168</v>
      </c>
      <c r="G3902" s="13" t="s">
        <v>168</v>
      </c>
      <c r="H3902" s="13" t="s">
        <v>168</v>
      </c>
      <c r="I3902" s="13"/>
      <c r="J3902" s="13"/>
      <c r="K3902" s="13"/>
      <c r="M3902" s="22"/>
      <c r="N3902" s="22"/>
    </row>
    <row r="3903" spans="1:14" ht="27.6">
      <c r="A3903" s="6" t="s">
        <v>33</v>
      </c>
      <c r="B3903" s="62" t="s">
        <v>735</v>
      </c>
      <c r="C3903" s="2" t="s">
        <v>22</v>
      </c>
      <c r="D3903" s="2" t="s">
        <v>132</v>
      </c>
      <c r="E3903" s="12" t="s">
        <v>168</v>
      </c>
      <c r="F3903" s="12" t="s">
        <v>168</v>
      </c>
      <c r="G3903" s="13" t="s">
        <v>168</v>
      </c>
      <c r="H3903" s="13" t="s">
        <v>168</v>
      </c>
      <c r="I3903" s="13"/>
      <c r="J3903" s="13"/>
      <c r="K3903" s="13"/>
      <c r="M3903" s="22"/>
      <c r="N3903" s="22"/>
    </row>
    <row r="3904" spans="1:14" ht="27.6">
      <c r="A3904" s="6" t="s">
        <v>33</v>
      </c>
      <c r="B3904" s="62" t="s">
        <v>735</v>
      </c>
      <c r="C3904" s="2" t="s">
        <v>22</v>
      </c>
      <c r="D3904" s="2" t="s">
        <v>133</v>
      </c>
      <c r="E3904" s="12">
        <v>42284684</v>
      </c>
      <c r="F3904" s="12">
        <v>42284684</v>
      </c>
      <c r="G3904" s="13">
        <v>93204302</v>
      </c>
      <c r="H3904" s="13">
        <v>93204302</v>
      </c>
      <c r="I3904" s="13">
        <v>21203862</v>
      </c>
      <c r="J3904" s="13">
        <v>21203862</v>
      </c>
      <c r="K3904" s="13"/>
      <c r="L3904" s="2">
        <v>0</v>
      </c>
      <c r="M3904" s="22"/>
      <c r="N3904" s="22" t="s">
        <v>738</v>
      </c>
    </row>
    <row r="3905" spans="1:14" ht="27.6">
      <c r="A3905" s="6" t="s">
        <v>33</v>
      </c>
      <c r="B3905" s="62" t="s">
        <v>735</v>
      </c>
      <c r="C3905" s="2" t="s">
        <v>22</v>
      </c>
      <c r="D3905" s="2" t="s">
        <v>134</v>
      </c>
      <c r="E3905" s="12"/>
      <c r="F3905" s="12"/>
      <c r="G3905" s="13"/>
      <c r="H3905" s="13"/>
      <c r="I3905" s="13"/>
      <c r="J3905" s="13"/>
      <c r="K3905" s="13"/>
      <c r="M3905" s="22"/>
      <c r="N3905" s="22"/>
    </row>
    <row r="3906" spans="1:14" ht="27.6">
      <c r="A3906" s="6" t="s">
        <v>33</v>
      </c>
      <c r="B3906" s="62" t="s">
        <v>735</v>
      </c>
      <c r="C3906" s="2" t="s">
        <v>87</v>
      </c>
      <c r="D3906" s="2" t="s">
        <v>135</v>
      </c>
      <c r="E3906" s="12"/>
      <c r="F3906" s="12"/>
      <c r="G3906" s="13"/>
      <c r="H3906" s="13"/>
      <c r="I3906" s="13"/>
      <c r="J3906" s="13"/>
      <c r="K3906" s="13"/>
      <c r="M3906" s="22"/>
      <c r="N3906" s="22"/>
    </row>
    <row r="3907" spans="1:14" ht="27.6">
      <c r="A3907" s="6" t="s">
        <v>33</v>
      </c>
      <c r="B3907" s="62" t="s">
        <v>735</v>
      </c>
      <c r="C3907" s="2" t="s">
        <v>23</v>
      </c>
      <c r="D3907" s="2" t="s">
        <v>136</v>
      </c>
      <c r="E3907" s="12" t="s">
        <v>168</v>
      </c>
      <c r="F3907" s="12" t="s">
        <v>168</v>
      </c>
      <c r="G3907" s="13">
        <v>301303</v>
      </c>
      <c r="H3907" s="13">
        <v>62588</v>
      </c>
      <c r="I3907" s="13"/>
      <c r="J3907" s="13">
        <v>238715</v>
      </c>
      <c r="K3907" s="13"/>
      <c r="L3907" s="2">
        <v>0</v>
      </c>
      <c r="M3907" s="22"/>
      <c r="N3907" s="22" t="s">
        <v>739</v>
      </c>
    </row>
    <row r="3908" spans="1:14" ht="27.6">
      <c r="A3908" s="6" t="s">
        <v>33</v>
      </c>
      <c r="B3908" s="62" t="s">
        <v>735</v>
      </c>
      <c r="C3908" s="2" t="s">
        <v>23</v>
      </c>
      <c r="D3908" s="2" t="s">
        <v>126</v>
      </c>
      <c r="E3908" s="12" t="s">
        <v>168</v>
      </c>
      <c r="F3908" s="12" t="s">
        <v>168</v>
      </c>
      <c r="G3908" s="13">
        <v>542347</v>
      </c>
      <c r="H3908" s="13">
        <v>542347</v>
      </c>
      <c r="I3908" s="13"/>
      <c r="J3908" s="13" t="s">
        <v>740</v>
      </c>
      <c r="K3908" s="13"/>
      <c r="M3908" s="22"/>
      <c r="N3908" s="22" t="s">
        <v>739</v>
      </c>
    </row>
    <row r="3909" spans="1:14" ht="27.6">
      <c r="A3909" s="6" t="s">
        <v>33</v>
      </c>
      <c r="B3909" s="62" t="s">
        <v>735</v>
      </c>
      <c r="C3909" s="2" t="s">
        <v>23</v>
      </c>
      <c r="D3909" s="2" t="s">
        <v>127</v>
      </c>
      <c r="E3909" s="12" t="s">
        <v>168</v>
      </c>
      <c r="F3909" s="12" t="s">
        <v>168</v>
      </c>
      <c r="G3909" s="13" t="s">
        <v>168</v>
      </c>
      <c r="H3909" s="13" t="s">
        <v>168</v>
      </c>
      <c r="I3909" s="13"/>
      <c r="J3909" s="13"/>
      <c r="K3909" s="13"/>
      <c r="M3909" s="22"/>
      <c r="N3909" s="22"/>
    </row>
    <row r="3910" spans="1:14" ht="27.6">
      <c r="A3910" s="6" t="s">
        <v>33</v>
      </c>
      <c r="B3910" s="62" t="s">
        <v>735</v>
      </c>
      <c r="C3910" s="2" t="s">
        <v>23</v>
      </c>
      <c r="D3910" s="2" t="s">
        <v>128</v>
      </c>
      <c r="E3910" s="12" t="s">
        <v>168</v>
      </c>
      <c r="F3910" s="12" t="s">
        <v>168</v>
      </c>
      <c r="G3910" s="13" t="s">
        <v>168</v>
      </c>
      <c r="H3910" s="13" t="s">
        <v>168</v>
      </c>
      <c r="I3910" s="13"/>
      <c r="J3910" s="13"/>
      <c r="K3910" s="13"/>
      <c r="M3910" s="22"/>
      <c r="N3910" s="22"/>
    </row>
    <row r="3911" spans="1:14" ht="27.6">
      <c r="A3911" s="6" t="s">
        <v>33</v>
      </c>
      <c r="B3911" s="62" t="s">
        <v>735</v>
      </c>
      <c r="C3911" s="2" t="s">
        <v>23</v>
      </c>
      <c r="D3911" s="2" t="s">
        <v>129</v>
      </c>
      <c r="E3911" s="12" t="s">
        <v>168</v>
      </c>
      <c r="F3911" s="12" t="s">
        <v>168</v>
      </c>
      <c r="G3911" s="13" t="s">
        <v>168</v>
      </c>
      <c r="H3911" s="13" t="s">
        <v>168</v>
      </c>
      <c r="I3911" s="13"/>
      <c r="J3911" s="13"/>
      <c r="K3911" s="13"/>
      <c r="M3911" s="22"/>
      <c r="N3911" s="22"/>
    </row>
    <row r="3912" spans="1:14" ht="27.6">
      <c r="A3912" s="6" t="s">
        <v>33</v>
      </c>
      <c r="B3912" s="62" t="s">
        <v>735</v>
      </c>
      <c r="C3912" s="2" t="s">
        <v>23</v>
      </c>
      <c r="D3912" s="2" t="s">
        <v>130</v>
      </c>
      <c r="E3912" s="12" t="s">
        <v>168</v>
      </c>
      <c r="F3912" s="12" t="s">
        <v>168</v>
      </c>
      <c r="G3912" s="13" t="s">
        <v>168</v>
      </c>
      <c r="H3912" s="13" t="s">
        <v>168</v>
      </c>
      <c r="I3912" s="13"/>
      <c r="J3912" s="13"/>
      <c r="K3912" s="13"/>
      <c r="M3912" s="22"/>
      <c r="N3912" s="22"/>
    </row>
    <row r="3913" spans="1:14" ht="27.6">
      <c r="A3913" s="6" t="s">
        <v>33</v>
      </c>
      <c r="B3913" s="62" t="s">
        <v>735</v>
      </c>
      <c r="C3913" s="2" t="s">
        <v>23</v>
      </c>
      <c r="D3913" s="2" t="s">
        <v>137</v>
      </c>
      <c r="E3913" s="12" t="s">
        <v>168</v>
      </c>
      <c r="F3913" s="12" t="s">
        <v>168</v>
      </c>
      <c r="G3913" s="13" t="s">
        <v>168</v>
      </c>
      <c r="H3913" s="13" t="s">
        <v>168</v>
      </c>
      <c r="I3913" s="13"/>
      <c r="J3913" s="13"/>
      <c r="K3913" s="13"/>
      <c r="M3913" s="22"/>
      <c r="N3913" s="22"/>
    </row>
    <row r="3914" spans="1:14" ht="27.6">
      <c r="A3914" s="6" t="s">
        <v>33</v>
      </c>
      <c r="B3914" s="62" t="s">
        <v>735</v>
      </c>
      <c r="C3914" s="2" t="s">
        <v>23</v>
      </c>
      <c r="D3914" s="2" t="s">
        <v>138</v>
      </c>
      <c r="E3914" s="12" t="s">
        <v>168</v>
      </c>
      <c r="F3914" s="12" t="s">
        <v>168</v>
      </c>
      <c r="G3914" s="13" t="s">
        <v>168</v>
      </c>
      <c r="H3914" s="13" t="s">
        <v>168</v>
      </c>
      <c r="I3914" s="13"/>
      <c r="J3914" s="13"/>
      <c r="K3914" s="13"/>
      <c r="M3914" s="22"/>
      <c r="N3914" s="22"/>
    </row>
    <row r="3915" spans="1:14" ht="27.6">
      <c r="A3915" s="6" t="s">
        <v>33</v>
      </c>
      <c r="B3915" s="62" t="s">
        <v>735</v>
      </c>
      <c r="C3915" s="2" t="s">
        <v>23</v>
      </c>
      <c r="D3915" s="2" t="s">
        <v>134</v>
      </c>
      <c r="E3915" s="12" t="s">
        <v>168</v>
      </c>
      <c r="F3915" s="12" t="s">
        <v>168</v>
      </c>
      <c r="G3915" s="13" t="s">
        <v>168</v>
      </c>
      <c r="H3915" s="13" t="s">
        <v>168</v>
      </c>
      <c r="I3915" s="13"/>
      <c r="J3915" s="13"/>
      <c r="K3915" s="13"/>
      <c r="M3915" s="22"/>
      <c r="N3915" s="22"/>
    </row>
    <row r="3916" spans="1:14" ht="27.6">
      <c r="A3916" s="6" t="s">
        <v>33</v>
      </c>
      <c r="B3916" s="62" t="s">
        <v>735</v>
      </c>
      <c r="C3916" s="2" t="s">
        <v>24</v>
      </c>
      <c r="D3916" s="2" t="s">
        <v>125</v>
      </c>
      <c r="E3916" s="12" t="s">
        <v>168</v>
      </c>
      <c r="F3916" s="12" t="s">
        <v>168</v>
      </c>
      <c r="G3916" s="13">
        <v>781213</v>
      </c>
      <c r="H3916" s="13" t="s">
        <v>168</v>
      </c>
      <c r="I3916" s="13"/>
      <c r="J3916" s="13">
        <v>781213</v>
      </c>
      <c r="K3916" s="13"/>
      <c r="L3916" s="2">
        <v>0</v>
      </c>
      <c r="M3916" s="22"/>
      <c r="N3916" s="22" t="s">
        <v>432</v>
      </c>
    </row>
    <row r="3917" spans="1:14" ht="27.6">
      <c r="A3917" s="6" t="s">
        <v>33</v>
      </c>
      <c r="B3917" s="62" t="s">
        <v>735</v>
      </c>
      <c r="C3917" s="2" t="s">
        <v>24</v>
      </c>
      <c r="D3917" s="2" t="s">
        <v>126</v>
      </c>
      <c r="E3917" s="12" t="s">
        <v>168</v>
      </c>
      <c r="F3917" s="12" t="s">
        <v>168</v>
      </c>
      <c r="G3917" s="13">
        <v>781213</v>
      </c>
      <c r="H3917" s="13">
        <v>23810</v>
      </c>
      <c r="I3917" s="13"/>
      <c r="J3917" s="13">
        <v>661175</v>
      </c>
      <c r="K3917" s="13"/>
      <c r="L3917" s="134">
        <v>96229</v>
      </c>
      <c r="M3917" s="22"/>
      <c r="N3917" s="22" t="s">
        <v>432</v>
      </c>
    </row>
    <row r="3918" spans="1:14" ht="27.6">
      <c r="A3918" s="6" t="s">
        <v>33</v>
      </c>
      <c r="B3918" s="62" t="s">
        <v>735</v>
      </c>
      <c r="C3918" s="2" t="s">
        <v>24</v>
      </c>
      <c r="D3918" s="2" t="s">
        <v>127</v>
      </c>
      <c r="E3918" s="12"/>
      <c r="F3918" s="12"/>
      <c r="G3918" s="13"/>
      <c r="H3918" s="13"/>
      <c r="I3918" s="13"/>
      <c r="J3918" s="13"/>
      <c r="K3918" s="13"/>
      <c r="M3918" s="22"/>
      <c r="N3918" s="22"/>
    </row>
    <row r="3919" spans="1:14" ht="27.6">
      <c r="A3919" s="6" t="s">
        <v>33</v>
      </c>
      <c r="B3919" s="62" t="s">
        <v>735</v>
      </c>
      <c r="C3919" s="2" t="s">
        <v>24</v>
      </c>
      <c r="D3919" s="2" t="s">
        <v>128</v>
      </c>
      <c r="E3919" s="12"/>
      <c r="F3919" s="12"/>
      <c r="G3919" s="13"/>
      <c r="H3919" s="13"/>
      <c r="I3919" s="13"/>
      <c r="J3919" s="13"/>
      <c r="K3919" s="13"/>
      <c r="M3919" s="22"/>
      <c r="N3919" s="22"/>
    </row>
    <row r="3920" spans="1:14" ht="27.6">
      <c r="A3920" s="6" t="s">
        <v>33</v>
      </c>
      <c r="B3920" s="62" t="s">
        <v>735</v>
      </c>
      <c r="C3920" s="2" t="s">
        <v>24</v>
      </c>
      <c r="D3920" s="2" t="s">
        <v>129</v>
      </c>
      <c r="E3920" s="12"/>
      <c r="F3920" s="12"/>
      <c r="G3920" s="13"/>
      <c r="H3920" s="13"/>
      <c r="I3920" s="13"/>
      <c r="J3920" s="13"/>
      <c r="K3920" s="13"/>
      <c r="M3920" s="22"/>
      <c r="N3920" s="22"/>
    </row>
    <row r="3921" spans="1:14" ht="27.6">
      <c r="A3921" s="6" t="s">
        <v>33</v>
      </c>
      <c r="B3921" s="62" t="s">
        <v>735</v>
      </c>
      <c r="C3921" s="2" t="s">
        <v>24</v>
      </c>
      <c r="D3921" s="2" t="s">
        <v>130</v>
      </c>
      <c r="E3921" s="12"/>
      <c r="F3921" s="12"/>
      <c r="G3921" s="13"/>
      <c r="H3921" s="13"/>
      <c r="I3921" s="13"/>
      <c r="J3921" s="13"/>
      <c r="K3921" s="13"/>
      <c r="M3921" s="22"/>
      <c r="N3921" s="22"/>
    </row>
    <row r="3922" spans="1:14" ht="27.6">
      <c r="A3922" s="6" t="s">
        <v>33</v>
      </c>
      <c r="B3922" s="62" t="s">
        <v>735</v>
      </c>
      <c r="C3922" s="2" t="s">
        <v>24</v>
      </c>
      <c r="D3922" s="2" t="s">
        <v>137</v>
      </c>
      <c r="E3922" s="12"/>
      <c r="F3922" s="12"/>
      <c r="G3922" s="13"/>
      <c r="H3922" s="13"/>
      <c r="I3922" s="13"/>
      <c r="J3922" s="13"/>
      <c r="K3922" s="13"/>
      <c r="M3922" s="22"/>
      <c r="N3922" s="22"/>
    </row>
    <row r="3923" spans="1:14" ht="27.6">
      <c r="A3923" s="6" t="s">
        <v>33</v>
      </c>
      <c r="B3923" s="62" t="s">
        <v>735</v>
      </c>
      <c r="C3923" s="2" t="s">
        <v>24</v>
      </c>
      <c r="D3923" s="2" t="s">
        <v>139</v>
      </c>
      <c r="E3923" s="12"/>
      <c r="F3923" s="12"/>
      <c r="G3923" s="13"/>
      <c r="H3923" s="13"/>
      <c r="I3923" s="13"/>
      <c r="J3923" s="13"/>
      <c r="K3923" s="13"/>
      <c r="M3923" s="22"/>
      <c r="N3923" s="22"/>
    </row>
    <row r="3924" spans="1:14" ht="27.6">
      <c r="A3924" s="6" t="s">
        <v>33</v>
      </c>
      <c r="B3924" s="62" t="s">
        <v>735</v>
      </c>
      <c r="C3924" s="2" t="s">
        <v>24</v>
      </c>
      <c r="D3924" s="2" t="s">
        <v>140</v>
      </c>
      <c r="E3924" s="12"/>
      <c r="F3924" s="12"/>
      <c r="G3924" s="13"/>
      <c r="H3924" s="13"/>
      <c r="I3924" s="13"/>
      <c r="J3924" s="13"/>
      <c r="K3924" s="13"/>
      <c r="M3924" s="22"/>
      <c r="N3924" s="22"/>
    </row>
    <row r="3925" spans="1:14" ht="27.6">
      <c r="A3925" s="6" t="s">
        <v>33</v>
      </c>
      <c r="B3925" s="62" t="s">
        <v>735</v>
      </c>
      <c r="C3925" s="2" t="s">
        <v>24</v>
      </c>
      <c r="D3925" s="2" t="s">
        <v>134</v>
      </c>
      <c r="E3925" s="12"/>
      <c r="F3925" s="12"/>
      <c r="G3925" s="13"/>
      <c r="H3925" s="13"/>
      <c r="I3925" s="13"/>
      <c r="J3925" s="13"/>
      <c r="K3925" s="13"/>
      <c r="M3925" s="22"/>
      <c r="N3925" s="22"/>
    </row>
    <row r="3926" spans="1:14" ht="27.6">
      <c r="A3926" s="6" t="s">
        <v>33</v>
      </c>
      <c r="B3926" s="62" t="s">
        <v>735</v>
      </c>
      <c r="C3926" s="2" t="s">
        <v>25</v>
      </c>
      <c r="D3926" s="2" t="s">
        <v>134</v>
      </c>
      <c r="E3926" s="12"/>
      <c r="F3926" s="12"/>
      <c r="G3926" s="13"/>
      <c r="H3926" s="13"/>
      <c r="I3926" s="13"/>
      <c r="J3926" s="13"/>
      <c r="K3926" s="13"/>
      <c r="M3926" s="22"/>
      <c r="N3926" s="22"/>
    </row>
    <row r="3927" spans="1:14" ht="27.6">
      <c r="A3927" s="6" t="s">
        <v>33</v>
      </c>
      <c r="B3927" s="62" t="s">
        <v>735</v>
      </c>
      <c r="C3927" s="2" t="s">
        <v>25</v>
      </c>
      <c r="D3927" s="2" t="s">
        <v>134</v>
      </c>
      <c r="E3927" s="12"/>
      <c r="F3927" s="12"/>
      <c r="G3927" s="13"/>
      <c r="H3927" s="13"/>
      <c r="I3927" s="13"/>
      <c r="J3927" s="13"/>
      <c r="K3927" s="13"/>
      <c r="M3927" s="22"/>
      <c r="N3927" s="22"/>
    </row>
    <row r="3928" spans="1:14" ht="27.6">
      <c r="A3928" s="6" t="s">
        <v>33</v>
      </c>
      <c r="B3928" s="62" t="s">
        <v>735</v>
      </c>
      <c r="C3928" s="2" t="s">
        <v>26</v>
      </c>
      <c r="D3928" s="2" t="s">
        <v>134</v>
      </c>
      <c r="E3928" s="12"/>
      <c r="F3928" s="12"/>
      <c r="G3928" s="13"/>
      <c r="H3928" s="13"/>
      <c r="I3928" s="13"/>
      <c r="J3928" s="13"/>
      <c r="K3928" s="13"/>
      <c r="M3928" s="22"/>
      <c r="N3928" s="22"/>
    </row>
    <row r="3929" spans="1:14" ht="27.6">
      <c r="A3929" s="6" t="s">
        <v>33</v>
      </c>
      <c r="B3929" s="62" t="s">
        <v>735</v>
      </c>
      <c r="C3929" s="2" t="s">
        <v>26</v>
      </c>
      <c r="D3929" s="2" t="s">
        <v>134</v>
      </c>
      <c r="E3929" s="12"/>
      <c r="F3929" s="12"/>
      <c r="G3929" s="13"/>
      <c r="H3929" s="13"/>
      <c r="I3929" s="13"/>
      <c r="J3929" s="13"/>
      <c r="K3929" s="13"/>
      <c r="M3929" s="22"/>
      <c r="N3929" s="22"/>
    </row>
    <row r="3930" spans="1:14" ht="27.6">
      <c r="A3930" s="6" t="s">
        <v>33</v>
      </c>
      <c r="B3930" s="62" t="s">
        <v>735</v>
      </c>
      <c r="C3930" s="2" t="s">
        <v>14</v>
      </c>
      <c r="D3930" s="2" t="s">
        <v>134</v>
      </c>
      <c r="E3930" s="12">
        <v>78875</v>
      </c>
      <c r="F3930" s="12" t="s">
        <v>168</v>
      </c>
      <c r="G3930" s="13" t="s">
        <v>168</v>
      </c>
      <c r="H3930" s="13">
        <v>68484</v>
      </c>
      <c r="I3930" s="13"/>
      <c r="J3930" s="13"/>
      <c r="K3930" s="13"/>
      <c r="M3930" s="22"/>
      <c r="N3930" s="22" t="s">
        <v>741</v>
      </c>
    </row>
    <row r="3931" spans="1:14" ht="27.6">
      <c r="A3931" s="6" t="s">
        <v>33</v>
      </c>
      <c r="B3931" s="62" t="s">
        <v>735</v>
      </c>
      <c r="C3931" s="2" t="s">
        <v>14</v>
      </c>
      <c r="D3931" s="2" t="s">
        <v>134</v>
      </c>
      <c r="E3931" s="12"/>
      <c r="F3931" s="12"/>
      <c r="G3931" s="13"/>
      <c r="H3931" s="13"/>
      <c r="I3931" s="13"/>
      <c r="J3931" s="13"/>
      <c r="K3931" s="13"/>
      <c r="M3931" s="22"/>
      <c r="N3931" s="22"/>
    </row>
    <row r="3932" spans="1:14" ht="27.6">
      <c r="A3932" s="6" t="s">
        <v>33</v>
      </c>
      <c r="B3932" s="63" t="s">
        <v>735</v>
      </c>
      <c r="C3932" s="2" t="s">
        <v>27</v>
      </c>
      <c r="D3932" s="2" t="s">
        <v>141</v>
      </c>
      <c r="E3932" s="12"/>
      <c r="F3932" s="12"/>
      <c r="G3932" s="13"/>
      <c r="H3932" s="13"/>
      <c r="I3932" s="13"/>
      <c r="J3932" s="13"/>
      <c r="K3932" s="13"/>
      <c r="M3932" s="22"/>
      <c r="N3932" s="22"/>
    </row>
    <row r="3933" spans="1:14" ht="41.4">
      <c r="A3933" s="6" t="s">
        <v>33</v>
      </c>
      <c r="B3933" s="62" t="s">
        <v>735</v>
      </c>
      <c r="C3933" s="2" t="s">
        <v>27</v>
      </c>
      <c r="D3933" s="2" t="s">
        <v>142</v>
      </c>
      <c r="E3933" s="12" t="s">
        <v>168</v>
      </c>
      <c r="F3933" s="12" t="s">
        <v>168</v>
      </c>
      <c r="G3933" s="13">
        <v>3060513</v>
      </c>
      <c r="H3933" s="13">
        <v>3060513</v>
      </c>
      <c r="I3933" s="13">
        <v>-611475</v>
      </c>
      <c r="J3933" s="13">
        <v>-611475</v>
      </c>
      <c r="K3933" s="13"/>
      <c r="M3933" s="22"/>
      <c r="N3933" s="22" t="s">
        <v>742</v>
      </c>
    </row>
    <row r="3934" spans="1:14">
      <c r="A3934" s="6" t="s">
        <v>32</v>
      </c>
      <c r="B3934" s="62" t="s">
        <v>743</v>
      </c>
      <c r="C3934" s="2" t="s">
        <v>22</v>
      </c>
      <c r="D3934" s="2" t="s">
        <v>125</v>
      </c>
      <c r="E3934" s="12">
        <v>5898449</v>
      </c>
      <c r="F3934" s="12">
        <v>4522850</v>
      </c>
      <c r="G3934" s="13"/>
      <c r="H3934" s="13">
        <v>1375599</v>
      </c>
      <c r="I3934" s="13"/>
      <c r="J3934" s="13"/>
      <c r="K3934" s="13"/>
      <c r="M3934" s="22"/>
      <c r="N3934" s="22"/>
    </row>
    <row r="3935" spans="1:14">
      <c r="A3935" s="6" t="s">
        <v>32</v>
      </c>
      <c r="B3935" s="62" t="s">
        <v>743</v>
      </c>
      <c r="C3935" s="2" t="s">
        <v>22</v>
      </c>
      <c r="D3935" s="2" t="s">
        <v>126</v>
      </c>
      <c r="E3935" s="12">
        <v>5898449</v>
      </c>
      <c r="F3935" s="12">
        <v>4999853</v>
      </c>
      <c r="G3935" s="13"/>
      <c r="H3935" s="13">
        <v>897014</v>
      </c>
      <c r="I3935" s="13"/>
      <c r="J3935" s="13"/>
      <c r="K3935" s="13"/>
      <c r="M3935" s="22"/>
      <c r="N3935" s="22"/>
    </row>
    <row r="3936" spans="1:14">
      <c r="A3936" s="6" t="s">
        <v>32</v>
      </c>
      <c r="B3936" s="62" t="s">
        <v>743</v>
      </c>
      <c r="C3936" s="2" t="s">
        <v>22</v>
      </c>
      <c r="D3936" s="2" t="s">
        <v>127</v>
      </c>
      <c r="E3936" s="12">
        <v>24065187</v>
      </c>
      <c r="F3936" s="12">
        <v>1158423</v>
      </c>
      <c r="G3936" s="13"/>
      <c r="H3936" s="13">
        <v>22906764</v>
      </c>
      <c r="I3936" s="13"/>
      <c r="J3936" s="13"/>
      <c r="K3936" s="13"/>
      <c r="M3936" s="22"/>
      <c r="N3936" s="22"/>
    </row>
    <row r="3937" spans="1:14" ht="27.6">
      <c r="A3937" s="6" t="s">
        <v>32</v>
      </c>
      <c r="B3937" s="62" t="s">
        <v>743</v>
      </c>
      <c r="C3937" s="2" t="s">
        <v>22</v>
      </c>
      <c r="D3937" s="2" t="s">
        <v>128</v>
      </c>
      <c r="E3937" s="12" t="s">
        <v>168</v>
      </c>
      <c r="F3937" s="12"/>
      <c r="G3937" s="13"/>
      <c r="H3937" s="13"/>
      <c r="I3937" s="13"/>
      <c r="J3937" s="13"/>
      <c r="K3937" s="13"/>
      <c r="M3937" s="22"/>
      <c r="N3937" s="22"/>
    </row>
    <row r="3938" spans="1:14" ht="27.6">
      <c r="A3938" s="6" t="s">
        <v>32</v>
      </c>
      <c r="B3938" s="62" t="s">
        <v>743</v>
      </c>
      <c r="C3938" s="2" t="s">
        <v>22</v>
      </c>
      <c r="D3938" s="2" t="s">
        <v>129</v>
      </c>
      <c r="E3938" s="12" t="s">
        <v>168</v>
      </c>
      <c r="F3938" s="12"/>
      <c r="G3938" s="13"/>
      <c r="H3938" s="13"/>
      <c r="I3938" s="13"/>
      <c r="J3938" s="13"/>
      <c r="K3938" s="13"/>
      <c r="M3938" s="22"/>
      <c r="N3938" s="22"/>
    </row>
    <row r="3939" spans="1:14">
      <c r="A3939" s="6" t="s">
        <v>32</v>
      </c>
      <c r="B3939" s="62" t="s">
        <v>743</v>
      </c>
      <c r="C3939" s="2" t="s">
        <v>22</v>
      </c>
      <c r="D3939" s="2" t="s">
        <v>130</v>
      </c>
      <c r="E3939" s="12"/>
      <c r="F3939" s="12"/>
      <c r="G3939" s="13"/>
      <c r="H3939" s="13"/>
      <c r="I3939" s="13"/>
      <c r="J3939" s="13"/>
      <c r="K3939" s="13"/>
      <c r="M3939" s="22"/>
      <c r="N3939" s="22"/>
    </row>
    <row r="3940" spans="1:14">
      <c r="A3940" s="6" t="s">
        <v>32</v>
      </c>
      <c r="B3940" s="62" t="s">
        <v>743</v>
      </c>
      <c r="C3940" s="2" t="s">
        <v>22</v>
      </c>
      <c r="D3940" s="2" t="s">
        <v>131</v>
      </c>
      <c r="E3940" s="12"/>
      <c r="F3940" s="12"/>
      <c r="G3940" s="13"/>
      <c r="H3940" s="13"/>
      <c r="I3940" s="13"/>
      <c r="J3940" s="13"/>
      <c r="K3940" s="13"/>
      <c r="M3940" s="22"/>
      <c r="N3940" s="22"/>
    </row>
    <row r="3941" spans="1:14" ht="27.6">
      <c r="A3941" s="6" t="s">
        <v>32</v>
      </c>
      <c r="B3941" s="62" t="s">
        <v>743</v>
      </c>
      <c r="C3941" s="2" t="s">
        <v>22</v>
      </c>
      <c r="D3941" s="2" t="s">
        <v>132</v>
      </c>
      <c r="E3941" s="12"/>
      <c r="F3941" s="12"/>
      <c r="G3941" s="13"/>
      <c r="H3941" s="13"/>
      <c r="I3941" s="13"/>
      <c r="J3941" s="13"/>
      <c r="K3941" s="13"/>
      <c r="M3941" s="22"/>
      <c r="N3941" s="22"/>
    </row>
    <row r="3942" spans="1:14">
      <c r="A3942" s="6" t="s">
        <v>32</v>
      </c>
      <c r="B3942" s="62" t="s">
        <v>743</v>
      </c>
      <c r="C3942" s="2" t="s">
        <v>22</v>
      </c>
      <c r="D3942" s="2" t="s">
        <v>133</v>
      </c>
      <c r="E3942" s="12"/>
      <c r="F3942" s="12"/>
      <c r="G3942" s="13"/>
      <c r="H3942" s="13"/>
      <c r="I3942" s="13"/>
      <c r="J3942" s="13"/>
      <c r="K3942" s="13"/>
      <c r="M3942" s="22"/>
      <c r="N3942" s="22"/>
    </row>
    <row r="3943" spans="1:14">
      <c r="A3943" s="6" t="s">
        <v>32</v>
      </c>
      <c r="B3943" s="62" t="s">
        <v>743</v>
      </c>
      <c r="C3943" s="2" t="s">
        <v>22</v>
      </c>
      <c r="D3943" s="2" t="s">
        <v>134</v>
      </c>
      <c r="E3943" s="12"/>
      <c r="F3943" s="12"/>
      <c r="G3943" s="13"/>
      <c r="H3943" s="13"/>
      <c r="I3943" s="13"/>
      <c r="J3943" s="13"/>
      <c r="K3943" s="13"/>
      <c r="M3943" s="22"/>
      <c r="N3943" s="22"/>
    </row>
    <row r="3944" spans="1:14">
      <c r="A3944" s="6" t="s">
        <v>32</v>
      </c>
      <c r="B3944" s="62" t="s">
        <v>743</v>
      </c>
      <c r="C3944" s="2" t="s">
        <v>87</v>
      </c>
      <c r="D3944" s="2" t="s">
        <v>135</v>
      </c>
      <c r="E3944" s="12"/>
      <c r="F3944" s="12"/>
      <c r="G3944" s="13">
        <v>2595214</v>
      </c>
      <c r="H3944" s="13">
        <v>2422999</v>
      </c>
      <c r="I3944" s="13">
        <v>0</v>
      </c>
      <c r="J3944" s="13">
        <v>1025998</v>
      </c>
      <c r="K3944" s="13" t="s">
        <v>168</v>
      </c>
      <c r="L3944" s="134">
        <v>5000</v>
      </c>
      <c r="M3944" s="22"/>
      <c r="N3944" s="22"/>
    </row>
    <row r="3945" spans="1:14">
      <c r="A3945" s="6" t="s">
        <v>32</v>
      </c>
      <c r="B3945" s="62" t="s">
        <v>743</v>
      </c>
      <c r="C3945" s="2" t="s">
        <v>23</v>
      </c>
      <c r="D3945" s="2" t="s">
        <v>136</v>
      </c>
      <c r="E3945" s="12"/>
      <c r="F3945" s="12"/>
      <c r="G3945" s="13">
        <v>5898449</v>
      </c>
      <c r="H3945" s="13">
        <v>5898449</v>
      </c>
      <c r="I3945" s="13"/>
      <c r="J3945" s="13"/>
      <c r="K3945" s="13"/>
      <c r="M3945" s="22"/>
      <c r="N3945" s="22"/>
    </row>
    <row r="3946" spans="1:14">
      <c r="A3946" s="6" t="s">
        <v>32</v>
      </c>
      <c r="B3946" s="62" t="s">
        <v>743</v>
      </c>
      <c r="C3946" s="2" t="s">
        <v>23</v>
      </c>
      <c r="D3946" s="2" t="s">
        <v>126</v>
      </c>
      <c r="E3946" s="12"/>
      <c r="F3946" s="12"/>
      <c r="G3946" s="13">
        <v>13616071</v>
      </c>
      <c r="H3946" s="13">
        <v>3384511</v>
      </c>
      <c r="I3946" s="13"/>
      <c r="J3946" s="13">
        <v>2982741</v>
      </c>
      <c r="K3946" s="13"/>
      <c r="L3946" s="134">
        <v>3801404</v>
      </c>
      <c r="M3946" s="22"/>
      <c r="N3946" s="22"/>
    </row>
    <row r="3947" spans="1:14">
      <c r="A3947" s="6" t="s">
        <v>32</v>
      </c>
      <c r="B3947" s="62" t="s">
        <v>743</v>
      </c>
      <c r="C3947" s="2" t="s">
        <v>23</v>
      </c>
      <c r="D3947" s="2" t="s">
        <v>127</v>
      </c>
      <c r="E3947" s="12"/>
      <c r="F3947" s="12"/>
      <c r="G3947" s="13">
        <v>32235134</v>
      </c>
      <c r="H3947" s="13">
        <v>6612050</v>
      </c>
      <c r="I3947" s="13"/>
      <c r="J3947" s="13">
        <v>14195222</v>
      </c>
      <c r="K3947" s="13"/>
      <c r="L3947" s="134">
        <v>11427862</v>
      </c>
      <c r="M3947" s="22"/>
      <c r="N3947" s="22"/>
    </row>
    <row r="3948" spans="1:14">
      <c r="A3948" s="6" t="s">
        <v>32</v>
      </c>
      <c r="B3948" s="62" t="s">
        <v>743</v>
      </c>
      <c r="C3948" s="2" t="s">
        <v>23</v>
      </c>
      <c r="D3948" s="2" t="s">
        <v>128</v>
      </c>
      <c r="E3948" s="12"/>
      <c r="F3948" s="12"/>
      <c r="G3948" s="13"/>
      <c r="H3948" s="13"/>
      <c r="I3948" s="13"/>
      <c r="J3948" s="13"/>
      <c r="K3948" s="13"/>
      <c r="M3948" s="22"/>
      <c r="N3948" s="22"/>
    </row>
    <row r="3949" spans="1:14">
      <c r="A3949" s="6" t="s">
        <v>32</v>
      </c>
      <c r="B3949" s="62" t="s">
        <v>743</v>
      </c>
      <c r="C3949" s="2" t="s">
        <v>23</v>
      </c>
      <c r="D3949" s="2" t="s">
        <v>129</v>
      </c>
      <c r="E3949" s="12"/>
      <c r="F3949" s="12"/>
      <c r="G3949" s="13"/>
      <c r="H3949" s="13"/>
      <c r="I3949" s="13"/>
      <c r="J3949" s="13"/>
      <c r="K3949" s="13"/>
      <c r="M3949" s="22"/>
      <c r="N3949" s="22"/>
    </row>
    <row r="3950" spans="1:14">
      <c r="A3950" s="6" t="s">
        <v>32</v>
      </c>
      <c r="B3950" s="62" t="s">
        <v>743</v>
      </c>
      <c r="C3950" s="2" t="s">
        <v>23</v>
      </c>
      <c r="D3950" s="2" t="s">
        <v>130</v>
      </c>
      <c r="E3950" s="12"/>
      <c r="F3950" s="12"/>
      <c r="G3950" s="13"/>
      <c r="H3950" s="13"/>
      <c r="I3950" s="13"/>
      <c r="J3950" s="13"/>
      <c r="K3950" s="13"/>
      <c r="M3950" s="22"/>
      <c r="N3950" s="22"/>
    </row>
    <row r="3951" spans="1:14">
      <c r="A3951" s="6" t="s">
        <v>32</v>
      </c>
      <c r="B3951" s="62" t="s">
        <v>743</v>
      </c>
      <c r="C3951" s="2" t="s">
        <v>23</v>
      </c>
      <c r="D3951" s="2" t="s">
        <v>137</v>
      </c>
      <c r="E3951" s="12"/>
      <c r="F3951" s="12"/>
      <c r="G3951" s="13"/>
      <c r="H3951" s="13"/>
      <c r="I3951" s="13"/>
      <c r="J3951" s="13"/>
      <c r="K3951" s="13"/>
      <c r="M3951" s="22"/>
      <c r="N3951" s="22"/>
    </row>
    <row r="3952" spans="1:14" ht="27.6">
      <c r="A3952" s="6" t="s">
        <v>32</v>
      </c>
      <c r="B3952" s="62" t="s">
        <v>743</v>
      </c>
      <c r="C3952" s="2" t="s">
        <v>23</v>
      </c>
      <c r="D3952" s="2" t="s">
        <v>138</v>
      </c>
      <c r="E3952" s="12"/>
      <c r="F3952" s="12"/>
      <c r="G3952" s="13"/>
      <c r="H3952" s="13"/>
      <c r="I3952" s="13"/>
      <c r="J3952" s="13"/>
      <c r="K3952" s="13"/>
      <c r="M3952" s="22"/>
      <c r="N3952" s="22"/>
    </row>
    <row r="3953" spans="1:14">
      <c r="A3953" s="6" t="s">
        <v>32</v>
      </c>
      <c r="B3953" s="62" t="s">
        <v>743</v>
      </c>
      <c r="C3953" s="2" t="s">
        <v>23</v>
      </c>
      <c r="D3953" s="2" t="s">
        <v>134</v>
      </c>
      <c r="E3953" s="12"/>
      <c r="F3953" s="12"/>
      <c r="G3953" s="13"/>
      <c r="H3953" s="13"/>
      <c r="I3953" s="13"/>
      <c r="J3953" s="13"/>
      <c r="K3953" s="13"/>
      <c r="M3953" s="22"/>
      <c r="N3953" s="22"/>
    </row>
    <row r="3954" spans="1:14">
      <c r="A3954" s="6" t="s">
        <v>32</v>
      </c>
      <c r="B3954" s="62" t="s">
        <v>743</v>
      </c>
      <c r="C3954" s="2" t="s">
        <v>24</v>
      </c>
      <c r="D3954" s="2" t="s">
        <v>125</v>
      </c>
      <c r="E3954" s="12"/>
      <c r="F3954" s="12"/>
      <c r="G3954" s="13">
        <v>17044881</v>
      </c>
      <c r="H3954" s="13">
        <v>3275552</v>
      </c>
      <c r="I3954" s="13"/>
      <c r="J3954" s="13">
        <v>13579125</v>
      </c>
      <c r="K3954" s="13"/>
      <c r="L3954" s="134">
        <v>190204</v>
      </c>
      <c r="M3954" s="22"/>
      <c r="N3954" s="22"/>
    </row>
    <row r="3955" spans="1:14">
      <c r="A3955" s="6" t="s">
        <v>32</v>
      </c>
      <c r="B3955" s="62" t="s">
        <v>743</v>
      </c>
      <c r="C3955" s="2" t="s">
        <v>24</v>
      </c>
      <c r="D3955" s="2" t="s">
        <v>126</v>
      </c>
      <c r="E3955" s="12"/>
      <c r="F3955" s="12"/>
      <c r="G3955" s="13">
        <v>16839988</v>
      </c>
      <c r="H3955" s="13"/>
      <c r="I3955" s="13"/>
      <c r="J3955" s="13"/>
      <c r="K3955" s="13"/>
      <c r="L3955" s="134">
        <v>16839988</v>
      </c>
      <c r="M3955" s="22"/>
      <c r="N3955" s="22"/>
    </row>
    <row r="3956" spans="1:14">
      <c r="A3956" s="6" t="s">
        <v>32</v>
      </c>
      <c r="B3956" s="62" t="s">
        <v>743</v>
      </c>
      <c r="C3956" s="2" t="s">
        <v>24</v>
      </c>
      <c r="D3956" s="2" t="s">
        <v>127</v>
      </c>
      <c r="E3956" s="12"/>
      <c r="F3956" s="12"/>
      <c r="G3956" s="13">
        <v>56219160</v>
      </c>
      <c r="H3956" s="13"/>
      <c r="I3956" s="13"/>
      <c r="J3956" s="13">
        <v>50397152</v>
      </c>
      <c r="K3956" s="13"/>
      <c r="L3956" s="134">
        <v>5822008</v>
      </c>
      <c r="M3956" s="22"/>
      <c r="N3956" s="22"/>
    </row>
    <row r="3957" spans="1:14">
      <c r="A3957" s="6" t="s">
        <v>32</v>
      </c>
      <c r="B3957" s="62" t="s">
        <v>743</v>
      </c>
      <c r="C3957" s="2" t="s">
        <v>24</v>
      </c>
      <c r="D3957" s="2" t="s">
        <v>128</v>
      </c>
      <c r="E3957" s="12"/>
      <c r="F3957" s="12"/>
      <c r="G3957" s="13"/>
      <c r="H3957" s="13"/>
      <c r="I3957" s="13"/>
      <c r="J3957" s="13"/>
      <c r="K3957" s="13"/>
      <c r="M3957" s="22"/>
      <c r="N3957" s="22"/>
    </row>
    <row r="3958" spans="1:14">
      <c r="A3958" s="6" t="s">
        <v>32</v>
      </c>
      <c r="B3958" s="62" t="s">
        <v>743</v>
      </c>
      <c r="C3958" s="2" t="s">
        <v>24</v>
      </c>
      <c r="D3958" s="2" t="s">
        <v>129</v>
      </c>
      <c r="E3958" s="12"/>
      <c r="F3958" s="12"/>
      <c r="G3958" s="13"/>
      <c r="H3958" s="13"/>
      <c r="I3958" s="13"/>
      <c r="J3958" s="13"/>
      <c r="K3958" s="13"/>
      <c r="M3958" s="22"/>
      <c r="N3958" s="22"/>
    </row>
    <row r="3959" spans="1:14">
      <c r="A3959" s="6" t="s">
        <v>32</v>
      </c>
      <c r="B3959" s="62" t="s">
        <v>743</v>
      </c>
      <c r="C3959" s="2" t="s">
        <v>24</v>
      </c>
      <c r="D3959" s="2" t="s">
        <v>130</v>
      </c>
      <c r="E3959" s="12"/>
      <c r="F3959" s="12"/>
      <c r="G3959" s="13"/>
      <c r="H3959" s="13"/>
      <c r="I3959" s="13"/>
      <c r="J3959" s="13"/>
      <c r="K3959" s="13"/>
      <c r="M3959" s="22"/>
      <c r="N3959" s="22"/>
    </row>
    <row r="3960" spans="1:14">
      <c r="A3960" s="6" t="s">
        <v>32</v>
      </c>
      <c r="B3960" s="62" t="s">
        <v>743</v>
      </c>
      <c r="C3960" s="2" t="s">
        <v>24</v>
      </c>
      <c r="D3960" s="2" t="s">
        <v>137</v>
      </c>
      <c r="E3960" s="12"/>
      <c r="F3960" s="12"/>
      <c r="G3960" s="13"/>
      <c r="H3960" s="13"/>
      <c r="I3960" s="13"/>
      <c r="J3960" s="13"/>
      <c r="K3960" s="13"/>
      <c r="M3960" s="22"/>
      <c r="N3960" s="22"/>
    </row>
    <row r="3961" spans="1:14">
      <c r="A3961" s="6" t="s">
        <v>32</v>
      </c>
      <c r="B3961" s="62" t="s">
        <v>743</v>
      </c>
      <c r="C3961" s="2" t="s">
        <v>24</v>
      </c>
      <c r="D3961" s="2" t="s">
        <v>139</v>
      </c>
      <c r="E3961" s="12"/>
      <c r="F3961" s="12"/>
      <c r="G3961" s="13"/>
      <c r="H3961" s="13"/>
      <c r="I3961" s="13"/>
      <c r="J3961" s="13"/>
      <c r="K3961" s="13"/>
      <c r="M3961" s="22"/>
      <c r="N3961" s="22"/>
    </row>
    <row r="3962" spans="1:14" ht="27.6">
      <c r="A3962" s="6" t="s">
        <v>32</v>
      </c>
      <c r="B3962" s="62" t="s">
        <v>743</v>
      </c>
      <c r="C3962" s="2" t="s">
        <v>24</v>
      </c>
      <c r="D3962" s="2" t="s">
        <v>140</v>
      </c>
      <c r="E3962" s="12"/>
      <c r="F3962" s="12"/>
      <c r="G3962" s="13"/>
      <c r="H3962" s="13"/>
      <c r="I3962" s="13"/>
      <c r="J3962" s="13"/>
      <c r="K3962" s="13"/>
      <c r="M3962" s="22"/>
      <c r="N3962" s="22"/>
    </row>
    <row r="3963" spans="1:14">
      <c r="A3963" s="6" t="s">
        <v>32</v>
      </c>
      <c r="B3963" s="62" t="s">
        <v>743</v>
      </c>
      <c r="C3963" s="2" t="s">
        <v>24</v>
      </c>
      <c r="D3963" s="2" t="s">
        <v>134</v>
      </c>
      <c r="E3963" s="12"/>
      <c r="F3963" s="12"/>
      <c r="G3963" s="13"/>
      <c r="H3963" s="13"/>
      <c r="I3963" s="13"/>
      <c r="J3963" s="13"/>
      <c r="K3963" s="13"/>
      <c r="M3963" s="22"/>
      <c r="N3963" s="22"/>
    </row>
    <row r="3964" spans="1:14">
      <c r="A3964" s="6" t="s">
        <v>32</v>
      </c>
      <c r="B3964" s="62" t="s">
        <v>743</v>
      </c>
      <c r="C3964" s="2" t="s">
        <v>25</v>
      </c>
      <c r="D3964" s="2" t="s">
        <v>134</v>
      </c>
      <c r="E3964" s="12"/>
      <c r="F3964" s="12"/>
      <c r="G3964" s="13"/>
      <c r="H3964" s="13"/>
      <c r="I3964" s="13"/>
      <c r="J3964" s="13"/>
      <c r="K3964" s="13"/>
      <c r="M3964" s="22"/>
      <c r="N3964" s="22"/>
    </row>
    <row r="3965" spans="1:14">
      <c r="A3965" s="6" t="s">
        <v>32</v>
      </c>
      <c r="B3965" s="62" t="s">
        <v>743</v>
      </c>
      <c r="C3965" s="2" t="s">
        <v>25</v>
      </c>
      <c r="D3965" s="2" t="s">
        <v>134</v>
      </c>
      <c r="E3965" s="12"/>
      <c r="F3965" s="12"/>
      <c r="G3965" s="13"/>
      <c r="H3965" s="13"/>
      <c r="I3965" s="13"/>
      <c r="J3965" s="13"/>
      <c r="K3965" s="13"/>
      <c r="M3965" s="22"/>
      <c r="N3965" s="22"/>
    </row>
    <row r="3966" spans="1:14">
      <c r="A3966" s="6" t="s">
        <v>32</v>
      </c>
      <c r="B3966" s="62" t="s">
        <v>743</v>
      </c>
      <c r="C3966" s="2" t="s">
        <v>26</v>
      </c>
      <c r="D3966" s="2" t="s">
        <v>134</v>
      </c>
      <c r="E3966" s="12"/>
      <c r="F3966" s="12"/>
      <c r="G3966" s="13"/>
      <c r="H3966" s="13"/>
      <c r="I3966" s="13"/>
      <c r="J3966" s="13"/>
      <c r="K3966" s="13"/>
      <c r="M3966" s="22"/>
      <c r="N3966" s="22"/>
    </row>
    <row r="3967" spans="1:14">
      <c r="A3967" s="6" t="s">
        <v>32</v>
      </c>
      <c r="B3967" s="62" t="s">
        <v>743</v>
      </c>
      <c r="C3967" s="2" t="s">
        <v>26</v>
      </c>
      <c r="D3967" s="2" t="s">
        <v>134</v>
      </c>
      <c r="E3967" s="12"/>
      <c r="F3967" s="12"/>
      <c r="G3967" s="13"/>
      <c r="H3967" s="13"/>
      <c r="I3967" s="13"/>
      <c r="J3967" s="13"/>
      <c r="K3967" s="13"/>
      <c r="M3967" s="22"/>
      <c r="N3967" s="22"/>
    </row>
    <row r="3968" spans="1:14">
      <c r="A3968" s="6" t="s">
        <v>32</v>
      </c>
      <c r="B3968" s="63" t="s">
        <v>743</v>
      </c>
      <c r="C3968" s="2" t="s">
        <v>14</v>
      </c>
      <c r="D3968" s="2" t="s">
        <v>134</v>
      </c>
      <c r="E3968" s="12"/>
      <c r="F3968" s="12"/>
      <c r="G3968" s="13"/>
      <c r="H3968" s="13"/>
      <c r="I3968" s="13"/>
      <c r="J3968" s="13"/>
      <c r="K3968" s="13"/>
      <c r="M3968" s="22"/>
      <c r="N3968" s="22"/>
    </row>
    <row r="3969" spans="1:14">
      <c r="A3969" s="6" t="s">
        <v>32</v>
      </c>
      <c r="B3969" s="62" t="s">
        <v>743</v>
      </c>
      <c r="C3969" s="2" t="s">
        <v>14</v>
      </c>
      <c r="D3969" s="2" t="s">
        <v>134</v>
      </c>
      <c r="E3969" s="12"/>
      <c r="F3969" s="12"/>
      <c r="G3969" s="13"/>
      <c r="H3969" s="13"/>
      <c r="I3969" s="13"/>
      <c r="J3969" s="13"/>
      <c r="K3969" s="13"/>
      <c r="M3969" s="22"/>
      <c r="N3969" s="22"/>
    </row>
    <row r="3970" spans="1:14" ht="27.6">
      <c r="A3970" s="6" t="s">
        <v>32</v>
      </c>
      <c r="B3970" s="62" t="s">
        <v>743</v>
      </c>
      <c r="C3970" s="2" t="s">
        <v>27</v>
      </c>
      <c r="D3970" s="2" t="s">
        <v>141</v>
      </c>
      <c r="E3970" s="12"/>
      <c r="F3970" s="12"/>
      <c r="G3970" s="13"/>
      <c r="H3970" s="13"/>
      <c r="I3970" s="13"/>
      <c r="J3970" s="13"/>
      <c r="K3970" s="13"/>
      <c r="M3970" s="22"/>
      <c r="N3970" s="22"/>
    </row>
    <row r="3971" spans="1:14" ht="41.4">
      <c r="A3971" s="6" t="s">
        <v>32</v>
      </c>
      <c r="B3971" s="62" t="s">
        <v>743</v>
      </c>
      <c r="C3971" s="2" t="s">
        <v>27</v>
      </c>
      <c r="D3971" s="2" t="s">
        <v>142</v>
      </c>
      <c r="E3971" s="12"/>
      <c r="F3971" s="12"/>
      <c r="G3971" s="13"/>
      <c r="H3971" s="13"/>
      <c r="I3971" s="13"/>
      <c r="J3971" s="13"/>
      <c r="K3971" s="13"/>
      <c r="M3971" s="22"/>
      <c r="N3971" s="22"/>
    </row>
    <row r="3972" spans="1:14">
      <c r="A3972" s="6" t="s">
        <v>32</v>
      </c>
      <c r="B3972" s="62" t="s">
        <v>747</v>
      </c>
      <c r="C3972" s="2" t="s">
        <v>22</v>
      </c>
      <c r="D3972" s="2" t="s">
        <v>125</v>
      </c>
      <c r="E3972" s="12">
        <v>659100</v>
      </c>
      <c r="F3972" s="12">
        <v>530433</v>
      </c>
      <c r="G3972" s="13"/>
      <c r="H3972" s="13">
        <v>128729</v>
      </c>
      <c r="I3972" s="13"/>
      <c r="J3972" s="13"/>
      <c r="K3972" s="13"/>
      <c r="M3972" s="22"/>
      <c r="N3972" s="22"/>
    </row>
    <row r="3973" spans="1:14">
      <c r="A3973" s="6" t="s">
        <v>32</v>
      </c>
      <c r="B3973" s="62" t="s">
        <v>747</v>
      </c>
      <c r="C3973" s="2" t="s">
        <v>22</v>
      </c>
      <c r="D3973" s="2" t="s">
        <v>126</v>
      </c>
      <c r="E3973" s="12">
        <v>659100</v>
      </c>
      <c r="F3973" s="12">
        <v>73379</v>
      </c>
      <c r="G3973" s="13"/>
      <c r="H3973" s="13">
        <v>495602</v>
      </c>
      <c r="I3973" s="13"/>
      <c r="J3973" s="13">
        <v>16939</v>
      </c>
      <c r="K3973" s="13"/>
      <c r="L3973" s="2">
        <v>5326</v>
      </c>
      <c r="M3973" s="22"/>
      <c r="N3973" s="22"/>
    </row>
    <row r="3974" spans="1:14">
      <c r="A3974" s="6" t="s">
        <v>32</v>
      </c>
      <c r="B3974" s="62" t="s">
        <v>747</v>
      </c>
      <c r="C3974" s="2" t="s">
        <v>22</v>
      </c>
      <c r="D3974" s="2" t="s">
        <v>127</v>
      </c>
      <c r="E3974" s="12"/>
      <c r="F3974" s="12"/>
      <c r="G3974" s="13"/>
      <c r="H3974" s="13"/>
      <c r="I3974" s="13"/>
      <c r="J3974" s="13"/>
      <c r="K3974" s="13"/>
      <c r="M3974" s="22"/>
      <c r="N3974" s="22"/>
    </row>
    <row r="3975" spans="1:14">
      <c r="A3975" s="6" t="s">
        <v>32</v>
      </c>
      <c r="B3975" s="62" t="s">
        <v>747</v>
      </c>
      <c r="C3975" s="2" t="s">
        <v>22</v>
      </c>
      <c r="D3975" s="2" t="s">
        <v>128</v>
      </c>
      <c r="E3975" s="12"/>
      <c r="F3975" s="12"/>
      <c r="G3975" s="13"/>
      <c r="H3975" s="13"/>
      <c r="I3975" s="13"/>
      <c r="J3975" s="13"/>
      <c r="K3975" s="13"/>
      <c r="M3975" s="22"/>
      <c r="N3975" s="22"/>
    </row>
    <row r="3976" spans="1:14">
      <c r="A3976" s="6" t="s">
        <v>32</v>
      </c>
      <c r="B3976" s="62" t="s">
        <v>747</v>
      </c>
      <c r="C3976" s="2" t="s">
        <v>22</v>
      </c>
      <c r="D3976" s="2" t="s">
        <v>129</v>
      </c>
      <c r="E3976" s="12"/>
      <c r="F3976" s="12"/>
      <c r="G3976" s="13"/>
      <c r="H3976" s="13"/>
      <c r="I3976" s="13"/>
      <c r="J3976" s="13"/>
      <c r="K3976" s="13"/>
      <c r="M3976" s="22"/>
      <c r="N3976" s="22"/>
    </row>
    <row r="3977" spans="1:14">
      <c r="A3977" s="6" t="s">
        <v>32</v>
      </c>
      <c r="B3977" s="62" t="s">
        <v>747</v>
      </c>
      <c r="C3977" s="2" t="s">
        <v>22</v>
      </c>
      <c r="D3977" s="2" t="s">
        <v>130</v>
      </c>
      <c r="E3977" s="12">
        <v>65785</v>
      </c>
      <c r="F3977" s="12">
        <v>33750</v>
      </c>
      <c r="G3977" s="13"/>
      <c r="H3977" s="13">
        <v>32035</v>
      </c>
      <c r="I3977" s="13"/>
      <c r="J3977" s="13"/>
      <c r="K3977" s="13"/>
      <c r="M3977" s="22"/>
      <c r="N3977" s="22"/>
    </row>
    <row r="3978" spans="1:14">
      <c r="A3978" s="6" t="s">
        <v>32</v>
      </c>
      <c r="B3978" s="62" t="s">
        <v>747</v>
      </c>
      <c r="C3978" s="2" t="s">
        <v>22</v>
      </c>
      <c r="D3978" s="2" t="s">
        <v>131</v>
      </c>
      <c r="E3978" s="12"/>
      <c r="F3978" s="12"/>
      <c r="G3978" s="13"/>
      <c r="H3978" s="13"/>
      <c r="I3978" s="13"/>
      <c r="J3978" s="13"/>
      <c r="K3978" s="13"/>
      <c r="M3978" s="22"/>
      <c r="N3978" s="22"/>
    </row>
    <row r="3979" spans="1:14" ht="27.6">
      <c r="A3979" s="6" t="s">
        <v>32</v>
      </c>
      <c r="B3979" s="62" t="s">
        <v>747</v>
      </c>
      <c r="C3979" s="2" t="s">
        <v>22</v>
      </c>
      <c r="D3979" s="2" t="s">
        <v>132</v>
      </c>
      <c r="E3979" s="12"/>
      <c r="F3979" s="12"/>
      <c r="G3979" s="13"/>
      <c r="H3979" s="13"/>
      <c r="I3979" s="13"/>
      <c r="J3979" s="13"/>
      <c r="K3979" s="13"/>
      <c r="M3979" s="22"/>
      <c r="N3979" s="22"/>
    </row>
    <row r="3980" spans="1:14">
      <c r="A3980" s="6" t="s">
        <v>32</v>
      </c>
      <c r="B3980" s="62" t="s">
        <v>747</v>
      </c>
      <c r="C3980" s="2" t="s">
        <v>22</v>
      </c>
      <c r="D3980" s="2" t="s">
        <v>133</v>
      </c>
      <c r="E3980" s="12"/>
      <c r="F3980" s="12"/>
      <c r="G3980" s="13"/>
      <c r="H3980" s="13"/>
      <c r="I3980" s="13"/>
      <c r="J3980" s="13"/>
      <c r="K3980" s="13"/>
      <c r="M3980" s="22"/>
      <c r="N3980" s="22"/>
    </row>
    <row r="3981" spans="1:14">
      <c r="A3981" s="6" t="s">
        <v>32</v>
      </c>
      <c r="B3981" s="62" t="s">
        <v>747</v>
      </c>
      <c r="C3981" s="2" t="s">
        <v>22</v>
      </c>
      <c r="D3981" s="2" t="s">
        <v>134</v>
      </c>
      <c r="E3981" s="12"/>
      <c r="F3981" s="12"/>
      <c r="G3981" s="13"/>
      <c r="H3981" s="13"/>
      <c r="I3981" s="13"/>
      <c r="J3981" s="13"/>
      <c r="K3981" s="13"/>
      <c r="M3981" s="22"/>
      <c r="N3981" s="22"/>
    </row>
    <row r="3982" spans="1:14">
      <c r="A3982" s="6" t="s">
        <v>32</v>
      </c>
      <c r="B3982" s="62" t="s">
        <v>747</v>
      </c>
      <c r="C3982" s="2" t="s">
        <v>87</v>
      </c>
      <c r="D3982" s="2" t="s">
        <v>135</v>
      </c>
      <c r="E3982" s="12"/>
      <c r="F3982" s="12"/>
      <c r="G3982" s="13">
        <v>163284</v>
      </c>
      <c r="H3982" s="13">
        <v>106313</v>
      </c>
      <c r="I3982" s="13"/>
      <c r="J3982" s="13"/>
      <c r="K3982" s="13"/>
      <c r="L3982" s="2">
        <v>173913</v>
      </c>
      <c r="M3982" s="22"/>
      <c r="N3982" s="22" t="s">
        <v>749</v>
      </c>
    </row>
    <row r="3983" spans="1:14">
      <c r="A3983" s="6" t="s">
        <v>32</v>
      </c>
      <c r="B3983" s="62" t="s">
        <v>747</v>
      </c>
      <c r="C3983" s="2" t="s">
        <v>23</v>
      </c>
      <c r="D3983" s="2" t="s">
        <v>136</v>
      </c>
      <c r="E3983" s="12"/>
      <c r="F3983" s="12"/>
      <c r="G3983" s="13">
        <v>659162</v>
      </c>
      <c r="H3983" s="13">
        <v>109445</v>
      </c>
      <c r="I3983" s="13"/>
      <c r="J3983" s="13">
        <v>406880</v>
      </c>
      <c r="K3983" s="13"/>
      <c r="L3983" s="2">
        <v>37250</v>
      </c>
      <c r="M3983" s="22"/>
      <c r="N3983" s="22"/>
    </row>
    <row r="3984" spans="1:14">
      <c r="A3984" s="6" t="s">
        <v>32</v>
      </c>
      <c r="B3984" s="62" t="s">
        <v>747</v>
      </c>
      <c r="C3984" s="2" t="s">
        <v>23</v>
      </c>
      <c r="D3984" s="2" t="s">
        <v>126</v>
      </c>
      <c r="E3984" s="12"/>
      <c r="F3984" s="12"/>
      <c r="G3984" s="13">
        <v>2185898</v>
      </c>
      <c r="H3984" s="13">
        <v>1994052</v>
      </c>
      <c r="I3984" s="13"/>
      <c r="J3984" s="13">
        <v>198967</v>
      </c>
      <c r="K3984" s="13"/>
      <c r="L3984" s="2">
        <v>3490</v>
      </c>
      <c r="M3984" s="22">
        <v>6400</v>
      </c>
      <c r="N3984" s="22"/>
    </row>
    <row r="3985" spans="1:14">
      <c r="A3985" s="6" t="s">
        <v>32</v>
      </c>
      <c r="B3985" s="62" t="s">
        <v>747</v>
      </c>
      <c r="C3985" s="2" t="s">
        <v>23</v>
      </c>
      <c r="D3985" s="2" t="s">
        <v>127</v>
      </c>
      <c r="E3985" s="12"/>
      <c r="F3985" s="12"/>
      <c r="G3985" s="13"/>
      <c r="H3985" s="13"/>
      <c r="I3985" s="13"/>
      <c r="J3985" s="13"/>
      <c r="K3985" s="13"/>
      <c r="M3985" s="22"/>
      <c r="N3985" s="22"/>
    </row>
    <row r="3986" spans="1:14">
      <c r="A3986" s="6" t="s">
        <v>32</v>
      </c>
      <c r="B3986" s="62" t="s">
        <v>747</v>
      </c>
      <c r="C3986" s="2" t="s">
        <v>23</v>
      </c>
      <c r="D3986" s="2" t="s">
        <v>128</v>
      </c>
      <c r="E3986" s="12"/>
      <c r="F3986" s="12"/>
      <c r="G3986" s="13"/>
      <c r="H3986" s="13"/>
      <c r="I3986" s="13"/>
      <c r="J3986" s="13"/>
      <c r="K3986" s="13"/>
      <c r="M3986" s="22"/>
      <c r="N3986" s="22"/>
    </row>
    <row r="3987" spans="1:14">
      <c r="A3987" s="6" t="s">
        <v>32</v>
      </c>
      <c r="B3987" s="62" t="s">
        <v>747</v>
      </c>
      <c r="C3987" s="2" t="s">
        <v>23</v>
      </c>
      <c r="D3987" s="2" t="s">
        <v>129</v>
      </c>
      <c r="E3987" s="12"/>
      <c r="F3987" s="12"/>
      <c r="G3987" s="13"/>
      <c r="H3987" s="13"/>
      <c r="I3987" s="13"/>
      <c r="J3987" s="13"/>
      <c r="K3987" s="13"/>
      <c r="M3987" s="22"/>
      <c r="N3987" s="22"/>
    </row>
    <row r="3988" spans="1:14">
      <c r="A3988" s="6" t="s">
        <v>32</v>
      </c>
      <c r="B3988" s="62" t="s">
        <v>747</v>
      </c>
      <c r="C3988" s="2" t="s">
        <v>23</v>
      </c>
      <c r="D3988" s="2" t="s">
        <v>130</v>
      </c>
      <c r="E3988" s="12"/>
      <c r="F3988" s="12"/>
      <c r="G3988" s="13">
        <v>115489</v>
      </c>
      <c r="H3988" s="13">
        <v>3728</v>
      </c>
      <c r="I3988" s="13"/>
      <c r="J3988" s="13"/>
      <c r="K3988" s="13"/>
      <c r="M3988" s="22"/>
      <c r="N3988" s="22"/>
    </row>
    <row r="3989" spans="1:14">
      <c r="A3989" s="6" t="s">
        <v>32</v>
      </c>
      <c r="B3989" s="62" t="s">
        <v>747</v>
      </c>
      <c r="C3989" s="2" t="s">
        <v>23</v>
      </c>
      <c r="D3989" s="2" t="s">
        <v>137</v>
      </c>
      <c r="E3989" s="12"/>
      <c r="F3989" s="12"/>
      <c r="G3989" s="13"/>
      <c r="H3989" s="13"/>
      <c r="I3989" s="13"/>
      <c r="J3989" s="13"/>
      <c r="K3989" s="13"/>
      <c r="M3989" s="22"/>
      <c r="N3989" s="22"/>
    </row>
    <row r="3990" spans="1:14" ht="27.6">
      <c r="A3990" s="6" t="s">
        <v>32</v>
      </c>
      <c r="B3990" s="62" t="s">
        <v>747</v>
      </c>
      <c r="C3990" s="2" t="s">
        <v>23</v>
      </c>
      <c r="D3990" s="2" t="s">
        <v>138</v>
      </c>
      <c r="E3990" s="12"/>
      <c r="F3990" s="12"/>
      <c r="G3990" s="13"/>
      <c r="H3990" s="13"/>
      <c r="I3990" s="13"/>
      <c r="J3990" s="13"/>
      <c r="K3990" s="13"/>
      <c r="M3990" s="22"/>
      <c r="N3990" s="22"/>
    </row>
    <row r="3991" spans="1:14">
      <c r="A3991" s="6" t="s">
        <v>32</v>
      </c>
      <c r="B3991" s="62" t="s">
        <v>747</v>
      </c>
      <c r="C3991" s="2" t="s">
        <v>23</v>
      </c>
      <c r="D3991" s="2" t="s">
        <v>134</v>
      </c>
      <c r="E3991" s="12"/>
      <c r="F3991" s="12"/>
      <c r="G3991" s="13"/>
      <c r="H3991" s="13"/>
      <c r="I3991" s="13"/>
      <c r="J3991" s="13"/>
      <c r="K3991" s="13"/>
      <c r="M3991" s="22"/>
      <c r="N3991" s="22"/>
    </row>
    <row r="3992" spans="1:14">
      <c r="A3992" s="6" t="s">
        <v>32</v>
      </c>
      <c r="B3992" s="62" t="s">
        <v>747</v>
      </c>
      <c r="C3992" s="2" t="s">
        <v>24</v>
      </c>
      <c r="D3992" s="2" t="s">
        <v>125</v>
      </c>
      <c r="E3992" s="12"/>
      <c r="F3992" s="12"/>
      <c r="G3992" s="13">
        <v>2587420</v>
      </c>
      <c r="H3992" s="13"/>
      <c r="I3992" s="13"/>
      <c r="J3992" s="13">
        <v>2587420</v>
      </c>
      <c r="K3992" s="13"/>
      <c r="M3992" s="22"/>
      <c r="N3992" s="22"/>
    </row>
    <row r="3993" spans="1:14">
      <c r="A3993" s="6" t="s">
        <v>32</v>
      </c>
      <c r="B3993" s="62" t="s">
        <v>747</v>
      </c>
      <c r="C3993" s="2" t="s">
        <v>24</v>
      </c>
      <c r="D3993" s="2" t="s">
        <v>126</v>
      </c>
      <c r="E3993" s="12"/>
      <c r="F3993" s="12"/>
      <c r="G3993" s="13">
        <v>2231482</v>
      </c>
      <c r="H3993" s="13"/>
      <c r="I3993" s="13"/>
      <c r="J3993" s="13">
        <v>402197</v>
      </c>
      <c r="K3993" s="13"/>
      <c r="L3993" s="2">
        <v>550245</v>
      </c>
      <c r="M3993" s="22">
        <v>14049</v>
      </c>
      <c r="N3993" s="22"/>
    </row>
    <row r="3994" spans="1:14">
      <c r="A3994" s="6" t="s">
        <v>32</v>
      </c>
      <c r="B3994" s="62" t="s">
        <v>747</v>
      </c>
      <c r="C3994" s="2" t="s">
        <v>24</v>
      </c>
      <c r="D3994" s="2" t="s">
        <v>127</v>
      </c>
      <c r="E3994" s="12"/>
      <c r="F3994" s="12"/>
      <c r="G3994" s="13"/>
      <c r="H3994" s="13"/>
      <c r="I3994" s="13"/>
      <c r="J3994" s="13"/>
      <c r="K3994" s="13"/>
      <c r="M3994" s="22"/>
      <c r="N3994" s="22"/>
    </row>
    <row r="3995" spans="1:14">
      <c r="A3995" s="6" t="s">
        <v>32</v>
      </c>
      <c r="B3995" s="62" t="s">
        <v>747</v>
      </c>
      <c r="C3995" s="2" t="s">
        <v>24</v>
      </c>
      <c r="D3995" s="2" t="s">
        <v>128</v>
      </c>
      <c r="E3995" s="12"/>
      <c r="F3995" s="12"/>
      <c r="G3995" s="13">
        <v>306462</v>
      </c>
      <c r="H3995" s="13"/>
      <c r="I3995" s="13"/>
      <c r="J3995" s="13"/>
      <c r="K3995" s="13"/>
      <c r="M3995" s="22"/>
      <c r="N3995" s="22"/>
    </row>
    <row r="3996" spans="1:14">
      <c r="A3996" s="6" t="s">
        <v>32</v>
      </c>
      <c r="B3996" s="62" t="s">
        <v>747</v>
      </c>
      <c r="C3996" s="2" t="s">
        <v>24</v>
      </c>
      <c r="D3996" s="2" t="s">
        <v>129</v>
      </c>
      <c r="E3996" s="12"/>
      <c r="F3996" s="12"/>
      <c r="G3996" s="13"/>
      <c r="H3996" s="13"/>
      <c r="I3996" s="13"/>
      <c r="J3996" s="13"/>
      <c r="K3996" s="13"/>
      <c r="M3996" s="22"/>
      <c r="N3996" s="22"/>
    </row>
    <row r="3997" spans="1:14">
      <c r="A3997" s="6" t="s">
        <v>32</v>
      </c>
      <c r="B3997" s="62" t="s">
        <v>747</v>
      </c>
      <c r="C3997" s="2" t="s">
        <v>24</v>
      </c>
      <c r="D3997" s="2" t="s">
        <v>130</v>
      </c>
      <c r="E3997" s="12"/>
      <c r="F3997" s="12"/>
      <c r="G3997" s="13"/>
      <c r="H3997" s="13"/>
      <c r="I3997" s="13"/>
      <c r="J3997" s="13">
        <v>61425</v>
      </c>
      <c r="K3997" s="13"/>
      <c r="M3997" s="22"/>
      <c r="N3997" s="22"/>
    </row>
    <row r="3998" spans="1:14">
      <c r="A3998" s="6" t="s">
        <v>32</v>
      </c>
      <c r="B3998" s="62" t="s">
        <v>747</v>
      </c>
      <c r="C3998" s="2" t="s">
        <v>24</v>
      </c>
      <c r="D3998" s="2" t="s">
        <v>137</v>
      </c>
      <c r="E3998" s="12"/>
      <c r="F3998" s="12"/>
      <c r="G3998" s="13"/>
      <c r="H3998" s="13"/>
      <c r="I3998" s="13"/>
      <c r="J3998" s="13"/>
      <c r="K3998" s="13"/>
      <c r="M3998" s="22"/>
      <c r="N3998" s="22"/>
    </row>
    <row r="3999" spans="1:14">
      <c r="A3999" s="6" t="s">
        <v>32</v>
      </c>
      <c r="B3999" s="62" t="s">
        <v>747</v>
      </c>
      <c r="C3999" s="2" t="s">
        <v>24</v>
      </c>
      <c r="D3999" s="2" t="s">
        <v>139</v>
      </c>
      <c r="E3999" s="12"/>
      <c r="F3999" s="12"/>
      <c r="G3999" s="13"/>
      <c r="H3999" s="13"/>
      <c r="I3999" s="13"/>
      <c r="J3999" s="13"/>
      <c r="K3999" s="13"/>
      <c r="M3999" s="22"/>
      <c r="N3999" s="22"/>
    </row>
    <row r="4000" spans="1:14" ht="27.6">
      <c r="A4000" s="6" t="s">
        <v>32</v>
      </c>
      <c r="B4000" s="62" t="s">
        <v>747</v>
      </c>
      <c r="C4000" s="2" t="s">
        <v>24</v>
      </c>
      <c r="D4000" s="2" t="s">
        <v>140</v>
      </c>
      <c r="E4000" s="12"/>
      <c r="F4000" s="12"/>
      <c r="G4000" s="13"/>
      <c r="H4000" s="13"/>
      <c r="I4000" s="13"/>
      <c r="J4000" s="13"/>
      <c r="K4000" s="13"/>
      <c r="M4000" s="22"/>
      <c r="N4000" s="22"/>
    </row>
    <row r="4001" spans="1:14">
      <c r="A4001" s="6" t="s">
        <v>32</v>
      </c>
      <c r="B4001" s="62" t="s">
        <v>747</v>
      </c>
      <c r="C4001" s="2" t="s">
        <v>24</v>
      </c>
      <c r="D4001" s="2" t="s">
        <v>134</v>
      </c>
      <c r="E4001" s="12"/>
      <c r="F4001" s="12"/>
      <c r="G4001" s="13"/>
      <c r="H4001" s="13"/>
      <c r="I4001" s="13"/>
      <c r="J4001" s="13"/>
      <c r="K4001" s="13"/>
      <c r="M4001" s="22"/>
      <c r="N4001" s="22"/>
    </row>
    <row r="4002" spans="1:14">
      <c r="A4002" s="6" t="s">
        <v>32</v>
      </c>
      <c r="B4002" s="62" t="s">
        <v>747</v>
      </c>
      <c r="C4002" s="2" t="s">
        <v>25</v>
      </c>
      <c r="D4002" s="2" t="s">
        <v>134</v>
      </c>
      <c r="E4002" s="12"/>
      <c r="F4002" s="12"/>
      <c r="G4002" s="13"/>
      <c r="H4002" s="13"/>
      <c r="I4002" s="13"/>
      <c r="J4002" s="13"/>
      <c r="K4002" s="13"/>
      <c r="M4002" s="22"/>
      <c r="N4002" s="22"/>
    </row>
    <row r="4003" spans="1:14">
      <c r="A4003" s="6" t="s">
        <v>32</v>
      </c>
      <c r="B4003" s="62" t="s">
        <v>747</v>
      </c>
      <c r="C4003" s="2" t="s">
        <v>25</v>
      </c>
      <c r="D4003" s="2" t="s">
        <v>134</v>
      </c>
      <c r="E4003" s="12"/>
      <c r="F4003" s="12"/>
      <c r="G4003" s="13"/>
      <c r="H4003" s="13"/>
      <c r="I4003" s="13"/>
      <c r="J4003" s="13"/>
      <c r="K4003" s="13"/>
      <c r="M4003" s="22"/>
      <c r="N4003" s="22"/>
    </row>
    <row r="4004" spans="1:14">
      <c r="A4004" s="6" t="s">
        <v>32</v>
      </c>
      <c r="B4004" s="62" t="s">
        <v>747</v>
      </c>
      <c r="C4004" s="2" t="s">
        <v>26</v>
      </c>
      <c r="D4004" s="2" t="s">
        <v>134</v>
      </c>
      <c r="E4004" s="12"/>
      <c r="F4004" s="12"/>
      <c r="G4004" s="13"/>
      <c r="H4004" s="13"/>
      <c r="I4004" s="13"/>
      <c r="J4004" s="13"/>
      <c r="K4004" s="13"/>
      <c r="M4004" s="22"/>
      <c r="N4004" s="22"/>
    </row>
    <row r="4005" spans="1:14">
      <c r="A4005" s="6" t="s">
        <v>32</v>
      </c>
      <c r="B4005" s="63" t="s">
        <v>747</v>
      </c>
      <c r="C4005" s="2" t="s">
        <v>26</v>
      </c>
      <c r="D4005" s="2" t="s">
        <v>134</v>
      </c>
      <c r="E4005" s="12"/>
      <c r="F4005" s="12"/>
      <c r="G4005" s="13"/>
      <c r="H4005" s="13"/>
      <c r="I4005" s="13"/>
      <c r="J4005" s="13"/>
      <c r="K4005" s="13"/>
      <c r="M4005" s="22"/>
      <c r="N4005" s="22"/>
    </row>
    <row r="4006" spans="1:14">
      <c r="A4006" s="6" t="s">
        <v>32</v>
      </c>
      <c r="B4006" s="62" t="s">
        <v>747</v>
      </c>
      <c r="C4006" s="2" t="s">
        <v>14</v>
      </c>
      <c r="D4006" s="2" t="s">
        <v>134</v>
      </c>
      <c r="E4006" s="12"/>
      <c r="F4006" s="12"/>
      <c r="G4006" s="13"/>
      <c r="H4006" s="13"/>
      <c r="I4006" s="13"/>
      <c r="J4006" s="13"/>
      <c r="K4006" s="13"/>
      <c r="M4006" s="22"/>
      <c r="N4006" s="22"/>
    </row>
    <row r="4007" spans="1:14">
      <c r="A4007" s="6" t="s">
        <v>32</v>
      </c>
      <c r="B4007" s="62" t="s">
        <v>747</v>
      </c>
      <c r="C4007" s="2" t="s">
        <v>14</v>
      </c>
      <c r="D4007" s="2" t="s">
        <v>134</v>
      </c>
      <c r="E4007" s="12"/>
      <c r="F4007" s="12"/>
      <c r="G4007" s="13"/>
      <c r="H4007" s="13"/>
      <c r="I4007" s="13"/>
      <c r="J4007" s="13"/>
      <c r="K4007" s="13"/>
      <c r="M4007" s="22"/>
      <c r="N4007" s="22"/>
    </row>
    <row r="4008" spans="1:14" ht="27.6">
      <c r="A4008" s="6" t="s">
        <v>32</v>
      </c>
      <c r="B4008" s="62" t="s">
        <v>747</v>
      </c>
      <c r="C4008" s="2" t="s">
        <v>27</v>
      </c>
      <c r="D4008" s="2" t="s">
        <v>141</v>
      </c>
      <c r="E4008" s="12"/>
      <c r="F4008" s="12"/>
      <c r="G4008" s="13"/>
      <c r="H4008" s="13"/>
      <c r="I4008" s="13"/>
      <c r="J4008" s="13"/>
      <c r="K4008" s="13"/>
      <c r="M4008" s="22"/>
      <c r="N4008" s="22"/>
    </row>
    <row r="4009" spans="1:14" ht="41.4">
      <c r="A4009" s="6" t="s">
        <v>32</v>
      </c>
      <c r="B4009" s="62" t="s">
        <v>747</v>
      </c>
      <c r="C4009" s="2" t="s">
        <v>27</v>
      </c>
      <c r="D4009" s="2" t="s">
        <v>142</v>
      </c>
      <c r="E4009" s="12"/>
      <c r="F4009" s="12"/>
      <c r="G4009" s="13"/>
      <c r="H4009" s="13"/>
      <c r="I4009" s="13"/>
      <c r="J4009" s="13"/>
      <c r="K4009" s="13"/>
      <c r="M4009" s="22"/>
      <c r="N4009" s="22"/>
    </row>
    <row r="4010" spans="1:14">
      <c r="A4010" s="6" t="s">
        <v>32</v>
      </c>
      <c r="B4010" s="62" t="s">
        <v>763</v>
      </c>
      <c r="C4010" s="174"/>
      <c r="D4010" s="174"/>
      <c r="E4010" s="176"/>
      <c r="F4010" s="176"/>
      <c r="G4010" s="21"/>
      <c r="H4010" s="21"/>
      <c r="I4010" s="22"/>
      <c r="J4010" s="115"/>
      <c r="K4010" s="22"/>
      <c r="L4010" s="172"/>
      <c r="M4010" s="14"/>
      <c r="N4010" s="21"/>
    </row>
    <row r="4011" spans="1:14">
      <c r="A4011" s="6" t="s">
        <v>32</v>
      </c>
      <c r="B4011" s="62" t="s">
        <v>763</v>
      </c>
      <c r="C4011" s="2" t="s">
        <v>22</v>
      </c>
      <c r="D4011" s="2" t="s">
        <v>125</v>
      </c>
      <c r="E4011" s="21">
        <v>4341694</v>
      </c>
      <c r="F4011" s="21">
        <v>3728005</v>
      </c>
      <c r="G4011" s="22"/>
      <c r="H4011" s="22">
        <v>613689</v>
      </c>
      <c r="I4011" s="22"/>
      <c r="J4011" s="22"/>
      <c r="K4011" s="115"/>
      <c r="L4011" s="172"/>
      <c r="M4011" s="22"/>
      <c r="N4011" s="22" t="s">
        <v>753</v>
      </c>
    </row>
    <row r="4012" spans="1:14" ht="55.2">
      <c r="A4012" s="6" t="s">
        <v>32</v>
      </c>
      <c r="B4012" s="62" t="s">
        <v>763</v>
      </c>
      <c r="C4012" s="2" t="s">
        <v>22</v>
      </c>
      <c r="D4012" s="2" t="s">
        <v>126</v>
      </c>
      <c r="E4012" s="21">
        <v>4341694</v>
      </c>
      <c r="F4012" s="21">
        <v>4281915</v>
      </c>
      <c r="G4012" s="22"/>
      <c r="H4012" s="22">
        <v>59779</v>
      </c>
      <c r="I4012" s="22"/>
      <c r="J4012" s="22"/>
      <c r="K4012" s="22"/>
      <c r="L4012" s="172"/>
      <c r="M4012" s="22"/>
      <c r="N4012" s="21" t="s">
        <v>754</v>
      </c>
    </row>
    <row r="4013" spans="1:14" s="3" customFormat="1">
      <c r="A4013" s="6" t="s">
        <v>32</v>
      </c>
      <c r="B4013" s="62" t="s">
        <v>763</v>
      </c>
      <c r="C4013" s="2" t="s">
        <v>22</v>
      </c>
      <c r="D4013" s="2" t="s">
        <v>127</v>
      </c>
      <c r="E4013" s="21"/>
      <c r="F4013" s="21"/>
      <c r="G4013" s="22"/>
      <c r="H4013" s="22"/>
      <c r="I4013" s="22"/>
      <c r="J4013" s="22"/>
      <c r="K4013" s="22"/>
      <c r="L4013" s="172"/>
      <c r="M4013" s="22"/>
      <c r="N4013" s="22"/>
    </row>
    <row r="4014" spans="1:14">
      <c r="A4014" s="6" t="s">
        <v>32</v>
      </c>
      <c r="B4014" s="62" t="s">
        <v>763</v>
      </c>
      <c r="C4014" s="2" t="s">
        <v>22</v>
      </c>
      <c r="D4014" s="2" t="s">
        <v>128</v>
      </c>
      <c r="E4014" s="21"/>
      <c r="F4014" s="21"/>
      <c r="G4014" s="22"/>
      <c r="H4014" s="22"/>
      <c r="I4014" s="22"/>
      <c r="J4014" s="22"/>
      <c r="K4014" s="22"/>
      <c r="L4014" s="172"/>
      <c r="M4014" s="22"/>
      <c r="N4014" s="22"/>
    </row>
    <row r="4015" spans="1:14">
      <c r="A4015" s="6" t="s">
        <v>32</v>
      </c>
      <c r="B4015" s="62" t="s">
        <v>763</v>
      </c>
      <c r="C4015" s="2" t="s">
        <v>22</v>
      </c>
      <c r="D4015" s="2" t="s">
        <v>129</v>
      </c>
      <c r="E4015" s="21">
        <v>652610</v>
      </c>
      <c r="F4015" s="21">
        <v>30000</v>
      </c>
      <c r="G4015" s="22"/>
      <c r="H4015" s="22">
        <v>538630</v>
      </c>
      <c r="I4015" s="22"/>
      <c r="J4015" s="22"/>
      <c r="K4015" s="22"/>
      <c r="L4015" s="172"/>
      <c r="M4015" s="22"/>
      <c r="N4015" s="22" t="s">
        <v>753</v>
      </c>
    </row>
    <row r="4016" spans="1:14">
      <c r="A4016" s="6" t="s">
        <v>32</v>
      </c>
      <c r="B4016" s="62" t="s">
        <v>763</v>
      </c>
      <c r="C4016" s="2" t="s">
        <v>22</v>
      </c>
      <c r="D4016" s="2" t="s">
        <v>130</v>
      </c>
      <c r="E4016" s="21"/>
      <c r="F4016" s="21"/>
      <c r="G4016" s="22"/>
      <c r="H4016" s="22"/>
      <c r="I4016" s="22"/>
      <c r="J4016" s="22"/>
      <c r="K4016" s="22"/>
      <c r="L4016" s="172"/>
      <c r="M4016" s="22"/>
      <c r="N4016" s="22"/>
    </row>
    <row r="4017" spans="1:14">
      <c r="A4017" s="6" t="s">
        <v>32</v>
      </c>
      <c r="B4017" s="62" t="s">
        <v>763</v>
      </c>
      <c r="C4017" s="2" t="s">
        <v>22</v>
      </c>
      <c r="D4017" s="2" t="s">
        <v>131</v>
      </c>
      <c r="E4017" s="21"/>
      <c r="F4017" s="21"/>
      <c r="G4017" s="22"/>
      <c r="H4017" s="22"/>
      <c r="I4017" s="22"/>
      <c r="J4017" s="22"/>
      <c r="K4017" s="22"/>
      <c r="L4017" s="172"/>
      <c r="M4017" s="22"/>
      <c r="N4017" s="22"/>
    </row>
    <row r="4018" spans="1:14" ht="27.6">
      <c r="A4018" s="6" t="s">
        <v>32</v>
      </c>
      <c r="B4018" s="62" t="s">
        <v>763</v>
      </c>
      <c r="C4018" s="2" t="s">
        <v>22</v>
      </c>
      <c r="D4018" s="2" t="s">
        <v>132</v>
      </c>
      <c r="E4018" s="21"/>
      <c r="F4018" s="21"/>
      <c r="G4018" s="22"/>
      <c r="H4018" s="22"/>
      <c r="I4018" s="22"/>
      <c r="J4018" s="22"/>
      <c r="K4018" s="22"/>
      <c r="L4018" s="172"/>
      <c r="M4018" s="22"/>
      <c r="N4018" s="22"/>
    </row>
    <row r="4019" spans="1:14">
      <c r="A4019" s="6" t="s">
        <v>32</v>
      </c>
      <c r="B4019" s="62" t="s">
        <v>763</v>
      </c>
      <c r="C4019" s="2" t="s">
        <v>22</v>
      </c>
      <c r="D4019" s="2" t="s">
        <v>133</v>
      </c>
      <c r="E4019" s="21"/>
      <c r="F4019" s="21"/>
      <c r="G4019" s="22"/>
      <c r="H4019" s="22"/>
      <c r="I4019" s="22"/>
      <c r="J4019" s="22"/>
      <c r="K4019" s="22"/>
      <c r="L4019" s="172"/>
      <c r="M4019" s="22"/>
      <c r="N4019" s="22"/>
    </row>
    <row r="4020" spans="1:14" ht="14.4">
      <c r="A4020" s="6" t="s">
        <v>32</v>
      </c>
      <c r="B4020" s="62" t="s">
        <v>763</v>
      </c>
      <c r="C4020" s="2" t="s">
        <v>22</v>
      </c>
      <c r="D4020" s="175" t="s">
        <v>134</v>
      </c>
      <c r="E4020" s="21"/>
      <c r="F4020" s="21"/>
      <c r="G4020" s="22"/>
      <c r="H4020" s="22"/>
      <c r="I4020" s="22"/>
      <c r="J4020" s="22"/>
      <c r="K4020" s="22"/>
      <c r="L4020" s="172"/>
      <c r="M4020" s="22"/>
      <c r="N4020" s="22"/>
    </row>
    <row r="4021" spans="1:14" ht="27.6">
      <c r="A4021" s="6" t="s">
        <v>32</v>
      </c>
      <c r="B4021" s="62" t="s">
        <v>763</v>
      </c>
      <c r="C4021" s="2" t="s">
        <v>87</v>
      </c>
      <c r="D4021" s="2" t="s">
        <v>135</v>
      </c>
      <c r="E4021" s="21"/>
      <c r="F4021" s="21"/>
      <c r="G4021" s="21">
        <v>949821</v>
      </c>
      <c r="H4021" s="21">
        <v>949821</v>
      </c>
      <c r="I4021" s="22">
        <v>1827006</v>
      </c>
      <c r="J4021" s="21">
        <v>948771</v>
      </c>
      <c r="K4021" s="21"/>
      <c r="L4021" s="172">
        <v>905610</v>
      </c>
      <c r="M4021" s="21">
        <f>99637+271317</f>
        <v>370954</v>
      </c>
      <c r="N4021" s="21" t="s">
        <v>755</v>
      </c>
    </row>
    <row r="4022" spans="1:14">
      <c r="A4022" s="6" t="s">
        <v>32</v>
      </c>
      <c r="B4022" s="62" t="s">
        <v>763</v>
      </c>
      <c r="C4022" s="2" t="s">
        <v>23</v>
      </c>
      <c r="D4022" s="2" t="s">
        <v>136</v>
      </c>
      <c r="E4022" s="12"/>
      <c r="F4022" s="12"/>
      <c r="G4022" s="13">
        <v>4341694</v>
      </c>
      <c r="H4022" s="13">
        <v>4341694</v>
      </c>
      <c r="I4022" s="13"/>
      <c r="J4022" s="13"/>
      <c r="K4022" s="22"/>
      <c r="L4022" s="172"/>
      <c r="M4022" s="22"/>
      <c r="N4022" s="13" t="s">
        <v>753</v>
      </c>
    </row>
    <row r="4023" spans="1:14" ht="41.4">
      <c r="A4023" s="6" t="s">
        <v>32</v>
      </c>
      <c r="B4023" s="62" t="s">
        <v>763</v>
      </c>
      <c r="C4023" s="2" t="s">
        <v>23</v>
      </c>
      <c r="D4023" s="2" t="s">
        <v>126</v>
      </c>
      <c r="E4023" s="12"/>
      <c r="F4023" s="12"/>
      <c r="G4023" s="13">
        <v>10909116</v>
      </c>
      <c r="H4023" s="13">
        <v>7661552</v>
      </c>
      <c r="I4023" s="13"/>
      <c r="J4023" s="13">
        <v>1810280</v>
      </c>
      <c r="K4023" s="178"/>
      <c r="L4023" s="172"/>
      <c r="M4023" s="22"/>
      <c r="N4023" s="12" t="s">
        <v>756</v>
      </c>
    </row>
    <row r="4024" spans="1:14">
      <c r="A4024" s="6" t="s">
        <v>32</v>
      </c>
      <c r="B4024" s="62" t="s">
        <v>763</v>
      </c>
      <c r="C4024" s="2" t="s">
        <v>23</v>
      </c>
      <c r="D4024" s="2" t="s">
        <v>127</v>
      </c>
      <c r="E4024" s="12"/>
      <c r="F4024" s="12"/>
      <c r="G4024" s="13"/>
      <c r="H4024" s="13"/>
      <c r="I4024" s="13"/>
      <c r="J4024" s="13"/>
      <c r="K4024" s="22"/>
      <c r="L4024" s="172"/>
      <c r="M4024" s="22"/>
      <c r="N4024" s="13"/>
    </row>
    <row r="4025" spans="1:14">
      <c r="A4025" s="6" t="s">
        <v>32</v>
      </c>
      <c r="B4025" s="62" t="s">
        <v>763</v>
      </c>
      <c r="C4025" s="2" t="s">
        <v>23</v>
      </c>
      <c r="D4025" s="2" t="s">
        <v>128</v>
      </c>
      <c r="E4025" s="12"/>
      <c r="F4025" s="12"/>
      <c r="G4025" s="13"/>
      <c r="H4025" s="13"/>
      <c r="I4025" s="13"/>
      <c r="J4025" s="13"/>
      <c r="K4025" s="22"/>
      <c r="L4025" s="172"/>
      <c r="M4025" s="22"/>
      <c r="N4025" s="13"/>
    </row>
    <row r="4026" spans="1:14" ht="55.2">
      <c r="A4026" s="6" t="s">
        <v>32</v>
      </c>
      <c r="B4026" s="62" t="s">
        <v>763</v>
      </c>
      <c r="C4026" s="2" t="s">
        <v>23</v>
      </c>
      <c r="D4026" s="2" t="s">
        <v>129</v>
      </c>
      <c r="E4026" s="12"/>
      <c r="F4026" s="12"/>
      <c r="G4026" s="13">
        <v>1009518</v>
      </c>
      <c r="H4026" s="13">
        <v>134850</v>
      </c>
      <c r="I4026" s="13"/>
      <c r="J4026" s="13">
        <v>45025</v>
      </c>
      <c r="K4026" s="117">
        <v>576518</v>
      </c>
      <c r="L4026" s="172">
        <v>576518</v>
      </c>
      <c r="M4026" s="22">
        <v>219360</v>
      </c>
      <c r="N4026" s="12" t="s">
        <v>757</v>
      </c>
    </row>
    <row r="4027" spans="1:14">
      <c r="A4027" s="6" t="s">
        <v>32</v>
      </c>
      <c r="B4027" s="62" t="s">
        <v>763</v>
      </c>
      <c r="C4027" s="2" t="s">
        <v>23</v>
      </c>
      <c r="D4027" s="2" t="s">
        <v>130</v>
      </c>
      <c r="E4027" s="12"/>
      <c r="F4027" s="12"/>
      <c r="G4027" s="13"/>
      <c r="H4027" s="13"/>
      <c r="I4027" s="13"/>
      <c r="J4027" s="13"/>
      <c r="K4027" s="22"/>
      <c r="L4027" s="172"/>
      <c r="M4027" s="22"/>
      <c r="N4027" s="13"/>
    </row>
    <row r="4028" spans="1:14">
      <c r="A4028" s="6" t="s">
        <v>32</v>
      </c>
      <c r="B4028" s="62" t="s">
        <v>763</v>
      </c>
      <c r="C4028" s="2" t="s">
        <v>23</v>
      </c>
      <c r="D4028" s="2" t="s">
        <v>137</v>
      </c>
      <c r="E4028" s="12"/>
      <c r="F4028" s="12"/>
      <c r="G4028" s="13"/>
      <c r="H4028" s="13"/>
      <c r="I4028" s="13"/>
      <c r="J4028" s="13"/>
      <c r="K4028" s="22"/>
      <c r="L4028" s="172"/>
      <c r="M4028" s="22"/>
      <c r="N4028" s="13"/>
    </row>
    <row r="4029" spans="1:14" s="173" customFormat="1" ht="27.6">
      <c r="A4029" s="6" t="s">
        <v>32</v>
      </c>
      <c r="B4029" s="62" t="s">
        <v>763</v>
      </c>
      <c r="C4029" s="2" t="s">
        <v>23</v>
      </c>
      <c r="D4029" s="2" t="s">
        <v>138</v>
      </c>
      <c r="E4029" s="12"/>
      <c r="F4029" s="12"/>
      <c r="G4029" s="13"/>
      <c r="H4029" s="13"/>
      <c r="I4029" s="13"/>
      <c r="J4029" s="13"/>
      <c r="K4029" s="22"/>
      <c r="L4029" s="172"/>
      <c r="M4029" s="22"/>
      <c r="N4029" s="13"/>
    </row>
    <row r="4030" spans="1:14" s="173" customFormat="1" ht="14.4">
      <c r="A4030" s="6" t="s">
        <v>32</v>
      </c>
      <c r="B4030" s="62" t="s">
        <v>763</v>
      </c>
      <c r="C4030" s="2" t="s">
        <v>23</v>
      </c>
      <c r="D4030" s="175" t="s">
        <v>134</v>
      </c>
      <c r="E4030" s="12"/>
      <c r="F4030" s="12"/>
      <c r="G4030" s="13"/>
      <c r="H4030" s="13"/>
      <c r="I4030" s="13"/>
      <c r="J4030" s="13"/>
      <c r="K4030" s="22"/>
      <c r="L4030" s="172"/>
      <c r="M4030" s="22"/>
      <c r="N4030" s="13"/>
    </row>
    <row r="4031" spans="1:14">
      <c r="A4031" s="6" t="s">
        <v>32</v>
      </c>
      <c r="B4031" s="62" t="s">
        <v>763</v>
      </c>
      <c r="C4031" s="2" t="s">
        <v>24</v>
      </c>
      <c r="D4031" s="2" t="s">
        <v>125</v>
      </c>
      <c r="E4031" s="12"/>
      <c r="F4031" s="12"/>
      <c r="G4031" s="13">
        <v>13811745</v>
      </c>
      <c r="H4031" s="13">
        <v>3115666</v>
      </c>
      <c r="I4031" s="13"/>
      <c r="J4031" s="13">
        <v>10696079</v>
      </c>
      <c r="K4031" s="117">
        <f>330433</f>
        <v>330433</v>
      </c>
      <c r="L4031" s="172">
        <v>330433</v>
      </c>
      <c r="M4031" s="22"/>
      <c r="N4031" s="13" t="s">
        <v>753</v>
      </c>
    </row>
    <row r="4032" spans="1:14" ht="41.4">
      <c r="A4032" s="6" t="s">
        <v>32</v>
      </c>
      <c r="B4032" s="62" t="s">
        <v>763</v>
      </c>
      <c r="C4032" s="2" t="s">
        <v>24</v>
      </c>
      <c r="D4032" s="2" t="s">
        <v>126</v>
      </c>
      <c r="E4032" s="12"/>
      <c r="F4032" s="12"/>
      <c r="G4032" s="13">
        <v>13182366</v>
      </c>
      <c r="H4032" s="13">
        <v>1189283</v>
      </c>
      <c r="I4032" s="13"/>
      <c r="J4032" s="13">
        <v>10387964</v>
      </c>
      <c r="K4032" s="22">
        <v>746500</v>
      </c>
      <c r="L4032" s="172">
        <v>746500</v>
      </c>
      <c r="M4032" s="22"/>
      <c r="N4032" s="12" t="s">
        <v>758</v>
      </c>
    </row>
    <row r="4033" spans="1:14">
      <c r="A4033" s="6" t="s">
        <v>32</v>
      </c>
      <c r="B4033" s="62" t="s">
        <v>763</v>
      </c>
      <c r="C4033" s="2" t="s">
        <v>24</v>
      </c>
      <c r="D4033" s="2" t="s">
        <v>127</v>
      </c>
      <c r="E4033" s="12"/>
      <c r="F4033" s="12"/>
      <c r="G4033" s="13"/>
      <c r="H4033" s="13"/>
      <c r="I4033" s="13"/>
      <c r="J4033" s="13"/>
      <c r="K4033" s="22"/>
      <c r="L4033" s="172"/>
      <c r="M4033" s="22"/>
      <c r="N4033" s="13"/>
    </row>
    <row r="4034" spans="1:14">
      <c r="A4034" s="6" t="s">
        <v>32</v>
      </c>
      <c r="B4034" s="62" t="s">
        <v>763</v>
      </c>
      <c r="C4034" s="2" t="s">
        <v>24</v>
      </c>
      <c r="D4034" s="2" t="s">
        <v>128</v>
      </c>
      <c r="E4034" s="12"/>
      <c r="F4034" s="12"/>
      <c r="G4034" s="13"/>
      <c r="H4034" s="13"/>
      <c r="I4034" s="13"/>
      <c r="J4034" s="13"/>
      <c r="K4034" s="22"/>
      <c r="L4034" s="172"/>
      <c r="M4034" s="22"/>
      <c r="N4034" s="13"/>
    </row>
    <row r="4035" spans="1:14">
      <c r="A4035" s="6" t="s">
        <v>32</v>
      </c>
      <c r="B4035" s="62" t="s">
        <v>763</v>
      </c>
      <c r="C4035" s="2" t="s">
        <v>24</v>
      </c>
      <c r="D4035" s="2" t="s">
        <v>129</v>
      </c>
      <c r="E4035" s="12"/>
      <c r="F4035" s="12"/>
      <c r="G4035" s="13">
        <v>1728635</v>
      </c>
      <c r="H4035" s="13"/>
      <c r="I4035" s="13"/>
      <c r="J4035" s="13">
        <v>108499</v>
      </c>
      <c r="K4035" s="117">
        <v>1190956</v>
      </c>
      <c r="L4035" s="172">
        <v>1190956</v>
      </c>
      <c r="M4035" s="22">
        <v>174863</v>
      </c>
      <c r="N4035" s="13" t="s">
        <v>759</v>
      </c>
    </row>
    <row r="4036" spans="1:14">
      <c r="A4036" s="6" t="s">
        <v>32</v>
      </c>
      <c r="B4036" s="62" t="s">
        <v>763</v>
      </c>
      <c r="C4036" s="4" t="s">
        <v>24</v>
      </c>
      <c r="D4036" s="4" t="s">
        <v>130</v>
      </c>
      <c r="E4036" s="177"/>
      <c r="F4036" s="177"/>
      <c r="G4036" s="117"/>
      <c r="H4036" s="117"/>
      <c r="I4036" s="117"/>
      <c r="J4036" s="117"/>
      <c r="K4036" s="117"/>
      <c r="L4036" s="179"/>
      <c r="M4036" s="180"/>
      <c r="N4036" s="180"/>
    </row>
    <row r="4037" spans="1:14">
      <c r="A4037" s="6" t="s">
        <v>32</v>
      </c>
      <c r="B4037" s="62" t="s">
        <v>763</v>
      </c>
      <c r="C4037" s="2" t="s">
        <v>24</v>
      </c>
      <c r="D4037" s="2" t="s">
        <v>137</v>
      </c>
      <c r="E4037" s="21"/>
      <c r="F4037" s="21"/>
      <c r="G4037" s="22"/>
      <c r="H4037" s="22"/>
      <c r="I4037" s="22"/>
      <c r="J4037" s="22"/>
      <c r="K4037" s="22"/>
      <c r="L4037" s="172"/>
      <c r="M4037" s="22"/>
      <c r="N4037" s="22"/>
    </row>
    <row r="4038" spans="1:14">
      <c r="A4038" s="6" t="s">
        <v>32</v>
      </c>
      <c r="B4038" s="62" t="s">
        <v>763</v>
      </c>
      <c r="C4038" s="2" t="s">
        <v>24</v>
      </c>
      <c r="D4038" s="2" t="s">
        <v>139</v>
      </c>
      <c r="E4038" s="21"/>
      <c r="F4038" s="21"/>
      <c r="G4038" s="22"/>
      <c r="H4038" s="22"/>
      <c r="I4038" s="22"/>
      <c r="J4038" s="22"/>
      <c r="K4038" s="22"/>
      <c r="L4038" s="172"/>
      <c r="M4038" s="22"/>
      <c r="N4038" s="22"/>
    </row>
    <row r="4039" spans="1:14" ht="27.6">
      <c r="A4039" s="6" t="s">
        <v>32</v>
      </c>
      <c r="B4039" s="62" t="s">
        <v>763</v>
      </c>
      <c r="C4039" s="2" t="s">
        <v>24</v>
      </c>
      <c r="D4039" s="2" t="s">
        <v>140</v>
      </c>
      <c r="E4039" s="21"/>
      <c r="F4039" s="21"/>
      <c r="G4039" s="22"/>
      <c r="H4039" s="22"/>
      <c r="I4039" s="22"/>
      <c r="J4039" s="22"/>
      <c r="K4039" s="22"/>
      <c r="L4039" s="172"/>
      <c r="M4039" s="22"/>
      <c r="N4039" s="22"/>
    </row>
    <row r="4040" spans="1:14" ht="14.4">
      <c r="A4040" s="6" t="s">
        <v>32</v>
      </c>
      <c r="B4040" s="62" t="s">
        <v>763</v>
      </c>
      <c r="C4040" s="2" t="s">
        <v>24</v>
      </c>
      <c r="D4040" s="175" t="s">
        <v>134</v>
      </c>
      <c r="E4040" s="21"/>
      <c r="F4040" s="21"/>
      <c r="G4040" s="22"/>
      <c r="H4040" s="22"/>
      <c r="I4040" s="22"/>
      <c r="J4040" s="22"/>
      <c r="K4040" s="22"/>
      <c r="L4040" s="172"/>
      <c r="M4040" s="22"/>
      <c r="N4040" s="22"/>
    </row>
    <row r="4041" spans="1:14" ht="14.4">
      <c r="A4041" s="6" t="s">
        <v>32</v>
      </c>
      <c r="B4041" s="62" t="s">
        <v>763</v>
      </c>
      <c r="C4041" s="2" t="s">
        <v>25</v>
      </c>
      <c r="D4041" s="175" t="s">
        <v>134</v>
      </c>
      <c r="E4041" s="21"/>
      <c r="F4041" s="21"/>
      <c r="G4041" s="22"/>
      <c r="H4041" s="22"/>
      <c r="I4041" s="22"/>
      <c r="J4041" s="22"/>
      <c r="K4041" s="22"/>
      <c r="L4041" s="172"/>
      <c r="M4041" s="22"/>
      <c r="N4041" s="22"/>
    </row>
    <row r="4042" spans="1:14" ht="14.4">
      <c r="A4042" s="6" t="s">
        <v>32</v>
      </c>
      <c r="B4042" s="62" t="s">
        <v>763</v>
      </c>
      <c r="C4042" s="2" t="s">
        <v>25</v>
      </c>
      <c r="D4042" s="175" t="s">
        <v>134</v>
      </c>
      <c r="E4042" s="21"/>
      <c r="F4042" s="21"/>
      <c r="G4042" s="22"/>
      <c r="H4042" s="22"/>
      <c r="I4042" s="22"/>
      <c r="J4042" s="22"/>
      <c r="K4042" s="22"/>
      <c r="L4042" s="172"/>
      <c r="M4042" s="22"/>
      <c r="N4042" s="22"/>
    </row>
    <row r="4043" spans="1:14" ht="14.4">
      <c r="A4043" s="6" t="s">
        <v>32</v>
      </c>
      <c r="B4043" s="62" t="s">
        <v>763</v>
      </c>
      <c r="C4043" s="2" t="s">
        <v>26</v>
      </c>
      <c r="D4043" s="175" t="s">
        <v>134</v>
      </c>
      <c r="E4043" s="21"/>
      <c r="F4043" s="21"/>
      <c r="G4043" s="22"/>
      <c r="H4043" s="22"/>
      <c r="I4043" s="22"/>
      <c r="J4043" s="22"/>
      <c r="K4043" s="22"/>
      <c r="L4043" s="172"/>
      <c r="M4043" s="22"/>
      <c r="N4043" s="22"/>
    </row>
    <row r="4044" spans="1:14" ht="14.4">
      <c r="A4044" s="6" t="s">
        <v>32</v>
      </c>
      <c r="B4044" s="62" t="s">
        <v>763</v>
      </c>
      <c r="C4044" s="2" t="s">
        <v>26</v>
      </c>
      <c r="D4044" s="175" t="s">
        <v>134</v>
      </c>
      <c r="E4044" s="21"/>
      <c r="F4044" s="21"/>
      <c r="G4044" s="22"/>
      <c r="H4044" s="22"/>
      <c r="I4044" s="22"/>
      <c r="J4044" s="22"/>
      <c r="K4044" s="22"/>
      <c r="L4044" s="172"/>
      <c r="M4044" s="22"/>
      <c r="N4044" s="22"/>
    </row>
    <row r="4045" spans="1:14" ht="14.4">
      <c r="A4045" s="6" t="s">
        <v>32</v>
      </c>
      <c r="B4045" s="62" t="s">
        <v>763</v>
      </c>
      <c r="C4045" s="2" t="s">
        <v>14</v>
      </c>
      <c r="D4045" s="175" t="s">
        <v>134</v>
      </c>
      <c r="E4045" s="21"/>
      <c r="F4045" s="21"/>
      <c r="G4045" s="22"/>
      <c r="H4045" s="22"/>
      <c r="I4045" s="22"/>
      <c r="J4045" s="22"/>
      <c r="K4045" s="22"/>
      <c r="L4045" s="172"/>
      <c r="M4045" s="22"/>
      <c r="N4045" s="22"/>
    </row>
    <row r="4046" spans="1:14" ht="14.4">
      <c r="A4046" s="6" t="s">
        <v>32</v>
      </c>
      <c r="B4046" s="62" t="s">
        <v>763</v>
      </c>
      <c r="C4046" s="2" t="s">
        <v>14</v>
      </c>
      <c r="D4046" s="175" t="s">
        <v>134</v>
      </c>
      <c r="E4046" s="21"/>
      <c r="F4046" s="21"/>
      <c r="G4046" s="22"/>
      <c r="H4046" s="22"/>
      <c r="I4046" s="22"/>
      <c r="J4046" s="22"/>
      <c r="K4046" s="22"/>
      <c r="L4046" s="172"/>
      <c r="M4046" s="22"/>
      <c r="N4046" s="22"/>
    </row>
    <row r="4047" spans="1:14" ht="69">
      <c r="A4047" s="6" t="s">
        <v>32</v>
      </c>
      <c r="B4047" s="62" t="s">
        <v>763</v>
      </c>
      <c r="C4047" s="2" t="s">
        <v>27</v>
      </c>
      <c r="D4047" s="2" t="s">
        <v>141</v>
      </c>
      <c r="E4047" s="21"/>
      <c r="F4047" s="21"/>
      <c r="G4047" s="22"/>
      <c r="H4047" s="22"/>
      <c r="I4047" s="22"/>
      <c r="J4047" s="22">
        <v>5235</v>
      </c>
      <c r="K4047" s="22"/>
      <c r="L4047" s="172"/>
      <c r="M4047" s="22"/>
      <c r="N4047" s="21" t="s">
        <v>760</v>
      </c>
    </row>
    <row r="4048" spans="1:14" ht="41.4">
      <c r="A4048" s="6" t="s">
        <v>32</v>
      </c>
      <c r="B4048" s="63" t="s">
        <v>763</v>
      </c>
      <c r="C4048" s="2" t="s">
        <v>27</v>
      </c>
      <c r="D4048" s="2" t="s">
        <v>142</v>
      </c>
      <c r="E4048" s="21"/>
      <c r="F4048" s="21"/>
      <c r="G4048" s="22"/>
      <c r="H4048" s="22"/>
      <c r="I4048" s="22"/>
      <c r="J4048" s="22"/>
      <c r="K4048" s="22"/>
      <c r="L4048" s="172"/>
      <c r="M4048" s="22"/>
      <c r="N4048" s="22"/>
    </row>
    <row r="4049" spans="1:13">
      <c r="A4049" s="1"/>
      <c r="B4049" s="19" t="s">
        <v>37</v>
      </c>
      <c r="D4049" s="2"/>
      <c r="E4049" s="99">
        <f>SUBTOTAL(109,Federal[State Fiscal Year 2020 Awarded])</f>
        <v>1431340508</v>
      </c>
      <c r="F4049" s="99">
        <f>SUBTOTAL(109,Federal[State Fiscal Year 2020 Expended])</f>
        <v>917448482</v>
      </c>
      <c r="G4049" s="100">
        <f>SUBTOTAL(109,Federal[State Fiscal Year 2021 Awarded])</f>
        <v>5165898909.6000004</v>
      </c>
      <c r="H4049" s="100">
        <f>SUBTOTAL(109,Federal[State Fiscal Year 2021 Expended])</f>
        <v>2459900534</v>
      </c>
      <c r="I4049" s="100">
        <f>SUBTOTAL(109,Federal[State Fiscal Year 2022 Awarded])</f>
        <v>605255278.28999996</v>
      </c>
      <c r="J4049" s="100">
        <f>ROUND(SUBTOTAL(109,Federal[State Fiscal Year 2022 Expended]), 2)</f>
        <v>2666457939.6599998</v>
      </c>
      <c r="K4049" s="100">
        <f>SUBTOTAL(109,Federal[State Fiscal Year 2023 Awarded])</f>
        <v>105585125.28</v>
      </c>
      <c r="L4049" s="99">
        <f>SUBTOTAL(109,Federal[Expended State Fiscal Year 2023 as of 2/28/2023])</f>
        <v>468586427</v>
      </c>
      <c r="M4049" s="100">
        <f>SUBTOTAL(109,Federal[Amounts Obligated as of 2/28/2023])</f>
        <v>263459661.78</v>
      </c>
    </row>
    <row r="4051" spans="1:13">
      <c r="F4051" s="8">
        <f>Federal[[#Totals],[State Fiscal Year 2020 Expended]]-Uses[[#Totals],[Expended State Fiscal Year 2020]]</f>
        <v>0</v>
      </c>
      <c r="H4051" s="8">
        <f>Federal[[#Totals],[State Fiscal Year 2021 Expended]]-Uses[[#Totals],[Expended State Fiscal Year 2021]]</f>
        <v>0</v>
      </c>
      <c r="J4051" s="8">
        <f>Federal[[#Totals],[State Fiscal Year 2022 Expended]]-Uses[[#Totals],[Expended State Fiscal Year 2022]]</f>
        <v>0</v>
      </c>
      <c r="L4051" s="8">
        <f>Federal[[#Totals],[Expended State Fiscal Year 2023 as of 2/28/2023]]-Uses[[#Totals],[Expended State Fiscal Year 2023 as of 2/28/2023]]</f>
        <v>0</v>
      </c>
      <c r="M4051" s="100">
        <f>Federal[[#Totals],[Amounts Obligated as of 2/28/2023]]-Uses[[#Totals],[Amounts Obligated as of 2/28/2023]]</f>
        <v>0</v>
      </c>
    </row>
  </sheetData>
  <phoneticPr fontId="10" type="noConversion"/>
  <pageMargins left="0.7" right="0.7" top="0.75" bottom="0.75" header="0.3" footer="0.3"/>
  <pageSetup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Document Guide</vt:lpstr>
      <vt:lpstr>Summary of Uses Tab</vt:lpstr>
      <vt:lpstr>Summary of Federal Tab</vt:lpstr>
      <vt:lpstr>Sheet2</vt:lpstr>
      <vt:lpstr>Sec. 63 Collection - Uses</vt:lpstr>
      <vt:lpstr>Sec. 63 Collection - Federal</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63 Dataset July 2023</dc:title>
  <dc:subject>Section 63 Data</dc:subject>
  <dc:creator>Funding and Resource Planning</dc:creator>
  <cp:keywords>Section 63</cp:keywords>
  <cp:lastModifiedBy>King, Clifford</cp:lastModifiedBy>
  <cp:lastPrinted>2023-06-23T18:45:42Z</cp:lastPrinted>
  <dcterms:created xsi:type="dcterms:W3CDTF">2022-06-06T13:06:43Z</dcterms:created>
  <dcterms:modified xsi:type="dcterms:W3CDTF">2023-07-31T15:23:53Z</dcterms:modified>
</cp:coreProperties>
</file>