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FINANCE\Research Funding\"/>
    </mc:Choice>
  </mc:AlternateContent>
  <xr:revisionPtr revIDLastSave="0" documentId="13_ncr:1_{6EE13B88-C37B-47DD-85A4-7A81CB5C08EB}" xr6:coauthVersionLast="47" xr6:coauthVersionMax="47" xr10:uidLastSave="{00000000-0000-0000-0000-000000000000}"/>
  <bookViews>
    <workbookView xWindow="-108" yWindow="-108" windowWidth="23256" windowHeight="12576" xr2:uid="{34851AC3-D1C5-4F3F-9F0F-D8166D2E6F8F}"/>
  </bookViews>
  <sheets>
    <sheet name="FY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5" i="2" l="1"/>
  <c r="H69" i="2"/>
  <c r="H77" i="2"/>
  <c r="H68" i="2"/>
  <c r="G73" i="2"/>
  <c r="E73" i="2"/>
  <c r="H73" i="2" s="1"/>
  <c r="H67" i="2"/>
  <c r="H72" i="2"/>
  <c r="H71" i="2" l="1"/>
  <c r="C40" i="2" l="1"/>
  <c r="D40" i="2"/>
  <c r="E40" i="2"/>
  <c r="F40" i="2"/>
  <c r="G40" i="2"/>
  <c r="B40" i="2" l="1"/>
  <c r="G78" i="2" l="1"/>
  <c r="F78" i="2"/>
  <c r="E78" i="2"/>
  <c r="D78" i="2"/>
  <c r="C78" i="2"/>
  <c r="B78" i="2"/>
  <c r="H78" i="2"/>
  <c r="G74" i="2"/>
  <c r="G80" i="2" s="1"/>
  <c r="F74" i="2"/>
  <c r="F80" i="2" s="1"/>
  <c r="E74" i="2"/>
  <c r="E80" i="2" s="1"/>
  <c r="D74" i="2"/>
  <c r="D80" i="2" s="1"/>
  <c r="C74" i="2"/>
  <c r="C80" i="2" s="1"/>
  <c r="B74" i="2"/>
  <c r="B80" i="2" s="1"/>
  <c r="H70" i="2"/>
  <c r="H66" i="2"/>
  <c r="H64" i="2"/>
  <c r="H63" i="2"/>
  <c r="H62" i="2"/>
  <c r="H61" i="2"/>
  <c r="H60" i="2"/>
  <c r="G57" i="2"/>
  <c r="F57" i="2"/>
  <c r="E57" i="2"/>
  <c r="D57" i="2"/>
  <c r="C57" i="2"/>
  <c r="B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F81" i="2" l="1"/>
  <c r="F83" i="2" s="1"/>
  <c r="G81" i="2"/>
  <c r="G83" i="2" s="1"/>
  <c r="H74" i="2"/>
  <c r="C81" i="2"/>
  <c r="C83" i="2" s="1"/>
  <c r="D81" i="2"/>
  <c r="D83" i="2" s="1"/>
  <c r="E81" i="2"/>
  <c r="E83" i="2" s="1"/>
  <c r="B81" i="2"/>
  <c r="B83" i="2" s="1"/>
  <c r="H57" i="2"/>
  <c r="H81" i="2" s="1"/>
  <c r="H40" i="2"/>
  <c r="H80" i="2" l="1"/>
  <c r="H83" i="2" s="1"/>
</calcChain>
</file>

<file path=xl/sharedStrings.xml><?xml version="1.0" encoding="utf-8"?>
<sst xmlns="http://schemas.openxmlformats.org/spreadsheetml/2006/main" count="137" uniqueCount="88">
  <si>
    <t>Federal</t>
  </si>
  <si>
    <t>State and Local Appropriations</t>
  </si>
  <si>
    <t>State and Local Contracts &amp; Grants</t>
  </si>
  <si>
    <t>Institution Resources</t>
  </si>
  <si>
    <t>Private For-Profit</t>
  </si>
  <si>
    <t>Private Non-Profit</t>
  </si>
  <si>
    <t>Total</t>
  </si>
  <si>
    <t>Independent - Universities</t>
  </si>
  <si>
    <t>blank cell</t>
  </si>
  <si>
    <t>Abilene Christian University</t>
  </si>
  <si>
    <t>Baylor University</t>
  </si>
  <si>
    <t>LeTourneau University</t>
  </si>
  <si>
    <t>McMurry University</t>
  </si>
  <si>
    <t>Rice University</t>
  </si>
  <si>
    <t>Southern Methodist University</t>
  </si>
  <si>
    <t>St. Edward's University</t>
  </si>
  <si>
    <t>Texas Christian University</t>
  </si>
  <si>
    <t>Trinity University</t>
  </si>
  <si>
    <t>Total for Independent - Universities</t>
  </si>
  <si>
    <t>Independent - Health-Related</t>
  </si>
  <si>
    <t>Baylor College of Medicine</t>
  </si>
  <si>
    <t>Total for Independent - Health-Related</t>
  </si>
  <si>
    <t>Public - Universities</t>
  </si>
  <si>
    <t>Angelo State University</t>
  </si>
  <si>
    <t>Midwestern State University</t>
  </si>
  <si>
    <t>Stephen F. Austin State University</t>
  </si>
  <si>
    <t>Tarleton State University</t>
  </si>
  <si>
    <t>Texas State University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</si>
  <si>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</si>
  <si>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</si>
  <si>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</si>
  <si>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</si>
  <si>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at San Antonio</t>
  </si>
  <si>
    <t>The University of Texas at Tyler</t>
  </si>
  <si>
    <t xml:space="preserve">The University of Texas Rio Grande Valley </t>
  </si>
  <si>
    <t xml:space="preserve">University of Houston </t>
  </si>
  <si>
    <t>University of North Texas</t>
  </si>
  <si>
    <t>University of North Texas at Dallas</t>
  </si>
  <si>
    <t>Total for Public - Universities</t>
  </si>
  <si>
    <t>Public - Health-Related</t>
  </si>
  <si>
    <t>Texas Tech University Health Sciences Center</t>
  </si>
  <si>
    <t xml:space="preserve">The University of Texas at Austin Dell Medical School </t>
  </si>
  <si>
    <t>The University of Texas Health Science Center at San Antonio</t>
  </si>
  <si>
    <t>The University of Texas Health Science Center at Tyler</t>
  </si>
  <si>
    <t>The University of Texas M.D. Anderson Cancer Center</t>
  </si>
  <si>
    <t>The University of Texas Medical Branch at Galveston</t>
  </si>
  <si>
    <t>The University of Texas Southwestern Medical Center</t>
  </si>
  <si>
    <t>University of Houston College of Medicine</t>
  </si>
  <si>
    <t>Total for Public - Health-Related</t>
  </si>
  <si>
    <t>Total for All Universities</t>
  </si>
  <si>
    <t>Total for All Health-Related Institutions</t>
  </si>
  <si>
    <t>Overall Total</t>
  </si>
  <si>
    <t>Texas Southern University</t>
  </si>
  <si>
    <t>Sam Houston State University</t>
  </si>
  <si>
    <t>Austin College</t>
  </si>
  <si>
    <r>
      <t xml:space="preserve">Texas A&amp;M University </t>
    </r>
    <r>
      <rPr>
        <sz val="8"/>
        <color theme="1"/>
        <rFont val="Overpass"/>
      </rPr>
      <t>(including Agencies and System)</t>
    </r>
  </si>
  <si>
    <t>University of North Texas Health Science Center at Fort Worth</t>
  </si>
  <si>
    <t>The University of Texas Rio Grande Valley Medical School</t>
  </si>
  <si>
    <t xml:space="preserve">Lamar University </t>
  </si>
  <si>
    <t>Prairie View A &amp; M University</t>
  </si>
  <si>
    <t>Sul Ross State University</t>
  </si>
  <si>
    <t>Texas A&amp;M International University</t>
  </si>
  <si>
    <t>Texas A&amp;M University - Central Texas</t>
  </si>
  <si>
    <t>Texas A&amp;M University - Commerce</t>
  </si>
  <si>
    <t>Texas A&amp;M University - Corpus Christi</t>
  </si>
  <si>
    <t>Texas A&amp;M University at Galveston</t>
  </si>
  <si>
    <t>Texas A&amp;M University - Kingsville</t>
  </si>
  <si>
    <t>Texas A&amp;M University - San Antonio</t>
  </si>
  <si>
    <t>Texas A&amp;M University - Texarkana</t>
  </si>
  <si>
    <t>Texas Tech University</t>
  </si>
  <si>
    <t>Texas Woman's University</t>
  </si>
  <si>
    <t>The University of Texas of the Permian Basin</t>
  </si>
  <si>
    <t>University of Houston - Clear Lake</t>
  </si>
  <si>
    <t>University of Houston - Downtown</t>
  </si>
  <si>
    <t>University of Houston - Victoria</t>
  </si>
  <si>
    <t>West Texas A&amp;M University</t>
  </si>
  <si>
    <t>g</t>
  </si>
  <si>
    <t>Sam Houston State University Medical School (Non-Formula)</t>
  </si>
  <si>
    <t>Texas A&amp;M University System Health Science Center</t>
  </si>
  <si>
    <t>Texas Tech University Health Sciences Center at El Paso</t>
  </si>
  <si>
    <t>The University of Texas Health Science Center at Houston</t>
  </si>
  <si>
    <t>Updated: March 2023</t>
  </si>
  <si>
    <t>Parker University</t>
  </si>
  <si>
    <t xml:space="preserve">Texas Lutheran University </t>
  </si>
  <si>
    <t>Texas Wesleyan University</t>
  </si>
  <si>
    <t>University of the Incarnate Word</t>
  </si>
  <si>
    <t xml:space="preserve">
Public General Academic Institutions, Public Health-Related Institutions, and Independent Institutions</t>
  </si>
  <si>
    <t>Source: Public institutional reporting for the Academic Sources and Uses Survey of Research Expenditures authorized by Texas Administrative Code Title 19 Ch. 13 Subchapter M, and independent institutional reporting voluntarily provided.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</si>
</sst>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Overpass"/>
    </font>
    <font>
      <b/>
      <sz val="10"/>
      <color rgb="FFFFFFFF"/>
      <name val="Overpass"/>
    </font>
    <font>
      <sz val="8"/>
      <color rgb="FFFFFF00"/>
      <name val="Overpass"/>
    </font>
    <font>
      <sz val="10"/>
      <color rgb="FF005F84"/>
      <name val="Overpass"/>
    </font>
    <font>
      <b/>
      <sz val="10"/>
      <color rgb="FF005F84"/>
      <name val="Overpass"/>
    </font>
    <font>
      <sz val="10"/>
      <color rgb="FFD0ECF4"/>
      <name val="Overpass"/>
    </font>
    <font>
      <sz val="10"/>
      <color rgb="FF000000"/>
      <name val="Overpass"/>
    </font>
    <font>
      <sz val="10"/>
      <color theme="1"/>
      <name val="Overpass"/>
    </font>
    <font>
      <sz val="8"/>
      <color theme="1"/>
      <name val="Overpass"/>
    </font>
    <font>
      <sz val="10"/>
      <name val="Overpass"/>
    </font>
    <font>
      <b/>
      <sz val="10"/>
      <color rgb="FF000000"/>
      <name val="Overpass"/>
    </font>
    <font>
      <sz val="10"/>
      <color theme="0"/>
      <name val="Overpass"/>
    </font>
    <font>
      <sz val="10"/>
      <color theme="9" tint="0.79998168889431442"/>
      <name val="Overpass"/>
    </font>
    <font>
      <b/>
      <sz val="10"/>
      <color theme="0"/>
      <name val="Overpass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05F84"/>
        <bgColor indexed="64"/>
      </patternFill>
    </fill>
    <fill>
      <patternFill patternType="solid">
        <fgColor rgb="FFD0ECF4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9E3E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</borders>
  <cellStyleXfs count="22">
    <xf numFmtId="0" fontId="0" fillId="0" borderId="0"/>
    <xf numFmtId="0" fontId="1" fillId="0" borderId="0"/>
    <xf numFmtId="0" fontId="17" fillId="0" borderId="0"/>
    <xf numFmtId="43" fontId="18" fillId="0" borderId="0" applyFont="0" applyFill="0" applyBorder="0" applyAlignment="0" applyProtection="0"/>
    <xf numFmtId="0" fontId="18" fillId="0" borderId="0"/>
    <xf numFmtId="41" fontId="18" fillId="0" borderId="0" applyFont="0" applyFill="0" applyBorder="0" applyAlignment="0" applyProtection="0"/>
    <xf numFmtId="0" fontId="19" fillId="0" borderId="0"/>
    <xf numFmtId="0" fontId="19" fillId="0" borderId="0"/>
    <xf numFmtId="0" fontId="16" fillId="0" borderId="0"/>
    <xf numFmtId="0" fontId="20" fillId="0" borderId="0"/>
    <xf numFmtId="44" fontId="19" fillId="0" borderId="0"/>
    <xf numFmtId="0" fontId="20" fillId="0" borderId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9" fillId="0" borderId="0"/>
    <xf numFmtId="9" fontId="18" fillId="0" borderId="0" applyFont="0" applyFill="0" applyBorder="0" applyAlignment="0" applyProtection="0"/>
    <xf numFmtId="0" fontId="20" fillId="0" borderId="0"/>
    <xf numFmtId="0" fontId="16" fillId="0" borderId="0"/>
    <xf numFmtId="0" fontId="16" fillId="0" borderId="0"/>
    <xf numFmtId="41" fontId="20" fillId="0" borderId="0" applyFont="0" applyFill="0" applyBorder="0" applyAlignment="0" applyProtection="0"/>
  </cellStyleXfs>
  <cellXfs count="70">
    <xf numFmtId="0" fontId="0" fillId="0" borderId="0" xfId="0"/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7" fontId="4" fillId="2" borderId="21" xfId="0" applyNumberFormat="1" applyFont="1" applyFill="1" applyBorder="1" applyAlignment="1">
      <alignment horizontal="center" vertical="center"/>
    </xf>
    <xf numFmtId="17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6" borderId="4" xfId="0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0" fontId="9" fillId="0" borderId="23" xfId="0" applyFont="1" applyBorder="1" applyAlignment="1">
      <alignment vertical="center"/>
    </xf>
    <xf numFmtId="0" fontId="8" fillId="4" borderId="22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5" fontId="12" fillId="3" borderId="5" xfId="0" applyNumberFormat="1" applyFont="1" applyFill="1" applyBorder="1" applyAlignment="1">
      <alignment horizontal="right" vertical="center"/>
    </xf>
    <xf numFmtId="5" fontId="12" fillId="3" borderId="3" xfId="0" applyNumberFormat="1" applyFont="1" applyFill="1" applyBorder="1" applyAlignment="1">
      <alignment horizontal="right" vertical="center"/>
    </xf>
    <xf numFmtId="0" fontId="13" fillId="11" borderId="6" xfId="0" applyFont="1" applyFill="1" applyBorder="1" applyAlignment="1">
      <alignment vertical="center"/>
    </xf>
    <xf numFmtId="0" fontId="13" fillId="11" borderId="7" xfId="0" applyFont="1" applyFill="1" applyBorder="1" applyAlignment="1">
      <alignment vertical="center"/>
    </xf>
    <xf numFmtId="0" fontId="13" fillId="11" borderId="8" xfId="0" applyFont="1" applyFill="1" applyBorder="1" applyAlignment="1">
      <alignment vertical="center"/>
    </xf>
    <xf numFmtId="0" fontId="6" fillId="7" borderId="1" xfId="0" applyFont="1" applyFill="1" applyBorder="1" applyAlignment="1">
      <alignment vertical="center" wrapText="1"/>
    </xf>
    <xf numFmtId="0" fontId="14" fillId="7" borderId="2" xfId="0" applyFont="1" applyFill="1" applyBorder="1" applyAlignment="1">
      <alignment vertical="center" wrapText="1"/>
    </xf>
    <xf numFmtId="0" fontId="14" fillId="7" borderId="3" xfId="0" applyFont="1" applyFill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12" fillId="7" borderId="4" xfId="0" applyFont="1" applyFill="1" applyBorder="1" applyAlignment="1">
      <alignment vertical="center"/>
    </xf>
    <xf numFmtId="5" fontId="12" fillId="7" borderId="5" xfId="0" applyNumberFormat="1" applyFont="1" applyFill="1" applyBorder="1" applyAlignment="1">
      <alignment horizontal="right" vertical="center"/>
    </xf>
    <xf numFmtId="5" fontId="12" fillId="7" borderId="3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6" fontId="9" fillId="0" borderId="5" xfId="0" applyNumberFormat="1" applyFont="1" applyBorder="1" applyAlignment="1">
      <alignment horizontal="right" vertical="center"/>
    </xf>
    <xf numFmtId="6" fontId="9" fillId="0" borderId="3" xfId="0" applyNumberFormat="1" applyFont="1" applyBorder="1" applyAlignment="1">
      <alignment horizontal="right" vertical="center"/>
    </xf>
    <xf numFmtId="6" fontId="12" fillId="7" borderId="5" xfId="0" applyNumberFormat="1" applyFont="1" applyFill="1" applyBorder="1" applyAlignment="1">
      <alignment horizontal="right" vertical="center"/>
    </xf>
    <xf numFmtId="6" fontId="12" fillId="7" borderId="3" xfId="0" applyNumberFormat="1" applyFont="1" applyFill="1" applyBorder="1" applyAlignment="1">
      <alignment horizontal="right" vertical="center"/>
    </xf>
    <xf numFmtId="0" fontId="12" fillId="10" borderId="4" xfId="0" applyFont="1" applyFill="1" applyBorder="1" applyAlignment="1">
      <alignment vertical="center"/>
    </xf>
    <xf numFmtId="5" fontId="12" fillId="10" borderId="5" xfId="0" applyNumberFormat="1" applyFont="1" applyFill="1" applyBorder="1" applyAlignment="1">
      <alignment horizontal="right" vertical="center"/>
    </xf>
    <xf numFmtId="5" fontId="12" fillId="10" borderId="3" xfId="0" applyNumberFormat="1" applyFont="1" applyFill="1" applyBorder="1" applyAlignment="1">
      <alignment horizontal="right" vertical="center"/>
    </xf>
    <xf numFmtId="0" fontId="15" fillId="2" borderId="15" xfId="0" applyFont="1" applyFill="1" applyBorder="1" applyAlignment="1">
      <alignment vertical="center"/>
    </xf>
    <xf numFmtId="5" fontId="15" fillId="2" borderId="16" xfId="0" applyNumberFormat="1" applyFont="1" applyFill="1" applyBorder="1" applyAlignment="1">
      <alignment horizontal="right" vertical="center"/>
    </xf>
    <xf numFmtId="5" fontId="15" fillId="2" borderId="17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vertical="center"/>
    </xf>
    <xf numFmtId="164" fontId="8" fillId="4" borderId="5" xfId="0" applyNumberFormat="1" applyFont="1" applyFill="1" applyBorder="1" applyAlignment="1">
      <alignment horizontal="right" vertical="center" wrapText="1"/>
    </xf>
    <xf numFmtId="164" fontId="8" fillId="6" borderId="3" xfId="0" applyNumberFormat="1" applyFont="1" applyFill="1" applyBorder="1" applyAlignment="1">
      <alignment horizontal="right" vertical="center"/>
    </xf>
    <xf numFmtId="164" fontId="9" fillId="0" borderId="5" xfId="0" applyNumberFormat="1" applyFont="1" applyBorder="1" applyAlignment="1">
      <alignment horizontal="right" vertical="center" wrapText="1"/>
    </xf>
    <xf numFmtId="164" fontId="9" fillId="0" borderId="3" xfId="0" applyNumberFormat="1" applyFont="1" applyBorder="1" applyAlignment="1">
      <alignment horizontal="right" vertical="center"/>
    </xf>
    <xf numFmtId="164" fontId="9" fillId="0" borderId="10" xfId="0" applyNumberFormat="1" applyFont="1" applyBorder="1" applyAlignment="1">
      <alignment horizontal="right" vertical="center" wrapText="1"/>
    </xf>
    <xf numFmtId="164" fontId="9" fillId="0" borderId="11" xfId="0" applyNumberFormat="1" applyFont="1" applyBorder="1" applyAlignment="1">
      <alignment horizontal="right" vertical="center"/>
    </xf>
    <xf numFmtId="164" fontId="9" fillId="6" borderId="5" xfId="0" applyNumberFormat="1" applyFont="1" applyFill="1" applyBorder="1" applyAlignment="1">
      <alignment horizontal="right" vertical="center" wrapText="1"/>
    </xf>
    <xf numFmtId="164" fontId="9" fillId="6" borderId="3" xfId="0" applyNumberFormat="1" applyFont="1" applyFill="1" applyBorder="1" applyAlignment="1">
      <alignment horizontal="right" vertical="center"/>
    </xf>
    <xf numFmtId="164" fontId="8" fillId="0" borderId="5" xfId="0" applyNumberFormat="1" applyFont="1" applyBorder="1" applyAlignment="1">
      <alignment horizontal="right" vertical="center" wrapText="1"/>
    </xf>
    <xf numFmtId="164" fontId="8" fillId="0" borderId="3" xfId="0" applyNumberFormat="1" applyFont="1" applyBorder="1" applyAlignment="1">
      <alignment horizontal="right" vertical="center"/>
    </xf>
    <xf numFmtId="164" fontId="8" fillId="6" borderId="5" xfId="0" applyNumberFormat="1" applyFont="1" applyFill="1" applyBorder="1" applyAlignment="1">
      <alignment horizontal="right" vertical="center" wrapText="1"/>
    </xf>
    <xf numFmtId="164" fontId="11" fillId="8" borderId="12" xfId="0" applyNumberFormat="1" applyFont="1" applyFill="1" applyBorder="1" applyAlignment="1">
      <alignment vertical="center"/>
    </xf>
    <xf numFmtId="164" fontId="8" fillId="9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Border="1" applyAlignment="1">
      <alignment vertical="center"/>
    </xf>
    <xf numFmtId="164" fontId="9" fillId="0" borderId="24" xfId="0" applyNumberFormat="1" applyFont="1" applyBorder="1" applyAlignment="1">
      <alignment horizontal="right" vertical="center"/>
    </xf>
    <xf numFmtId="164" fontId="8" fillId="4" borderId="22" xfId="0" applyNumberFormat="1" applyFont="1" applyFill="1" applyBorder="1" applyAlignment="1">
      <alignment horizontal="right" vertical="center" wrapText="1"/>
    </xf>
    <xf numFmtId="164" fontId="8" fillId="6" borderId="22" xfId="0" applyNumberFormat="1" applyFont="1" applyFill="1" applyBorder="1" applyAlignment="1">
      <alignment horizontal="right" vertical="center"/>
    </xf>
    <xf numFmtId="164" fontId="9" fillId="0" borderId="12" xfId="0" applyNumberFormat="1" applyFont="1" applyBorder="1" applyAlignment="1">
      <alignment vertical="center"/>
    </xf>
    <xf numFmtId="164" fontId="8" fillId="4" borderId="5" xfId="0" applyNumberFormat="1" applyFont="1" applyFill="1" applyBorder="1" applyAlignment="1">
      <alignment horizontal="right" vertical="center"/>
    </xf>
    <xf numFmtId="164" fontId="9" fillId="0" borderId="5" xfId="0" applyNumberFormat="1" applyFont="1" applyBorder="1" applyAlignment="1">
      <alignment horizontal="right" vertical="center"/>
    </xf>
    <xf numFmtId="164" fontId="8" fillId="4" borderId="3" xfId="0" applyNumberFormat="1" applyFont="1" applyFill="1" applyBorder="1" applyAlignment="1">
      <alignment horizontal="right" vertical="center"/>
    </xf>
    <xf numFmtId="164" fontId="8" fillId="0" borderId="5" xfId="0" applyNumberFormat="1" applyFont="1" applyBorder="1" applyAlignment="1">
      <alignment horizontal="right" vertical="center"/>
    </xf>
    <xf numFmtId="164" fontId="8" fillId="5" borderId="5" xfId="0" applyNumberFormat="1" applyFont="1" applyFill="1" applyBorder="1" applyAlignment="1">
      <alignment horizontal="right" vertical="center"/>
    </xf>
    <xf numFmtId="164" fontId="8" fillId="5" borderId="3" xfId="0" applyNumberFormat="1" applyFont="1" applyFill="1" applyBorder="1" applyAlignment="1">
      <alignment horizontal="right" vertical="center"/>
    </xf>
    <xf numFmtId="0" fontId="2" fillId="0" borderId="19" xfId="0" applyFont="1" applyBorder="1" applyAlignment="1">
      <alignment horizontal="left" vertical="center" wrapText="1"/>
    </xf>
  </cellXfs>
  <cellStyles count="22">
    <cellStyle name="Comma [0] 2" xfId="13" xr:uid="{EF86194A-C29E-48C6-A7E1-6E2EEFE61A11}"/>
    <cellStyle name="Comma [0] 3" xfId="21" xr:uid="{AC78950D-B2A5-4F24-9E51-6366402E2AAF}"/>
    <cellStyle name="Comma [0] 4" xfId="5" xr:uid="{6F45EE40-2B5E-4661-868C-73FB75200299}"/>
    <cellStyle name="Comma 2" xfId="12" xr:uid="{9684FDE1-F1CA-462A-A04D-DBDF8839711B}"/>
    <cellStyle name="Comma 3" xfId="14" xr:uid="{7D2DF0CC-0156-49AA-BF03-61E1BDA671BE}"/>
    <cellStyle name="Comma 4" xfId="3" xr:uid="{9564232B-93D1-463A-91D2-8433E0AAF186}"/>
    <cellStyle name="Currency 2 2" xfId="10" xr:uid="{A4CE3C48-656D-42C3-99BD-8BE4EE859C3E}"/>
    <cellStyle name="Currency 3" xfId="15" xr:uid="{7C92A93C-6EA2-481D-93FC-311A84F57E5D}"/>
    <cellStyle name="Normal" xfId="0" builtinId="0"/>
    <cellStyle name="Normal 2" xfId="1" xr:uid="{BF6DDE56-2816-43D2-9CFC-DB6677F53127}"/>
    <cellStyle name="Normal 2 2" xfId="7" xr:uid="{375CCC79-A136-4FB8-B477-8BE71508E728}"/>
    <cellStyle name="Normal 2 3" xfId="6" xr:uid="{9975DA50-0E81-430E-A73E-548963B8879E}"/>
    <cellStyle name="Normal 2 3 2" xfId="19" xr:uid="{92C77ABB-4776-4983-A558-BB39D0BA59B2}"/>
    <cellStyle name="Normal 2 4" xfId="9" xr:uid="{507FD003-85B0-4E53-9959-C4D17D5FD929}"/>
    <cellStyle name="Normal 2 5" xfId="4" xr:uid="{7CCA77B3-1AC0-44DE-A3B0-2231FD6EC742}"/>
    <cellStyle name="Normal 3" xfId="11" xr:uid="{CDF3CF57-A1C0-4A7E-A14F-95D1C181D178}"/>
    <cellStyle name="Normal 3 3" xfId="8" xr:uid="{D8597618-E366-43A2-BFA4-224A0D71F976}"/>
    <cellStyle name="Normal 3 3 2" xfId="20" xr:uid="{2CC1C60E-71C5-4D7E-9933-E7CA949234B4}"/>
    <cellStyle name="Normal 4" xfId="18" xr:uid="{E9723E60-54C7-4FD8-ACED-26AC16E05C8A}"/>
    <cellStyle name="Normal 5" xfId="2" xr:uid="{F044EE47-B4FD-4C71-AA36-9D0656A2B45E}"/>
    <cellStyle name="Percent 2" xfId="17" xr:uid="{D13F20FB-3198-4A7B-B22E-F0528B85E8F3}"/>
    <cellStyle name="Percent 3 2 2" xfId="16" xr:uid="{0F825037-86A9-451F-B559-2EFC0A4B35A9}"/>
  </cellStyles>
  <dxfs count="0"/>
  <tableStyles count="0" defaultTableStyle="TableStyleMedium2" defaultPivotStyle="PivotStyleLight16"/>
  <colors>
    <mruColors>
      <color rgb="FF005F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DF151-F859-445A-B52B-104576103895}">
  <dimension ref="A1:H95"/>
  <sheetViews>
    <sheetView tabSelected="1" zoomScaleNormal="100" zoomScaleSheetLayoutView="80" workbookViewId="0">
      <pane ySplit="2" topLeftCell="A3" activePane="bottomLeft" state="frozen"/>
      <selection pane="bottomLeft" activeCell="A3" sqref="A3"/>
    </sheetView>
  </sheetViews>
  <sheetFormatPr defaultColWidth="0" defaultRowHeight="13.8" zeroHeight="1"/>
  <cols>
    <col min="1" max="1" width="53.5546875" style="4" customWidth="1"/>
    <col min="2" max="8" width="14.77734375" style="4" customWidth="1"/>
    <col min="9" max="16384" width="9.21875" style="4" hidden="1"/>
  </cols>
  <sheetData>
    <row r="1" spans="1:8" ht="39.6">
      <c r="A1" s="1" t="s">
        <v>86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3" t="s">
        <v>6</v>
      </c>
    </row>
    <row r="2" spans="1:8" ht="14.4" thickBot="1">
      <c r="A2" s="5" t="s">
        <v>81</v>
      </c>
      <c r="B2" s="6" t="s">
        <v>8</v>
      </c>
      <c r="C2" s="7" t="s">
        <v>8</v>
      </c>
      <c r="D2" s="7" t="s">
        <v>8</v>
      </c>
      <c r="E2" s="7" t="s">
        <v>8</v>
      </c>
      <c r="F2" s="7" t="s">
        <v>8</v>
      </c>
      <c r="G2" s="7" t="s">
        <v>8</v>
      </c>
      <c r="H2" s="8" t="s">
        <v>8</v>
      </c>
    </row>
    <row r="3" spans="1:8" ht="14.4" thickBot="1">
      <c r="A3" s="9" t="s">
        <v>22</v>
      </c>
      <c r="B3" s="10" t="s">
        <v>8</v>
      </c>
      <c r="C3" s="10" t="s">
        <v>8</v>
      </c>
      <c r="D3" s="10" t="s">
        <v>8</v>
      </c>
      <c r="E3" s="10" t="s">
        <v>8</v>
      </c>
      <c r="F3" s="10" t="s">
        <v>8</v>
      </c>
      <c r="G3" s="10" t="s">
        <v>8</v>
      </c>
      <c r="H3" s="11" t="s">
        <v>8</v>
      </c>
    </row>
    <row r="4" spans="1:8" ht="14.4" thickBot="1">
      <c r="A4" s="12" t="s">
        <v>23</v>
      </c>
      <c r="B4" s="45">
        <v>84681</v>
      </c>
      <c r="C4" s="45">
        <v>452482</v>
      </c>
      <c r="D4" s="45">
        <v>12346</v>
      </c>
      <c r="E4" s="45">
        <v>0</v>
      </c>
      <c r="F4" s="45">
        <v>29964</v>
      </c>
      <c r="G4" s="45">
        <v>150047</v>
      </c>
      <c r="H4" s="46">
        <f t="shared" ref="H4:H39" si="0">SUM(B4:G4)</f>
        <v>729520</v>
      </c>
    </row>
    <row r="5" spans="1:8" ht="14.4" thickBot="1">
      <c r="A5" s="13" t="s">
        <v>58</v>
      </c>
      <c r="B5" s="47">
        <v>1182665</v>
      </c>
      <c r="C5" s="47">
        <v>130527</v>
      </c>
      <c r="D5" s="47">
        <v>70280</v>
      </c>
      <c r="E5" s="47">
        <v>54910</v>
      </c>
      <c r="F5" s="47">
        <v>154011</v>
      </c>
      <c r="G5" s="47">
        <v>176049</v>
      </c>
      <c r="H5" s="48">
        <f t="shared" si="0"/>
        <v>1768442</v>
      </c>
    </row>
    <row r="6" spans="1:8" ht="14.4" thickBot="1">
      <c r="A6" s="12" t="s">
        <v>24</v>
      </c>
      <c r="B6" s="45">
        <v>602539</v>
      </c>
      <c r="C6" s="45">
        <v>0</v>
      </c>
      <c r="D6" s="45">
        <v>55064</v>
      </c>
      <c r="E6" s="45">
        <v>0</v>
      </c>
      <c r="F6" s="45">
        <v>0</v>
      </c>
      <c r="G6" s="45">
        <v>114058</v>
      </c>
      <c r="H6" s="46">
        <f t="shared" si="0"/>
        <v>771661</v>
      </c>
    </row>
    <row r="7" spans="1:8" ht="14.4" thickBot="1">
      <c r="A7" s="13" t="s">
        <v>59</v>
      </c>
      <c r="B7" s="47">
        <v>11664925</v>
      </c>
      <c r="C7" s="47">
        <v>3936508</v>
      </c>
      <c r="D7" s="47">
        <v>100481</v>
      </c>
      <c r="E7" s="47">
        <v>3897452</v>
      </c>
      <c r="F7" s="47">
        <v>327189</v>
      </c>
      <c r="G7" s="47">
        <v>502215</v>
      </c>
      <c r="H7" s="48">
        <f t="shared" si="0"/>
        <v>20428770</v>
      </c>
    </row>
    <row r="8" spans="1:8" ht="14.4" thickBot="1">
      <c r="A8" s="12" t="s">
        <v>53</v>
      </c>
      <c r="B8" s="45">
        <v>4733952</v>
      </c>
      <c r="C8" s="45">
        <v>0</v>
      </c>
      <c r="D8" s="45">
        <v>131590</v>
      </c>
      <c r="E8" s="45">
        <v>5599673</v>
      </c>
      <c r="F8" s="45">
        <v>47770</v>
      </c>
      <c r="G8" s="45">
        <v>432979</v>
      </c>
      <c r="H8" s="46">
        <f t="shared" si="0"/>
        <v>10945964</v>
      </c>
    </row>
    <row r="9" spans="1:8" ht="14.4" thickBot="1">
      <c r="A9" s="13" t="s">
        <v>25</v>
      </c>
      <c r="B9" s="47">
        <v>854327</v>
      </c>
      <c r="C9" s="47">
        <v>708615</v>
      </c>
      <c r="D9" s="47">
        <v>507932</v>
      </c>
      <c r="E9" s="47">
        <v>769866</v>
      </c>
      <c r="F9" s="47">
        <v>22261</v>
      </c>
      <c r="G9" s="47">
        <v>473761</v>
      </c>
      <c r="H9" s="48">
        <f t="shared" si="0"/>
        <v>3336762</v>
      </c>
    </row>
    <row r="10" spans="1:8" ht="14.4" thickBot="1">
      <c r="A10" s="12" t="s">
        <v>60</v>
      </c>
      <c r="B10" s="45">
        <v>1140490</v>
      </c>
      <c r="C10" s="45">
        <v>0</v>
      </c>
      <c r="D10" s="45">
        <v>18976</v>
      </c>
      <c r="E10" s="45">
        <v>87790</v>
      </c>
      <c r="F10" s="45">
        <v>0</v>
      </c>
      <c r="G10" s="45">
        <v>1185379</v>
      </c>
      <c r="H10" s="46">
        <f t="shared" si="0"/>
        <v>2432635</v>
      </c>
    </row>
    <row r="11" spans="1:8" ht="14.4" thickBot="1">
      <c r="A11" s="13" t="s">
        <v>26</v>
      </c>
      <c r="B11" s="47">
        <v>4779090</v>
      </c>
      <c r="C11" s="47">
        <v>6324703</v>
      </c>
      <c r="D11" s="47">
        <v>2440609</v>
      </c>
      <c r="E11" s="47">
        <v>4093818</v>
      </c>
      <c r="F11" s="47">
        <v>255464</v>
      </c>
      <c r="G11" s="47">
        <v>290959</v>
      </c>
      <c r="H11" s="48">
        <f t="shared" si="0"/>
        <v>18184643</v>
      </c>
    </row>
    <row r="12" spans="1:8" ht="14.4" thickBot="1">
      <c r="A12" s="12" t="s">
        <v>61</v>
      </c>
      <c r="B12" s="45">
        <v>1701803</v>
      </c>
      <c r="C12" s="45">
        <v>897292</v>
      </c>
      <c r="D12" s="45">
        <v>20060</v>
      </c>
      <c r="E12" s="45">
        <v>519336</v>
      </c>
      <c r="F12" s="45">
        <v>49342</v>
      </c>
      <c r="G12" s="45">
        <v>802294</v>
      </c>
      <c r="H12" s="46">
        <f t="shared" si="0"/>
        <v>3990127</v>
      </c>
    </row>
    <row r="13" spans="1:8">
      <c r="A13" s="14" t="s">
        <v>55</v>
      </c>
      <c r="B13" s="49">
        <v>421235398.86000001</v>
      </c>
      <c r="C13" s="49">
        <v>127321634.17</v>
      </c>
      <c r="D13" s="49">
        <v>55480180.440000013</v>
      </c>
      <c r="E13" s="49">
        <v>176680910.78999996</v>
      </c>
      <c r="F13" s="49">
        <v>36997998.369999997</v>
      </c>
      <c r="G13" s="49">
        <v>106373612.37</v>
      </c>
      <c r="H13" s="50">
        <f>SUM(B13:G13)</f>
        <v>924089735</v>
      </c>
    </row>
    <row r="14" spans="1:8" ht="14.4" thickBot="1">
      <c r="A14" s="15" t="s">
        <v>62</v>
      </c>
      <c r="B14" s="51">
        <v>525926</v>
      </c>
      <c r="C14" s="51">
        <v>0</v>
      </c>
      <c r="D14" s="51">
        <v>91489</v>
      </c>
      <c r="E14" s="51">
        <v>523015</v>
      </c>
      <c r="F14" s="51">
        <v>0</v>
      </c>
      <c r="G14" s="51">
        <v>4680</v>
      </c>
      <c r="H14" s="52">
        <f t="shared" si="0"/>
        <v>1145110</v>
      </c>
    </row>
    <row r="15" spans="1:8" ht="14.4" thickBot="1">
      <c r="A15" s="16" t="s">
        <v>63</v>
      </c>
      <c r="B15" s="53">
        <v>1336627</v>
      </c>
      <c r="C15" s="53">
        <v>0</v>
      </c>
      <c r="D15" s="53">
        <v>341314</v>
      </c>
      <c r="E15" s="53">
        <v>2282327</v>
      </c>
      <c r="F15" s="53">
        <v>64476</v>
      </c>
      <c r="G15" s="53">
        <v>46855</v>
      </c>
      <c r="H15" s="54">
        <f t="shared" si="0"/>
        <v>4071599</v>
      </c>
    </row>
    <row r="16" spans="1:8" ht="14.4" thickBot="1">
      <c r="A16" s="15" t="s">
        <v>64</v>
      </c>
      <c r="B16" s="51">
        <v>14707892</v>
      </c>
      <c r="C16" s="51">
        <v>4884149</v>
      </c>
      <c r="D16" s="51">
        <v>5026253</v>
      </c>
      <c r="E16" s="51">
        <v>3011169</v>
      </c>
      <c r="F16" s="51">
        <v>259244</v>
      </c>
      <c r="G16" s="51">
        <v>5092372</v>
      </c>
      <c r="H16" s="52">
        <f>SUM(B16:G16)</f>
        <v>32981079</v>
      </c>
    </row>
    <row r="17" spans="1:8" ht="14.4" thickBot="1">
      <c r="A17" s="16" t="s">
        <v>65</v>
      </c>
      <c r="B17" s="53">
        <v>2249754</v>
      </c>
      <c r="C17" s="53">
        <v>652284</v>
      </c>
      <c r="D17" s="53">
        <v>4366272</v>
      </c>
      <c r="E17" s="53">
        <v>1517308</v>
      </c>
      <c r="F17" s="53">
        <v>29473</v>
      </c>
      <c r="G17" s="53">
        <v>526296</v>
      </c>
      <c r="H17" s="54">
        <f>SUM(B17:G17)</f>
        <v>9341387</v>
      </c>
    </row>
    <row r="18" spans="1:8" ht="14.4" thickBot="1">
      <c r="A18" s="17" t="s">
        <v>66</v>
      </c>
      <c r="B18" s="55">
        <v>8225185</v>
      </c>
      <c r="C18" s="55">
        <v>5328233</v>
      </c>
      <c r="D18" s="55">
        <v>660445</v>
      </c>
      <c r="E18" s="55">
        <v>1041108</v>
      </c>
      <c r="F18" s="55">
        <v>447611</v>
      </c>
      <c r="G18" s="55">
        <v>5977811</v>
      </c>
      <c r="H18" s="46">
        <f t="shared" si="0"/>
        <v>21680393</v>
      </c>
    </row>
    <row r="19" spans="1:8" ht="14.4" thickBot="1">
      <c r="A19" s="13" t="s">
        <v>67</v>
      </c>
      <c r="B19" s="47">
        <v>393667</v>
      </c>
      <c r="C19" s="47">
        <v>0</v>
      </c>
      <c r="D19" s="47">
        <v>67137</v>
      </c>
      <c r="E19" s="47">
        <v>0</v>
      </c>
      <c r="F19" s="47">
        <v>0</v>
      </c>
      <c r="G19" s="47">
        <v>77000</v>
      </c>
      <c r="H19" s="48">
        <f t="shared" si="0"/>
        <v>537804</v>
      </c>
    </row>
    <row r="20" spans="1:8" ht="14.4" thickBot="1">
      <c r="A20" s="17" t="s">
        <v>68</v>
      </c>
      <c r="B20" s="55">
        <v>0</v>
      </c>
      <c r="C20" s="55">
        <v>0</v>
      </c>
      <c r="D20" s="55">
        <v>0</v>
      </c>
      <c r="E20" s="55">
        <v>5581</v>
      </c>
      <c r="F20" s="55">
        <v>0</v>
      </c>
      <c r="G20" s="55">
        <v>29443</v>
      </c>
      <c r="H20" s="46">
        <f t="shared" si="0"/>
        <v>35024</v>
      </c>
    </row>
    <row r="21" spans="1:8" ht="14.4" thickBot="1">
      <c r="A21" s="13" t="s">
        <v>52</v>
      </c>
      <c r="B21" s="47">
        <v>3718213</v>
      </c>
      <c r="C21" s="47">
        <v>252049</v>
      </c>
      <c r="D21" s="47">
        <v>982032</v>
      </c>
      <c r="E21" s="47">
        <v>649926</v>
      </c>
      <c r="F21" s="47">
        <v>46336</v>
      </c>
      <c r="G21" s="47">
        <v>470</v>
      </c>
      <c r="H21" s="48">
        <f t="shared" si="0"/>
        <v>5649026</v>
      </c>
    </row>
    <row r="22" spans="1:8" ht="14.4" thickBot="1">
      <c r="A22" s="17" t="s">
        <v>27</v>
      </c>
      <c r="B22" s="55">
        <v>38936339</v>
      </c>
      <c r="C22" s="55">
        <v>23037309</v>
      </c>
      <c r="D22" s="55">
        <v>3810082</v>
      </c>
      <c r="E22" s="55">
        <v>37300539</v>
      </c>
      <c r="F22" s="55">
        <v>1101914</v>
      </c>
      <c r="G22" s="55">
        <v>5916177</v>
      </c>
      <c r="H22" s="46">
        <f t="shared" si="0"/>
        <v>110102360</v>
      </c>
    </row>
    <row r="23" spans="1:8" ht="14.4" thickBot="1">
      <c r="A23" s="13" t="s">
        <v>69</v>
      </c>
      <c r="B23" s="47">
        <v>45006628</v>
      </c>
      <c r="C23" s="47">
        <v>98339128</v>
      </c>
      <c r="D23" s="47">
        <v>6582130</v>
      </c>
      <c r="E23" s="47">
        <v>36945685</v>
      </c>
      <c r="F23" s="47">
        <v>13366579</v>
      </c>
      <c r="G23" s="47">
        <v>17441680</v>
      </c>
      <c r="H23" s="48">
        <f t="shared" si="0"/>
        <v>217681830</v>
      </c>
    </row>
    <row r="24" spans="1:8" ht="14.4" thickBot="1">
      <c r="A24" s="17" t="s">
        <v>70</v>
      </c>
      <c r="B24" s="55">
        <v>2091124</v>
      </c>
      <c r="C24" s="55">
        <v>2373501</v>
      </c>
      <c r="D24" s="55">
        <v>13471</v>
      </c>
      <c r="E24" s="55">
        <v>634616</v>
      </c>
      <c r="F24" s="55">
        <v>134825</v>
      </c>
      <c r="G24" s="55">
        <v>533506</v>
      </c>
      <c r="H24" s="46">
        <f t="shared" si="0"/>
        <v>5781043</v>
      </c>
    </row>
    <row r="25" spans="1:8" ht="14.4" thickBot="1">
      <c r="A25" s="13" t="s">
        <v>28</v>
      </c>
      <c r="B25" s="47">
        <v>52645345</v>
      </c>
      <c r="C25" s="47">
        <v>22642792</v>
      </c>
      <c r="D25" s="47">
        <v>4691233</v>
      </c>
      <c r="E25" s="47">
        <v>30869956</v>
      </c>
      <c r="F25" s="47">
        <v>2962084</v>
      </c>
      <c r="G25" s="47">
        <v>8233563</v>
      </c>
      <c r="H25" s="48">
        <f t="shared" si="0"/>
        <v>122044973</v>
      </c>
    </row>
    <row r="26" spans="1:8" ht="14.4" thickBot="1">
      <c r="A26" s="17" t="s">
        <v>29</v>
      </c>
      <c r="B26" s="55">
        <v>519517531</v>
      </c>
      <c r="C26" s="55">
        <v>18461583</v>
      </c>
      <c r="D26" s="55">
        <v>27867537</v>
      </c>
      <c r="E26" s="55">
        <v>68522130</v>
      </c>
      <c r="F26" s="55">
        <v>75257127</v>
      </c>
      <c r="G26" s="55">
        <v>40130709</v>
      </c>
      <c r="H26" s="46">
        <f t="shared" si="0"/>
        <v>749756617</v>
      </c>
    </row>
    <row r="27" spans="1:8" ht="14.4" thickBot="1">
      <c r="A27" s="13" t="s">
        <v>30</v>
      </c>
      <c r="B27" s="47">
        <v>58406486</v>
      </c>
      <c r="C27" s="47">
        <v>10466420</v>
      </c>
      <c r="D27" s="47">
        <v>3103740</v>
      </c>
      <c r="E27" s="47">
        <v>32364171</v>
      </c>
      <c r="F27" s="47">
        <v>9498841</v>
      </c>
      <c r="G27" s="47">
        <v>14462657</v>
      </c>
      <c r="H27" s="48">
        <f t="shared" si="0"/>
        <v>128302315</v>
      </c>
    </row>
    <row r="28" spans="1:8" ht="14.4" thickBot="1">
      <c r="A28" s="17" t="s">
        <v>31</v>
      </c>
      <c r="B28" s="55">
        <v>60681785</v>
      </c>
      <c r="C28" s="55">
        <v>32827117</v>
      </c>
      <c r="D28" s="55">
        <v>4387497</v>
      </c>
      <c r="E28" s="55">
        <v>14844491</v>
      </c>
      <c r="F28" s="55">
        <v>1272679</v>
      </c>
      <c r="G28" s="55">
        <v>11023810</v>
      </c>
      <c r="H28" s="46">
        <f t="shared" si="0"/>
        <v>125037379</v>
      </c>
    </row>
    <row r="29" spans="1:8" ht="14.4" thickBot="1">
      <c r="A29" s="13" t="s">
        <v>32</v>
      </c>
      <c r="B29" s="47">
        <v>52831134</v>
      </c>
      <c r="C29" s="47">
        <v>54520423</v>
      </c>
      <c r="D29" s="47">
        <v>1430238</v>
      </c>
      <c r="E29" s="47">
        <v>18844262</v>
      </c>
      <c r="F29" s="47">
        <v>5878449</v>
      </c>
      <c r="G29" s="47">
        <v>4123418</v>
      </c>
      <c r="H29" s="48">
        <f t="shared" si="0"/>
        <v>137627924</v>
      </c>
    </row>
    <row r="30" spans="1:8" ht="14.4" thickBot="1">
      <c r="A30" s="17" t="s">
        <v>33</v>
      </c>
      <c r="B30" s="55">
        <v>1591377</v>
      </c>
      <c r="C30" s="55">
        <v>119262</v>
      </c>
      <c r="D30" s="55">
        <v>815867</v>
      </c>
      <c r="E30" s="55">
        <v>1085627</v>
      </c>
      <c r="F30" s="55">
        <v>14148</v>
      </c>
      <c r="G30" s="55">
        <v>210380</v>
      </c>
      <c r="H30" s="46">
        <f t="shared" si="0"/>
        <v>3836661</v>
      </c>
    </row>
    <row r="31" spans="1:8" ht="14.4" thickBot="1">
      <c r="A31" s="13" t="s">
        <v>71</v>
      </c>
      <c r="B31" s="47">
        <v>2070755</v>
      </c>
      <c r="C31" s="47">
        <v>467095</v>
      </c>
      <c r="D31" s="47">
        <v>218372</v>
      </c>
      <c r="E31" s="47">
        <v>755767</v>
      </c>
      <c r="F31" s="47">
        <v>131797</v>
      </c>
      <c r="G31" s="47">
        <v>466564</v>
      </c>
      <c r="H31" s="48">
        <f t="shared" si="0"/>
        <v>4110350</v>
      </c>
    </row>
    <row r="32" spans="1:8" ht="14.4" thickBot="1">
      <c r="A32" s="12" t="s">
        <v>34</v>
      </c>
      <c r="B32" s="56">
        <v>12529301</v>
      </c>
      <c r="C32" s="56">
        <v>500317</v>
      </c>
      <c r="D32" s="56">
        <v>507153</v>
      </c>
      <c r="E32" s="56">
        <v>26030343</v>
      </c>
      <c r="F32" s="56">
        <v>149744</v>
      </c>
      <c r="G32" s="56">
        <v>524077</v>
      </c>
      <c r="H32" s="57">
        <f t="shared" si="0"/>
        <v>40240935</v>
      </c>
    </row>
    <row r="33" spans="1:8" ht="14.4" thickBot="1">
      <c r="A33" s="18" t="s">
        <v>35</v>
      </c>
      <c r="B33" s="58">
        <v>77781196</v>
      </c>
      <c r="C33" s="58">
        <v>5171752</v>
      </c>
      <c r="D33" s="58">
        <v>8907884</v>
      </c>
      <c r="E33" s="58">
        <v>76220268</v>
      </c>
      <c r="F33" s="58">
        <v>9335763</v>
      </c>
      <c r="G33" s="58">
        <v>7114809</v>
      </c>
      <c r="H33" s="59">
        <f t="shared" si="0"/>
        <v>184531672</v>
      </c>
    </row>
    <row r="34" spans="1:8" ht="14.4" thickBot="1">
      <c r="A34" s="19" t="s">
        <v>72</v>
      </c>
      <c r="B34" s="60">
        <v>840981</v>
      </c>
      <c r="C34" s="60">
        <v>492513</v>
      </c>
      <c r="D34" s="60">
        <v>326508</v>
      </c>
      <c r="E34" s="60">
        <v>-319330</v>
      </c>
      <c r="F34" s="60">
        <v>398587</v>
      </c>
      <c r="G34" s="60">
        <v>61358</v>
      </c>
      <c r="H34" s="61">
        <f t="shared" si="0"/>
        <v>1800617</v>
      </c>
    </row>
    <row r="35" spans="1:8" ht="14.4" thickBot="1">
      <c r="A35" s="13" t="s">
        <v>73</v>
      </c>
      <c r="B35" s="47">
        <v>901072</v>
      </c>
      <c r="C35" s="47">
        <v>205462</v>
      </c>
      <c r="D35" s="47">
        <v>8011</v>
      </c>
      <c r="E35" s="47">
        <v>433643</v>
      </c>
      <c r="F35" s="47">
        <v>83384</v>
      </c>
      <c r="G35" s="47">
        <v>203806</v>
      </c>
      <c r="H35" s="48">
        <f t="shared" si="0"/>
        <v>1835378</v>
      </c>
    </row>
    <row r="36" spans="1:8" ht="14.4" thickBot="1">
      <c r="A36" s="12" t="s">
        <v>74</v>
      </c>
      <c r="B36" s="45">
        <v>105267</v>
      </c>
      <c r="C36" s="45">
        <v>0</v>
      </c>
      <c r="D36" s="45">
        <v>0</v>
      </c>
      <c r="E36" s="45">
        <v>0</v>
      </c>
      <c r="F36" s="45">
        <v>76013</v>
      </c>
      <c r="G36" s="45">
        <v>0</v>
      </c>
      <c r="H36" s="46">
        <f t="shared" si="0"/>
        <v>181280</v>
      </c>
    </row>
    <row r="37" spans="1:8" ht="14.4" thickBot="1">
      <c r="A37" s="13" t="s">
        <v>36</v>
      </c>
      <c r="B37" s="47">
        <v>22696129</v>
      </c>
      <c r="C37" s="47">
        <v>35618802</v>
      </c>
      <c r="D37" s="47">
        <v>747145</v>
      </c>
      <c r="E37" s="47">
        <v>27874146</v>
      </c>
      <c r="F37" s="47">
        <v>2458371</v>
      </c>
      <c r="G37" s="47">
        <v>1921344</v>
      </c>
      <c r="H37" s="48">
        <f t="shared" si="0"/>
        <v>91315937</v>
      </c>
    </row>
    <row r="38" spans="1:8" ht="14.4" thickBot="1">
      <c r="A38" s="12" t="s">
        <v>37</v>
      </c>
      <c r="B38" s="45">
        <v>126257</v>
      </c>
      <c r="C38" s="45">
        <v>0</v>
      </c>
      <c r="D38" s="45">
        <v>0</v>
      </c>
      <c r="E38" s="45">
        <v>139972</v>
      </c>
      <c r="F38" s="45">
        <v>0</v>
      </c>
      <c r="G38" s="45">
        <v>21455</v>
      </c>
      <c r="H38" s="46">
        <f t="shared" si="0"/>
        <v>287684</v>
      </c>
    </row>
    <row r="39" spans="1:8" ht="14.4" thickBot="1">
      <c r="A39" s="13" t="s">
        <v>75</v>
      </c>
      <c r="B39" s="47">
        <v>2448554</v>
      </c>
      <c r="C39" s="47">
        <v>4203333</v>
      </c>
      <c r="D39" s="47">
        <v>228531</v>
      </c>
      <c r="E39" s="47">
        <v>1678179</v>
      </c>
      <c r="F39" s="47">
        <v>966856</v>
      </c>
      <c r="G39" s="47">
        <v>29556</v>
      </c>
      <c r="H39" s="48">
        <f t="shared" si="0"/>
        <v>9555009</v>
      </c>
    </row>
    <row r="40" spans="1:8" ht="14.4" thickBot="1">
      <c r="A40" s="20" t="s">
        <v>38</v>
      </c>
      <c r="B40" s="21">
        <f>SUM(B4:B39)</f>
        <v>1430344395.8600001</v>
      </c>
      <c r="C40" s="21">
        <f t="shared" ref="C40:G40" si="1">SUM(C4:C39)</f>
        <v>460335285.17000002</v>
      </c>
      <c r="D40" s="21">
        <f t="shared" si="1"/>
        <v>134017859.44000001</v>
      </c>
      <c r="E40" s="21">
        <f t="shared" si="1"/>
        <v>574958654.78999996</v>
      </c>
      <c r="F40" s="21">
        <f t="shared" si="1"/>
        <v>161818300.37</v>
      </c>
      <c r="G40" s="21">
        <f t="shared" si="1"/>
        <v>234675149.37</v>
      </c>
      <c r="H40" s="22">
        <f t="shared" ref="H40" si="2">SUM(H4:H39)</f>
        <v>2996149645</v>
      </c>
    </row>
    <row r="41" spans="1:8" ht="14.4" thickBot="1">
      <c r="A41" s="23" t="s">
        <v>76</v>
      </c>
      <c r="B41" s="24"/>
      <c r="C41" s="24"/>
      <c r="D41" s="24"/>
      <c r="E41" s="24"/>
      <c r="F41" s="24"/>
      <c r="G41" s="24"/>
      <c r="H41" s="25" t="s">
        <v>8</v>
      </c>
    </row>
    <row r="42" spans="1:8" ht="14.4" thickBot="1">
      <c r="A42" s="26" t="s">
        <v>39</v>
      </c>
      <c r="B42" s="27"/>
      <c r="C42" s="27"/>
      <c r="D42" s="27"/>
      <c r="E42" s="27"/>
      <c r="F42" s="27"/>
      <c r="G42" s="27"/>
      <c r="H42" s="28" t="s">
        <v>8</v>
      </c>
    </row>
    <row r="43" spans="1:8" ht="20.25" customHeight="1" thickBot="1">
      <c r="A43" s="29" t="s">
        <v>77</v>
      </c>
      <c r="B43" s="62">
        <v>139378</v>
      </c>
      <c r="C43" s="62">
        <v>0</v>
      </c>
      <c r="D43" s="62">
        <v>0</v>
      </c>
      <c r="E43" s="62">
        <v>338340</v>
      </c>
      <c r="F43" s="62">
        <v>15755</v>
      </c>
      <c r="G43" s="62">
        <v>0</v>
      </c>
      <c r="H43" s="48">
        <f t="shared" ref="H43:H56" si="3">SUM(B43:G43)</f>
        <v>493473</v>
      </c>
    </row>
    <row r="44" spans="1:8" ht="14.4" thickBot="1">
      <c r="A44" s="12" t="s">
        <v>78</v>
      </c>
      <c r="B44" s="63">
        <v>84899929</v>
      </c>
      <c r="C44" s="63">
        <v>20738610</v>
      </c>
      <c r="D44" s="63">
        <v>7287183</v>
      </c>
      <c r="E44" s="63">
        <v>16616883</v>
      </c>
      <c r="F44" s="63">
        <v>34879739</v>
      </c>
      <c r="G44" s="63">
        <v>10932857</v>
      </c>
      <c r="H44" s="46">
        <f t="shared" si="3"/>
        <v>175355201</v>
      </c>
    </row>
    <row r="45" spans="1:8" ht="14.4" thickBot="1">
      <c r="A45" s="13" t="s">
        <v>40</v>
      </c>
      <c r="B45" s="64">
        <v>14425989</v>
      </c>
      <c r="C45" s="64">
        <v>13394767</v>
      </c>
      <c r="D45" s="64">
        <v>3681059</v>
      </c>
      <c r="E45" s="64">
        <v>9314650</v>
      </c>
      <c r="F45" s="64">
        <v>513896</v>
      </c>
      <c r="G45" s="64">
        <v>4940355</v>
      </c>
      <c r="H45" s="48">
        <f t="shared" si="3"/>
        <v>46270716</v>
      </c>
    </row>
    <row r="46" spans="1:8" ht="14.4" thickBot="1">
      <c r="A46" s="12" t="s">
        <v>79</v>
      </c>
      <c r="B46" s="63">
        <v>2309805</v>
      </c>
      <c r="C46" s="63">
        <v>5317824</v>
      </c>
      <c r="D46" s="63">
        <v>2606762</v>
      </c>
      <c r="E46" s="63">
        <v>2386616</v>
      </c>
      <c r="F46" s="63">
        <v>475398</v>
      </c>
      <c r="G46" s="63">
        <v>438894</v>
      </c>
      <c r="H46" s="46">
        <f t="shared" si="3"/>
        <v>13535299</v>
      </c>
    </row>
    <row r="47" spans="1:8" ht="14.4" thickBot="1">
      <c r="A47" s="13" t="s">
        <v>41</v>
      </c>
      <c r="B47" s="64">
        <v>14175987</v>
      </c>
      <c r="C47" s="64">
        <v>2808860</v>
      </c>
      <c r="D47" s="64">
        <v>3826030</v>
      </c>
      <c r="E47" s="64">
        <v>13006333</v>
      </c>
      <c r="F47" s="64">
        <v>5802995</v>
      </c>
      <c r="G47" s="64">
        <v>5932007</v>
      </c>
      <c r="H47" s="48">
        <f t="shared" si="3"/>
        <v>45552212</v>
      </c>
    </row>
    <row r="48" spans="1:8" ht="14.4" thickBot="1">
      <c r="A48" s="12" t="s">
        <v>80</v>
      </c>
      <c r="B48" s="63">
        <v>178520295</v>
      </c>
      <c r="C48" s="63">
        <v>24028040</v>
      </c>
      <c r="D48" s="63">
        <v>17940490</v>
      </c>
      <c r="E48" s="63">
        <v>32066264</v>
      </c>
      <c r="F48" s="63">
        <v>15802266</v>
      </c>
      <c r="G48" s="63">
        <v>41238377</v>
      </c>
      <c r="H48" s="46">
        <f t="shared" si="3"/>
        <v>309595732</v>
      </c>
    </row>
    <row r="49" spans="1:8" ht="14.4" thickBot="1">
      <c r="A49" s="13" t="s">
        <v>42</v>
      </c>
      <c r="B49" s="64">
        <v>126006417</v>
      </c>
      <c r="C49" s="64">
        <v>16414964</v>
      </c>
      <c r="D49" s="64">
        <v>11172384</v>
      </c>
      <c r="E49" s="64">
        <v>32641560</v>
      </c>
      <c r="F49" s="64">
        <v>15096016</v>
      </c>
      <c r="G49" s="64">
        <v>20100221</v>
      </c>
      <c r="H49" s="48">
        <f t="shared" si="3"/>
        <v>221431562</v>
      </c>
    </row>
    <row r="50" spans="1:8" ht="14.4" thickBot="1">
      <c r="A50" s="12" t="s">
        <v>43</v>
      </c>
      <c r="B50" s="63">
        <v>14361943</v>
      </c>
      <c r="C50" s="63">
        <v>1660695</v>
      </c>
      <c r="D50" s="63">
        <v>6466306</v>
      </c>
      <c r="E50" s="63">
        <v>852130</v>
      </c>
      <c r="F50" s="63">
        <v>155546</v>
      </c>
      <c r="G50" s="63">
        <v>4353864</v>
      </c>
      <c r="H50" s="46">
        <f t="shared" si="3"/>
        <v>27850484</v>
      </c>
    </row>
    <row r="51" spans="1:8" ht="14.4" thickBot="1">
      <c r="A51" s="13" t="s">
        <v>44</v>
      </c>
      <c r="B51" s="64">
        <v>220757026</v>
      </c>
      <c r="C51" s="64">
        <v>257829801</v>
      </c>
      <c r="D51" s="64">
        <v>37386301</v>
      </c>
      <c r="E51" s="64">
        <v>130005439</v>
      </c>
      <c r="F51" s="64">
        <v>241850179</v>
      </c>
      <c r="G51" s="64">
        <v>186410839</v>
      </c>
      <c r="H51" s="48">
        <f t="shared" si="3"/>
        <v>1074239585</v>
      </c>
    </row>
    <row r="52" spans="1:8" ht="14.4" thickBot="1">
      <c r="A52" s="12" t="s">
        <v>45</v>
      </c>
      <c r="B52" s="63">
        <v>123518961</v>
      </c>
      <c r="C52" s="63">
        <v>808959</v>
      </c>
      <c r="D52" s="63">
        <v>7671026</v>
      </c>
      <c r="E52" s="63">
        <v>20585953</v>
      </c>
      <c r="F52" s="63">
        <v>7266887</v>
      </c>
      <c r="G52" s="63">
        <v>12125674</v>
      </c>
      <c r="H52" s="46">
        <f t="shared" si="3"/>
        <v>171977460</v>
      </c>
    </row>
    <row r="53" spans="1:8" ht="14.4" thickBot="1">
      <c r="A53" s="13" t="s">
        <v>57</v>
      </c>
      <c r="B53" s="64">
        <v>4803059</v>
      </c>
      <c r="C53" s="64">
        <v>3714246</v>
      </c>
      <c r="D53" s="64">
        <v>723433</v>
      </c>
      <c r="E53" s="64">
        <v>3105816</v>
      </c>
      <c r="F53" s="64">
        <v>8613440</v>
      </c>
      <c r="G53" s="64">
        <v>61782</v>
      </c>
      <c r="H53" s="48">
        <f t="shared" si="3"/>
        <v>21021776</v>
      </c>
    </row>
    <row r="54" spans="1:8" ht="14.4" thickBot="1">
      <c r="A54" s="44" t="s">
        <v>46</v>
      </c>
      <c r="B54" s="63">
        <v>301714338</v>
      </c>
      <c r="C54" s="63">
        <v>42528278</v>
      </c>
      <c r="D54" s="63">
        <v>43341045</v>
      </c>
      <c r="E54" s="63">
        <v>57135381</v>
      </c>
      <c r="F54" s="63">
        <v>54194536</v>
      </c>
      <c r="G54" s="63">
        <v>141559138</v>
      </c>
      <c r="H54" s="46">
        <f t="shared" si="3"/>
        <v>640472716</v>
      </c>
    </row>
    <row r="55" spans="1:8" ht="14.4" thickBot="1">
      <c r="A55" s="13" t="s">
        <v>47</v>
      </c>
      <c r="B55" s="64">
        <v>464971</v>
      </c>
      <c r="C55" s="64">
        <v>0</v>
      </c>
      <c r="D55" s="64">
        <v>0</v>
      </c>
      <c r="E55" s="64">
        <v>4868</v>
      </c>
      <c r="F55" s="64">
        <v>233878</v>
      </c>
      <c r="G55" s="64">
        <v>55033</v>
      </c>
      <c r="H55" s="48">
        <f t="shared" si="3"/>
        <v>758750</v>
      </c>
    </row>
    <row r="56" spans="1:8" ht="14.4" thickBot="1">
      <c r="A56" s="12" t="s">
        <v>56</v>
      </c>
      <c r="B56" s="63">
        <v>44321421</v>
      </c>
      <c r="C56" s="63">
        <v>4586219</v>
      </c>
      <c r="D56" s="63">
        <v>492004</v>
      </c>
      <c r="E56" s="63">
        <v>5482226</v>
      </c>
      <c r="F56" s="63">
        <v>1650842</v>
      </c>
      <c r="G56" s="63">
        <v>778435</v>
      </c>
      <c r="H56" s="63">
        <f t="shared" si="3"/>
        <v>57311147</v>
      </c>
    </row>
    <row r="57" spans="1:8" ht="14.4" thickBot="1">
      <c r="A57" s="30" t="s">
        <v>48</v>
      </c>
      <c r="B57" s="31">
        <f>SUM(B43:B56)</f>
        <v>1130419519</v>
      </c>
      <c r="C57" s="31">
        <f t="shared" ref="C57:H57" si="4">SUM(C43:C56)</f>
        <v>393831263</v>
      </c>
      <c r="D57" s="31">
        <f t="shared" si="4"/>
        <v>142594023</v>
      </c>
      <c r="E57" s="31">
        <f t="shared" si="4"/>
        <v>323542459</v>
      </c>
      <c r="F57" s="31">
        <f t="shared" si="4"/>
        <v>386551373</v>
      </c>
      <c r="G57" s="31">
        <f t="shared" si="4"/>
        <v>428927476</v>
      </c>
      <c r="H57" s="31">
        <f t="shared" si="4"/>
        <v>2805866113</v>
      </c>
    </row>
    <row r="58" spans="1:8" ht="14.4" thickBot="1">
      <c r="A58" s="23" t="s">
        <v>8</v>
      </c>
      <c r="B58" s="24"/>
      <c r="C58" s="24"/>
      <c r="D58" s="24"/>
      <c r="E58" s="24"/>
      <c r="F58" s="24"/>
      <c r="G58" s="24"/>
      <c r="H58" s="25" t="s">
        <v>8</v>
      </c>
    </row>
    <row r="59" spans="1:8" ht="14.4" thickBot="1">
      <c r="A59" s="33" t="s">
        <v>7</v>
      </c>
      <c r="B59" s="10"/>
      <c r="C59" s="10"/>
      <c r="D59" s="10"/>
      <c r="E59" s="10"/>
      <c r="F59" s="10"/>
      <c r="G59" s="10"/>
      <c r="H59" s="11" t="s">
        <v>8</v>
      </c>
    </row>
    <row r="60" spans="1:8" ht="14.4" thickBot="1">
      <c r="A60" s="12" t="s">
        <v>9</v>
      </c>
      <c r="B60" s="63">
        <v>1027659</v>
      </c>
      <c r="C60" s="63">
        <v>0</v>
      </c>
      <c r="D60" s="63">
        <v>0</v>
      </c>
      <c r="E60" s="63">
        <v>213724</v>
      </c>
      <c r="F60" s="63">
        <v>6145040</v>
      </c>
      <c r="G60" s="63">
        <v>133415</v>
      </c>
      <c r="H60" s="63">
        <f t="shared" ref="H60:H70" si="5">SUM(B60:G60)</f>
        <v>7519838</v>
      </c>
    </row>
    <row r="61" spans="1:8" ht="14.4" thickBot="1">
      <c r="A61" s="13" t="s">
        <v>54</v>
      </c>
      <c r="B61" s="64">
        <v>110266</v>
      </c>
      <c r="C61" s="64">
        <v>0</v>
      </c>
      <c r="D61" s="64">
        <v>0</v>
      </c>
      <c r="E61" s="64">
        <v>105064</v>
      </c>
      <c r="F61" s="64">
        <v>0</v>
      </c>
      <c r="G61" s="64">
        <v>134390</v>
      </c>
      <c r="H61" s="48">
        <f t="shared" si="5"/>
        <v>349720</v>
      </c>
    </row>
    <row r="62" spans="1:8" ht="14.55" customHeight="1" thickBot="1">
      <c r="A62" s="12" t="s">
        <v>10</v>
      </c>
      <c r="B62" s="63">
        <v>16305598</v>
      </c>
      <c r="C62" s="63">
        <v>0</v>
      </c>
      <c r="D62" s="63">
        <v>2069420</v>
      </c>
      <c r="E62" s="63">
        <v>33557325</v>
      </c>
      <c r="F62" s="63">
        <v>3166088</v>
      </c>
      <c r="G62" s="63">
        <v>7852530</v>
      </c>
      <c r="H62" s="65">
        <f t="shared" si="5"/>
        <v>62950961</v>
      </c>
    </row>
    <row r="63" spans="1:8" ht="14.4" thickBot="1">
      <c r="A63" s="16" t="s">
        <v>11</v>
      </c>
      <c r="B63" s="66">
        <v>169880</v>
      </c>
      <c r="C63" s="66">
        <v>0</v>
      </c>
      <c r="D63" s="66">
        <v>0</v>
      </c>
      <c r="E63" s="66">
        <v>53550</v>
      </c>
      <c r="F63" s="66">
        <v>0</v>
      </c>
      <c r="G63" s="66">
        <v>15681</v>
      </c>
      <c r="H63" s="54">
        <f t="shared" si="5"/>
        <v>239111</v>
      </c>
    </row>
    <row r="64" spans="1:8" ht="14.4" thickBot="1">
      <c r="A64" s="12" t="s">
        <v>12</v>
      </c>
      <c r="B64" s="63">
        <v>90709</v>
      </c>
      <c r="C64" s="63">
        <v>0</v>
      </c>
      <c r="D64" s="63">
        <v>0</v>
      </c>
      <c r="E64" s="63">
        <v>0</v>
      </c>
      <c r="F64" s="63">
        <v>0</v>
      </c>
      <c r="G64" s="63">
        <v>27028</v>
      </c>
      <c r="H64" s="65">
        <f t="shared" si="5"/>
        <v>117737</v>
      </c>
    </row>
    <row r="65" spans="1:8" ht="14.4" thickBot="1">
      <c r="A65" s="13" t="s">
        <v>82</v>
      </c>
      <c r="B65" s="64">
        <v>0</v>
      </c>
      <c r="C65" s="64">
        <v>0</v>
      </c>
      <c r="D65" s="64">
        <v>0</v>
      </c>
      <c r="E65" s="64">
        <v>122527</v>
      </c>
      <c r="F65" s="64">
        <v>0</v>
      </c>
      <c r="G65" s="64">
        <v>21384</v>
      </c>
      <c r="H65" s="48">
        <f>SUM(B65:G65)</f>
        <v>143911</v>
      </c>
    </row>
    <row r="66" spans="1:8" ht="14.4" thickBot="1">
      <c r="A66" s="12" t="s">
        <v>13</v>
      </c>
      <c r="B66" s="63">
        <v>102704625</v>
      </c>
      <c r="C66" s="63">
        <v>0</v>
      </c>
      <c r="D66" s="63">
        <v>5373917</v>
      </c>
      <c r="E66" s="63">
        <v>67303914</v>
      </c>
      <c r="F66" s="63">
        <v>5527147</v>
      </c>
      <c r="G66" s="63">
        <v>32442433</v>
      </c>
      <c r="H66" s="65">
        <f t="shared" si="5"/>
        <v>213352036</v>
      </c>
    </row>
    <row r="67" spans="1:8" ht="14.4" thickBot="1">
      <c r="A67" s="16" t="s">
        <v>14</v>
      </c>
      <c r="B67" s="66">
        <v>18893050</v>
      </c>
      <c r="C67" s="66">
        <v>0</v>
      </c>
      <c r="D67" s="66">
        <v>1082152</v>
      </c>
      <c r="E67" s="66">
        <v>16098111</v>
      </c>
      <c r="F67" s="66">
        <v>1881670</v>
      </c>
      <c r="G67" s="66">
        <v>2990973</v>
      </c>
      <c r="H67" s="54">
        <f>SUM(B67:G67)</f>
        <v>40945956</v>
      </c>
    </row>
    <row r="68" spans="1:8" ht="14.4" thickBot="1">
      <c r="A68" s="12" t="s">
        <v>15</v>
      </c>
      <c r="B68" s="67">
        <v>1044504</v>
      </c>
      <c r="C68" s="67">
        <v>0</v>
      </c>
      <c r="D68" s="67">
        <v>112496</v>
      </c>
      <c r="E68" s="67">
        <v>0</v>
      </c>
      <c r="F68" s="67">
        <v>0</v>
      </c>
      <c r="G68" s="67">
        <v>0</v>
      </c>
      <c r="H68" s="68">
        <f>SUM(B68:G68)</f>
        <v>1157000</v>
      </c>
    </row>
    <row r="69" spans="1:8" ht="14.4" thickBot="1">
      <c r="A69" s="16" t="s">
        <v>16</v>
      </c>
      <c r="B69" s="66">
        <v>6618729</v>
      </c>
      <c r="C69" s="66">
        <v>0</v>
      </c>
      <c r="D69" s="66">
        <v>843178</v>
      </c>
      <c r="E69" s="66">
        <v>1085581</v>
      </c>
      <c r="F69" s="66">
        <v>266509</v>
      </c>
      <c r="G69" s="66">
        <v>2983003</v>
      </c>
      <c r="H69" s="54">
        <f>SUM(B69:G69)</f>
        <v>11797000</v>
      </c>
    </row>
    <row r="70" spans="1:8" ht="14.4" thickBot="1">
      <c r="A70" s="12" t="s">
        <v>83</v>
      </c>
      <c r="B70" s="63">
        <v>129535</v>
      </c>
      <c r="C70" s="63">
        <v>0</v>
      </c>
      <c r="D70" s="63">
        <v>0</v>
      </c>
      <c r="E70" s="63">
        <v>8550</v>
      </c>
      <c r="F70" s="63">
        <v>3296</v>
      </c>
      <c r="G70" s="63">
        <v>38054</v>
      </c>
      <c r="H70" s="65">
        <f t="shared" si="5"/>
        <v>179435</v>
      </c>
    </row>
    <row r="71" spans="1:8" ht="14.4" thickBot="1">
      <c r="A71" s="13" t="s">
        <v>84</v>
      </c>
      <c r="B71" s="64">
        <v>0</v>
      </c>
      <c r="C71" s="64">
        <v>0</v>
      </c>
      <c r="D71" s="64">
        <v>0</v>
      </c>
      <c r="E71" s="64">
        <v>0</v>
      </c>
      <c r="F71" s="64">
        <v>0</v>
      </c>
      <c r="G71" s="64">
        <v>23838</v>
      </c>
      <c r="H71" s="48">
        <f>SUM(B71:G71)</f>
        <v>23838</v>
      </c>
    </row>
    <row r="72" spans="1:8" ht="14.4" thickBot="1">
      <c r="A72" s="12" t="s">
        <v>17</v>
      </c>
      <c r="B72" s="63">
        <v>1344938</v>
      </c>
      <c r="C72" s="63">
        <v>0</v>
      </c>
      <c r="D72" s="63">
        <v>5490</v>
      </c>
      <c r="E72" s="63">
        <v>1117229</v>
      </c>
      <c r="F72" s="63">
        <v>40827</v>
      </c>
      <c r="G72" s="63">
        <v>1148616</v>
      </c>
      <c r="H72" s="65">
        <f>SUM(B72:G72)</f>
        <v>3657100</v>
      </c>
    </row>
    <row r="73" spans="1:8" ht="14.4" thickBot="1">
      <c r="A73" s="13" t="s">
        <v>85</v>
      </c>
      <c r="B73" s="64">
        <v>941196</v>
      </c>
      <c r="C73" s="64">
        <v>0</v>
      </c>
      <c r="D73" s="64">
        <v>0</v>
      </c>
      <c r="E73" s="64">
        <f>745634+635404</f>
        <v>1381038</v>
      </c>
      <c r="F73" s="64">
        <v>0</v>
      </c>
      <c r="G73" s="64">
        <f>52480+11410</f>
        <v>63890</v>
      </c>
      <c r="H73" s="48">
        <f>SUM(B73:G73)</f>
        <v>2386124</v>
      </c>
    </row>
    <row r="74" spans="1:8" ht="14.4" thickBot="1">
      <c r="A74" s="20" t="s">
        <v>18</v>
      </c>
      <c r="B74" s="21">
        <f t="shared" ref="B74:H74" si="6">SUM(B60:B73)</f>
        <v>149380689</v>
      </c>
      <c r="C74" s="21">
        <f t="shared" si="6"/>
        <v>0</v>
      </c>
      <c r="D74" s="21">
        <f t="shared" si="6"/>
        <v>9486653</v>
      </c>
      <c r="E74" s="21">
        <f t="shared" si="6"/>
        <v>121046613</v>
      </c>
      <c r="F74" s="21">
        <f t="shared" si="6"/>
        <v>17030577</v>
      </c>
      <c r="G74" s="21">
        <f t="shared" si="6"/>
        <v>47875235</v>
      </c>
      <c r="H74" s="22">
        <f t="shared" si="6"/>
        <v>344819767</v>
      </c>
    </row>
    <row r="75" spans="1:8" ht="14.4" thickBot="1">
      <c r="A75" s="23" t="s">
        <v>8</v>
      </c>
      <c r="B75" s="24" t="s">
        <v>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5" t="s">
        <v>8</v>
      </c>
    </row>
    <row r="76" spans="1:8" ht="14.4" thickBot="1">
      <c r="A76" s="26" t="s">
        <v>19</v>
      </c>
      <c r="B76" s="27" t="s">
        <v>8</v>
      </c>
      <c r="C76" s="27" t="s">
        <v>8</v>
      </c>
      <c r="D76" s="27" t="s">
        <v>8</v>
      </c>
      <c r="E76" s="27" t="s">
        <v>8</v>
      </c>
      <c r="F76" s="27" t="s">
        <v>8</v>
      </c>
      <c r="G76" s="27" t="s">
        <v>8</v>
      </c>
      <c r="H76" s="28" t="s">
        <v>8</v>
      </c>
    </row>
    <row r="77" spans="1:8" ht="14.4" thickBot="1">
      <c r="A77" s="13" t="s">
        <v>20</v>
      </c>
      <c r="B77" s="34">
        <v>420054060</v>
      </c>
      <c r="C77" s="34">
        <v>3527040</v>
      </c>
      <c r="D77" s="34">
        <v>31628081</v>
      </c>
      <c r="E77" s="34">
        <v>230877057</v>
      </c>
      <c r="F77" s="34">
        <v>28250995</v>
      </c>
      <c r="G77" s="34">
        <v>50815309</v>
      </c>
      <c r="H77" s="35">
        <f>SUM(B77:G77)</f>
        <v>765152542</v>
      </c>
    </row>
    <row r="78" spans="1:8" ht="14.4" thickBot="1">
      <c r="A78" s="30" t="s">
        <v>21</v>
      </c>
      <c r="B78" s="36">
        <f t="shared" ref="B78:H78" si="7">SUM(B77:B77)</f>
        <v>420054060</v>
      </c>
      <c r="C78" s="36">
        <f t="shared" si="7"/>
        <v>3527040</v>
      </c>
      <c r="D78" s="36">
        <f t="shared" si="7"/>
        <v>31628081</v>
      </c>
      <c r="E78" s="36">
        <f t="shared" si="7"/>
        <v>230877057</v>
      </c>
      <c r="F78" s="36">
        <f t="shared" si="7"/>
        <v>28250995</v>
      </c>
      <c r="G78" s="36">
        <f t="shared" si="7"/>
        <v>50815309</v>
      </c>
      <c r="H78" s="37">
        <f t="shared" si="7"/>
        <v>765152542</v>
      </c>
    </row>
    <row r="79" spans="1:8" ht="14.4" thickBot="1">
      <c r="A79" s="23" t="s">
        <v>8</v>
      </c>
      <c r="B79" s="24" t="s">
        <v>8</v>
      </c>
      <c r="C79" s="24" t="s">
        <v>8</v>
      </c>
      <c r="D79" s="24" t="s">
        <v>8</v>
      </c>
      <c r="E79" s="24" t="s">
        <v>8</v>
      </c>
      <c r="F79" s="24" t="s">
        <v>8</v>
      </c>
      <c r="G79" s="24" t="s">
        <v>8</v>
      </c>
      <c r="H79" s="25" t="s">
        <v>8</v>
      </c>
    </row>
    <row r="80" spans="1:8" ht="14.4" thickBot="1">
      <c r="A80" s="38" t="s">
        <v>49</v>
      </c>
      <c r="B80" s="39">
        <f t="shared" ref="B80:H80" si="8">B40+B74</f>
        <v>1579725084.8600001</v>
      </c>
      <c r="C80" s="39">
        <f t="shared" si="8"/>
        <v>460335285.17000002</v>
      </c>
      <c r="D80" s="39">
        <f t="shared" si="8"/>
        <v>143504512.44</v>
      </c>
      <c r="E80" s="39">
        <f t="shared" si="8"/>
        <v>696005267.78999996</v>
      </c>
      <c r="F80" s="39">
        <f t="shared" si="8"/>
        <v>178848877.37</v>
      </c>
      <c r="G80" s="39">
        <f t="shared" si="8"/>
        <v>282550384.37</v>
      </c>
      <c r="H80" s="40">
        <f t="shared" si="8"/>
        <v>3340969412</v>
      </c>
    </row>
    <row r="81" spans="1:8" ht="14.4" thickBot="1">
      <c r="A81" s="30" t="s">
        <v>50</v>
      </c>
      <c r="B81" s="31">
        <f t="shared" ref="B81:H81" si="9">B78+B57</f>
        <v>1550473579</v>
      </c>
      <c r="C81" s="31">
        <f t="shared" si="9"/>
        <v>397358303</v>
      </c>
      <c r="D81" s="31">
        <f t="shared" si="9"/>
        <v>174222104</v>
      </c>
      <c r="E81" s="31">
        <f t="shared" si="9"/>
        <v>554419516</v>
      </c>
      <c r="F81" s="31">
        <f t="shared" si="9"/>
        <v>414802368</v>
      </c>
      <c r="G81" s="31">
        <f t="shared" si="9"/>
        <v>479742785</v>
      </c>
      <c r="H81" s="32">
        <f t="shared" si="9"/>
        <v>3571018655</v>
      </c>
    </row>
    <row r="82" spans="1:8" ht="14.4" thickBot="1">
      <c r="A82" s="23" t="s">
        <v>8</v>
      </c>
      <c r="B82" s="24" t="s">
        <v>8</v>
      </c>
      <c r="C82" s="24" t="s">
        <v>8</v>
      </c>
      <c r="D82" s="24" t="s">
        <v>8</v>
      </c>
      <c r="E82" s="24" t="s">
        <v>8</v>
      </c>
      <c r="F82" s="24" t="s">
        <v>8</v>
      </c>
      <c r="G82" s="24" t="s">
        <v>8</v>
      </c>
      <c r="H82" s="25" t="s">
        <v>8</v>
      </c>
    </row>
    <row r="83" spans="1:8" ht="14.4" thickBot="1">
      <c r="A83" s="41" t="s">
        <v>51</v>
      </c>
      <c r="B83" s="42">
        <f t="shared" ref="B83:H83" si="10">B81+B80</f>
        <v>3130198663.8600001</v>
      </c>
      <c r="C83" s="42">
        <f t="shared" si="10"/>
        <v>857693588.17000008</v>
      </c>
      <c r="D83" s="42">
        <f t="shared" si="10"/>
        <v>317726616.44</v>
      </c>
      <c r="E83" s="42">
        <f t="shared" si="10"/>
        <v>1250424783.79</v>
      </c>
      <c r="F83" s="42">
        <f t="shared" si="10"/>
        <v>593651245.37</v>
      </c>
      <c r="G83" s="42">
        <f t="shared" si="10"/>
        <v>762293169.37</v>
      </c>
      <c r="H83" s="43">
        <f t="shared" si="10"/>
        <v>6911988067</v>
      </c>
    </row>
    <row r="84" spans="1:8" ht="43.5" customHeight="1">
      <c r="A84" s="69" t="s">
        <v>87</v>
      </c>
      <c r="B84" s="69"/>
      <c r="C84" s="69"/>
      <c r="D84" s="69"/>
      <c r="E84" s="69"/>
      <c r="F84" s="69"/>
      <c r="G84" s="69"/>
      <c r="H84" s="69"/>
    </row>
    <row r="85" spans="1:8"/>
    <row r="86" spans="1:8"/>
    <row r="87" spans="1:8"/>
    <row r="88" spans="1:8"/>
    <row r="89" spans="1:8"/>
    <row r="90" spans="1:8"/>
    <row r="91" spans="1:8"/>
    <row r="92" spans="1:8"/>
    <row r="93" spans="1:8"/>
    <row r="94" spans="1:8"/>
    <row r="95" spans="1:8"/>
  </sheetData>
  <mergeCells count="1">
    <mergeCell ref="A84:H84"/>
  </mergeCells>
  <pageMargins left="0.7" right="0.7" top="0.75" bottom="0.75" header="0.3" footer="0.3"/>
  <pageSetup scale="58" orientation="portrait" r:id="rId1"/>
  <rowBreaks count="1" manualBreakCount="1">
    <brk id="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 2022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Expenditures Fiscal Year 2022</dc:title>
  <dc:subject>Research Expenditures</dc:subject>
  <dc:creator>Funding and Resource Planning</dc:creator>
  <cp:keywords>Research Funding in Texas, Research Expenditures, Research Funding</cp:keywords>
  <cp:lastModifiedBy>King, Clifford</cp:lastModifiedBy>
  <dcterms:created xsi:type="dcterms:W3CDTF">2021-07-12T15:35:58Z</dcterms:created>
  <dcterms:modified xsi:type="dcterms:W3CDTF">2023-04-17T16:44:56Z</dcterms:modified>
</cp:coreProperties>
</file>