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F56EA9DE-7C30-4A31-90F6-EA812C8567F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8" r:id="rId1"/>
    <sheet name="YoY" sheetId="6" r:id="rId2"/>
    <sheet name="Detail" sheetId="7" r:id="rId3"/>
  </sheets>
  <definedNames>
    <definedName name="_xlnm._FilterDatabase" localSheetId="2" hidden="1">Detail!$A$2:$R$2</definedName>
    <definedName name="_xlnm.Print_Area" localSheetId="2">Detail!$B$1:$H$18</definedName>
    <definedName name="_xlnm.Print_Area" localSheetId="1">YoY!$A$1:$E$14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7" l="1"/>
  <c r="K6" i="7"/>
  <c r="P6" i="7"/>
  <c r="O6" i="7"/>
  <c r="N6" i="7"/>
  <c r="M6" i="7"/>
  <c r="B9" i="8" l="1"/>
  <c r="B10" i="8"/>
  <c r="D14" i="7"/>
  <c r="D4" i="6"/>
  <c r="C4" i="6"/>
  <c r="C3" i="6"/>
  <c r="J1" i="7"/>
  <c r="B1" i="7"/>
  <c r="C5" i="6"/>
  <c r="D5" i="6"/>
  <c r="C8" i="6"/>
  <c r="D8" i="6"/>
  <c r="C9" i="6"/>
  <c r="D9" i="6"/>
  <c r="C10" i="6"/>
  <c r="D10" i="6"/>
  <c r="C11" i="6"/>
  <c r="D11" i="6"/>
  <c r="C12" i="6"/>
  <c r="D12" i="6"/>
  <c r="E12" i="6" s="1"/>
  <c r="C13" i="6"/>
  <c r="D13" i="6"/>
  <c r="D3" i="6"/>
  <c r="E11" i="6" l="1"/>
  <c r="E8" i="6"/>
  <c r="E4" i="6"/>
  <c r="E3" i="6"/>
  <c r="E9" i="6"/>
  <c r="E5" i="6"/>
  <c r="E10" i="6"/>
  <c r="E13" i="6"/>
  <c r="F14" i="7"/>
  <c r="C6" i="6" l="1"/>
  <c r="P14" i="7"/>
  <c r="H14" i="7"/>
  <c r="H6" i="7"/>
  <c r="N14" i="7"/>
  <c r="O14" i="7"/>
  <c r="G14" i="7"/>
  <c r="F6" i="7"/>
  <c r="L14" i="7" l="1"/>
  <c r="K14" i="7"/>
  <c r="C14" i="7"/>
  <c r="G6" i="7"/>
  <c r="D6" i="7"/>
  <c r="C6" i="7"/>
  <c r="A2" i="6"/>
  <c r="E6" i="7" l="1"/>
  <c r="B7" i="8" s="1"/>
  <c r="B6" i="8"/>
  <c r="B12" i="8" s="1"/>
  <c r="E14" i="7"/>
  <c r="C6" i="8"/>
  <c r="M14" i="7"/>
  <c r="C9" i="8"/>
  <c r="C12" i="8" l="1"/>
  <c r="C14" i="6"/>
  <c r="C10" i="8"/>
  <c r="C7" i="8"/>
  <c r="C13" i="8" s="1"/>
  <c r="D14" i="6"/>
  <c r="D6" i="6"/>
  <c r="E6" i="6" s="1"/>
  <c r="B13" i="8"/>
  <c r="E14" i="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<sst xmlns="http://schemas.openxmlformats.org/spreadsheetml/2006/main" count="87" uniqueCount="47">
  <si>
    <t>Institution</t>
  </si>
  <si>
    <t xml:space="preserve">Lamar Institute Of Technology </t>
  </si>
  <si>
    <t xml:space="preserve">Lamar - Orange </t>
  </si>
  <si>
    <t xml:space="preserve">Lamar - Port Arthur </t>
  </si>
  <si>
    <t xml:space="preserve">TSTC - Harlingen </t>
  </si>
  <si>
    <t xml:space="preserve">TSTC - Marshall </t>
  </si>
  <si>
    <t xml:space="preserve">TSTC - Waco </t>
  </si>
  <si>
    <t xml:space="preserve">TSTC - West Texas </t>
  </si>
  <si>
    <t>036273</t>
  </si>
  <si>
    <t>023582</t>
  </si>
  <si>
    <t>023485</t>
  </si>
  <si>
    <t>033965</t>
  </si>
  <si>
    <t>009225</t>
  </si>
  <si>
    <t>003634</t>
  </si>
  <si>
    <t>009932</t>
  </si>
  <si>
    <t>TSTC - Fort Bend</t>
  </si>
  <si>
    <t>TSTC - North Texas</t>
  </si>
  <si>
    <t>Average Budgeted Faculty Salary by Sector</t>
  </si>
  <si>
    <t>State Colleges</t>
  </si>
  <si>
    <t>FTE Faculty</t>
  </si>
  <si>
    <t>Weighted Average Salary</t>
  </si>
  <si>
    <t>% Change</t>
  </si>
  <si>
    <t>CHG</t>
  </si>
  <si>
    <t>Lamar - Orange</t>
  </si>
  <si>
    <t>States Colleges Total</t>
  </si>
  <si>
    <t>Technical Colleges Total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</si>
  <si>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</si>
  <si>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</si>
  <si>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</si>
  <si>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</si>
  <si>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</si>
  <si>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</si>
  <si>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</si>
  <si>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</si>
  <si>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Lamar - IOT</t>
  </si>
  <si>
    <t>State Colleges Total</t>
  </si>
  <si>
    <t>Texas State Technical Colleges &amp; Lamar State Colleges</t>
  </si>
  <si>
    <t>Change in Average Budgeted Faculty Member Salaries</t>
  </si>
  <si>
    <t>Technical Colleges*</t>
  </si>
  <si>
    <t>FY 2024</t>
  </si>
  <si>
    <t>TSTC Waco includes TSTC Connect faculty</t>
  </si>
  <si>
    <t>Average FTE Salary 2024</t>
  </si>
  <si>
    <t>FY 2025</t>
  </si>
  <si>
    <t>Last Updated May 2025</t>
  </si>
  <si>
    <t>Based on fall 2024 salaries as reported on the CBM008, adjusted as needed to a nine-month equivalent. Includes regular faculty reported with 100% of time in direct teaching or direct teaching ONLY.</t>
  </si>
  <si>
    <t>Source: THECB CBM008 - May 2025</t>
  </si>
  <si>
    <t>Average FTE Salary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</si>
</sst>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%;[Red]\(0.0%\)"/>
    <numFmt numFmtId="167" formatCode="_(&quot;$&quot;* #,##0_);_(&quot;$&quot;* \(#,##0\);_(&quot;$&quot;* &quot;-&quot;??_);_(@_)"/>
  </numFmts>
  <fonts count="1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sz val="14"/>
      <color rgb="FF003E52"/>
      <name val="Besley"/>
    </font>
    <font>
      <b/>
      <sz val="11"/>
      <color rgb="FF007DA4"/>
      <name val="Overpass"/>
    </font>
    <font>
      <sz val="11"/>
      <color theme="0"/>
      <name val="Tahoma"/>
      <family val="2"/>
    </font>
    <font>
      <b/>
      <sz val="11"/>
      <color theme="0"/>
      <name val="Overpass"/>
    </font>
    <font>
      <sz val="11"/>
      <color theme="1"/>
      <name val="Overpass"/>
    </font>
    <font>
      <b/>
      <sz val="11"/>
      <color theme="1"/>
      <name val="Overpass"/>
    </font>
    <font>
      <sz val="11"/>
      <color theme="1"/>
      <name val="Arial"/>
      <family val="2"/>
    </font>
    <font>
      <sz val="11"/>
      <name val="Overpass"/>
    </font>
    <font>
      <sz val="10"/>
      <color theme="1"/>
      <name val="Overpass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3E52"/>
        <bgColor indexed="64"/>
      </patternFill>
    </fill>
    <fill>
      <patternFill patternType="solid">
        <fgColor rgb="FF87D1E6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3" fillId="0" borderId="0" xfId="0" applyFont="1"/>
    <xf numFmtId="9" fontId="3" fillId="0" borderId="0" xfId="2" applyFont="1" applyBorder="1"/>
    <xf numFmtId="0" fontId="3" fillId="3" borderId="3" xfId="0" applyFont="1" applyFill="1" applyBorder="1" applyAlignment="1">
      <alignment horizontal="center" wrapText="1"/>
    </xf>
    <xf numFmtId="9" fontId="3" fillId="0" borderId="0" xfId="2" applyFont="1" applyBorder="1" applyAlignment="1"/>
    <xf numFmtId="49" fontId="4" fillId="0" borderId="4" xfId="0" quotePrefix="1" applyNumberFormat="1" applyFont="1" applyBorder="1" applyAlignment="1">
      <alignment horizontal="center"/>
    </xf>
    <xf numFmtId="9" fontId="4" fillId="0" borderId="0" xfId="2" applyFont="1" applyBorder="1"/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9" xfId="0" quotePrefix="1" applyNumberFormat="1" applyFont="1" applyBorder="1" applyAlignment="1">
      <alignment horizontal="center"/>
    </xf>
    <xf numFmtId="0" fontId="4" fillId="0" borderId="4" xfId="0" applyFont="1" applyBorder="1"/>
    <xf numFmtId="0" fontId="7" fillId="4" borderId="1" xfId="0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wrapText="1"/>
    </xf>
    <xf numFmtId="0" fontId="8" fillId="4" borderId="13" xfId="0" applyFont="1" applyFill="1" applyBorder="1" applyAlignment="1">
      <alignment horizontal="center" wrapText="1"/>
    </xf>
    <xf numFmtId="0" fontId="9" fillId="0" borderId="0" xfId="0" applyFont="1"/>
    <xf numFmtId="0" fontId="6" fillId="0" borderId="0" xfId="0" applyFont="1"/>
    <xf numFmtId="165" fontId="9" fillId="0" borderId="8" xfId="0" applyNumberFormat="1" applyFont="1" applyBorder="1"/>
    <xf numFmtId="49" fontId="9" fillId="0" borderId="0" xfId="0" applyNumberFormat="1" applyFont="1" applyAlignment="1">
      <alignment horizontal="right"/>
    </xf>
    <xf numFmtId="0" fontId="9" fillId="0" borderId="7" xfId="0" applyFont="1" applyBorder="1"/>
    <xf numFmtId="49" fontId="9" fillId="0" borderId="0" xfId="0" applyNumberFormat="1" applyFont="1"/>
    <xf numFmtId="0" fontId="10" fillId="0" borderId="6" xfId="0" applyFont="1" applyBorder="1"/>
    <xf numFmtId="0" fontId="9" fillId="0" borderId="8" xfId="0" applyFont="1" applyBorder="1"/>
    <xf numFmtId="0" fontId="9" fillId="0" borderId="14" xfId="0" applyFont="1" applyBorder="1"/>
    <xf numFmtId="0" fontId="9" fillId="0" borderId="6" xfId="0" applyFont="1" applyBorder="1"/>
    <xf numFmtId="0" fontId="10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165" fontId="9" fillId="0" borderId="7" xfId="0" applyNumberFormat="1" applyFont="1" applyBorder="1"/>
    <xf numFmtId="0" fontId="6" fillId="0" borderId="0" xfId="0" applyFont="1" applyProtection="1">
      <protection locked="0"/>
    </xf>
    <xf numFmtId="0" fontId="2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right"/>
      <protection locked="0"/>
    </xf>
    <xf numFmtId="166" fontId="9" fillId="0" borderId="0" xfId="2" applyNumberFormat="1" applyFont="1" applyFill="1" applyBorder="1" applyProtection="1">
      <protection locked="0"/>
    </xf>
    <xf numFmtId="0" fontId="4" fillId="0" borderId="17" xfId="0" applyFont="1" applyBorder="1"/>
    <xf numFmtId="0" fontId="4" fillId="0" borderId="5" xfId="0" applyFont="1" applyBorder="1"/>
    <xf numFmtId="0" fontId="4" fillId="0" borderId="18" xfId="0" applyFont="1" applyBorder="1"/>
    <xf numFmtId="9" fontId="4" fillId="0" borderId="18" xfId="2" applyFont="1" applyBorder="1"/>
    <xf numFmtId="0" fontId="4" fillId="0" borderId="19" xfId="0" applyFont="1" applyBorder="1"/>
    <xf numFmtId="3" fontId="9" fillId="0" borderId="0" xfId="0" applyNumberFormat="1" applyFont="1" applyAlignment="1">
      <alignment horizontal="right"/>
    </xf>
    <xf numFmtId="0" fontId="9" fillId="5" borderId="14" xfId="0" applyFont="1" applyFill="1" applyBorder="1"/>
    <xf numFmtId="0" fontId="9" fillId="5" borderId="15" xfId="0" applyFont="1" applyFill="1" applyBorder="1"/>
    <xf numFmtId="0" fontId="9" fillId="5" borderId="16" xfId="0" applyFont="1" applyFill="1" applyBorder="1"/>
    <xf numFmtId="3" fontId="9" fillId="5" borderId="14" xfId="0" applyNumberFormat="1" applyFont="1" applyFill="1" applyBorder="1"/>
    <xf numFmtId="0" fontId="9" fillId="0" borderId="0" xfId="0" applyFont="1" applyAlignment="1">
      <alignment horizontal="center" wrapText="1"/>
    </xf>
    <xf numFmtId="49" fontId="9" fillId="0" borderId="9" xfId="0" applyNumberFormat="1" applyFont="1" applyBorder="1" applyAlignment="1">
      <alignment horizontal="center"/>
    </xf>
    <xf numFmtId="6" fontId="9" fillId="0" borderId="0" xfId="0" applyNumberFormat="1" applyFont="1"/>
    <xf numFmtId="49" fontId="9" fillId="0" borderId="4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49" fontId="9" fillId="0" borderId="20" xfId="0" quotePrefix="1" applyNumberFormat="1" applyFont="1" applyBorder="1" applyAlignment="1">
      <alignment horizontal="center"/>
    </xf>
    <xf numFmtId="49" fontId="9" fillId="0" borderId="4" xfId="0" quotePrefix="1" applyNumberFormat="1" applyFont="1" applyBorder="1" applyAlignment="1">
      <alignment horizontal="center"/>
    </xf>
    <xf numFmtId="3" fontId="9" fillId="0" borderId="0" xfId="0" applyNumberFormat="1" applyFont="1"/>
    <xf numFmtId="0" fontId="11" fillId="0" borderId="0" xfId="0" applyFont="1"/>
    <xf numFmtId="49" fontId="10" fillId="2" borderId="3" xfId="0" applyNumberFormat="1" applyFont="1" applyFill="1" applyBorder="1" applyAlignment="1">
      <alignment horizontal="center" wrapText="1"/>
    </xf>
    <xf numFmtId="164" fontId="9" fillId="0" borderId="0" xfId="0" applyNumberFormat="1" applyFont="1"/>
    <xf numFmtId="0" fontId="11" fillId="0" borderId="18" xfId="0" applyFont="1" applyBorder="1"/>
    <xf numFmtId="9" fontId="9" fillId="0" borderId="0" xfId="2" applyFont="1" applyBorder="1"/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9" fontId="9" fillId="0" borderId="0" xfId="2" applyFont="1" applyFill="1" applyBorder="1"/>
    <xf numFmtId="0" fontId="10" fillId="5" borderId="14" xfId="0" applyFont="1" applyFill="1" applyBorder="1"/>
    <xf numFmtId="0" fontId="8" fillId="4" borderId="10" xfId="0" applyFont="1" applyFill="1" applyBorder="1" applyAlignment="1" applyProtection="1">
      <alignment horizont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49" fontId="9" fillId="0" borderId="21" xfId="0" applyNumberFormat="1" applyFont="1" applyBorder="1" applyProtection="1">
      <protection locked="0"/>
    </xf>
    <xf numFmtId="166" fontId="9" fillId="0" borderId="21" xfId="0" applyNumberFormat="1" applyFont="1" applyBorder="1" applyProtection="1">
      <protection locked="0"/>
    </xf>
    <xf numFmtId="0" fontId="9" fillId="5" borderId="21" xfId="0" applyFont="1" applyFill="1" applyBorder="1"/>
    <xf numFmtId="3" fontId="9" fillId="5" borderId="21" xfId="0" applyNumberFormat="1" applyFont="1" applyFill="1" applyBorder="1"/>
    <xf numFmtId="165" fontId="9" fillId="5" borderId="21" xfId="0" applyNumberFormat="1" applyFont="1" applyFill="1" applyBorder="1"/>
    <xf numFmtId="165" fontId="9" fillId="0" borderId="21" xfId="0" applyNumberFormat="1" applyFont="1" applyBorder="1" applyProtection="1">
      <protection locked="0"/>
    </xf>
    <xf numFmtId="0" fontId="9" fillId="0" borderId="0" xfId="0" applyFont="1" applyProtection="1">
      <protection locked="0"/>
    </xf>
    <xf numFmtId="49" fontId="8" fillId="4" borderId="10" xfId="0" applyNumberFormat="1" applyFont="1" applyFill="1" applyBorder="1" applyAlignment="1">
      <alignment horizontal="center" wrapText="1"/>
    </xf>
    <xf numFmtId="0" fontId="8" fillId="4" borderId="11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wrapText="1"/>
    </xf>
    <xf numFmtId="49" fontId="9" fillId="0" borderId="21" xfId="0" applyNumberFormat="1" applyFont="1" applyBorder="1"/>
    <xf numFmtId="0" fontId="9" fillId="0" borderId="21" xfId="0" applyFont="1" applyBorder="1" applyAlignment="1">
      <alignment horizontal="right"/>
    </xf>
    <xf numFmtId="3" fontId="9" fillId="0" borderId="21" xfId="0" applyNumberFormat="1" applyFont="1" applyBorder="1" applyAlignment="1">
      <alignment horizontal="right"/>
    </xf>
    <xf numFmtId="164" fontId="9" fillId="0" borderId="21" xfId="1" applyNumberFormat="1" applyFont="1" applyFill="1" applyBorder="1" applyAlignment="1">
      <alignment horizontal="right"/>
    </xf>
    <xf numFmtId="0" fontId="9" fillId="5" borderId="21" xfId="0" applyFont="1" applyFill="1" applyBorder="1" applyAlignment="1">
      <alignment horizontal="right"/>
    </xf>
    <xf numFmtId="3" fontId="9" fillId="5" borderId="21" xfId="0" applyNumberFormat="1" applyFont="1" applyFill="1" applyBorder="1" applyAlignment="1">
      <alignment horizontal="right"/>
    </xf>
    <xf numFmtId="0" fontId="9" fillId="0" borderId="0" xfId="0" applyFont="1" applyAlignment="1">
      <alignment horizontal="right"/>
    </xf>
    <xf numFmtId="1" fontId="9" fillId="0" borderId="21" xfId="1" applyNumberFormat="1" applyFont="1" applyFill="1" applyBorder="1" applyAlignment="1">
      <alignment horizontal="right"/>
    </xf>
    <xf numFmtId="0" fontId="9" fillId="0" borderId="21" xfId="0" applyFont="1" applyBorder="1"/>
    <xf numFmtId="0" fontId="3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8" fillId="4" borderId="11" xfId="0" quotePrefix="1" applyFont="1" applyFill="1" applyBorder="1" applyAlignment="1" applyProtection="1">
      <alignment horizontal="center" wrapText="1"/>
      <protection locked="0"/>
    </xf>
    <xf numFmtId="0" fontId="4" fillId="0" borderId="18" xfId="0" applyFont="1" applyBorder="1" applyAlignment="1">
      <alignment wrapText="1"/>
    </xf>
    <xf numFmtId="167" fontId="9" fillId="0" borderId="21" xfId="3" applyNumberFormat="1" applyFont="1" applyFill="1" applyBorder="1" applyAlignment="1" applyProtection="1">
      <alignment wrapText="1"/>
      <protection locked="0"/>
    </xf>
    <xf numFmtId="167" fontId="9" fillId="5" borderId="21" xfId="3" applyNumberFormat="1" applyFont="1" applyFill="1" applyBorder="1" applyAlignment="1">
      <alignment wrapText="1"/>
    </xf>
    <xf numFmtId="167" fontId="9" fillId="0" borderId="0" xfId="3" applyNumberFormat="1" applyFont="1" applyFill="1" applyBorder="1" applyAlignment="1" applyProtection="1">
      <alignment wrapText="1"/>
      <protection locked="0"/>
    </xf>
    <xf numFmtId="167" fontId="9" fillId="0" borderId="0" xfId="3" applyNumberFormat="1" applyFont="1" applyAlignment="1" applyProtection="1">
      <alignment wrapText="1"/>
      <protection locked="0"/>
    </xf>
    <xf numFmtId="167" fontId="9" fillId="0" borderId="21" xfId="1" applyNumberFormat="1" applyFont="1" applyFill="1" applyBorder="1" applyAlignment="1">
      <alignment horizontal="right"/>
    </xf>
    <xf numFmtId="167" fontId="9" fillId="5" borderId="21" xfId="0" applyNumberFormat="1" applyFont="1" applyFill="1" applyBorder="1" applyAlignment="1">
      <alignment horizontal="right"/>
    </xf>
    <xf numFmtId="167" fontId="9" fillId="0" borderId="0" xfId="0" applyNumberFormat="1" applyFont="1" applyAlignment="1">
      <alignment horizontal="right"/>
    </xf>
    <xf numFmtId="167" fontId="9" fillId="0" borderId="15" xfId="0" applyNumberFormat="1" applyFont="1" applyBorder="1"/>
    <xf numFmtId="167" fontId="9" fillId="0" borderId="16" xfId="0" applyNumberFormat="1" applyFont="1" applyBorder="1"/>
    <xf numFmtId="167" fontId="9" fillId="5" borderId="15" xfId="0" applyNumberFormat="1" applyFont="1" applyFill="1" applyBorder="1"/>
    <xf numFmtId="167" fontId="9" fillId="5" borderId="16" xfId="0" applyNumberFormat="1" applyFont="1" applyFill="1" applyBorder="1"/>
    <xf numFmtId="0" fontId="9" fillId="0" borderId="0" xfId="0" applyFont="1" applyAlignment="1">
      <alignment horizontal="left" wrapText="1"/>
    </xf>
    <xf numFmtId="165" fontId="12" fillId="5" borderId="15" xfId="0" applyNumberFormat="1" applyFont="1" applyFill="1" applyBorder="1"/>
    <xf numFmtId="165" fontId="12" fillId="5" borderId="16" xfId="0" applyNumberFormat="1" applyFont="1" applyFill="1" applyBorder="1"/>
    <xf numFmtId="49" fontId="13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wrapText="1"/>
    </xf>
    <xf numFmtId="0" fontId="9" fillId="0" borderId="0" xfId="0" applyFont="1"/>
    <xf numFmtId="0" fontId="4" fillId="0" borderId="0" xfId="0" applyFont="1" applyAlignment="1">
      <alignment wrapText="1"/>
    </xf>
    <xf numFmtId="0" fontId="11" fillId="0" borderId="0" xfId="0" applyFont="1"/>
    <xf numFmtId="0" fontId="9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8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0ED3E2"/>
      <color rgb="FF87D1E6"/>
      <color rgb="FF003E52"/>
      <color rgb="FF00FFFF"/>
      <color rgb="FF007D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325B2-010B-45A6-8FBD-F7DCC9D09874}">
  <dimension ref="A1:G117"/>
  <sheetViews>
    <sheetView showGridLines="0" tabSelected="1" zoomScaleNormal="100" workbookViewId="0">
      <selection sqref="A1:C1"/>
    </sheetView>
  </sheetViews>
  <sheetFormatPr defaultColWidth="9.33203125" defaultRowHeight="13.8" x14ac:dyDescent="0.25"/>
  <cols>
    <col min="1" max="1" width="24.44140625" style="3" customWidth="1"/>
    <col min="2" max="2" width="27.33203125" style="3" customWidth="1"/>
    <col min="3" max="3" width="31.88671875" style="3" customWidth="1"/>
    <col min="4" max="4" width="23.5546875" style="3" customWidth="1"/>
    <col min="5" max="6" width="23.5546875" style="3" bestFit="1" customWidth="1"/>
    <col min="7" max="7" width="20.6640625" style="3" bestFit="1" customWidth="1"/>
    <col min="8" max="8" width="28.6640625" style="3" bestFit="1" customWidth="1"/>
    <col min="9" max="16384" width="9.33203125" style="3"/>
  </cols>
  <sheetData>
    <row r="1" spans="1:7" s="1" customFormat="1" ht="27.6" x14ac:dyDescent="0.25">
      <c r="A1" s="111" t="s">
        <v>36</v>
      </c>
      <c r="B1" s="111"/>
      <c r="C1" s="111"/>
    </row>
    <row r="2" spans="1:7" s="1" customFormat="1" ht="14.4" customHeight="1" x14ac:dyDescent="0.25">
      <c r="A2" s="112" t="s">
        <v>17</v>
      </c>
      <c r="B2" s="112"/>
      <c r="C2" s="112"/>
    </row>
    <row r="3" spans="1:7" s="1" customFormat="1" ht="14.4" customHeight="1" thickBot="1" x14ac:dyDescent="0.3">
      <c r="A3" s="112" t="s">
        <v>42</v>
      </c>
      <c r="B3" s="112"/>
      <c r="C3" s="112"/>
    </row>
    <row r="4" spans="1:7" s="2" customFormat="1" ht="19.2" x14ac:dyDescent="0.55000000000000004">
      <c r="A4" s="16"/>
      <c r="B4" s="17" t="s">
        <v>18</v>
      </c>
      <c r="C4" s="18" t="s">
        <v>38</v>
      </c>
    </row>
    <row r="5" spans="1:7" ht="19.8" thickBot="1" x14ac:dyDescent="0.6">
      <c r="A5" s="25" t="s">
        <v>42</v>
      </c>
      <c r="B5" s="23"/>
      <c r="C5" s="26"/>
    </row>
    <row r="6" spans="1:7" ht="19.8" thickBot="1" x14ac:dyDescent="0.6">
      <c r="A6" s="43" t="s">
        <v>19</v>
      </c>
      <c r="B6" s="44">
        <f>Detail!D6</f>
        <v>170</v>
      </c>
      <c r="C6" s="45">
        <f>Detail!D14</f>
        <v>493</v>
      </c>
    </row>
    <row r="7" spans="1:7" ht="19.8" thickBot="1" x14ac:dyDescent="0.6">
      <c r="A7" s="27" t="s">
        <v>20</v>
      </c>
      <c r="B7" s="97">
        <f>Detail!E6</f>
        <v>54240.776470588236</v>
      </c>
      <c r="C7" s="98">
        <f>Detail!E14</f>
        <v>58654.373225152129</v>
      </c>
    </row>
    <row r="8" spans="1:7" s="2" customFormat="1" ht="19.8" thickBot="1" x14ac:dyDescent="0.6">
      <c r="A8" s="64" t="s">
        <v>39</v>
      </c>
      <c r="B8" s="44"/>
      <c r="C8" s="45"/>
    </row>
    <row r="9" spans="1:7" ht="19.8" thickBot="1" x14ac:dyDescent="0.6">
      <c r="A9" s="28" t="s">
        <v>19</v>
      </c>
      <c r="B9" s="23">
        <f>Detail!L6</f>
        <v>170</v>
      </c>
      <c r="C9" s="26">
        <f>Detail!L14</f>
        <v>301</v>
      </c>
    </row>
    <row r="10" spans="1:7" ht="19.8" thickBot="1" x14ac:dyDescent="0.6">
      <c r="A10" s="46" t="s">
        <v>20</v>
      </c>
      <c r="B10" s="99">
        <f>Detail!M6</f>
        <v>53584.905882352941</v>
      </c>
      <c r="C10" s="100">
        <f>Detail!M14</f>
        <v>57222.56810631229</v>
      </c>
    </row>
    <row r="11" spans="1:7" ht="19.8" thickBot="1" x14ac:dyDescent="0.6">
      <c r="A11" s="29" t="s">
        <v>21</v>
      </c>
      <c r="B11" s="30"/>
      <c r="C11" s="31"/>
    </row>
    <row r="12" spans="1:7" ht="19.8" thickBot="1" x14ac:dyDescent="0.6">
      <c r="A12" s="43" t="s">
        <v>19</v>
      </c>
      <c r="B12" s="102">
        <f t="shared" ref="B12:C12" si="0">ROUND(((B6-B9)/(B9)),3)</f>
        <v>0</v>
      </c>
      <c r="C12" s="103">
        <f t="shared" si="0"/>
        <v>0.63800000000000001</v>
      </c>
    </row>
    <row r="13" spans="1:7" ht="19.8" thickBot="1" x14ac:dyDescent="0.6">
      <c r="A13" s="28" t="s">
        <v>20</v>
      </c>
      <c r="B13" s="32">
        <f t="shared" ref="B13:C13" si="1">ROUND(((B7-B10)/(B10)),3)</f>
        <v>1.2E-2</v>
      </c>
      <c r="C13" s="21">
        <f t="shared" si="1"/>
        <v>2.5000000000000001E-2</v>
      </c>
    </row>
    <row r="14" spans="1:7" ht="19.2" x14ac:dyDescent="0.55000000000000004">
      <c r="A14" s="19"/>
      <c r="B14" s="19"/>
      <c r="C14" s="107" t="s">
        <v>43</v>
      </c>
    </row>
    <row r="15" spans="1:7" ht="15" customHeight="1" x14ac:dyDescent="0.5">
      <c r="A15" s="104" t="s">
        <v>45</v>
      </c>
      <c r="B15" s="105"/>
      <c r="C15" s="105"/>
      <c r="D15" s="105"/>
      <c r="E15" s="105"/>
      <c r="F15" s="105"/>
      <c r="G15" s="105"/>
    </row>
    <row r="16" spans="1:7" ht="58.5" customHeight="1" x14ac:dyDescent="0.5">
      <c r="A16" s="113" t="s">
        <v>44</v>
      </c>
      <c r="B16" s="114"/>
      <c r="C16" s="114"/>
      <c r="D16" s="106"/>
      <c r="E16" s="106"/>
      <c r="F16" s="106"/>
      <c r="G16" s="106"/>
    </row>
    <row r="17" spans="1:3" ht="11.25" customHeight="1" x14ac:dyDescent="0.25"/>
    <row r="18" spans="1:3" ht="43.5" customHeight="1" x14ac:dyDescent="0.5">
      <c r="A18" s="109"/>
      <c r="B18" s="110"/>
      <c r="C18" s="110"/>
    </row>
    <row r="19" spans="1:3" x14ac:dyDescent="0.25">
      <c r="A19"/>
      <c r="B19"/>
    </row>
    <row r="20" spans="1:3" x14ac:dyDescent="0.25">
      <c r="A20"/>
      <c r="B20"/>
    </row>
    <row r="21" spans="1:3" x14ac:dyDescent="0.25">
      <c r="A21"/>
      <c r="B21"/>
    </row>
    <row r="22" spans="1:3" x14ac:dyDescent="0.25">
      <c r="A22"/>
      <c r="B22"/>
    </row>
    <row r="23" spans="1:3" x14ac:dyDescent="0.25">
      <c r="A23"/>
      <c r="B23"/>
    </row>
    <row r="24" spans="1:3" x14ac:dyDescent="0.25">
      <c r="A24"/>
      <c r="B24"/>
    </row>
    <row r="25" spans="1:3" x14ac:dyDescent="0.25">
      <c r="A25"/>
      <c r="B25"/>
    </row>
    <row r="26" spans="1:3" x14ac:dyDescent="0.25">
      <c r="A26"/>
      <c r="B26"/>
    </row>
    <row r="27" spans="1:3" x14ac:dyDescent="0.25">
      <c r="A27"/>
      <c r="B27"/>
    </row>
    <row r="28" spans="1:3" x14ac:dyDescent="0.25">
      <c r="A28"/>
      <c r="B28"/>
    </row>
    <row r="29" spans="1:3" x14ac:dyDescent="0.25">
      <c r="A29"/>
      <c r="B29"/>
    </row>
    <row r="30" spans="1:3" x14ac:dyDescent="0.25">
      <c r="A30"/>
      <c r="B30"/>
    </row>
    <row r="31" spans="1:3" x14ac:dyDescent="0.25">
      <c r="A31"/>
      <c r="B31"/>
    </row>
    <row r="32" spans="1:3" x14ac:dyDescent="0.25">
      <c r="A32"/>
      <c r="B32"/>
    </row>
    <row r="33" spans="1:2" x14ac:dyDescent="0.25">
      <c r="A33"/>
      <c r="B33"/>
    </row>
    <row r="34" spans="1:2" x14ac:dyDescent="0.25">
      <c r="A34"/>
      <c r="B34"/>
    </row>
    <row r="35" spans="1:2" x14ac:dyDescent="0.25">
      <c r="A35"/>
      <c r="B35"/>
    </row>
    <row r="36" spans="1:2" x14ac:dyDescent="0.25">
      <c r="A36"/>
      <c r="B36"/>
    </row>
    <row r="37" spans="1:2" x14ac:dyDescent="0.25">
      <c r="A37"/>
      <c r="B37"/>
    </row>
    <row r="38" spans="1:2" x14ac:dyDescent="0.25">
      <c r="A38"/>
      <c r="B38"/>
    </row>
    <row r="39" spans="1:2" x14ac:dyDescent="0.25">
      <c r="A39"/>
      <c r="B39"/>
    </row>
    <row r="40" spans="1:2" x14ac:dyDescent="0.25">
      <c r="A40"/>
      <c r="B40"/>
    </row>
    <row r="41" spans="1:2" x14ac:dyDescent="0.25">
      <c r="A41"/>
      <c r="B41"/>
    </row>
    <row r="42" spans="1:2" x14ac:dyDescent="0.25">
      <c r="A42"/>
      <c r="B42"/>
    </row>
    <row r="43" spans="1:2" x14ac:dyDescent="0.25">
      <c r="A43"/>
      <c r="B43"/>
    </row>
    <row r="44" spans="1:2" x14ac:dyDescent="0.25">
      <c r="A44"/>
      <c r="B44"/>
    </row>
    <row r="45" spans="1:2" x14ac:dyDescent="0.25">
      <c r="A45"/>
      <c r="B45"/>
    </row>
    <row r="46" spans="1:2" x14ac:dyDescent="0.25">
      <c r="A46"/>
      <c r="B46"/>
    </row>
    <row r="47" spans="1:2" x14ac:dyDescent="0.25">
      <c r="A47"/>
      <c r="B47"/>
    </row>
    <row r="48" spans="1:2" x14ac:dyDescent="0.25">
      <c r="A48"/>
      <c r="B48"/>
    </row>
    <row r="49" spans="1:2" x14ac:dyDescent="0.25">
      <c r="A49"/>
      <c r="B49"/>
    </row>
    <row r="50" spans="1:2" x14ac:dyDescent="0.25">
      <c r="A50"/>
      <c r="B50"/>
    </row>
    <row r="51" spans="1:2" x14ac:dyDescent="0.25">
      <c r="A51"/>
      <c r="B51"/>
    </row>
    <row r="52" spans="1:2" x14ac:dyDescent="0.25">
      <c r="A52"/>
      <c r="B52"/>
    </row>
    <row r="53" spans="1:2" x14ac:dyDescent="0.25">
      <c r="A53"/>
      <c r="B53"/>
    </row>
    <row r="54" spans="1:2" x14ac:dyDescent="0.25">
      <c r="A54"/>
      <c r="B54"/>
    </row>
    <row r="55" spans="1:2" x14ac:dyDescent="0.25">
      <c r="A55"/>
      <c r="B55"/>
    </row>
    <row r="56" spans="1:2" x14ac:dyDescent="0.25">
      <c r="A56"/>
      <c r="B56"/>
    </row>
    <row r="57" spans="1:2" x14ac:dyDescent="0.25">
      <c r="A57"/>
      <c r="B57"/>
    </row>
    <row r="58" spans="1:2" x14ac:dyDescent="0.25">
      <c r="A58"/>
      <c r="B58"/>
    </row>
    <row r="59" spans="1:2" x14ac:dyDescent="0.25">
      <c r="A59"/>
      <c r="B59"/>
    </row>
    <row r="60" spans="1:2" x14ac:dyDescent="0.25">
      <c r="A60"/>
      <c r="B60"/>
    </row>
    <row r="61" spans="1:2" x14ac:dyDescent="0.25">
      <c r="A61"/>
      <c r="B61"/>
    </row>
    <row r="62" spans="1:2" x14ac:dyDescent="0.25">
      <c r="A62"/>
      <c r="B62"/>
    </row>
    <row r="63" spans="1:2" x14ac:dyDescent="0.25">
      <c r="A63"/>
      <c r="B63"/>
    </row>
    <row r="64" spans="1:2" x14ac:dyDescent="0.25">
      <c r="A64"/>
      <c r="B64"/>
    </row>
    <row r="65" spans="1:2" x14ac:dyDescent="0.25">
      <c r="A65"/>
      <c r="B65"/>
    </row>
    <row r="66" spans="1:2" x14ac:dyDescent="0.25">
      <c r="A66"/>
      <c r="B66"/>
    </row>
    <row r="67" spans="1:2" x14ac:dyDescent="0.25">
      <c r="A67"/>
      <c r="B67"/>
    </row>
    <row r="68" spans="1:2" x14ac:dyDescent="0.25">
      <c r="A68"/>
      <c r="B68"/>
    </row>
    <row r="69" spans="1:2" x14ac:dyDescent="0.25">
      <c r="A69"/>
      <c r="B69"/>
    </row>
    <row r="70" spans="1:2" x14ac:dyDescent="0.25">
      <c r="A70"/>
      <c r="B70"/>
    </row>
    <row r="71" spans="1:2" x14ac:dyDescent="0.25">
      <c r="A71"/>
      <c r="B71"/>
    </row>
    <row r="72" spans="1:2" x14ac:dyDescent="0.25">
      <c r="A72"/>
      <c r="B72"/>
    </row>
    <row r="73" spans="1:2" x14ac:dyDescent="0.25">
      <c r="A73"/>
      <c r="B73"/>
    </row>
    <row r="74" spans="1:2" x14ac:dyDescent="0.25">
      <c r="A74"/>
      <c r="B74"/>
    </row>
    <row r="75" spans="1:2" x14ac:dyDescent="0.25">
      <c r="A75"/>
      <c r="B75"/>
    </row>
    <row r="76" spans="1:2" x14ac:dyDescent="0.25">
      <c r="A76"/>
      <c r="B76"/>
    </row>
    <row r="77" spans="1:2" x14ac:dyDescent="0.25">
      <c r="A77"/>
      <c r="B77"/>
    </row>
    <row r="78" spans="1:2" x14ac:dyDescent="0.25">
      <c r="A78"/>
      <c r="B78"/>
    </row>
    <row r="79" spans="1:2" x14ac:dyDescent="0.25">
      <c r="A79"/>
      <c r="B79"/>
    </row>
    <row r="80" spans="1:2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  <row r="94" spans="1:2" x14ac:dyDescent="0.25">
      <c r="A94"/>
      <c r="B94"/>
    </row>
    <row r="95" spans="1:2" x14ac:dyDescent="0.25">
      <c r="A95"/>
      <c r="B95"/>
    </row>
    <row r="96" spans="1:2" x14ac:dyDescent="0.25">
      <c r="A96"/>
      <c r="B96"/>
    </row>
    <row r="97" spans="1:2" x14ac:dyDescent="0.25">
      <c r="A97"/>
      <c r="B97"/>
    </row>
    <row r="98" spans="1:2" x14ac:dyDescent="0.25">
      <c r="A98"/>
      <c r="B98"/>
    </row>
    <row r="99" spans="1:2" x14ac:dyDescent="0.25">
      <c r="A99"/>
      <c r="B99"/>
    </row>
    <row r="100" spans="1:2" x14ac:dyDescent="0.25">
      <c r="A100"/>
      <c r="B100"/>
    </row>
    <row r="101" spans="1:2" x14ac:dyDescent="0.25">
      <c r="A101"/>
      <c r="B101"/>
    </row>
    <row r="102" spans="1:2" x14ac:dyDescent="0.25">
      <c r="A102"/>
      <c r="B102"/>
    </row>
    <row r="103" spans="1:2" x14ac:dyDescent="0.25">
      <c r="A103"/>
      <c r="B103"/>
    </row>
    <row r="104" spans="1:2" x14ac:dyDescent="0.25">
      <c r="A104"/>
      <c r="B104"/>
    </row>
    <row r="105" spans="1:2" x14ac:dyDescent="0.25">
      <c r="A105"/>
      <c r="B105"/>
    </row>
    <row r="106" spans="1:2" x14ac:dyDescent="0.25">
      <c r="A106"/>
      <c r="B106"/>
    </row>
    <row r="107" spans="1:2" x14ac:dyDescent="0.25">
      <c r="A107"/>
      <c r="B107"/>
    </row>
    <row r="108" spans="1:2" x14ac:dyDescent="0.25">
      <c r="A108"/>
      <c r="B108"/>
    </row>
    <row r="109" spans="1:2" x14ac:dyDescent="0.25">
      <c r="A109"/>
      <c r="B109"/>
    </row>
    <row r="110" spans="1:2" x14ac:dyDescent="0.25">
      <c r="A110"/>
      <c r="B110"/>
    </row>
    <row r="111" spans="1:2" x14ac:dyDescent="0.25">
      <c r="A111"/>
      <c r="B111"/>
    </row>
    <row r="112" spans="1:2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</sheetData>
  <mergeCells count="5">
    <mergeCell ref="A18:C18"/>
    <mergeCell ref="A1:C1"/>
    <mergeCell ref="A2:C2"/>
    <mergeCell ref="A3:C3"/>
    <mergeCell ref="A16:C16"/>
  </mergeCells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76"/>
  <sheetViews>
    <sheetView showGridLines="0" topLeftCell="B1" zoomScaleNormal="100" workbookViewId="0">
      <selection activeCell="B17" sqref="B17:E17"/>
    </sheetView>
  </sheetViews>
  <sheetFormatPr defaultColWidth="9.33203125" defaultRowHeight="13.8" x14ac:dyDescent="0.25"/>
  <cols>
    <col min="1" max="1" width="7.6640625" style="2" hidden="1" customWidth="1"/>
    <col min="2" max="2" width="44.6640625" style="3" customWidth="1"/>
    <col min="3" max="4" width="15.33203125" style="2" customWidth="1"/>
    <col min="5" max="5" width="19.5546875" style="3" customWidth="1"/>
    <col min="6" max="6" width="9.33203125" style="3"/>
    <col min="7" max="8" width="8.6640625" style="56"/>
    <col min="9" max="9" width="6.6640625" style="9" bestFit="1" customWidth="1"/>
    <col min="10" max="16384" width="9.33203125" style="3"/>
  </cols>
  <sheetData>
    <row r="1" spans="1:9" s="4" customFormat="1" ht="19.8" thickBot="1" x14ac:dyDescent="0.6">
      <c r="B1" s="33" t="s">
        <v>37</v>
      </c>
      <c r="C1" s="86"/>
      <c r="D1" s="87"/>
      <c r="E1" s="34"/>
      <c r="I1" s="5"/>
    </row>
    <row r="2" spans="1:9" s="4" customFormat="1" ht="39" thickBot="1" x14ac:dyDescent="0.6">
      <c r="A2" s="6" t="str">
        <f>Detail!A2</f>
        <v>FICE
CODE</v>
      </c>
      <c r="B2" s="65" t="s">
        <v>0</v>
      </c>
      <c r="C2" s="88" t="s">
        <v>41</v>
      </c>
      <c r="D2" s="88" t="s">
        <v>46</v>
      </c>
      <c r="E2" s="66" t="s">
        <v>22</v>
      </c>
      <c r="I2" s="7"/>
    </row>
    <row r="3" spans="1:9" ht="19.2" x14ac:dyDescent="0.55000000000000004">
      <c r="A3" s="13" t="s">
        <v>8</v>
      </c>
      <c r="B3" s="67" t="s">
        <v>1</v>
      </c>
      <c r="C3" s="90">
        <f>Detail!M3</f>
        <v>54627</v>
      </c>
      <c r="D3" s="90">
        <f>Detail!E3</f>
        <v>54519</v>
      </c>
      <c r="E3" s="68">
        <f>IF(C3=0," ",(D3-C3)/C3)</f>
        <v>-1.9770443187434785E-3</v>
      </c>
    </row>
    <row r="4" spans="1:9" ht="19.2" x14ac:dyDescent="0.55000000000000004">
      <c r="A4" s="10" t="s">
        <v>9</v>
      </c>
      <c r="B4" s="69" t="s">
        <v>23</v>
      </c>
      <c r="C4" s="91">
        <f>Detail!M4</f>
        <v>55761</v>
      </c>
      <c r="D4" s="91">
        <f>Detail!E4</f>
        <v>56437</v>
      </c>
      <c r="E4" s="71">
        <f>IF(C4=0," ",(D4-C4)/C4)</f>
        <v>1.2123168522802676E-2</v>
      </c>
    </row>
    <row r="5" spans="1:9" ht="19.8" thickBot="1" x14ac:dyDescent="0.6">
      <c r="A5" s="11" t="s">
        <v>10</v>
      </c>
      <c r="B5" s="67" t="s">
        <v>3</v>
      </c>
      <c r="C5" s="90">
        <f>Detail!M5</f>
        <v>48075</v>
      </c>
      <c r="D5" s="90">
        <f>Detail!E5</f>
        <v>50488</v>
      </c>
      <c r="E5" s="72">
        <f>IF(C5=0," ",(D5-C5)/C5)</f>
        <v>5.0192407696307853E-2</v>
      </c>
    </row>
    <row r="6" spans="1:9" ht="19.2" x14ac:dyDescent="0.55000000000000004">
      <c r="A6" s="12"/>
      <c r="B6" s="35" t="s">
        <v>24</v>
      </c>
      <c r="C6" s="92">
        <f>Detail!M6</f>
        <v>53584.905882352941</v>
      </c>
      <c r="D6" s="92">
        <f>Detail!E6</f>
        <v>54240.776470588236</v>
      </c>
      <c r="E6" s="36">
        <f>IF(C6=0," ",(D6-C6)/C6)</f>
        <v>1.2239838391715684E-2</v>
      </c>
    </row>
    <row r="7" spans="1:9" ht="19.8" thickBot="1" x14ac:dyDescent="0.6">
      <c r="A7" s="3"/>
      <c r="B7" s="73"/>
      <c r="C7" s="93"/>
      <c r="D7" s="93"/>
      <c r="E7" s="73"/>
    </row>
    <row r="8" spans="1:9" ht="19.2" x14ac:dyDescent="0.55000000000000004">
      <c r="A8" s="14" t="s">
        <v>12</v>
      </c>
      <c r="B8" s="69" t="s">
        <v>4</v>
      </c>
      <c r="C8" s="91">
        <f>Detail!M8</f>
        <v>52715</v>
      </c>
      <c r="D8" s="91">
        <f>Detail!E8</f>
        <v>55838</v>
      </c>
      <c r="E8" s="71">
        <f t="shared" ref="E8:E14" si="0">IF(C8=0," ",(D8-C8)/C8)</f>
        <v>5.9243099686996113E-2</v>
      </c>
    </row>
    <row r="9" spans="1:9" ht="19.2" x14ac:dyDescent="0.55000000000000004">
      <c r="A9" s="8" t="s">
        <v>11</v>
      </c>
      <c r="B9" s="67" t="s">
        <v>5</v>
      </c>
      <c r="C9" s="90">
        <f>Detail!M9</f>
        <v>55985</v>
      </c>
      <c r="D9" s="90">
        <f>Detail!E9</f>
        <v>56694</v>
      </c>
      <c r="E9" s="68">
        <f t="shared" si="0"/>
        <v>1.2664106457086719E-2</v>
      </c>
    </row>
    <row r="10" spans="1:9" ht="19.2" x14ac:dyDescent="0.55000000000000004">
      <c r="A10" s="10" t="s">
        <v>13</v>
      </c>
      <c r="B10" s="69" t="s">
        <v>6</v>
      </c>
      <c r="C10" s="91">
        <f>Detail!M10</f>
        <v>58764</v>
      </c>
      <c r="D10" s="91">
        <f>Detail!E10</f>
        <v>58632</v>
      </c>
      <c r="E10" s="71">
        <f t="shared" si="0"/>
        <v>-2.2462732285072492E-3</v>
      </c>
    </row>
    <row r="11" spans="1:9" ht="19.2" x14ac:dyDescent="0.55000000000000004">
      <c r="A11" s="10"/>
      <c r="B11" s="67" t="s">
        <v>7</v>
      </c>
      <c r="C11" s="90">
        <f>Detail!M11</f>
        <v>53650</v>
      </c>
      <c r="D11" s="90">
        <f>Detail!E11</f>
        <v>59892</v>
      </c>
      <c r="E11" s="68">
        <f>IF(C11=0," ",(D11-C11)/C11)</f>
        <v>0.11634669151910532</v>
      </c>
    </row>
    <row r="12" spans="1:9" ht="19.2" x14ac:dyDescent="0.55000000000000004">
      <c r="A12" s="10"/>
      <c r="B12" s="69" t="s">
        <v>15</v>
      </c>
      <c r="C12" s="91">
        <f>Detail!M12</f>
        <v>65099</v>
      </c>
      <c r="D12" s="91">
        <f>Detail!E12</f>
        <v>65916</v>
      </c>
      <c r="E12" s="71">
        <f t="shared" si="0"/>
        <v>1.255011597720395E-2</v>
      </c>
    </row>
    <row r="13" spans="1:9" ht="19.8" thickBot="1" x14ac:dyDescent="0.6">
      <c r="A13" s="11" t="s">
        <v>14</v>
      </c>
      <c r="B13" s="67" t="s">
        <v>16</v>
      </c>
      <c r="C13" s="90">
        <f>Detail!M13</f>
        <v>62650</v>
      </c>
      <c r="D13" s="90">
        <f>Detail!E13</f>
        <v>60967</v>
      </c>
      <c r="E13" s="68">
        <f t="shared" si="0"/>
        <v>-2.6863527533918595E-2</v>
      </c>
    </row>
    <row r="14" spans="1:9" s="19" customFormat="1" ht="19.2" x14ac:dyDescent="0.55000000000000004">
      <c r="A14" s="52"/>
      <c r="B14" s="35" t="s">
        <v>25</v>
      </c>
      <c r="C14" s="92">
        <f>Detail!M14</f>
        <v>57222.56810631229</v>
      </c>
      <c r="D14" s="92">
        <f>Detail!E14</f>
        <v>58654.373225152129</v>
      </c>
      <c r="E14" s="36">
        <f t="shared" si="0"/>
        <v>2.5021685782779371E-2</v>
      </c>
      <c r="I14" s="60"/>
    </row>
    <row r="15" spans="1:9" s="19" customFormat="1" ht="19.2" x14ac:dyDescent="0.55000000000000004">
      <c r="A15" s="61"/>
      <c r="B15" s="62"/>
      <c r="C15" s="61"/>
      <c r="D15" s="61"/>
      <c r="I15" s="60"/>
    </row>
    <row r="16" spans="1:9" s="19" customFormat="1" ht="21.75" customHeight="1" x14ac:dyDescent="0.55000000000000004">
      <c r="A16" s="61"/>
      <c r="B16" s="115"/>
      <c r="C16" s="115"/>
      <c r="D16" s="115"/>
      <c r="E16" s="115"/>
      <c r="I16" s="60"/>
    </row>
    <row r="17" spans="1:45" s="19" customFormat="1" ht="29.25" customHeight="1" x14ac:dyDescent="0.55000000000000004">
      <c r="A17" s="61"/>
      <c r="B17" s="115"/>
      <c r="C17" s="115"/>
      <c r="D17" s="115"/>
      <c r="E17" s="115"/>
      <c r="I17" s="63"/>
    </row>
    <row r="18" spans="1:45" s="19" customFormat="1" ht="32.25" customHeight="1" x14ac:dyDescent="0.55000000000000004">
      <c r="A18" s="61"/>
      <c r="B18" s="116"/>
      <c r="C18" s="117"/>
      <c r="D18" s="117"/>
      <c r="E18" s="117"/>
      <c r="I18" s="60"/>
    </row>
    <row r="19" spans="1:45" ht="33" customHeight="1" x14ac:dyDescent="0.25">
      <c r="B19" s="118"/>
      <c r="C19" s="119"/>
      <c r="D19" s="119"/>
      <c r="E19" s="119"/>
    </row>
    <row r="20" spans="1:45" x14ac:dyDescent="0.25">
      <c r="B20" s="15"/>
      <c r="AS20" s="37"/>
    </row>
    <row r="21" spans="1:45" x14ac:dyDescent="0.25">
      <c r="B21" s="15"/>
      <c r="AS21" s="37"/>
    </row>
    <row r="22" spans="1:45" x14ac:dyDescent="0.25">
      <c r="B22" s="15"/>
      <c r="AS22" s="37"/>
    </row>
    <row r="23" spans="1:45" x14ac:dyDescent="0.25">
      <c r="B23" s="15"/>
      <c r="AS23" s="37"/>
    </row>
    <row r="24" spans="1:45" x14ac:dyDescent="0.25">
      <c r="B24" s="15"/>
      <c r="AS24" s="37"/>
    </row>
    <row r="25" spans="1:45" x14ac:dyDescent="0.25">
      <c r="B25" s="15"/>
      <c r="AS25" s="37"/>
    </row>
    <row r="26" spans="1:45" x14ac:dyDescent="0.25">
      <c r="B26" s="15"/>
      <c r="AS26" s="37"/>
    </row>
    <row r="27" spans="1:45" x14ac:dyDescent="0.25">
      <c r="B27" s="15"/>
      <c r="AS27" s="37"/>
    </row>
    <row r="28" spans="1:45" x14ac:dyDescent="0.25">
      <c r="B28" s="15"/>
      <c r="AS28" s="37"/>
    </row>
    <row r="29" spans="1:45" x14ac:dyDescent="0.25">
      <c r="B29" s="15"/>
      <c r="AS29" s="37"/>
    </row>
    <row r="30" spans="1:45" x14ac:dyDescent="0.25">
      <c r="B30" s="15"/>
      <c r="AS30" s="37"/>
    </row>
    <row r="31" spans="1:45" x14ac:dyDescent="0.25">
      <c r="B31" s="15"/>
      <c r="AS31" s="37"/>
    </row>
    <row r="32" spans="1:45" x14ac:dyDescent="0.25">
      <c r="B32" s="15"/>
      <c r="AS32" s="37"/>
    </row>
    <row r="33" spans="2:45" x14ac:dyDescent="0.25">
      <c r="B33" s="15"/>
      <c r="AS33" s="37"/>
    </row>
    <row r="34" spans="2:45" x14ac:dyDescent="0.25">
      <c r="B34" s="15"/>
      <c r="AS34" s="37"/>
    </row>
    <row r="35" spans="2:45" x14ac:dyDescent="0.25">
      <c r="B35" s="15"/>
      <c r="AS35" s="37"/>
    </row>
    <row r="36" spans="2:45" x14ac:dyDescent="0.25">
      <c r="B36" s="15"/>
      <c r="AS36" s="37"/>
    </row>
    <row r="37" spans="2:45" x14ac:dyDescent="0.25">
      <c r="B37" s="15"/>
      <c r="AS37" s="37"/>
    </row>
    <row r="38" spans="2:45" x14ac:dyDescent="0.25">
      <c r="B38" s="15"/>
      <c r="AS38" s="37"/>
    </row>
    <row r="39" spans="2:45" x14ac:dyDescent="0.25">
      <c r="B39" s="15"/>
      <c r="AS39" s="37"/>
    </row>
    <row r="40" spans="2:45" x14ac:dyDescent="0.25">
      <c r="B40" s="15"/>
      <c r="AS40" s="37"/>
    </row>
    <row r="41" spans="2:45" x14ac:dyDescent="0.25">
      <c r="B41" s="15"/>
      <c r="AS41" s="37"/>
    </row>
    <row r="42" spans="2:45" x14ac:dyDescent="0.25">
      <c r="B42" s="15"/>
      <c r="AS42" s="37"/>
    </row>
    <row r="43" spans="2:45" x14ac:dyDescent="0.25">
      <c r="B43" s="15"/>
      <c r="AS43" s="37"/>
    </row>
    <row r="44" spans="2:45" x14ac:dyDescent="0.25">
      <c r="B44" s="15"/>
      <c r="AS44" s="37"/>
    </row>
    <row r="45" spans="2:45" x14ac:dyDescent="0.25">
      <c r="B45" s="15"/>
      <c r="AS45" s="37"/>
    </row>
    <row r="46" spans="2:45" x14ac:dyDescent="0.25">
      <c r="B46" s="15"/>
      <c r="AS46" s="37"/>
    </row>
    <row r="47" spans="2:45" x14ac:dyDescent="0.25">
      <c r="B47" s="15"/>
      <c r="AS47" s="37"/>
    </row>
    <row r="48" spans="2:45" x14ac:dyDescent="0.25">
      <c r="B48" s="15"/>
      <c r="AS48" s="37"/>
    </row>
    <row r="49" spans="2:45" x14ac:dyDescent="0.25">
      <c r="B49" s="15"/>
      <c r="AS49" s="37"/>
    </row>
    <row r="50" spans="2:45" x14ac:dyDescent="0.25">
      <c r="B50" s="15"/>
      <c r="AS50" s="37"/>
    </row>
    <row r="51" spans="2:45" x14ac:dyDescent="0.25">
      <c r="B51" s="15"/>
      <c r="AS51" s="37"/>
    </row>
    <row r="52" spans="2:45" x14ac:dyDescent="0.25">
      <c r="B52" s="15"/>
      <c r="AS52" s="37"/>
    </row>
    <row r="53" spans="2:45" x14ac:dyDescent="0.25">
      <c r="B53" s="15"/>
      <c r="AS53" s="37"/>
    </row>
    <row r="54" spans="2:45" x14ac:dyDescent="0.25">
      <c r="B54" s="15"/>
      <c r="AS54" s="37"/>
    </row>
    <row r="55" spans="2:45" x14ac:dyDescent="0.25">
      <c r="B55" s="15"/>
      <c r="AS55" s="37"/>
    </row>
    <row r="56" spans="2:45" x14ac:dyDescent="0.25">
      <c r="B56" s="15"/>
      <c r="AS56" s="37"/>
    </row>
    <row r="57" spans="2:45" x14ac:dyDescent="0.25">
      <c r="B57" s="15"/>
      <c r="AS57" s="37"/>
    </row>
    <row r="58" spans="2:45" x14ac:dyDescent="0.25">
      <c r="B58" s="15"/>
      <c r="AS58" s="37"/>
    </row>
    <row r="59" spans="2:45" x14ac:dyDescent="0.25">
      <c r="B59" s="15"/>
      <c r="AS59" s="37"/>
    </row>
    <row r="60" spans="2:45" x14ac:dyDescent="0.25">
      <c r="B60" s="15"/>
      <c r="AS60" s="37"/>
    </row>
    <row r="61" spans="2:45" x14ac:dyDescent="0.25">
      <c r="B61" s="15"/>
      <c r="AS61" s="37"/>
    </row>
    <row r="62" spans="2:45" x14ac:dyDescent="0.25">
      <c r="B62" s="15"/>
      <c r="AS62" s="37"/>
    </row>
    <row r="63" spans="2:45" x14ac:dyDescent="0.25">
      <c r="B63" s="15"/>
      <c r="AS63" s="37"/>
    </row>
    <row r="64" spans="2:45" x14ac:dyDescent="0.25">
      <c r="B64" s="15"/>
      <c r="AS64" s="37"/>
    </row>
    <row r="65" spans="2:45" x14ac:dyDescent="0.25">
      <c r="B65" s="15"/>
      <c r="AS65" s="37"/>
    </row>
    <row r="66" spans="2:45" x14ac:dyDescent="0.25">
      <c r="B66" s="15"/>
      <c r="AS66" s="37"/>
    </row>
    <row r="67" spans="2:45" x14ac:dyDescent="0.25">
      <c r="B67" s="15"/>
      <c r="AS67" s="37"/>
    </row>
    <row r="68" spans="2:45" x14ac:dyDescent="0.25">
      <c r="B68" s="15"/>
      <c r="AS68" s="37"/>
    </row>
    <row r="69" spans="2:45" x14ac:dyDescent="0.25">
      <c r="B69" s="15"/>
      <c r="AS69" s="37"/>
    </row>
    <row r="70" spans="2:45" x14ac:dyDescent="0.25">
      <c r="B70" s="15"/>
      <c r="AS70" s="37"/>
    </row>
    <row r="71" spans="2:45" x14ac:dyDescent="0.25">
      <c r="B71" s="15"/>
      <c r="AS71" s="37"/>
    </row>
    <row r="72" spans="2:45" x14ac:dyDescent="0.25">
      <c r="B72" s="15"/>
      <c r="AS72" s="37"/>
    </row>
    <row r="73" spans="2:45" x14ac:dyDescent="0.25">
      <c r="B73" s="15"/>
      <c r="AS73" s="37"/>
    </row>
    <row r="74" spans="2:45" x14ac:dyDescent="0.25">
      <c r="B74" s="15"/>
      <c r="AS74" s="37"/>
    </row>
    <row r="75" spans="2:45" x14ac:dyDescent="0.25">
      <c r="B75" s="15"/>
      <c r="AS75" s="37"/>
    </row>
    <row r="76" spans="2:45" ht="14.4" thickBot="1" x14ac:dyDescent="0.3">
      <c r="B76" s="38"/>
      <c r="C76" s="89"/>
      <c r="D76" s="89"/>
      <c r="E76" s="39"/>
      <c r="F76" s="39"/>
      <c r="G76" s="59"/>
      <c r="H76" s="59"/>
      <c r="I76" s="40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41"/>
    </row>
  </sheetData>
  <mergeCells count="4">
    <mergeCell ref="B16:E16"/>
    <mergeCell ref="B17:E17"/>
    <mergeCell ref="B18:E18"/>
    <mergeCell ref="B19:E19"/>
  </mergeCells>
  <conditionalFormatting sqref="A4">
    <cfRule type="expression" dxfId="7" priority="14" stopIfTrue="1">
      <formula>MOD(ROW(),2)=0</formula>
    </cfRule>
  </conditionalFormatting>
  <conditionalFormatting sqref="A8 A10 A12">
    <cfRule type="expression" dxfId="6" priority="13" stopIfTrue="1">
      <formula>MOD(ROW(),2)=0</formula>
    </cfRule>
  </conditionalFormatting>
  <conditionalFormatting sqref="A3:E3">
    <cfRule type="expression" dxfId="5" priority="12" stopIfTrue="1">
      <formula>MOD(ROW(),2)=0</formula>
    </cfRule>
  </conditionalFormatting>
  <conditionalFormatting sqref="A5:E5">
    <cfRule type="expression" dxfId="4" priority="1" stopIfTrue="1">
      <formula>MOD(ROW(),2)=0</formula>
    </cfRule>
  </conditionalFormatting>
  <conditionalFormatting sqref="A9:E9 A11:E11 A13:E13">
    <cfRule type="expression" dxfId="3" priority="11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  <ignoredErrors>
    <ignoredError sqref="C3:D6 C9:D13 C14:D14 E9:E14 E3:E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8"/>
  <sheetViews>
    <sheetView showGridLines="0" zoomScale="93" zoomScaleNormal="93" workbookViewId="0">
      <pane xSplit="2" ySplit="2" topLeftCell="C3" activePane="bottomRight" state="frozen"/>
      <selection activeCell="C10" sqref="C10"/>
      <selection pane="topRight" activeCell="C10" sqref="C10"/>
      <selection pane="bottomLeft" activeCell="C10" sqref="C10"/>
      <selection pane="bottomRight" activeCell="B20" sqref="B20"/>
    </sheetView>
  </sheetViews>
  <sheetFormatPr defaultColWidth="9.33203125" defaultRowHeight="19.2" x14ac:dyDescent="0.55000000000000004"/>
  <cols>
    <col min="1" max="1" width="7.6640625" style="19" hidden="1" customWidth="1"/>
    <col min="2" max="2" width="30" style="19" customWidth="1"/>
    <col min="3" max="3" width="10.33203125" style="19" customWidth="1"/>
    <col min="4" max="4" width="9.44140625" style="19" customWidth="1"/>
    <col min="5" max="6" width="13.6640625" style="19" bestFit="1" customWidth="1"/>
    <col min="7" max="7" width="15" style="19" bestFit="1" customWidth="1"/>
    <col min="8" max="8" width="14.44140625" style="19" customWidth="1"/>
    <col min="9" max="9" width="4.6640625" style="19" customWidth="1"/>
    <col min="10" max="10" width="29.6640625" style="19" customWidth="1"/>
    <col min="11" max="11" width="10" style="19" customWidth="1"/>
    <col min="12" max="12" width="9.44140625" style="19" customWidth="1"/>
    <col min="13" max="13" width="13.6640625" style="19" bestFit="1" customWidth="1"/>
    <col min="14" max="14" width="14.33203125" style="19" customWidth="1"/>
    <col min="15" max="15" width="13.6640625" style="19" bestFit="1" customWidth="1"/>
    <col min="16" max="16" width="14.44140625" style="19" customWidth="1"/>
    <col min="17" max="16384" width="9.33203125" style="19"/>
  </cols>
  <sheetData>
    <row r="1" spans="1:18" ht="17.25" customHeight="1" thickBot="1" x14ac:dyDescent="0.6">
      <c r="B1" s="20" t="str">
        <f>"Fiscal Year "&amp;RIGHT(Summary!A3,4)&amp;" (Fall "&amp;RIGHT(Summary!A3,4)-1&amp;" converted to a nine-month equivalence)"</f>
        <v>Fiscal Year 2025 (Fall 2024 converted to a nine-month equivalence)</v>
      </c>
      <c r="J1" s="20" t="str">
        <f>"Fiscal Year "&amp;RIGHT(Summary!A3,4)-1&amp;" (Fall "&amp;RIGHT(Summary!A3,4)-2&amp;" converted to a nine-month equivalence)"</f>
        <v>Fiscal Year 2024 (Fall 2023 converted to a nine-month equivalence)</v>
      </c>
    </row>
    <row r="2" spans="1:18" s="47" customFormat="1" ht="39" thickBot="1" x14ac:dyDescent="0.6">
      <c r="A2" s="57" t="s">
        <v>26</v>
      </c>
      <c r="B2" s="74" t="s">
        <v>27</v>
      </c>
      <c r="C2" s="75" t="s">
        <v>28</v>
      </c>
      <c r="D2" s="75" t="s">
        <v>29</v>
      </c>
      <c r="E2" s="75" t="s">
        <v>30</v>
      </c>
      <c r="F2" s="75" t="s">
        <v>31</v>
      </c>
      <c r="G2" s="75" t="s">
        <v>32</v>
      </c>
      <c r="H2" s="76" t="s">
        <v>33</v>
      </c>
      <c r="J2" s="74" t="s">
        <v>27</v>
      </c>
      <c r="K2" s="75" t="s">
        <v>28</v>
      </c>
      <c r="L2" s="75" t="s">
        <v>29</v>
      </c>
      <c r="M2" s="75" t="s">
        <v>30</v>
      </c>
      <c r="N2" s="75" t="s">
        <v>31</v>
      </c>
      <c r="O2" s="75" t="s">
        <v>32</v>
      </c>
      <c r="P2" s="76" t="s">
        <v>33</v>
      </c>
    </row>
    <row r="3" spans="1:18" x14ac:dyDescent="0.55000000000000004">
      <c r="A3" s="48" t="s">
        <v>8</v>
      </c>
      <c r="B3" s="77" t="s">
        <v>34</v>
      </c>
      <c r="C3" s="78">
        <v>83</v>
      </c>
      <c r="D3" s="79">
        <v>83</v>
      </c>
      <c r="E3" s="94">
        <v>54519</v>
      </c>
      <c r="F3" s="94">
        <v>53278</v>
      </c>
      <c r="G3" s="94">
        <v>94250</v>
      </c>
      <c r="H3" s="94">
        <v>12800</v>
      </c>
      <c r="J3" s="77" t="s">
        <v>34</v>
      </c>
      <c r="K3" s="78">
        <v>89</v>
      </c>
      <c r="L3" s="79">
        <v>89</v>
      </c>
      <c r="M3" s="94">
        <v>54627</v>
      </c>
      <c r="N3" s="94">
        <v>53047</v>
      </c>
      <c r="O3" s="94">
        <v>91504</v>
      </c>
      <c r="P3" s="94">
        <v>42024</v>
      </c>
      <c r="R3" s="49"/>
    </row>
    <row r="4" spans="1:18" x14ac:dyDescent="0.55000000000000004">
      <c r="A4" s="50" t="s">
        <v>9</v>
      </c>
      <c r="B4" s="69" t="s">
        <v>2</v>
      </c>
      <c r="C4" s="81">
        <v>51</v>
      </c>
      <c r="D4" s="81">
        <v>51</v>
      </c>
      <c r="E4" s="95">
        <v>56437</v>
      </c>
      <c r="F4" s="95">
        <v>55527</v>
      </c>
      <c r="G4" s="95">
        <v>75032</v>
      </c>
      <c r="H4" s="95">
        <v>46027</v>
      </c>
      <c r="I4" s="55"/>
      <c r="J4" s="70" t="s">
        <v>2</v>
      </c>
      <c r="K4" s="82">
        <v>46</v>
      </c>
      <c r="L4" s="82">
        <v>46</v>
      </c>
      <c r="M4" s="95">
        <v>55761</v>
      </c>
      <c r="N4" s="95">
        <v>54973</v>
      </c>
      <c r="O4" s="95">
        <v>76030</v>
      </c>
      <c r="P4" s="95">
        <v>42661</v>
      </c>
      <c r="R4" s="49"/>
    </row>
    <row r="5" spans="1:18" ht="19.8" thickBot="1" x14ac:dyDescent="0.6">
      <c r="A5" s="51" t="s">
        <v>10</v>
      </c>
      <c r="B5" s="77" t="s">
        <v>3</v>
      </c>
      <c r="C5" s="78">
        <v>36</v>
      </c>
      <c r="D5" s="79">
        <v>36</v>
      </c>
      <c r="E5" s="94">
        <v>50488</v>
      </c>
      <c r="F5" s="94">
        <v>48524</v>
      </c>
      <c r="G5" s="94">
        <v>73998</v>
      </c>
      <c r="H5" s="94">
        <v>42000</v>
      </c>
      <c r="J5" s="77" t="s">
        <v>3</v>
      </c>
      <c r="K5" s="78">
        <v>35</v>
      </c>
      <c r="L5" s="79">
        <v>35</v>
      </c>
      <c r="M5" s="94">
        <v>48075</v>
      </c>
      <c r="N5" s="94">
        <v>47111</v>
      </c>
      <c r="O5" s="94">
        <v>71843</v>
      </c>
      <c r="P5" s="94">
        <v>34590</v>
      </c>
      <c r="R5" s="49"/>
    </row>
    <row r="6" spans="1:18" x14ac:dyDescent="0.55000000000000004">
      <c r="A6" s="52"/>
      <c r="B6" s="22" t="s">
        <v>35</v>
      </c>
      <c r="C6" s="42">
        <f>SUM(C3:C5)</f>
        <v>170</v>
      </c>
      <c r="D6" s="42">
        <f>SUM(D3:D5)</f>
        <v>170</v>
      </c>
      <c r="E6" s="96">
        <f>(E3*D3+E4*D4+E5*D5)/D6</f>
        <v>54240.776470588236</v>
      </c>
      <c r="F6" s="96">
        <f>MEDIAN(F3:F5)</f>
        <v>53278</v>
      </c>
      <c r="G6" s="96">
        <f>MAX(G3:G5)</f>
        <v>94250</v>
      </c>
      <c r="H6" s="96">
        <f>MIN(H3:H5)</f>
        <v>12800</v>
      </c>
      <c r="J6" s="22" t="s">
        <v>35</v>
      </c>
      <c r="K6" s="42">
        <f>SUM(K3:K5)</f>
        <v>170</v>
      </c>
      <c r="L6" s="42">
        <f>SUM(L3:L5)</f>
        <v>170</v>
      </c>
      <c r="M6" s="96">
        <f>(M3*L3+M4*L4+M5*L5)/L6</f>
        <v>53584.905882352941</v>
      </c>
      <c r="N6" s="96">
        <f>MEDIAN(N3:N5)</f>
        <v>53047</v>
      </c>
      <c r="O6" s="96">
        <f>MAX(O3:O5)</f>
        <v>91504</v>
      </c>
      <c r="P6" s="96">
        <f>MIN(P3:P5)</f>
        <v>34590</v>
      </c>
      <c r="R6" s="49"/>
    </row>
    <row r="7" spans="1:18" x14ac:dyDescent="0.55000000000000004">
      <c r="C7" s="83"/>
      <c r="D7" s="83"/>
      <c r="E7" s="96"/>
      <c r="F7" s="96"/>
      <c r="G7" s="96"/>
      <c r="H7" s="96"/>
      <c r="K7" s="83"/>
      <c r="L7" s="83"/>
      <c r="M7" s="96"/>
      <c r="N7" s="96"/>
      <c r="O7" s="96"/>
      <c r="P7" s="96"/>
      <c r="R7" s="49"/>
    </row>
    <row r="8" spans="1:18" x14ac:dyDescent="0.55000000000000004">
      <c r="A8" s="53" t="s">
        <v>12</v>
      </c>
      <c r="B8" s="69" t="s">
        <v>4</v>
      </c>
      <c r="C8" s="81">
        <v>92</v>
      </c>
      <c r="D8" s="81">
        <v>92</v>
      </c>
      <c r="E8" s="95">
        <v>55838</v>
      </c>
      <c r="F8" s="95">
        <v>53849</v>
      </c>
      <c r="G8" s="95">
        <v>88423</v>
      </c>
      <c r="H8" s="95">
        <v>43887</v>
      </c>
      <c r="J8" s="69" t="s">
        <v>4</v>
      </c>
      <c r="K8" s="81">
        <v>74</v>
      </c>
      <c r="L8" s="81">
        <v>74</v>
      </c>
      <c r="M8" s="95">
        <v>52715</v>
      </c>
      <c r="N8" s="95">
        <v>48711</v>
      </c>
      <c r="O8" s="95">
        <v>75856</v>
      </c>
      <c r="P8" s="95">
        <v>41797</v>
      </c>
      <c r="R8" s="49"/>
    </row>
    <row r="9" spans="1:18" x14ac:dyDescent="0.55000000000000004">
      <c r="A9" s="54" t="s">
        <v>11</v>
      </c>
      <c r="B9" s="77" t="s">
        <v>5</v>
      </c>
      <c r="C9" s="78">
        <v>32</v>
      </c>
      <c r="D9" s="79">
        <v>32</v>
      </c>
      <c r="E9" s="94">
        <v>56694</v>
      </c>
      <c r="F9" s="94">
        <v>53122</v>
      </c>
      <c r="G9" s="94">
        <v>82639</v>
      </c>
      <c r="H9" s="94">
        <v>43051</v>
      </c>
      <c r="J9" s="77" t="s">
        <v>5</v>
      </c>
      <c r="K9" s="78">
        <v>21</v>
      </c>
      <c r="L9" s="79">
        <v>21</v>
      </c>
      <c r="M9" s="94">
        <v>55985</v>
      </c>
      <c r="N9" s="94">
        <v>51576</v>
      </c>
      <c r="O9" s="94">
        <v>84243</v>
      </c>
      <c r="P9" s="94">
        <v>41797</v>
      </c>
      <c r="R9" s="49"/>
    </row>
    <row r="10" spans="1:18" x14ac:dyDescent="0.55000000000000004">
      <c r="A10" s="50" t="s">
        <v>13</v>
      </c>
      <c r="B10" s="69" t="s">
        <v>6</v>
      </c>
      <c r="C10" s="81">
        <v>274</v>
      </c>
      <c r="D10" s="81">
        <v>274</v>
      </c>
      <c r="E10" s="95">
        <v>58632</v>
      </c>
      <c r="F10" s="95">
        <v>57586</v>
      </c>
      <c r="G10" s="95">
        <v>95763</v>
      </c>
      <c r="H10" s="95">
        <v>33750</v>
      </c>
      <c r="J10" s="69" t="s">
        <v>6</v>
      </c>
      <c r="K10" s="81">
        <v>144</v>
      </c>
      <c r="L10" s="81">
        <v>144</v>
      </c>
      <c r="M10" s="95">
        <v>58764</v>
      </c>
      <c r="N10" s="95">
        <v>60083</v>
      </c>
      <c r="O10" s="95">
        <v>88327</v>
      </c>
      <c r="P10" s="95">
        <v>41797</v>
      </c>
      <c r="R10" s="49"/>
    </row>
    <row r="11" spans="1:18" ht="19.8" thickBot="1" x14ac:dyDescent="0.6">
      <c r="A11" s="51" t="s">
        <v>14</v>
      </c>
      <c r="B11" s="85" t="s">
        <v>7</v>
      </c>
      <c r="C11" s="78">
        <v>42</v>
      </c>
      <c r="D11" s="84">
        <v>42</v>
      </c>
      <c r="E11" s="94">
        <v>59892</v>
      </c>
      <c r="F11" s="94">
        <v>59676</v>
      </c>
      <c r="G11" s="94">
        <v>77743</v>
      </c>
      <c r="H11" s="94">
        <v>44770</v>
      </c>
      <c r="J11" s="77" t="s">
        <v>7</v>
      </c>
      <c r="K11" s="78">
        <v>27</v>
      </c>
      <c r="L11" s="79">
        <v>27</v>
      </c>
      <c r="M11" s="94">
        <v>53650</v>
      </c>
      <c r="N11" s="94">
        <v>54248</v>
      </c>
      <c r="O11" s="94">
        <v>64445</v>
      </c>
      <c r="P11" s="94">
        <v>41797</v>
      </c>
      <c r="R11" s="49"/>
    </row>
    <row r="12" spans="1:18" x14ac:dyDescent="0.55000000000000004">
      <c r="A12" s="50"/>
      <c r="B12" s="69" t="s">
        <v>15</v>
      </c>
      <c r="C12" s="81">
        <v>31</v>
      </c>
      <c r="D12" s="81">
        <v>31</v>
      </c>
      <c r="E12" s="95">
        <v>65916</v>
      </c>
      <c r="F12" s="95">
        <v>63786</v>
      </c>
      <c r="G12" s="95">
        <v>86411</v>
      </c>
      <c r="H12" s="95">
        <v>51393</v>
      </c>
      <c r="J12" s="69" t="s">
        <v>15</v>
      </c>
      <c r="K12" s="81">
        <v>18</v>
      </c>
      <c r="L12" s="81">
        <v>18</v>
      </c>
      <c r="M12" s="95">
        <v>65099</v>
      </c>
      <c r="N12" s="95">
        <v>63315</v>
      </c>
      <c r="O12" s="95">
        <v>80745</v>
      </c>
      <c r="P12" s="95">
        <v>54445</v>
      </c>
      <c r="R12" s="49"/>
    </row>
    <row r="13" spans="1:18" x14ac:dyDescent="0.55000000000000004">
      <c r="B13" s="77" t="s">
        <v>16</v>
      </c>
      <c r="C13" s="78">
        <v>22</v>
      </c>
      <c r="D13" s="79">
        <v>22</v>
      </c>
      <c r="E13" s="94">
        <v>60967</v>
      </c>
      <c r="F13" s="94">
        <v>59526</v>
      </c>
      <c r="G13" s="94">
        <v>75033</v>
      </c>
      <c r="H13" s="94">
        <v>48655</v>
      </c>
      <c r="J13" s="77" t="s">
        <v>16</v>
      </c>
      <c r="K13" s="80">
        <v>17</v>
      </c>
      <c r="L13" s="80">
        <v>17</v>
      </c>
      <c r="M13" s="94">
        <v>62650</v>
      </c>
      <c r="N13" s="94">
        <v>63095</v>
      </c>
      <c r="O13" s="94">
        <v>74313</v>
      </c>
      <c r="P13" s="94">
        <v>54445</v>
      </c>
    </row>
    <row r="14" spans="1:18" x14ac:dyDescent="0.55000000000000004">
      <c r="A14" s="52"/>
      <c r="B14" s="22" t="s">
        <v>25</v>
      </c>
      <c r="C14" s="42">
        <f>SUM(C8:C13)</f>
        <v>493</v>
      </c>
      <c r="D14" s="42">
        <f>SUM(D8:D13)</f>
        <v>493</v>
      </c>
      <c r="E14" s="96">
        <f>(E8*D8+E9*D9+E10*D10+E11*D11+E12*D12+D13*E13)/D14</f>
        <v>58654.373225152129</v>
      </c>
      <c r="F14" s="96">
        <f>MEDIAN(F8:F13)</f>
        <v>58556</v>
      </c>
      <c r="G14" s="96">
        <f>MAX(G8:G13)</f>
        <v>95763</v>
      </c>
      <c r="H14" s="96">
        <f>MIN(H8:H13)</f>
        <v>33750</v>
      </c>
      <c r="J14" s="22" t="s">
        <v>25</v>
      </c>
      <c r="K14" s="42">
        <f>SUM(K8:K13)</f>
        <v>301</v>
      </c>
      <c r="L14" s="42">
        <f>SUM(L8:L13)</f>
        <v>301</v>
      </c>
      <c r="M14" s="96">
        <f>(M8*L8+M9*L9+M10*L10+M11*L11+M12*L12+M13*L13)/L14</f>
        <v>57222.56810631229</v>
      </c>
      <c r="N14" s="96">
        <f>MEDIAN(N8:N13)</f>
        <v>57165.5</v>
      </c>
      <c r="O14" s="96">
        <f>MAX(O8:O13)</f>
        <v>88327</v>
      </c>
      <c r="P14" s="96">
        <f>MIN(P8:P13)</f>
        <v>41797</v>
      </c>
      <c r="R14" s="49"/>
    </row>
    <row r="15" spans="1:18" x14ac:dyDescent="0.55000000000000004">
      <c r="A15" s="52"/>
      <c r="C15" s="55"/>
      <c r="D15" s="55"/>
      <c r="E15" s="49"/>
      <c r="F15" s="49"/>
      <c r="G15" s="58"/>
      <c r="H15" s="58"/>
      <c r="J15" s="22"/>
      <c r="K15" s="55"/>
      <c r="L15" s="55"/>
      <c r="M15" s="49"/>
      <c r="N15" s="49"/>
      <c r="O15" s="58"/>
      <c r="P15" s="58"/>
    </row>
    <row r="16" spans="1:18" ht="45" customHeight="1" x14ac:dyDescent="0.55000000000000004">
      <c r="B16" s="120" t="s">
        <v>44</v>
      </c>
      <c r="C16" s="120"/>
      <c r="D16" s="120"/>
      <c r="E16" s="120"/>
      <c r="F16" s="120"/>
      <c r="G16" s="120"/>
      <c r="H16" s="120"/>
      <c r="J16" s="120"/>
      <c r="K16" s="120"/>
      <c r="L16" s="120"/>
      <c r="M16" s="120"/>
      <c r="N16" s="120"/>
      <c r="O16" s="120"/>
      <c r="P16" s="120"/>
    </row>
    <row r="17" spans="2:16" ht="24" customHeight="1" x14ac:dyDescent="0.55000000000000004">
      <c r="B17" s="108" t="s">
        <v>40</v>
      </c>
      <c r="C17" s="101"/>
      <c r="D17" s="101"/>
      <c r="E17" s="101"/>
      <c r="F17" s="101"/>
      <c r="G17" s="101"/>
      <c r="H17" s="101"/>
      <c r="J17" s="101"/>
      <c r="K17" s="101"/>
      <c r="L17" s="101"/>
      <c r="M17" s="101"/>
      <c r="N17" s="101"/>
      <c r="O17" s="101"/>
      <c r="P17" s="101"/>
    </row>
    <row r="18" spans="2:16" ht="21" customHeight="1" x14ac:dyDescent="0.55000000000000004">
      <c r="B18" s="24" t="s">
        <v>45</v>
      </c>
      <c r="J18" s="24"/>
    </row>
  </sheetData>
  <mergeCells count="2">
    <mergeCell ref="B16:H16"/>
    <mergeCell ref="J16:P16"/>
  </mergeCells>
  <conditionalFormatting sqref="A3:H3 J3:P3 A4 A5:H5 J5:P5 A8 A9:B9 D9:H9 J9:P9 A10 A11:B11 D11:H11 A12 B13 D13:H13">
    <cfRule type="expression" dxfId="2" priority="20" stopIfTrue="1">
      <formula>MOD(ROW(),2)=0</formula>
    </cfRule>
  </conditionalFormatting>
  <conditionalFormatting sqref="J11:P11">
    <cfRule type="expression" dxfId="1" priority="5" stopIfTrue="1">
      <formula>MOD(ROW(),2)=0</formula>
    </cfRule>
  </conditionalFormatting>
  <conditionalFormatting sqref="J13:P13">
    <cfRule type="expression" dxfId="0" priority="2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Props1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AD1552-43A7-4198-B4E1-9674F88ED054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dc0febaa-0815-45ea-8e66-102de321f9ae"/>
    <ds:schemaRef ds:uri="5d92a71a-3ff2-49b7-99e9-0e7f5025f7c1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TSTC and Lamar State Colleges Average Faculty Salary, FY 2025</dc:title>
  <dc:subject>Average Budgeted Faculty Salary</dc:subject>
  <dc:creator>Funding and Resource Planning</dc:creator>
  <cp:keywords>Faculty Salary</cp:keywords>
  <cp:lastModifiedBy>King, Clifford</cp:lastModifiedBy>
  <cp:lastPrinted>2013-05-17T21:25:53Z</cp:lastPrinted>
  <dcterms:created xsi:type="dcterms:W3CDTF">2009-02-04T20:18:13Z</dcterms:created>
  <dcterms:modified xsi:type="dcterms:W3CDTF">2025-08-06T21:24:26Z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