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FINANCE\Faculty Salaries\"/>
    </mc:Choice>
  </mc:AlternateContent>
  <xr:revisionPtr revIDLastSave="0" documentId="13_ncr:1_{217E9BAD-568C-419E-B10F-4F03C54370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mmary" sheetId="5" r:id="rId1"/>
    <sheet name="YoY" sheetId="6" r:id="rId2"/>
    <sheet name="Detail" sheetId="7" r:id="rId3"/>
  </sheets>
  <definedNames>
    <definedName name="_xlnm._FilterDatabase" localSheetId="2" hidden="1">Detail!$A$2:$R$2</definedName>
    <definedName name="_xlnm.Print_Area" localSheetId="2">Detail!$B$1:$H$17</definedName>
    <definedName name="_xlnm.Print_Area" localSheetId="1">YoY!$A$1:$E$14</definedName>
    <definedName name="_xlnm.Print_Titles" localSheetId="2">Detail!$2:$2</definedName>
    <definedName name="_xlnm.Print_Titles" localSheetId="1">YoY!$2:$2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7" l="1"/>
  <c r="P14" i="7" l="1"/>
  <c r="P6" i="7"/>
  <c r="H14" i="7"/>
  <c r="H6" i="7"/>
  <c r="N14" i="7"/>
  <c r="O14" i="7"/>
  <c r="G14" i="7"/>
  <c r="N6" i="7"/>
  <c r="F6" i="7"/>
  <c r="L14" i="7" l="1"/>
  <c r="M14" i="7" s="1"/>
  <c r="K14" i="7"/>
  <c r="D14" i="7"/>
  <c r="E14" i="7" s="1"/>
  <c r="C14" i="7"/>
  <c r="O6" i="7"/>
  <c r="L6" i="7"/>
  <c r="M6" i="7" s="1"/>
  <c r="K6" i="7"/>
  <c r="G6" i="7"/>
  <c r="D6" i="7"/>
  <c r="E6" i="7" s="1"/>
  <c r="B7" i="5" s="1"/>
  <c r="C6" i="7"/>
  <c r="J1" i="7"/>
  <c r="B1" i="7"/>
  <c r="D13" i="6"/>
  <c r="C13" i="6"/>
  <c r="D12" i="6"/>
  <c r="C12" i="6"/>
  <c r="D11" i="6"/>
  <c r="C11" i="6"/>
  <c r="D10" i="6"/>
  <c r="C10" i="6"/>
  <c r="D9" i="6"/>
  <c r="C9" i="6"/>
  <c r="D8" i="6"/>
  <c r="C8" i="6"/>
  <c r="E8" i="6" s="1"/>
  <c r="D5" i="6"/>
  <c r="C5" i="6"/>
  <c r="D4" i="6"/>
  <c r="C4" i="6"/>
  <c r="D3" i="6"/>
  <c r="C3" i="6"/>
  <c r="A2" i="6"/>
  <c r="A8" i="5"/>
  <c r="C2" i="6" s="1"/>
  <c r="A5" i="5"/>
  <c r="D2" i="6" s="1"/>
  <c r="E13" i="6" l="1"/>
  <c r="B9" i="5"/>
  <c r="E12" i="6"/>
  <c r="E11" i="6"/>
  <c r="E10" i="6"/>
  <c r="C6" i="5"/>
  <c r="B6" i="5"/>
  <c r="E3" i="6"/>
  <c r="E5" i="6"/>
  <c r="E9" i="6"/>
  <c r="E4" i="6"/>
  <c r="C7" i="5"/>
  <c r="D14" i="6"/>
  <c r="B10" i="5"/>
  <c r="B13" i="5" s="1"/>
  <c r="C6" i="6"/>
  <c r="C14" i="6"/>
  <c r="C10" i="5"/>
  <c r="C9" i="5"/>
  <c r="D6" i="6"/>
  <c r="B12" i="5" l="1"/>
  <c r="C12" i="5"/>
  <c r="C13" i="5"/>
  <c r="E14" i="6"/>
  <c r="E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SalS08a" type="6" refreshedVersion="3" background="1" saveData="1">
    <textPr codePage="10006" sourceFile="\\CBNA42\UserDoc$\meaddd\My Documents\My SAS Files\FacSal\QWK03201\FSalS08a.txt" semicolon="1">
      <textFields count="14"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FSalS08b" type="6" refreshedVersion="3" background="1" saveData="1">
    <textPr codePage="10006" sourceFile="\\CBNA42\UserDoc$\meaddd\My Documents\My SAS Files\FacSal\QWK03201\FSalS08b.txt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FSalS08c" type="6" refreshedVersion="3" background="1" saveData="1">
    <textPr codePage="10006" sourceFile="\\CBNA42\UserDoc$\meaddd\My Documents\My SAS Files\FacSal\QWK03201\FSalS08c.txt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<sst xmlns="http://schemas.openxmlformats.org/spreadsheetml/2006/main" count="80" uniqueCount="43">
  <si>
    <t>Institution</t>
  </si>
  <si>
    <t xml:space="preserve">Lamar Institute Of Technology </t>
  </si>
  <si>
    <t xml:space="preserve">Lamar - Orange </t>
  </si>
  <si>
    <t xml:space="preserve">Lamar - Port Arthur </t>
  </si>
  <si>
    <t xml:space="preserve">TSTC - Harlingen </t>
  </si>
  <si>
    <t xml:space="preserve">TSTC - Marshall </t>
  </si>
  <si>
    <t xml:space="preserve">TSTC - Waco </t>
  </si>
  <si>
    <t xml:space="preserve">TSTC - West Texas </t>
  </si>
  <si>
    <t>036273</t>
  </si>
  <si>
    <t>023582</t>
  </si>
  <si>
    <t>023485</t>
  </si>
  <si>
    <t>033965</t>
  </si>
  <si>
    <t>009225</t>
  </si>
  <si>
    <t>003634</t>
  </si>
  <si>
    <t>009932</t>
  </si>
  <si>
    <t>TSTC - Fort Bend</t>
  </si>
  <si>
    <t>TSTC - North Texas</t>
  </si>
  <si>
    <t>Average Budgeted Faculty Salary by Sector</t>
  </si>
  <si>
    <t>State Colleges</t>
  </si>
  <si>
    <t>Technical Colleges</t>
  </si>
  <si>
    <t>FTE Faculty</t>
  </si>
  <si>
    <t>Weighted Average Salary</t>
  </si>
  <si>
    <t>% Change</t>
  </si>
  <si>
    <t>Change in Average Budgeted faculty members Salaries</t>
  </si>
  <si>
    <t>CHG</t>
  </si>
  <si>
    <t>Lamar - Orange</t>
  </si>
  <si>
    <t>States Colleges Total</t>
  </si>
  <si>
    <t>Technical Colleges Total</t>
  </si>
  <si>
    <t>FICE
CODE</t>
  </si>
  <si>
    <t>INSTITUTION</t>
  </si>
  <si>
    <t>Number</t>
  </si>
  <si>
    <t>FTE Fac</t>
  </si>
  <si>
    <t>Average FTE Sal</t>
  </si>
  <si>
    <t>Median FTE Sal</t>
  </si>
  <si>
    <t>Max
FTE Sal</t>
  </si>
  <si>
    <t>Min
 FTE Sal</t>
  </si>
  <si>
    <t>Lamar - IOT</t>
  </si>
  <si>
    <t>State Colleges Total</t>
  </si>
  <si>
    <t>FY 2021</t>
  </si>
  <si>
    <t>Source: THECB CBM008 - Nov 2021</t>
  </si>
  <si>
    <t>Last Updated Nov 2021</t>
  </si>
  <si>
    <t>Based on Fall 2020 salaries as reported on the CBM008, adjusted as needed to a nine-month equivalent. Includes regular faculty reported with 100 percent of time in direct teaching or direct teaching ONLY.</t>
  </si>
  <si>
    <t>Texas State Technical Colleges &amp; Lamar State Colleges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</si>
</sst>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&quot;$&quot;#,##0"/>
    <numFmt numFmtId="167" formatCode="0.0%;[Red]\(0.0%\)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166" fontId="2" fillId="0" borderId="5" xfId="1" applyNumberFormat="1" applyFont="1" applyFill="1" applyBorder="1" applyAlignment="1">
      <alignment horizontal="left"/>
    </xf>
    <xf numFmtId="3" fontId="4" fillId="0" borderId="6" xfId="1" applyNumberFormat="1" applyFont="1" applyFill="1" applyBorder="1" applyAlignment="1">
      <alignment horizontal="right"/>
    </xf>
    <xf numFmtId="0" fontId="5" fillId="0" borderId="0" xfId="0" applyFont="1"/>
    <xf numFmtId="166" fontId="4" fillId="0" borderId="7" xfId="1" applyNumberFormat="1" applyFont="1" applyFill="1" applyBorder="1" applyAlignment="1">
      <alignment horizontal="left"/>
    </xf>
    <xf numFmtId="166" fontId="4" fillId="0" borderId="7" xfId="1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wrapText="1"/>
    </xf>
    <xf numFmtId="166" fontId="4" fillId="0" borderId="8" xfId="1" applyNumberFormat="1" applyFont="1" applyFill="1" applyBorder="1" applyAlignment="1">
      <alignment horizontal="left" wrapText="1"/>
    </xf>
    <xf numFmtId="167" fontId="4" fillId="0" borderId="9" xfId="0" applyNumberFormat="1" applyFont="1" applyFill="1" applyBorder="1" applyProtection="1"/>
    <xf numFmtId="0" fontId="5" fillId="0" borderId="0" xfId="0" applyFont="1" applyFill="1"/>
    <xf numFmtId="0" fontId="6" fillId="0" borderId="0" xfId="0" applyFont="1" applyAlignment="1">
      <alignment horizontal="right" vertical="top"/>
    </xf>
    <xf numFmtId="0" fontId="3" fillId="0" borderId="0" xfId="0" applyFont="1" applyBorder="1"/>
    <xf numFmtId="0" fontId="2" fillId="0" borderId="0" xfId="0" applyFont="1" applyFill="1" applyBorder="1" applyAlignment="1"/>
    <xf numFmtId="9" fontId="3" fillId="0" borderId="0" xfId="2" applyFont="1" applyBorder="1"/>
    <xf numFmtId="0" fontId="3" fillId="3" borderId="10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0" xfId="0" applyFont="1" applyBorder="1" applyAlignment="1"/>
    <xf numFmtId="9" fontId="3" fillId="0" borderId="0" xfId="2" applyFont="1" applyBorder="1" applyAlignment="1"/>
    <xf numFmtId="49" fontId="5" fillId="0" borderId="11" xfId="0" quotePrefix="1" applyNumberFormat="1" applyFont="1" applyBorder="1" applyAlignment="1">
      <alignment horizontal="center"/>
    </xf>
    <xf numFmtId="49" fontId="5" fillId="0" borderId="12" xfId="0" applyNumberFormat="1" applyFont="1" applyBorder="1"/>
    <xf numFmtId="0" fontId="5" fillId="0" borderId="0" xfId="0" applyFont="1" applyBorder="1"/>
    <xf numFmtId="164" fontId="5" fillId="0" borderId="1" xfId="3" applyNumberFormat="1" applyFont="1" applyFill="1" applyBorder="1"/>
    <xf numFmtId="9" fontId="5" fillId="0" borderId="0" xfId="2" applyFont="1" applyBorder="1"/>
    <xf numFmtId="49" fontId="5" fillId="0" borderId="11" xfId="0" applyNumberFormat="1" applyFont="1" applyBorder="1" applyAlignment="1">
      <alignment horizontal="center"/>
    </xf>
    <xf numFmtId="0" fontId="5" fillId="0" borderId="0" xfId="0" applyFont="1" applyFill="1" applyBorder="1"/>
    <xf numFmtId="49" fontId="5" fillId="0" borderId="14" xfId="0" applyNumberFormat="1" applyFont="1" applyBorder="1" applyAlignment="1">
      <alignment horizontal="center"/>
    </xf>
    <xf numFmtId="49" fontId="5" fillId="0" borderId="15" xfId="0" applyNumberFormat="1" applyFont="1" applyBorder="1"/>
    <xf numFmtId="164" fontId="5" fillId="0" borderId="16" xfId="3" applyNumberFormat="1" applyFont="1" applyFill="1" applyBorder="1"/>
    <xf numFmtId="165" fontId="5" fillId="0" borderId="17" xfId="0" applyNumberFormat="1" applyFont="1" applyFill="1" applyBorder="1" applyProtection="1"/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/>
    <xf numFmtId="49" fontId="5" fillId="0" borderId="18" xfId="0" applyNumberFormat="1" applyFont="1" applyBorder="1" applyAlignment="1">
      <alignment horizontal="center"/>
    </xf>
    <xf numFmtId="49" fontId="5" fillId="0" borderId="19" xfId="0" applyNumberFormat="1" applyFont="1" applyBorder="1"/>
    <xf numFmtId="164" fontId="5" fillId="0" borderId="20" xfId="3" applyNumberFormat="1" applyFont="1" applyFill="1" applyBorder="1"/>
    <xf numFmtId="167" fontId="5" fillId="0" borderId="21" xfId="0" applyNumberFormat="1" applyFont="1" applyFill="1" applyBorder="1" applyProtection="1"/>
    <xf numFmtId="167" fontId="5" fillId="0" borderId="13" xfId="0" applyNumberFormat="1" applyFont="1" applyFill="1" applyBorder="1" applyProtection="1"/>
    <xf numFmtId="167" fontId="5" fillId="0" borderId="0" xfId="2" applyNumberFormat="1" applyFont="1" applyFill="1" applyBorder="1"/>
    <xf numFmtId="49" fontId="5" fillId="0" borderId="18" xfId="0" quotePrefix="1" applyNumberFormat="1" applyFont="1" applyBorder="1" applyAlignment="1">
      <alignment horizontal="center"/>
    </xf>
    <xf numFmtId="9" fontId="5" fillId="0" borderId="0" xfId="2" applyFont="1" applyFill="1" applyBorder="1"/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NumberFormat="1" applyFont="1"/>
    <xf numFmtId="49" fontId="3" fillId="2" borderId="10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3" fontId="5" fillId="0" borderId="1" xfId="0" applyNumberFormat="1" applyFont="1" applyFill="1" applyBorder="1"/>
    <xf numFmtId="6" fontId="5" fillId="0" borderId="0" xfId="0" applyNumberFormat="1" applyFont="1"/>
    <xf numFmtId="164" fontId="5" fillId="0" borderId="1" xfId="1" applyNumberFormat="1" applyFont="1" applyFill="1" applyBorder="1"/>
    <xf numFmtId="164" fontId="5" fillId="0" borderId="13" xfId="1" applyNumberFormat="1" applyFont="1" applyFill="1" applyBorder="1"/>
    <xf numFmtId="0" fontId="5" fillId="0" borderId="1" xfId="0" applyFont="1" applyFill="1" applyBorder="1"/>
    <xf numFmtId="3" fontId="5" fillId="0" borderId="16" xfId="0" applyNumberFormat="1" applyFont="1" applyFill="1" applyBorder="1"/>
    <xf numFmtId="164" fontId="5" fillId="0" borderId="16" xfId="1" applyNumberFormat="1" applyFont="1" applyFill="1" applyBorder="1"/>
    <xf numFmtId="164" fontId="5" fillId="0" borderId="17" xfId="1" applyNumberFormat="1" applyFont="1" applyFill="1" applyBorder="1"/>
    <xf numFmtId="0" fontId="5" fillId="0" borderId="16" xfId="0" applyFont="1" applyFill="1" applyBorder="1"/>
    <xf numFmtId="3" fontId="5" fillId="0" borderId="0" xfId="0" applyNumberFormat="1" applyFont="1"/>
    <xf numFmtId="0" fontId="5" fillId="0" borderId="20" xfId="0" applyFont="1" applyFill="1" applyBorder="1"/>
    <xf numFmtId="3" fontId="5" fillId="0" borderId="20" xfId="0" applyNumberFormat="1" applyFont="1" applyFill="1" applyBorder="1"/>
    <xf numFmtId="164" fontId="5" fillId="0" borderId="20" xfId="1" applyNumberFormat="1" applyFont="1" applyFill="1" applyBorder="1"/>
    <xf numFmtId="164" fontId="5" fillId="0" borderId="21" xfId="1" applyNumberFormat="1" applyFont="1" applyFill="1" applyBorder="1"/>
    <xf numFmtId="164" fontId="5" fillId="0" borderId="0" xfId="0" applyNumberFormat="1" applyFont="1"/>
    <xf numFmtId="1" fontId="5" fillId="0" borderId="1" xfId="1" applyNumberFormat="1" applyFont="1" applyFill="1" applyBorder="1"/>
    <xf numFmtId="164" fontId="5" fillId="0" borderId="22" xfId="1" applyNumberFormat="1" applyFont="1" applyFill="1" applyBorder="1"/>
    <xf numFmtId="49" fontId="5" fillId="0" borderId="0" xfId="0" applyNumberFormat="1" applyFont="1" applyFill="1"/>
    <xf numFmtId="0" fontId="5" fillId="0" borderId="0" xfId="0" applyFont="1" applyFill="1" applyBorder="1" applyAlignment="1">
      <alignment wrapText="1"/>
    </xf>
    <xf numFmtId="0" fontId="0" fillId="0" borderId="0" xfId="0" applyFill="1"/>
    <xf numFmtId="164" fontId="5" fillId="0" borderId="0" xfId="0" applyNumberFormat="1" applyFont="1" applyBorder="1"/>
    <xf numFmtId="167" fontId="5" fillId="0" borderId="17" xfId="0" applyNumberFormat="1" applyFont="1" applyFill="1" applyBorder="1" applyProtection="1"/>
    <xf numFmtId="164" fontId="4" fillId="0" borderId="23" xfId="0" applyNumberFormat="1" applyFont="1" applyFill="1" applyBorder="1"/>
    <xf numFmtId="166" fontId="4" fillId="0" borderId="23" xfId="1" applyNumberFormat="1" applyFont="1" applyFill="1" applyBorder="1" applyAlignment="1">
      <alignment horizontal="right"/>
    </xf>
    <xf numFmtId="167" fontId="4" fillId="0" borderId="23" xfId="0" applyNumberFormat="1" applyFont="1" applyFill="1" applyBorder="1" applyProtection="1"/>
    <xf numFmtId="167" fontId="4" fillId="0" borderId="24" xfId="0" applyNumberFormat="1" applyFont="1" applyFill="1" applyBorder="1" applyProtection="1"/>
    <xf numFmtId="0" fontId="2" fillId="2" borderId="25" xfId="0" applyFont="1" applyFill="1" applyBorder="1" applyAlignment="1">
      <alignment horizontal="center" wrapText="1"/>
    </xf>
    <xf numFmtId="3" fontId="4" fillId="0" borderId="23" xfId="1" applyNumberFormat="1" applyFont="1" applyFill="1" applyBorder="1"/>
    <xf numFmtId="164" fontId="4" fillId="0" borderId="23" xfId="1" applyNumberFormat="1" applyFont="1" applyFill="1" applyBorder="1"/>
    <xf numFmtId="0" fontId="5" fillId="0" borderId="11" xfId="0" applyFont="1" applyBorder="1" applyAlignment="1">
      <alignment wrapText="1"/>
    </xf>
    <xf numFmtId="0" fontId="5" fillId="0" borderId="11" xfId="0" applyFont="1" applyBorder="1"/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wrapText="1"/>
    </xf>
    <xf numFmtId="0" fontId="0" fillId="0" borderId="0" xfId="0" applyAlignment="1"/>
    <xf numFmtId="0" fontId="5" fillId="0" borderId="0" xfId="0" applyFont="1" applyAlignment="1">
      <alignment horizontal="left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11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showGridLines="0" tabSelected="1" zoomScaleNormal="100" workbookViewId="0">
      <selection activeCell="B17" sqref="B17"/>
    </sheetView>
  </sheetViews>
  <sheetFormatPr defaultRowHeight="14.25" x14ac:dyDescent="0.2"/>
  <cols>
    <col min="1" max="1" width="24.42578125" style="7" customWidth="1"/>
    <col min="2" max="2" width="27.140625" style="7" customWidth="1"/>
    <col min="3" max="4" width="23.5703125" style="7" customWidth="1"/>
    <col min="5" max="6" width="23.5703125" style="7" bestFit="1" customWidth="1"/>
    <col min="7" max="7" width="20.7109375" style="7" bestFit="1" customWidth="1"/>
    <col min="8" max="8" width="28.85546875" style="7" bestFit="1" customWidth="1"/>
    <col min="9" max="16384" width="9.140625" style="7"/>
  </cols>
  <sheetData>
    <row r="1" spans="1:4" s="1" customFormat="1" x14ac:dyDescent="0.2">
      <c r="A1" s="86" t="s">
        <v>42</v>
      </c>
      <c r="B1" s="86"/>
      <c r="C1" s="86"/>
    </row>
    <row r="2" spans="1:4" s="1" customFormat="1" x14ac:dyDescent="0.2">
      <c r="A2" s="86" t="s">
        <v>17</v>
      </c>
      <c r="B2" s="86"/>
      <c r="C2" s="86"/>
    </row>
    <row r="3" spans="1:4" s="1" customFormat="1" ht="15" thickBot="1" x14ac:dyDescent="0.25">
      <c r="A3" s="86" t="s">
        <v>38</v>
      </c>
      <c r="B3" s="86"/>
      <c r="C3" s="86"/>
    </row>
    <row r="4" spans="1:4" s="4" customFormat="1" x14ac:dyDescent="0.2">
      <c r="A4" s="2"/>
      <c r="B4" s="3" t="s">
        <v>18</v>
      </c>
      <c r="C4" s="81" t="s">
        <v>19</v>
      </c>
      <c r="D4" s="84"/>
    </row>
    <row r="5" spans="1:4" x14ac:dyDescent="0.2">
      <c r="A5" s="5" t="str">
        <f>A3</f>
        <v>FY 2021</v>
      </c>
      <c r="B5" s="6"/>
      <c r="C5" s="82"/>
      <c r="D5" s="85"/>
    </row>
    <row r="6" spans="1:4" x14ac:dyDescent="0.2">
      <c r="A6" s="8" t="s">
        <v>20</v>
      </c>
      <c r="B6" s="77">
        <f>Detail!D6</f>
        <v>157</v>
      </c>
      <c r="C6" s="83">
        <f>Detail!D14</f>
        <v>369</v>
      </c>
      <c r="D6" s="85"/>
    </row>
    <row r="7" spans="1:4" ht="19.5" customHeight="1" x14ac:dyDescent="0.2">
      <c r="A7" s="9" t="s">
        <v>21</v>
      </c>
      <c r="B7" s="78">
        <f>Detail!E6</f>
        <v>49546.267515923566</v>
      </c>
      <c r="C7" s="78">
        <f>Detail!E14</f>
        <v>40192.672086720864</v>
      </c>
      <c r="D7" s="85"/>
    </row>
    <row r="8" spans="1:4" s="4" customFormat="1" x14ac:dyDescent="0.2">
      <c r="A8" s="10" t="str">
        <f>"FY "&amp;RIGHT(A3,4)-1</f>
        <v>FY 2020</v>
      </c>
      <c r="B8" s="11"/>
      <c r="C8" s="83"/>
      <c r="D8" s="84"/>
    </row>
    <row r="9" spans="1:4" ht="15" customHeight="1" x14ac:dyDescent="0.2">
      <c r="A9" s="8" t="s">
        <v>20</v>
      </c>
      <c r="B9" s="77">
        <f>Detail!L6</f>
        <v>164</v>
      </c>
      <c r="C9" s="83">
        <f>Detail!L14</f>
        <v>357</v>
      </c>
      <c r="D9" s="85"/>
    </row>
    <row r="10" spans="1:4" ht="18.75" customHeight="1" x14ac:dyDescent="0.2">
      <c r="A10" s="9" t="s">
        <v>21</v>
      </c>
      <c r="B10" s="78">
        <f>Detail!M6</f>
        <v>49778.920731707316</v>
      </c>
      <c r="C10" s="78">
        <f>Detail!M14</f>
        <v>45130.383753501403</v>
      </c>
      <c r="D10" s="85"/>
    </row>
    <row r="11" spans="1:4" x14ac:dyDescent="0.2">
      <c r="A11" s="5" t="s">
        <v>22</v>
      </c>
      <c r="B11" s="6"/>
      <c r="C11" s="82"/>
      <c r="D11" s="85"/>
    </row>
    <row r="12" spans="1:4" x14ac:dyDescent="0.2">
      <c r="A12" s="8" t="s">
        <v>20</v>
      </c>
      <c r="B12" s="79">
        <f t="shared" ref="B12:C13" si="0">ROUND(((B6-B9)/(B9)),3)</f>
        <v>-4.2999999999999997E-2</v>
      </c>
      <c r="C12" s="79">
        <f t="shared" si="0"/>
        <v>3.4000000000000002E-2</v>
      </c>
      <c r="D12" s="85"/>
    </row>
    <row r="13" spans="1:4" ht="29.25" thickBot="1" x14ac:dyDescent="0.25">
      <c r="A13" s="12" t="s">
        <v>21</v>
      </c>
      <c r="B13" s="80">
        <f t="shared" si="0"/>
        <v>-5.0000000000000001E-3</v>
      </c>
      <c r="C13" s="13">
        <f t="shared" si="0"/>
        <v>-0.109</v>
      </c>
      <c r="D13" s="85"/>
    </row>
    <row r="14" spans="1:4" x14ac:dyDescent="0.2">
      <c r="A14" s="14"/>
      <c r="B14" s="14"/>
      <c r="C14" s="15" t="s">
        <v>40</v>
      </c>
    </row>
    <row r="15" spans="1:4" x14ac:dyDescent="0.2">
      <c r="A15"/>
      <c r="B15"/>
    </row>
    <row r="16" spans="1:4" x14ac:dyDescent="0.2">
      <c r="A16"/>
      <c r="B16"/>
    </row>
    <row r="17" spans="1:2" x14ac:dyDescent="0.2">
      <c r="A17"/>
      <c r="B17"/>
    </row>
    <row r="18" spans="1:2" x14ac:dyDescent="0.2">
      <c r="A18"/>
      <c r="B18"/>
    </row>
    <row r="19" spans="1:2" x14ac:dyDescent="0.2">
      <c r="A19"/>
      <c r="B19"/>
    </row>
    <row r="20" spans="1:2" x14ac:dyDescent="0.2">
      <c r="A20"/>
      <c r="B20"/>
    </row>
    <row r="21" spans="1:2" x14ac:dyDescent="0.2">
      <c r="A21"/>
      <c r="B21"/>
    </row>
    <row r="22" spans="1:2" x14ac:dyDescent="0.2">
      <c r="A22"/>
      <c r="B22"/>
    </row>
    <row r="23" spans="1:2" x14ac:dyDescent="0.2">
      <c r="A23"/>
      <c r="B23"/>
    </row>
    <row r="24" spans="1:2" x14ac:dyDescent="0.2">
      <c r="A24"/>
      <c r="B24"/>
    </row>
    <row r="25" spans="1:2" x14ac:dyDescent="0.2">
      <c r="A25"/>
      <c r="B25"/>
    </row>
    <row r="26" spans="1:2" x14ac:dyDescent="0.2">
      <c r="A26"/>
      <c r="B26"/>
    </row>
    <row r="27" spans="1:2" x14ac:dyDescent="0.2">
      <c r="A27"/>
      <c r="B27"/>
    </row>
    <row r="28" spans="1:2" x14ac:dyDescent="0.2">
      <c r="A28"/>
      <c r="B28"/>
    </row>
    <row r="29" spans="1:2" x14ac:dyDescent="0.2">
      <c r="A29"/>
      <c r="B29"/>
    </row>
    <row r="30" spans="1:2" x14ac:dyDescent="0.2">
      <c r="A30"/>
      <c r="B30"/>
    </row>
    <row r="31" spans="1:2" x14ac:dyDescent="0.2">
      <c r="A31"/>
      <c r="B31"/>
    </row>
    <row r="32" spans="1:2" x14ac:dyDescent="0.2">
      <c r="A32"/>
      <c r="B32"/>
    </row>
    <row r="33" spans="1:2" x14ac:dyDescent="0.2">
      <c r="A33"/>
      <c r="B33"/>
    </row>
    <row r="34" spans="1:2" x14ac:dyDescent="0.2">
      <c r="A34"/>
      <c r="B34"/>
    </row>
    <row r="35" spans="1:2" x14ac:dyDescent="0.2">
      <c r="A35"/>
      <c r="B35"/>
    </row>
    <row r="36" spans="1:2" x14ac:dyDescent="0.2">
      <c r="A36"/>
      <c r="B36"/>
    </row>
    <row r="37" spans="1:2" x14ac:dyDescent="0.2">
      <c r="A37"/>
      <c r="B37"/>
    </row>
    <row r="38" spans="1:2" x14ac:dyDescent="0.2">
      <c r="A38"/>
      <c r="B38"/>
    </row>
    <row r="39" spans="1:2" x14ac:dyDescent="0.2">
      <c r="A39"/>
      <c r="B39"/>
    </row>
    <row r="40" spans="1:2" x14ac:dyDescent="0.2">
      <c r="A40"/>
      <c r="B40"/>
    </row>
    <row r="41" spans="1:2" x14ac:dyDescent="0.2">
      <c r="A41"/>
      <c r="B41"/>
    </row>
    <row r="42" spans="1:2" x14ac:dyDescent="0.2">
      <c r="A42"/>
      <c r="B42"/>
    </row>
    <row r="43" spans="1:2" x14ac:dyDescent="0.2">
      <c r="A43"/>
      <c r="B43"/>
    </row>
    <row r="44" spans="1:2" x14ac:dyDescent="0.2">
      <c r="A44"/>
      <c r="B44"/>
    </row>
    <row r="45" spans="1:2" x14ac:dyDescent="0.2">
      <c r="A45"/>
      <c r="B45"/>
    </row>
    <row r="46" spans="1:2" x14ac:dyDescent="0.2">
      <c r="A46"/>
      <c r="B46"/>
    </row>
    <row r="47" spans="1:2" x14ac:dyDescent="0.2">
      <c r="A47"/>
      <c r="B47"/>
    </row>
    <row r="48" spans="1:2" x14ac:dyDescent="0.2">
      <c r="A48"/>
      <c r="B48"/>
    </row>
    <row r="49" spans="1:2" x14ac:dyDescent="0.2">
      <c r="A49"/>
      <c r="B49"/>
    </row>
    <row r="50" spans="1:2" x14ac:dyDescent="0.2">
      <c r="A50"/>
      <c r="B50"/>
    </row>
    <row r="51" spans="1:2" x14ac:dyDescent="0.2">
      <c r="A51"/>
      <c r="B51"/>
    </row>
    <row r="52" spans="1:2" x14ac:dyDescent="0.2">
      <c r="A52"/>
      <c r="B52"/>
    </row>
    <row r="53" spans="1:2" x14ac:dyDescent="0.2">
      <c r="A53"/>
      <c r="B53"/>
    </row>
    <row r="54" spans="1:2" x14ac:dyDescent="0.2">
      <c r="A54"/>
      <c r="B54"/>
    </row>
    <row r="55" spans="1:2" x14ac:dyDescent="0.2">
      <c r="A55"/>
      <c r="B55"/>
    </row>
    <row r="56" spans="1:2" x14ac:dyDescent="0.2">
      <c r="A56"/>
      <c r="B56"/>
    </row>
    <row r="57" spans="1:2" x14ac:dyDescent="0.2">
      <c r="A57"/>
      <c r="B57"/>
    </row>
    <row r="58" spans="1:2" x14ac:dyDescent="0.2">
      <c r="A58"/>
      <c r="B58"/>
    </row>
    <row r="59" spans="1:2" x14ac:dyDescent="0.2">
      <c r="A59"/>
      <c r="B59"/>
    </row>
    <row r="60" spans="1:2" x14ac:dyDescent="0.2">
      <c r="A60"/>
      <c r="B60"/>
    </row>
    <row r="61" spans="1:2" x14ac:dyDescent="0.2">
      <c r="A61"/>
      <c r="B61"/>
    </row>
    <row r="62" spans="1:2" x14ac:dyDescent="0.2">
      <c r="A62"/>
      <c r="B62"/>
    </row>
    <row r="63" spans="1:2" x14ac:dyDescent="0.2">
      <c r="A63"/>
      <c r="B63"/>
    </row>
    <row r="64" spans="1:2" x14ac:dyDescent="0.2">
      <c r="A64"/>
      <c r="B64"/>
    </row>
    <row r="65" spans="1:2" x14ac:dyDescent="0.2">
      <c r="A65"/>
      <c r="B65"/>
    </row>
    <row r="66" spans="1:2" x14ac:dyDescent="0.2">
      <c r="A66"/>
      <c r="B66"/>
    </row>
    <row r="67" spans="1:2" x14ac:dyDescent="0.2">
      <c r="A67"/>
      <c r="B67"/>
    </row>
    <row r="68" spans="1:2" x14ac:dyDescent="0.2">
      <c r="A68"/>
      <c r="B68"/>
    </row>
    <row r="69" spans="1:2" x14ac:dyDescent="0.2">
      <c r="A69"/>
      <c r="B69"/>
    </row>
    <row r="70" spans="1:2" x14ac:dyDescent="0.2">
      <c r="A70"/>
      <c r="B70"/>
    </row>
    <row r="71" spans="1:2" x14ac:dyDescent="0.2">
      <c r="A71"/>
      <c r="B71"/>
    </row>
    <row r="72" spans="1:2" x14ac:dyDescent="0.2">
      <c r="A72"/>
      <c r="B72"/>
    </row>
    <row r="73" spans="1:2" x14ac:dyDescent="0.2">
      <c r="A73"/>
      <c r="B73"/>
    </row>
    <row r="74" spans="1:2" x14ac:dyDescent="0.2">
      <c r="A74"/>
      <c r="B74"/>
    </row>
    <row r="75" spans="1:2" x14ac:dyDescent="0.2">
      <c r="A75"/>
      <c r="B75"/>
    </row>
    <row r="76" spans="1:2" x14ac:dyDescent="0.2">
      <c r="A76"/>
      <c r="B76"/>
    </row>
    <row r="77" spans="1:2" x14ac:dyDescent="0.2">
      <c r="A77"/>
      <c r="B77"/>
    </row>
    <row r="78" spans="1:2" x14ac:dyDescent="0.2">
      <c r="A78"/>
      <c r="B78"/>
    </row>
    <row r="79" spans="1:2" x14ac:dyDescent="0.2">
      <c r="A79"/>
      <c r="B79"/>
    </row>
    <row r="80" spans="1:2" x14ac:dyDescent="0.2">
      <c r="A80"/>
      <c r="B80"/>
    </row>
    <row r="81" spans="1:2" x14ac:dyDescent="0.2">
      <c r="A81"/>
      <c r="B81"/>
    </row>
    <row r="82" spans="1:2" x14ac:dyDescent="0.2">
      <c r="A82"/>
      <c r="B82"/>
    </row>
    <row r="83" spans="1:2" x14ac:dyDescent="0.2">
      <c r="A83"/>
      <c r="B83"/>
    </row>
    <row r="84" spans="1:2" x14ac:dyDescent="0.2">
      <c r="A84"/>
      <c r="B84"/>
    </row>
    <row r="85" spans="1:2" x14ac:dyDescent="0.2">
      <c r="A85"/>
      <c r="B85"/>
    </row>
    <row r="86" spans="1:2" x14ac:dyDescent="0.2">
      <c r="A86"/>
      <c r="B86"/>
    </row>
    <row r="87" spans="1:2" x14ac:dyDescent="0.2">
      <c r="A87"/>
      <c r="B87"/>
    </row>
    <row r="88" spans="1:2" x14ac:dyDescent="0.2">
      <c r="A88"/>
      <c r="B88"/>
    </row>
    <row r="89" spans="1:2" x14ac:dyDescent="0.2">
      <c r="A89"/>
      <c r="B89"/>
    </row>
    <row r="90" spans="1:2" x14ac:dyDescent="0.2">
      <c r="A90"/>
      <c r="B90"/>
    </row>
    <row r="91" spans="1:2" x14ac:dyDescent="0.2">
      <c r="A91"/>
      <c r="B91"/>
    </row>
    <row r="92" spans="1:2" x14ac:dyDescent="0.2">
      <c r="A92"/>
      <c r="B92"/>
    </row>
    <row r="93" spans="1:2" x14ac:dyDescent="0.2">
      <c r="A93"/>
      <c r="B93"/>
    </row>
    <row r="94" spans="1:2" x14ac:dyDescent="0.2">
      <c r="A94"/>
      <c r="B94"/>
    </row>
    <row r="95" spans="1:2" x14ac:dyDescent="0.2">
      <c r="A95"/>
      <c r="B95"/>
    </row>
    <row r="96" spans="1:2" x14ac:dyDescent="0.2">
      <c r="A96"/>
      <c r="B96"/>
    </row>
    <row r="97" spans="1:2" x14ac:dyDescent="0.2">
      <c r="A97"/>
      <c r="B97"/>
    </row>
    <row r="98" spans="1:2" x14ac:dyDescent="0.2">
      <c r="A98"/>
      <c r="B98"/>
    </row>
    <row r="99" spans="1:2" x14ac:dyDescent="0.2">
      <c r="A99"/>
      <c r="B99"/>
    </row>
    <row r="100" spans="1:2" x14ac:dyDescent="0.2">
      <c r="A100"/>
      <c r="B100"/>
    </row>
    <row r="101" spans="1:2" x14ac:dyDescent="0.2">
      <c r="A101"/>
      <c r="B101"/>
    </row>
    <row r="102" spans="1:2" x14ac:dyDescent="0.2">
      <c r="A102"/>
      <c r="B102"/>
    </row>
    <row r="103" spans="1:2" x14ac:dyDescent="0.2">
      <c r="A103"/>
      <c r="B103"/>
    </row>
    <row r="104" spans="1:2" x14ac:dyDescent="0.2">
      <c r="A104"/>
      <c r="B104"/>
    </row>
    <row r="105" spans="1:2" x14ac:dyDescent="0.2">
      <c r="A105"/>
      <c r="B105"/>
    </row>
    <row r="106" spans="1:2" x14ac:dyDescent="0.2">
      <c r="A106"/>
      <c r="B106"/>
    </row>
    <row r="107" spans="1:2" x14ac:dyDescent="0.2">
      <c r="A107"/>
      <c r="B107"/>
    </row>
    <row r="108" spans="1:2" x14ac:dyDescent="0.2">
      <c r="A108"/>
      <c r="B108"/>
    </row>
    <row r="109" spans="1:2" x14ac:dyDescent="0.2">
      <c r="A109"/>
      <c r="B109"/>
    </row>
    <row r="110" spans="1:2" x14ac:dyDescent="0.2">
      <c r="A110"/>
      <c r="B110"/>
    </row>
    <row r="111" spans="1:2" x14ac:dyDescent="0.2">
      <c r="A111"/>
      <c r="B111"/>
    </row>
    <row r="112" spans="1:2" x14ac:dyDescent="0.2">
      <c r="A112"/>
      <c r="B112"/>
    </row>
    <row r="113" spans="1:2" x14ac:dyDescent="0.2">
      <c r="A113"/>
      <c r="B113"/>
    </row>
    <row r="114" spans="1:2" x14ac:dyDescent="0.2">
      <c r="A114"/>
      <c r="B114"/>
    </row>
    <row r="115" spans="1:2" x14ac:dyDescent="0.2">
      <c r="A115"/>
      <c r="B115"/>
    </row>
    <row r="116" spans="1:2" x14ac:dyDescent="0.2">
      <c r="A116"/>
      <c r="B116"/>
    </row>
    <row r="117" spans="1:2" x14ac:dyDescent="0.2">
      <c r="A117"/>
      <c r="B117"/>
    </row>
  </sheetData>
  <mergeCells count="3">
    <mergeCell ref="A1:C1"/>
    <mergeCell ref="A2:C2"/>
    <mergeCell ref="A3:C3"/>
  </mergeCells>
  <conditionalFormatting sqref="A5:C13">
    <cfRule type="expression" dxfId="10" priority="2" stopIfTrue="1">
      <formula>MOD(ROW(),2)=0</formula>
    </cfRule>
  </conditionalFormatting>
  <pageMargins left="0.7" right="0.7" top="0.75" bottom="0.75" header="0.3" footer="0.3"/>
  <pageSetup orientation="portrait" r:id="rId1"/>
  <headerFooter>
    <oddFooter>&amp;RTHECB May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showGridLines="0" topLeftCell="B1" zoomScale="85" zoomScaleNormal="85" workbookViewId="0">
      <selection activeCell="B16" sqref="B16:E16"/>
    </sheetView>
  </sheetViews>
  <sheetFormatPr defaultRowHeight="14.25" x14ac:dyDescent="0.2"/>
  <cols>
    <col min="1" max="1" width="7.85546875" style="47" hidden="1" customWidth="1"/>
    <col min="2" max="2" width="44.7109375" style="27" customWidth="1"/>
    <col min="3" max="4" width="15.28515625" style="31" customWidth="1"/>
    <col min="5" max="5" width="19.5703125" style="31" customWidth="1"/>
    <col min="6" max="6" width="9.140625" style="27"/>
    <col min="9" max="9" width="6.7109375" style="29" bestFit="1" customWidth="1"/>
    <col min="10" max="16384" width="9.140625" style="27"/>
  </cols>
  <sheetData>
    <row r="1" spans="1:9" s="16" customFormat="1" ht="15" thickBot="1" x14ac:dyDescent="0.25">
      <c r="B1" s="17" t="s">
        <v>23</v>
      </c>
      <c r="D1" s="17"/>
      <c r="E1" s="17"/>
      <c r="I1" s="18"/>
    </row>
    <row r="2" spans="1:9" s="23" customFormat="1" ht="29.25" thickBot="1" x14ac:dyDescent="0.25">
      <c r="A2" s="19" t="str">
        <f>Detail!A2</f>
        <v>FICE
CODE</v>
      </c>
      <c r="B2" s="20" t="s">
        <v>0</v>
      </c>
      <c r="C2" s="21" t="str">
        <f>Summary!A8</f>
        <v>FY 2020</v>
      </c>
      <c r="D2" s="21" t="str">
        <f>Summary!A5</f>
        <v>FY 2021</v>
      </c>
      <c r="E2" s="22" t="s">
        <v>24</v>
      </c>
      <c r="I2" s="24"/>
    </row>
    <row r="3" spans="1:9" x14ac:dyDescent="0.2">
      <c r="A3" s="39" t="s">
        <v>8</v>
      </c>
      <c r="B3" s="40" t="s">
        <v>1</v>
      </c>
      <c r="C3" s="41">
        <f>Detail!M3</f>
        <v>53062</v>
      </c>
      <c r="D3" s="41">
        <f>Detail!E3</f>
        <v>51357</v>
      </c>
      <c r="E3" s="42">
        <f>IF(C3=0," ",(D3-C3)/C3)</f>
        <v>-3.2132222682899253E-2</v>
      </c>
    </row>
    <row r="4" spans="1:9" x14ac:dyDescent="0.2">
      <c r="A4" s="30" t="s">
        <v>9</v>
      </c>
      <c r="B4" s="26" t="s">
        <v>25</v>
      </c>
      <c r="C4" s="28">
        <f>Detail!M4</f>
        <v>49299</v>
      </c>
      <c r="D4" s="28">
        <f>Detail!E4</f>
        <v>50962</v>
      </c>
      <c r="E4" s="43">
        <f>IF(C4=0," ",(D4-C4)/C4)</f>
        <v>3.3732935759346029E-2</v>
      </c>
    </row>
    <row r="5" spans="1:9" ht="15" thickBot="1" x14ac:dyDescent="0.25">
      <c r="A5" s="32" t="s">
        <v>10</v>
      </c>
      <c r="B5" s="33" t="s">
        <v>3</v>
      </c>
      <c r="C5" s="34">
        <f>Detail!M5</f>
        <v>44391</v>
      </c>
      <c r="D5" s="34">
        <f>Detail!E5</f>
        <v>44635</v>
      </c>
      <c r="E5" s="35">
        <f>IF(C5=0," ",(D5-C5)/C5)</f>
        <v>5.4966096731319412E-3</v>
      </c>
    </row>
    <row r="6" spans="1:9" x14ac:dyDescent="0.2">
      <c r="A6" s="36"/>
      <c r="B6" s="37" t="s">
        <v>26</v>
      </c>
      <c r="C6" s="38">
        <f>Detail!M6</f>
        <v>49778.920731707316</v>
      </c>
      <c r="D6" s="38">
        <f>Detail!E6</f>
        <v>49546.267515923566</v>
      </c>
      <c r="E6" s="44">
        <f>IF(C6=0," ",(D6-C6)/C6)</f>
        <v>-4.6737296101230785E-3</v>
      </c>
    </row>
    <row r="7" spans="1:9" ht="15" thickBot="1" x14ac:dyDescent="0.25">
      <c r="A7" s="7"/>
      <c r="B7" s="7"/>
    </row>
    <row r="8" spans="1:9" x14ac:dyDescent="0.2">
      <c r="A8" s="45" t="s">
        <v>12</v>
      </c>
      <c r="B8" s="40" t="s">
        <v>4</v>
      </c>
      <c r="C8" s="41">
        <f>Detail!M8</f>
        <v>43025</v>
      </c>
      <c r="D8" s="41">
        <f>Detail!E8</f>
        <v>38650</v>
      </c>
      <c r="E8" s="42">
        <f t="shared" ref="E8:E14" si="0">IF(C8=0," ",(D8-C8)/C8)</f>
        <v>-0.10168506682161534</v>
      </c>
    </row>
    <row r="9" spans="1:9" x14ac:dyDescent="0.2">
      <c r="A9" s="25" t="s">
        <v>11</v>
      </c>
      <c r="B9" s="26" t="s">
        <v>5</v>
      </c>
      <c r="C9" s="28">
        <f>Detail!M9</f>
        <v>44199</v>
      </c>
      <c r="D9" s="28">
        <f>Detail!E9</f>
        <v>39433</v>
      </c>
      <c r="E9" s="43">
        <f t="shared" si="0"/>
        <v>-0.10783049390257698</v>
      </c>
    </row>
    <row r="10" spans="1:9" x14ac:dyDescent="0.2">
      <c r="A10" s="30" t="s">
        <v>13</v>
      </c>
      <c r="B10" s="26" t="s">
        <v>6</v>
      </c>
      <c r="C10" s="28">
        <f>Detail!M10</f>
        <v>45833</v>
      </c>
      <c r="D10" s="28">
        <f>Detail!E10</f>
        <v>40790</v>
      </c>
      <c r="E10" s="43">
        <f t="shared" si="0"/>
        <v>-0.11002989112648091</v>
      </c>
    </row>
    <row r="11" spans="1:9" x14ac:dyDescent="0.2">
      <c r="A11" s="30"/>
      <c r="B11" s="26" t="s">
        <v>7</v>
      </c>
      <c r="C11" s="28">
        <f>Detail!M11</f>
        <v>43727</v>
      </c>
      <c r="D11" s="28">
        <f>Detail!E11</f>
        <v>38955</v>
      </c>
      <c r="E11" s="43">
        <f t="shared" si="0"/>
        <v>-0.1091316577858074</v>
      </c>
    </row>
    <row r="12" spans="1:9" x14ac:dyDescent="0.2">
      <c r="A12" s="30"/>
      <c r="B12" s="26" t="s">
        <v>15</v>
      </c>
      <c r="C12" s="28">
        <f>Detail!M12</f>
        <v>49848</v>
      </c>
      <c r="D12" s="28">
        <f>Detail!E12</f>
        <v>44925</v>
      </c>
      <c r="E12" s="43">
        <f t="shared" si="0"/>
        <v>-9.8760231102551763E-2</v>
      </c>
    </row>
    <row r="13" spans="1:9" ht="15" thickBot="1" x14ac:dyDescent="0.25">
      <c r="A13" s="32" t="s">
        <v>14</v>
      </c>
      <c r="B13" s="33" t="s">
        <v>16</v>
      </c>
      <c r="C13" s="34">
        <f>Detail!M13</f>
        <v>48516</v>
      </c>
      <c r="D13" s="34">
        <f>Detail!E13</f>
        <v>41827</v>
      </c>
      <c r="E13" s="76">
        <f t="shared" si="0"/>
        <v>-0.13787204221287822</v>
      </c>
    </row>
    <row r="14" spans="1:9" x14ac:dyDescent="0.2">
      <c r="A14" s="36"/>
      <c r="B14" s="37" t="s">
        <v>27</v>
      </c>
      <c r="C14" s="38">
        <f>Detail!M14</f>
        <v>45130.383753501403</v>
      </c>
      <c r="D14" s="38">
        <f>Detail!E14</f>
        <v>40192.672086720864</v>
      </c>
      <c r="E14" s="44">
        <f t="shared" si="0"/>
        <v>-0.10940991979483114</v>
      </c>
    </row>
    <row r="15" spans="1:9" x14ac:dyDescent="0.2">
      <c r="B15" s="48"/>
    </row>
    <row r="16" spans="1:9" ht="21.75" customHeight="1" x14ac:dyDescent="0.2">
      <c r="B16" s="87"/>
      <c r="C16" s="87"/>
      <c r="D16" s="87"/>
      <c r="E16" s="87"/>
    </row>
    <row r="17" spans="1:9" s="31" customFormat="1" ht="29.25" customHeight="1" x14ac:dyDescent="0.2">
      <c r="A17" s="73"/>
      <c r="B17" s="87"/>
      <c r="C17" s="87"/>
      <c r="D17" s="87"/>
      <c r="E17" s="87"/>
      <c r="G17" s="74"/>
      <c r="H17" s="74"/>
      <c r="I17" s="46"/>
    </row>
    <row r="18" spans="1:9" ht="32.25" customHeight="1" x14ac:dyDescent="0.2">
      <c r="B18" s="88"/>
      <c r="C18" s="89"/>
      <c r="D18" s="89"/>
      <c r="E18" s="89"/>
    </row>
    <row r="19" spans="1:9" ht="33" customHeight="1" x14ac:dyDescent="0.2">
      <c r="B19" s="88"/>
      <c r="C19" s="89"/>
      <c r="D19" s="89"/>
      <c r="E19" s="89"/>
    </row>
  </sheetData>
  <mergeCells count="4">
    <mergeCell ref="B16:E16"/>
    <mergeCell ref="B17:E17"/>
    <mergeCell ref="B18:E18"/>
    <mergeCell ref="B19:E19"/>
  </mergeCells>
  <conditionalFormatting sqref="A3:B5">
    <cfRule type="expression" dxfId="9" priority="14" stopIfTrue="1">
      <formula>MOD(ROW(),2)=0</formula>
    </cfRule>
  </conditionalFormatting>
  <conditionalFormatting sqref="A8:B13">
    <cfRule type="expression" dxfId="8" priority="13" stopIfTrue="1">
      <formula>MOD(ROW(),2)=0</formula>
    </cfRule>
  </conditionalFormatting>
  <conditionalFormatting sqref="C3:E4 C5:D5">
    <cfRule type="expression" dxfId="7" priority="12" stopIfTrue="1">
      <formula>MOD(ROW(),2)=0</formula>
    </cfRule>
  </conditionalFormatting>
  <conditionalFormatting sqref="C8:E13">
    <cfRule type="expression" dxfId="6" priority="11" stopIfTrue="1">
      <formula>MOD(ROW(),2)=0</formula>
    </cfRule>
  </conditionalFormatting>
  <conditionalFormatting sqref="E5">
    <cfRule type="expression" dxfId="5" priority="1" stopIfTrue="1">
      <formula>MOD(ROW(),2)=0</formula>
    </cfRule>
  </conditionalFormatting>
  <pageMargins left="0.7" right="0.7" top="0.75" bottom="0.75" header="0.3" footer="0.3"/>
  <pageSetup orientation="portrait" r:id="rId1"/>
  <headerFooter>
    <oddFooter>&amp;RTHECB May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"/>
  <sheetViews>
    <sheetView showGridLines="0" zoomScale="70" zoomScaleNormal="70" workbookViewId="0">
      <pane xSplit="2" ySplit="2" topLeftCell="C3" activePane="bottomRight" state="frozen"/>
      <selection activeCell="C10" sqref="C10"/>
      <selection pane="topRight" activeCell="C10" sqref="C10"/>
      <selection pane="bottomLeft" activeCell="C10" sqref="C10"/>
      <selection pane="bottomRight" activeCell="G25" sqref="G25"/>
    </sheetView>
  </sheetViews>
  <sheetFormatPr defaultRowHeight="14.25" x14ac:dyDescent="0.2"/>
  <cols>
    <col min="1" max="1" width="7.85546875" style="7" hidden="1" customWidth="1"/>
    <col min="2" max="2" width="30" style="7" customWidth="1"/>
    <col min="3" max="3" width="10.140625" style="7" customWidth="1"/>
    <col min="4" max="4" width="9.42578125" style="7" customWidth="1"/>
    <col min="5" max="5" width="10.5703125" style="7" bestFit="1" customWidth="1"/>
    <col min="6" max="6" width="12.7109375" style="7" bestFit="1" customWidth="1"/>
    <col min="7" max="7" width="12.5703125" style="7" bestFit="1" customWidth="1"/>
    <col min="8" max="8" width="14.42578125" style="7" customWidth="1"/>
    <col min="9" max="9" width="4.7109375" style="7" customWidth="1"/>
    <col min="10" max="10" width="29.7109375" style="7" customWidth="1"/>
    <col min="11" max="11" width="10" style="7" customWidth="1"/>
    <col min="12" max="12" width="9.42578125" style="7" customWidth="1"/>
    <col min="13" max="13" width="10.5703125" style="7" bestFit="1" customWidth="1"/>
    <col min="14" max="14" width="14.140625" style="7" customWidth="1"/>
    <col min="15" max="15" width="12.42578125" style="7" bestFit="1" customWidth="1"/>
    <col min="16" max="16" width="14.42578125" style="7" customWidth="1"/>
    <col min="17" max="16384" width="9.140625" style="7"/>
  </cols>
  <sheetData>
    <row r="1" spans="1:18" ht="17.25" customHeight="1" thickBot="1" x14ac:dyDescent="0.25">
      <c r="B1" s="49" t="str">
        <f>"Fiscal Year "&amp;RIGHT(Summary!A3,4)&amp;" (Fall "&amp;RIGHT(Summary!A3,4)-1&amp;" converted to a nine-month equivalence)"</f>
        <v>Fiscal Year 2021 (Fall 2020 converted to a nine-month equivalence)</v>
      </c>
      <c r="J1" s="49" t="str">
        <f>"Fiscal Year "&amp;RIGHT(Summary!A3,4)-1&amp;" (Fall "&amp;RIGHT(Summary!A3,4)-2&amp;" converted to a nine-month equivalence)"</f>
        <v>Fiscal Year 2020 (Fall 2019 converted to a nine-month equivalence)</v>
      </c>
    </row>
    <row r="2" spans="1:18" s="54" customFormat="1" ht="29.25" thickBot="1" x14ac:dyDescent="0.25">
      <c r="A2" s="50" t="s">
        <v>28</v>
      </c>
      <c r="B2" s="51" t="s">
        <v>29</v>
      </c>
      <c r="C2" s="52" t="s">
        <v>30</v>
      </c>
      <c r="D2" s="52" t="s">
        <v>31</v>
      </c>
      <c r="E2" s="52" t="s">
        <v>32</v>
      </c>
      <c r="F2" s="52" t="s">
        <v>33</v>
      </c>
      <c r="G2" s="52" t="s">
        <v>34</v>
      </c>
      <c r="H2" s="53" t="s">
        <v>35</v>
      </c>
      <c r="J2" s="51" t="s">
        <v>29</v>
      </c>
      <c r="K2" s="52" t="s">
        <v>30</v>
      </c>
      <c r="L2" s="52" t="s">
        <v>31</v>
      </c>
      <c r="M2" s="52" t="s">
        <v>32</v>
      </c>
      <c r="N2" s="52" t="s">
        <v>33</v>
      </c>
      <c r="O2" s="52" t="s">
        <v>34</v>
      </c>
      <c r="P2" s="53" t="s">
        <v>35</v>
      </c>
    </row>
    <row r="3" spans="1:18" x14ac:dyDescent="0.2">
      <c r="A3" s="39" t="s">
        <v>8</v>
      </c>
      <c r="B3" s="40" t="s">
        <v>36</v>
      </c>
      <c r="C3" s="65">
        <v>78</v>
      </c>
      <c r="D3" s="66">
        <v>78</v>
      </c>
      <c r="E3" s="67">
        <v>51357</v>
      </c>
      <c r="F3" s="67">
        <v>48559</v>
      </c>
      <c r="G3" s="67">
        <v>70704</v>
      </c>
      <c r="H3" s="68">
        <v>41671</v>
      </c>
      <c r="J3" s="40" t="s">
        <v>36</v>
      </c>
      <c r="K3" s="65">
        <v>77</v>
      </c>
      <c r="L3" s="66">
        <v>77</v>
      </c>
      <c r="M3" s="67">
        <v>53062</v>
      </c>
      <c r="N3" s="67">
        <v>51076</v>
      </c>
      <c r="O3" s="67">
        <v>77914</v>
      </c>
      <c r="P3" s="68">
        <v>43905</v>
      </c>
      <c r="R3" s="56"/>
    </row>
    <row r="4" spans="1:18" x14ac:dyDescent="0.2">
      <c r="A4" s="30" t="s">
        <v>9</v>
      </c>
      <c r="B4" s="26" t="s">
        <v>2</v>
      </c>
      <c r="C4" s="59">
        <v>39</v>
      </c>
      <c r="D4" s="55">
        <v>39</v>
      </c>
      <c r="E4" s="57">
        <v>50962</v>
      </c>
      <c r="F4" s="57">
        <v>47710</v>
      </c>
      <c r="G4" s="57">
        <v>83250</v>
      </c>
      <c r="H4" s="58">
        <v>35905</v>
      </c>
      <c r="J4" s="26" t="s">
        <v>2</v>
      </c>
      <c r="K4" s="59">
        <v>44</v>
      </c>
      <c r="L4" s="55">
        <v>44</v>
      </c>
      <c r="M4" s="57">
        <v>49299</v>
      </c>
      <c r="N4" s="57">
        <v>47244</v>
      </c>
      <c r="O4" s="57">
        <v>75521</v>
      </c>
      <c r="P4" s="58">
        <v>38800</v>
      </c>
      <c r="R4" s="56"/>
    </row>
    <row r="5" spans="1:18" ht="15" thickBot="1" x14ac:dyDescent="0.25">
      <c r="A5" s="32" t="s">
        <v>10</v>
      </c>
      <c r="B5" s="33" t="s">
        <v>3</v>
      </c>
      <c r="C5" s="63">
        <v>40</v>
      </c>
      <c r="D5" s="60">
        <v>40</v>
      </c>
      <c r="E5" s="61">
        <v>44635</v>
      </c>
      <c r="F5" s="61">
        <v>42067</v>
      </c>
      <c r="G5" s="61">
        <v>65056</v>
      </c>
      <c r="H5" s="62">
        <v>34500</v>
      </c>
      <c r="J5" s="33" t="s">
        <v>3</v>
      </c>
      <c r="K5" s="63">
        <v>43</v>
      </c>
      <c r="L5" s="60">
        <v>43</v>
      </c>
      <c r="M5" s="61">
        <v>44391</v>
      </c>
      <c r="N5" s="61">
        <v>41959</v>
      </c>
      <c r="O5" s="61">
        <v>65746</v>
      </c>
      <c r="P5" s="62">
        <v>35535</v>
      </c>
      <c r="R5" s="56"/>
    </row>
    <row r="6" spans="1:18" x14ac:dyDescent="0.2">
      <c r="A6" s="36"/>
      <c r="B6" s="37" t="s">
        <v>37</v>
      </c>
      <c r="C6" s="64">
        <f>SUM(C3:C5)</f>
        <v>157</v>
      </c>
      <c r="D6" s="64">
        <f>SUM(D3:D5)</f>
        <v>157</v>
      </c>
      <c r="E6" s="56">
        <f>(E3*D3+E4*D4+E5*D5)/D6</f>
        <v>49546.267515923566</v>
      </c>
      <c r="F6" s="69">
        <f>MEDIAN(F3:F5)</f>
        <v>47710</v>
      </c>
      <c r="G6" s="69">
        <f>MAX(G3:G5)</f>
        <v>83250</v>
      </c>
      <c r="H6" s="75">
        <f>MIN(H3:H5)</f>
        <v>34500</v>
      </c>
      <c r="J6" s="37" t="s">
        <v>37</v>
      </c>
      <c r="K6" s="64">
        <f>SUM(K3:K5)</f>
        <v>164</v>
      </c>
      <c r="L6" s="64">
        <f>SUM(L3:L5)</f>
        <v>164</v>
      </c>
      <c r="M6" s="56">
        <f>(M3*L3+M4*L4+M5*L5)/L6</f>
        <v>49778.920731707316</v>
      </c>
      <c r="N6" s="69">
        <f>MEDIAN(N3:N5)</f>
        <v>47244</v>
      </c>
      <c r="O6" s="69">
        <f>MAX(O3:O5)</f>
        <v>77914</v>
      </c>
      <c r="P6" s="75">
        <f>MIN(P3:P5)</f>
        <v>35535</v>
      </c>
      <c r="R6" s="56"/>
    </row>
    <row r="7" spans="1:18" ht="15" thickBot="1" x14ac:dyDescent="0.25">
      <c r="R7" s="56"/>
    </row>
    <row r="8" spans="1:18" x14ac:dyDescent="0.2">
      <c r="A8" s="45" t="s">
        <v>12</v>
      </c>
      <c r="B8" s="40" t="s">
        <v>4</v>
      </c>
      <c r="C8" s="65">
        <v>97</v>
      </c>
      <c r="D8" s="66">
        <v>97</v>
      </c>
      <c r="E8" s="67">
        <v>38650</v>
      </c>
      <c r="F8" s="67">
        <v>38952</v>
      </c>
      <c r="G8" s="67">
        <v>52200</v>
      </c>
      <c r="H8" s="68">
        <v>25254</v>
      </c>
      <c r="J8" s="40" t="s">
        <v>4</v>
      </c>
      <c r="K8" s="65">
        <v>92</v>
      </c>
      <c r="L8" s="66">
        <v>92</v>
      </c>
      <c r="M8" s="67">
        <v>43025</v>
      </c>
      <c r="N8" s="67">
        <v>42750</v>
      </c>
      <c r="O8" s="67">
        <v>58050</v>
      </c>
      <c r="P8" s="68">
        <v>26775</v>
      </c>
      <c r="R8" s="56"/>
    </row>
    <row r="9" spans="1:18" x14ac:dyDescent="0.2">
      <c r="A9" s="25" t="s">
        <v>11</v>
      </c>
      <c r="B9" s="26" t="s">
        <v>5</v>
      </c>
      <c r="C9" s="59">
        <v>26</v>
      </c>
      <c r="D9" s="55">
        <v>26</v>
      </c>
      <c r="E9" s="57">
        <v>39433</v>
      </c>
      <c r="F9" s="57">
        <v>38903</v>
      </c>
      <c r="G9" s="57">
        <v>51003</v>
      </c>
      <c r="H9" s="58">
        <v>30609</v>
      </c>
      <c r="J9" s="26" t="s">
        <v>5</v>
      </c>
      <c r="K9" s="59">
        <v>21</v>
      </c>
      <c r="L9" s="55">
        <v>21</v>
      </c>
      <c r="M9" s="57">
        <v>44199</v>
      </c>
      <c r="N9" s="57">
        <v>43050</v>
      </c>
      <c r="O9" s="57">
        <v>52272</v>
      </c>
      <c r="P9" s="58">
        <v>38250</v>
      </c>
      <c r="R9" s="56"/>
    </row>
    <row r="10" spans="1:18" x14ac:dyDescent="0.2">
      <c r="A10" s="30" t="s">
        <v>13</v>
      </c>
      <c r="B10" s="26" t="s">
        <v>6</v>
      </c>
      <c r="C10" s="59">
        <v>168</v>
      </c>
      <c r="D10" s="55">
        <v>168</v>
      </c>
      <c r="E10" s="57">
        <v>40790</v>
      </c>
      <c r="F10" s="57">
        <v>39092</v>
      </c>
      <c r="G10" s="57">
        <v>104301</v>
      </c>
      <c r="H10" s="58">
        <v>25254</v>
      </c>
      <c r="J10" s="26" t="s">
        <v>6</v>
      </c>
      <c r="K10" s="59">
        <v>161</v>
      </c>
      <c r="L10" s="55">
        <v>161</v>
      </c>
      <c r="M10" s="57">
        <v>45833</v>
      </c>
      <c r="N10" s="57">
        <v>44253</v>
      </c>
      <c r="O10" s="57">
        <v>82548</v>
      </c>
      <c r="P10" s="58">
        <v>38250</v>
      </c>
      <c r="R10" s="56"/>
    </row>
    <row r="11" spans="1:18" ht="15" thickBot="1" x14ac:dyDescent="0.25">
      <c r="A11" s="32" t="s">
        <v>14</v>
      </c>
      <c r="B11" s="59" t="s">
        <v>7</v>
      </c>
      <c r="C11" s="55">
        <v>43</v>
      </c>
      <c r="D11" s="70">
        <v>43</v>
      </c>
      <c r="E11" s="57">
        <v>38955</v>
      </c>
      <c r="F11" s="71">
        <v>38853</v>
      </c>
      <c r="G11" s="57">
        <v>54000</v>
      </c>
      <c r="H11" s="58">
        <v>25254</v>
      </c>
      <c r="J11" s="26" t="s">
        <v>7</v>
      </c>
      <c r="K11" s="59">
        <v>45</v>
      </c>
      <c r="L11" s="55">
        <v>45</v>
      </c>
      <c r="M11" s="57">
        <v>43727</v>
      </c>
      <c r="N11" s="57">
        <v>44202</v>
      </c>
      <c r="O11" s="57">
        <v>54900</v>
      </c>
      <c r="P11" s="58">
        <v>26253</v>
      </c>
      <c r="R11" s="56"/>
    </row>
    <row r="12" spans="1:18" x14ac:dyDescent="0.2">
      <c r="A12" s="30"/>
      <c r="B12" s="26" t="s">
        <v>15</v>
      </c>
      <c r="C12" s="59">
        <v>21</v>
      </c>
      <c r="D12" s="55">
        <v>21</v>
      </c>
      <c r="E12" s="57">
        <v>44925</v>
      </c>
      <c r="F12" s="57">
        <v>45009</v>
      </c>
      <c r="G12" s="57">
        <v>57006</v>
      </c>
      <c r="H12" s="58">
        <v>31500</v>
      </c>
      <c r="J12" s="26" t="s">
        <v>15</v>
      </c>
      <c r="K12" s="57">
        <v>26</v>
      </c>
      <c r="L12" s="57">
        <v>26</v>
      </c>
      <c r="M12" s="57">
        <v>49848</v>
      </c>
      <c r="N12" s="57">
        <v>50256</v>
      </c>
      <c r="O12" s="57">
        <v>58275</v>
      </c>
      <c r="P12" s="58">
        <v>38250</v>
      </c>
      <c r="R12" s="56"/>
    </row>
    <row r="13" spans="1:18" ht="15" thickBot="1" x14ac:dyDescent="0.25">
      <c r="B13" s="33" t="s">
        <v>16</v>
      </c>
      <c r="C13" s="63">
        <v>14</v>
      </c>
      <c r="D13" s="60">
        <v>14</v>
      </c>
      <c r="E13" s="61">
        <v>41827</v>
      </c>
      <c r="F13" s="61">
        <v>43047</v>
      </c>
      <c r="G13" s="61">
        <v>51012</v>
      </c>
      <c r="H13" s="62">
        <v>26253</v>
      </c>
      <c r="J13" s="33" t="s">
        <v>16</v>
      </c>
      <c r="K13" s="61">
        <v>12</v>
      </c>
      <c r="L13" s="61">
        <v>12</v>
      </c>
      <c r="M13" s="61">
        <v>48516</v>
      </c>
      <c r="N13" s="61">
        <v>50409</v>
      </c>
      <c r="O13" s="61">
        <v>60075</v>
      </c>
      <c r="P13" s="62">
        <v>27837</v>
      </c>
    </row>
    <row r="14" spans="1:18" x14ac:dyDescent="0.2">
      <c r="A14" s="36"/>
      <c r="B14" s="37" t="s">
        <v>27</v>
      </c>
      <c r="C14" s="64">
        <f>SUM(C8:C13)</f>
        <v>369</v>
      </c>
      <c r="D14" s="64">
        <f>SUM(D8:D13)</f>
        <v>369</v>
      </c>
      <c r="E14" s="56">
        <f>(E8*D8+E9*D9+E10*D10+E11*D11+E12*D12+D13*E13)/D14</f>
        <v>40192.672086720864</v>
      </c>
      <c r="F14" s="69">
        <f>MEDIAN(F8:F13)</f>
        <v>39022</v>
      </c>
      <c r="G14" s="69">
        <f>MAX(G8:G13)</f>
        <v>104301</v>
      </c>
      <c r="H14" s="75">
        <f>MIN(H8:H13)</f>
        <v>25254</v>
      </c>
      <c r="J14" s="37" t="s">
        <v>27</v>
      </c>
      <c r="K14" s="64">
        <f>SUM(K8:K13)</f>
        <v>357</v>
      </c>
      <c r="L14" s="64">
        <f>SUM(L8:L13)</f>
        <v>357</v>
      </c>
      <c r="M14" s="56">
        <f>(M8*L8+M9*L9+M10*L10+M11*L11+M12*L12+M13*L13)/L14</f>
        <v>45130.383753501403</v>
      </c>
      <c r="N14" s="69">
        <f>MEDIAN(N8:N13)</f>
        <v>44227.5</v>
      </c>
      <c r="O14" s="69">
        <f>MAX(O8:O13)</f>
        <v>82548</v>
      </c>
      <c r="P14" s="75">
        <f>MIN(P8:P13)</f>
        <v>26253</v>
      </c>
      <c r="R14" s="56"/>
    </row>
    <row r="15" spans="1:18" x14ac:dyDescent="0.2">
      <c r="A15" s="36"/>
      <c r="C15" s="64"/>
      <c r="D15" s="64"/>
      <c r="E15" s="56"/>
      <c r="F15" s="56"/>
      <c r="G15" s="69"/>
      <c r="H15" s="69"/>
      <c r="J15" s="37"/>
      <c r="K15" s="64"/>
      <c r="L15" s="64"/>
      <c r="M15" s="56"/>
      <c r="N15" s="56"/>
      <c r="O15" s="69"/>
      <c r="P15" s="69"/>
    </row>
    <row r="16" spans="1:18" ht="45" customHeight="1" x14ac:dyDescent="0.2">
      <c r="B16" s="90" t="s">
        <v>41</v>
      </c>
      <c r="C16" s="90"/>
      <c r="D16" s="90"/>
      <c r="E16" s="90"/>
      <c r="F16" s="90"/>
      <c r="G16" s="90"/>
      <c r="H16" s="90"/>
      <c r="J16" s="90"/>
      <c r="K16" s="90"/>
      <c r="L16" s="90"/>
      <c r="M16" s="90"/>
      <c r="N16" s="90"/>
      <c r="O16" s="90"/>
      <c r="P16" s="90"/>
    </row>
    <row r="17" spans="2:10" ht="21" customHeight="1" x14ac:dyDescent="0.2">
      <c r="B17" s="72" t="s">
        <v>39</v>
      </c>
      <c r="J17" s="72"/>
    </row>
  </sheetData>
  <mergeCells count="2">
    <mergeCell ref="B16:H16"/>
    <mergeCell ref="J16:P16"/>
  </mergeCells>
  <conditionalFormatting sqref="A12 A3:H5 A8:H11 B12:H13 J3:P5 J8:P10 J11:J13">
    <cfRule type="expression" dxfId="4" priority="20" stopIfTrue="1">
      <formula>MOD(ROW(),2)=0</formula>
    </cfRule>
  </conditionalFormatting>
  <conditionalFormatting sqref="K11:P11 M12:P12">
    <cfRule type="expression" dxfId="3" priority="5" stopIfTrue="1">
      <formula>MOD(ROW(),2)=0</formula>
    </cfRule>
  </conditionalFormatting>
  <conditionalFormatting sqref="P13">
    <cfRule type="expression" dxfId="2" priority="4" stopIfTrue="1">
      <formula>MOD(ROW(),2)=0</formula>
    </cfRule>
  </conditionalFormatting>
  <conditionalFormatting sqref="K12:L13">
    <cfRule type="expression" dxfId="1" priority="3" stopIfTrue="1">
      <formula>MOD(ROW(),2)=0</formula>
    </cfRule>
  </conditionalFormatting>
  <conditionalFormatting sqref="M13:O13">
    <cfRule type="expression" dxfId="0" priority="2" stopIfTrue="1">
      <formula>MOD(ROW(),2)=0</formula>
    </cfRule>
  </conditionalFormatting>
  <pageMargins left="0.7" right="0.7" top="0.75" bottom="0.75" header="0.3" footer="0.3"/>
  <pageSetup fitToWidth="0" orientation="portrait" r:id="rId1"/>
  <headerFooter>
    <oddFooter>&amp;RTHECB May 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36788C29AC9649B90F2E6675A20118" ma:contentTypeVersion="9" ma:contentTypeDescription="Create a new document." ma:contentTypeScope="" ma:versionID="b7899353a6c881314c2cd4f0c2047b5c">
  <xsd:schema xmlns:xsd="http://www.w3.org/2001/XMLSchema" xmlns:xs="http://www.w3.org/2001/XMLSchema" xmlns:p="http://schemas.microsoft.com/office/2006/metadata/properties" xmlns:ns1="5d92a71a-3ff2-49b7-99e9-0e7f5025f7c1" xmlns:ns3="dc0febaa-0815-45ea-8e66-102de321f9ae" targetNamespace="http://schemas.microsoft.com/office/2006/metadata/properties" ma:root="true" ma:fieldsID="bc8491ee5f95e9e00ffbff6d43aaebc8" ns1:_="" ns3:_="">
    <xsd:import namespace="5d92a71a-3ff2-49b7-99e9-0e7f5025f7c1"/>
    <xsd:import namespace="dc0febaa-0815-45ea-8e66-102de321f9ae"/>
    <xsd:element name="properties">
      <xsd:complexType>
        <xsd:sequence>
          <xsd:element name="documentManagement">
            <xsd:complexType>
              <xsd:all>
                <xsd:element ref="ns1:AC_x0020_Approva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2a71a-3ff2-49b7-99e9-0e7f5025f7c1" elementFormDefault="qualified">
    <xsd:import namespace="http://schemas.microsoft.com/office/2006/documentManagement/types"/>
    <xsd:import namespace="http://schemas.microsoft.com/office/infopath/2007/PartnerControls"/>
    <xsd:element name="AC_x0020_Approval" ma:index="0" nillable="true" ma:displayName="Approval" ma:default="Submitted to Director" ma:format="Dropdown" ma:internalName="AC_x0020_Approval">
      <xsd:simpleType>
        <xsd:restriction base="dms:Choice">
          <xsd:enumeration value="Submitted to Director"/>
          <xsd:enumeration value="Submitted to Dep ASST Commissioner"/>
          <xsd:enumeration value="Approved by ASST Commissione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febaa-0815-45ea-8e66-102de321f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x0020_Approval xmlns="5d92a71a-3ff2-49b7-99e9-0e7f5025f7c1">Submitted to Director</AC_x0020_Approv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6C0BAE-36D8-4569-9A18-600109A369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92a71a-3ff2-49b7-99e9-0e7f5025f7c1"/>
    <ds:schemaRef ds:uri="dc0febaa-0815-45ea-8e66-102de321f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AD1552-43A7-4198-B4E1-9674F88ED054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5d92a71a-3ff2-49b7-99e9-0e7f5025f7c1"/>
    <ds:schemaRef ds:uri="http://schemas.microsoft.com/office/infopath/2007/PartnerControls"/>
    <ds:schemaRef ds:uri="http://schemas.microsoft.com/office/2006/metadata/properties"/>
    <ds:schemaRef ds:uri="dc0febaa-0815-45ea-8e66-102de321f9ae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94ED5A-674B-4DB6-A898-9F0953ED30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Summary</vt:lpstr>
      <vt:lpstr>YoY</vt:lpstr>
      <vt:lpstr>Detail</vt:lpstr>
      <vt:lpstr>Detail!Print_Area</vt:lpstr>
      <vt:lpstr>YoY!Print_Area</vt:lpstr>
      <vt:lpstr>Detail!Print_Titles</vt:lpstr>
      <vt:lpstr>YoY!Print_Titles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TSTC and Lamar State Colleges Average Faculty Salary, FY 2021</dc:title>
  <dc:subject>Average Budgeted Faculty Salary</dc:subject>
  <dc:creator>Funding and Resource Planning</dc:creator>
  <cp:keywords>Faculty Salary</cp:keywords>
  <cp:lastModifiedBy>King, Clifford</cp:lastModifiedBy>
  <cp:lastPrinted>2013-05-17T21:25:53Z</cp:lastPrinted>
  <dcterms:created xsi:type="dcterms:W3CDTF">2009-02-04T20:18:13Z</dcterms:created>
  <dcterms:modified xsi:type="dcterms:W3CDTF">2021-12-14T21:06:15Z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0x010100DD36788C29AC9649B90F2E6675A20118</vt:lpwstr>
  </property>
</Properties>
</file>