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4.xml" ContentType="application/vnd.openxmlformats-officedocument.drawingml.chartshapes+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5.xml" ContentType="application/vnd.openxmlformats-officedocument.drawingml.chartshapes+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6.xml" ContentType="application/vnd.openxmlformats-officedocument.drawingml.chartshapes+xml"/>
  <Override PartName="/xl/drawings/drawing7.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8.xml" ContentType="application/vnd.openxmlformats-officedocument.drawing+xml"/>
  <Override PartName="/xl/ctrlProps/ctrlProp1.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codeName="ThisWorkbook" hidePivotFieldList="1" defaultThemeVersion="124226"/>
  <mc:AlternateContent xmlns:mc="http://schemas.openxmlformats.org/markup-compatibility/2006">
    <mc:Choice Requires="x15">
      <x15ac:absPath xmlns:x15ac="http://schemas.microsoft.com/office/spreadsheetml/2010/11/ac" url="H:\APP\PA\PAForum\Web Publications\FINANCE\Research Funding\"/>
    </mc:Choice>
  </mc:AlternateContent>
  <xr:revisionPtr revIDLastSave="0" documentId="13_ncr:1_{A62A2D80-205B-43CC-AD79-D264AF1B5051}" xr6:coauthVersionLast="45" xr6:coauthVersionMax="45" xr10:uidLastSave="{00000000-0000-0000-0000-000000000000}"/>
  <bookViews>
    <workbookView xWindow="-120" yWindow="-120" windowWidth="20730" windowHeight="11160" tabRatio="889" activeTab="1" xr2:uid="{00000000-000D-0000-FFFF-FFFF00000000}"/>
  </bookViews>
  <sheets>
    <sheet name="Charts" sheetId="29" r:id="rId1"/>
    <sheet name="Summ-Dollars" sheetId="4" r:id="rId2"/>
    <sheet name="Unfunded Matches" sheetId="23" r:id="rId3"/>
    <sheet name="By Inst By Disp" sheetId="24" r:id="rId4"/>
    <sheet name="H-Summ-Dollars" sheetId="25" r:id="rId5"/>
    <sheet name="H-By Inst By Disp" sheetId="26" r:id="rId6"/>
  </sheets>
  <definedNames>
    <definedName name="_xlnm._FilterDatabase" localSheetId="3" hidden="1">'By Inst By Disp'!#REF!</definedName>
    <definedName name="_xlnm._FilterDatabase" localSheetId="0" hidden="1">Charts!#REF!</definedName>
    <definedName name="_xlnm._FilterDatabase" localSheetId="5" hidden="1">'H-By Inst By Disp'!#REF!</definedName>
    <definedName name="_xlnm._FilterDatabase" localSheetId="4" hidden="1">'H-Summ-Dollars'!#REF!</definedName>
    <definedName name="_xlnm._FilterDatabase" localSheetId="1" hidden="1">'Summ-Dollars'!#REF!</definedName>
    <definedName name="_xlnm._FilterDatabase" localSheetId="2" hidden="1">'Unfunded Matches'!$A$6:$E$670</definedName>
    <definedName name="_xlnm.Print_Area" localSheetId="3">'By Inst By Disp'!$A$1:$F$184</definedName>
    <definedName name="_xlnm.Print_Area" localSheetId="0">Charts!$A$1:$G$120</definedName>
    <definedName name="_xlnm.Print_Area" localSheetId="5">'H-By Inst By Disp'!$A$1:$P$6</definedName>
    <definedName name="_xlnm.Print_Area" localSheetId="4">'H-Summ-Dollars'!$A$1:$P$131</definedName>
    <definedName name="_xlnm.Print_Area" localSheetId="1">'Summ-Dollars'!$A$1:$F$135</definedName>
    <definedName name="Z_256B0A96_ADAD_48C8_B327_D2C70D04BA49_.wvu.FilterData" localSheetId="3" hidden="1">'By Inst By Disp'!#REF!</definedName>
    <definedName name="Z_256B0A96_ADAD_48C8_B327_D2C70D04BA49_.wvu.FilterData" localSheetId="0" hidden="1">Charts!#REF!</definedName>
    <definedName name="Z_256B0A96_ADAD_48C8_B327_D2C70D04BA49_.wvu.FilterData" localSheetId="5" hidden="1">'H-By Inst By Disp'!#REF!</definedName>
    <definedName name="Z_256B0A96_ADAD_48C8_B327_D2C70D04BA49_.wvu.FilterData" localSheetId="4" hidden="1">'H-Summ-Dollars'!#REF!</definedName>
    <definedName name="Z_256B0A96_ADAD_48C8_B327_D2C70D04BA49_.wvu.FilterData" localSheetId="1" hidden="1">'Summ-Dollars'!#REF!</definedName>
    <definedName name="Z_8ABBDCEA_E9F8_43E1_B0C1_83914BF00B59_.wvu.Cols" localSheetId="3" hidden="1">'By Inst By Disp'!#REF!</definedName>
    <definedName name="Z_8ABBDCEA_E9F8_43E1_B0C1_83914BF00B59_.wvu.Cols" localSheetId="0" hidden="1">Charts!#REF!</definedName>
    <definedName name="Z_8ABBDCEA_E9F8_43E1_B0C1_83914BF00B59_.wvu.Cols" localSheetId="5" hidden="1">'H-By Inst By Disp'!#REF!</definedName>
    <definedName name="Z_8ABBDCEA_E9F8_43E1_B0C1_83914BF00B59_.wvu.Cols" localSheetId="4" hidden="1">'H-Summ-Dollars'!#REF!</definedName>
    <definedName name="Z_8ABBDCEA_E9F8_43E1_B0C1_83914BF00B59_.wvu.Cols" localSheetId="1" hidden="1">'Summ-Dollars'!#REF!</definedName>
    <definedName name="Z_8ABBDCEA_E9F8_43E1_B0C1_83914BF00B59_.wvu.FilterData" localSheetId="3" hidden="1">'By Inst By Disp'!#REF!</definedName>
    <definedName name="Z_8ABBDCEA_E9F8_43E1_B0C1_83914BF00B59_.wvu.FilterData" localSheetId="0" hidden="1">Charts!#REF!</definedName>
    <definedName name="Z_8ABBDCEA_E9F8_43E1_B0C1_83914BF00B59_.wvu.FilterData" localSheetId="5" hidden="1">'H-By Inst By Disp'!#REF!</definedName>
    <definedName name="Z_8ABBDCEA_E9F8_43E1_B0C1_83914BF00B59_.wvu.FilterData" localSheetId="4" hidden="1">'H-Summ-Dollars'!#REF!</definedName>
    <definedName name="Z_8ABBDCEA_E9F8_43E1_B0C1_83914BF00B59_.wvu.FilterData" localSheetId="1" hidden="1">'Summ-Dollars'!#REF!</definedName>
    <definedName name="Z_DFEE1378_A253_4C5A_94E3_9178F561D2C1_.wvu.Cols" localSheetId="3" hidden="1">'By Inst By Disp'!#REF!</definedName>
    <definedName name="Z_DFEE1378_A253_4C5A_94E3_9178F561D2C1_.wvu.Cols" localSheetId="0" hidden="1">Charts!#REF!</definedName>
    <definedName name="Z_DFEE1378_A253_4C5A_94E3_9178F561D2C1_.wvu.Cols" localSheetId="5" hidden="1">'H-By Inst By Disp'!#REF!</definedName>
    <definedName name="Z_DFEE1378_A253_4C5A_94E3_9178F561D2C1_.wvu.Cols" localSheetId="4" hidden="1">'H-Summ-Dollars'!#REF!</definedName>
    <definedName name="Z_DFEE1378_A253_4C5A_94E3_9178F561D2C1_.wvu.Cols" localSheetId="1" hidden="1">'Summ-Dollars'!#REF!</definedName>
    <definedName name="Z_DFEE1378_A253_4C5A_94E3_9178F561D2C1_.wvu.FilterData" localSheetId="3" hidden="1">'By Inst By Disp'!#REF!</definedName>
    <definedName name="Z_DFEE1378_A253_4C5A_94E3_9178F561D2C1_.wvu.FilterData" localSheetId="0" hidden="1">Charts!#REF!</definedName>
    <definedName name="Z_DFEE1378_A253_4C5A_94E3_9178F561D2C1_.wvu.FilterData" localSheetId="5" hidden="1">'H-By Inst By Disp'!#REF!</definedName>
    <definedName name="Z_DFEE1378_A253_4C5A_94E3_9178F561D2C1_.wvu.FilterData" localSheetId="4" hidden="1">'H-Summ-Dollars'!#REF!</definedName>
    <definedName name="Z_DFEE1378_A253_4C5A_94E3_9178F561D2C1_.wvu.FilterData" localSheetId="1" hidden="1">'Summ-Dollars'!#REF!</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670" i="23" l="1"/>
  <c r="A2" i="23"/>
  <c r="G7" i="23"/>
  <c r="I7" i="23"/>
  <c r="H7" i="23"/>
  <c r="G8" i="23"/>
  <c r="J7" i="23"/>
  <c r="I8" i="23"/>
  <c r="H8" i="23"/>
  <c r="G9" i="23"/>
  <c r="H9" i="23"/>
  <c r="G10" i="23"/>
  <c r="J8" i="23"/>
  <c r="H10" i="23"/>
  <c r="G11" i="23"/>
  <c r="I9" i="23"/>
  <c r="H11" i="23"/>
  <c r="G12" i="23"/>
  <c r="J9" i="23"/>
  <c r="H12" i="23"/>
  <c r="G13" i="23"/>
  <c r="I10" i="23"/>
  <c r="H13" i="23"/>
  <c r="J10" i="23"/>
  <c r="I11" i="23"/>
  <c r="G14" i="23"/>
  <c r="H14" i="23"/>
  <c r="J11" i="23"/>
  <c r="I12" i="23"/>
  <c r="G15" i="23"/>
  <c r="H15" i="23"/>
  <c r="G16" i="23"/>
  <c r="J12" i="23"/>
  <c r="H16" i="23"/>
  <c r="G17" i="23"/>
  <c r="I13" i="23"/>
  <c r="H17" i="23"/>
  <c r="G18" i="23"/>
  <c r="J13" i="23"/>
  <c r="I14" i="23"/>
  <c r="H18" i="23"/>
  <c r="G19" i="23"/>
  <c r="J14" i="23"/>
  <c r="H19" i="23"/>
  <c r="G20" i="23"/>
  <c r="I15" i="23"/>
  <c r="H20" i="23"/>
  <c r="G21" i="23"/>
  <c r="J15" i="23"/>
  <c r="I16" i="23"/>
  <c r="H21" i="23"/>
  <c r="G22" i="23"/>
  <c r="J16" i="23"/>
  <c r="H22" i="23"/>
  <c r="G23" i="23"/>
  <c r="I17" i="23"/>
  <c r="H23" i="23"/>
  <c r="G24" i="23"/>
  <c r="J17" i="23"/>
  <c r="I18" i="23"/>
  <c r="H24" i="23"/>
  <c r="G25" i="23"/>
  <c r="J18" i="23"/>
  <c r="H25" i="23"/>
  <c r="G26" i="23"/>
  <c r="I19" i="23"/>
  <c r="H26" i="23"/>
  <c r="J19" i="23"/>
  <c r="I20" i="23"/>
  <c r="G27" i="23"/>
  <c r="H27" i="23"/>
  <c r="J20" i="23"/>
  <c r="I21" i="23"/>
  <c r="J21" i="23"/>
  <c r="G28" i="23"/>
  <c r="H28" i="23"/>
  <c r="G29" i="23"/>
  <c r="I22" i="23"/>
  <c r="J22" i="23"/>
  <c r="H29" i="23"/>
  <c r="G30" i="23"/>
  <c r="I23" i="23"/>
  <c r="J23" i="23"/>
  <c r="H30" i="23"/>
  <c r="G31" i="23"/>
  <c r="H31" i="23"/>
  <c r="I24" i="23"/>
  <c r="J24" i="23"/>
  <c r="G32" i="23"/>
  <c r="H32" i="23"/>
  <c r="I25" i="23"/>
  <c r="J25" i="23"/>
  <c r="G33" i="23"/>
  <c r="H33" i="23"/>
  <c r="I26" i="23"/>
  <c r="J26" i="23"/>
  <c r="G34" i="23"/>
  <c r="H34" i="23"/>
  <c r="G35" i="23"/>
  <c r="I27" i="23"/>
  <c r="J27" i="23"/>
  <c r="I28" i="23"/>
  <c r="J28" i="23"/>
  <c r="H35" i="23"/>
  <c r="G36" i="23"/>
  <c r="H36" i="23"/>
  <c r="I29" i="23"/>
  <c r="J29" i="23"/>
  <c r="I30" i="23"/>
  <c r="J30" i="23"/>
  <c r="G37" i="23"/>
  <c r="I31" i="23"/>
  <c r="J31" i="23"/>
  <c r="H37" i="23"/>
  <c r="I32" i="23"/>
  <c r="J32" i="23"/>
  <c r="G38" i="23"/>
  <c r="I33" i="23"/>
  <c r="J33" i="23"/>
  <c r="H38" i="23"/>
  <c r="I34" i="23"/>
  <c r="G39" i="23"/>
  <c r="H39" i="23"/>
  <c r="G40" i="23"/>
  <c r="J34" i="23"/>
  <c r="I35" i="23"/>
  <c r="J35" i="23"/>
  <c r="H40" i="23"/>
  <c r="I36" i="23"/>
  <c r="J36" i="23"/>
  <c r="G41" i="23"/>
  <c r="H41" i="23"/>
  <c r="I37" i="23"/>
  <c r="G42" i="23"/>
  <c r="H42" i="23"/>
  <c r="G43" i="23"/>
  <c r="J37" i="23"/>
  <c r="I38" i="23"/>
  <c r="J38" i="23"/>
  <c r="H43" i="23"/>
  <c r="I39" i="23"/>
  <c r="J39" i="23"/>
  <c r="G44" i="23"/>
  <c r="H44" i="23"/>
  <c r="G45" i="23"/>
  <c r="I40" i="23"/>
  <c r="H45" i="23"/>
  <c r="J40" i="23"/>
  <c r="I41" i="23"/>
  <c r="J41" i="23"/>
  <c r="G46" i="23"/>
  <c r="H46" i="23"/>
  <c r="G47" i="23"/>
  <c r="I42" i="23"/>
  <c r="J42" i="23"/>
  <c r="H47" i="23"/>
  <c r="G48" i="23"/>
  <c r="H48" i="23"/>
  <c r="I43" i="23"/>
  <c r="J43" i="23"/>
  <c r="G49" i="23"/>
  <c r="I44" i="23"/>
  <c r="J44" i="23"/>
  <c r="H49" i="23"/>
  <c r="G50" i="23"/>
  <c r="I45" i="23"/>
  <c r="J45" i="23"/>
  <c r="I46" i="23"/>
  <c r="J46" i="23"/>
  <c r="H50" i="23"/>
  <c r="I47" i="23"/>
  <c r="G51" i="23"/>
  <c r="H51" i="23"/>
  <c r="J47" i="23"/>
  <c r="I48" i="23"/>
  <c r="J48" i="23"/>
  <c r="G52" i="23"/>
  <c r="H52" i="23"/>
  <c r="I49" i="23"/>
  <c r="J49" i="23"/>
  <c r="G53" i="23"/>
  <c r="I50" i="23"/>
  <c r="J50" i="23"/>
  <c r="H53" i="23"/>
  <c r="I51" i="23"/>
  <c r="J51" i="23"/>
  <c r="G54" i="23"/>
  <c r="H54" i="23"/>
  <c r="G55" i="23"/>
  <c r="H55" i="23"/>
  <c r="I52" i="23"/>
  <c r="J52" i="23"/>
  <c r="I53" i="23"/>
  <c r="J53" i="23"/>
  <c r="G56" i="23"/>
  <c r="I54" i="23"/>
  <c r="J54" i="23"/>
  <c r="H56" i="23"/>
  <c r="I55" i="23"/>
  <c r="J55" i="23"/>
  <c r="G57" i="23"/>
  <c r="H57" i="23"/>
  <c r="G58" i="23"/>
  <c r="H58" i="23"/>
  <c r="I56" i="23"/>
  <c r="J56" i="23"/>
  <c r="G59" i="23"/>
  <c r="I57" i="23"/>
  <c r="J57" i="23"/>
  <c r="I58" i="23"/>
  <c r="J58" i="23"/>
  <c r="H59" i="23"/>
  <c r="I59" i="23"/>
  <c r="J59" i="23"/>
  <c r="G60" i="23"/>
  <c r="H60" i="23"/>
  <c r="G61" i="23"/>
  <c r="I60" i="23"/>
  <c r="J60" i="23"/>
  <c r="I61" i="23"/>
  <c r="J61" i="23"/>
  <c r="H61" i="23"/>
  <c r="G62" i="23"/>
  <c r="I62" i="23"/>
  <c r="J62" i="23"/>
  <c r="H62" i="23"/>
  <c r="G63" i="23"/>
  <c r="I63" i="23"/>
  <c r="J63" i="23"/>
  <c r="H63" i="23"/>
  <c r="G64" i="23"/>
  <c r="I64" i="23"/>
  <c r="J64" i="23"/>
  <c r="H64" i="23"/>
  <c r="G65" i="23"/>
  <c r="I65" i="23"/>
  <c r="J65" i="23"/>
  <c r="H65" i="23"/>
  <c r="G66" i="23"/>
  <c r="I66" i="23"/>
  <c r="J66" i="23"/>
  <c r="H66" i="23"/>
  <c r="G67" i="23"/>
  <c r="I67" i="23"/>
  <c r="J67" i="23"/>
  <c r="H67" i="23"/>
  <c r="G68" i="23"/>
  <c r="I68" i="23"/>
  <c r="J68" i="23"/>
  <c r="H68" i="23"/>
  <c r="G69" i="23"/>
  <c r="I69" i="23"/>
  <c r="J69" i="23"/>
  <c r="H69" i="23"/>
  <c r="G70" i="23"/>
  <c r="I70" i="23"/>
  <c r="J70" i="23"/>
  <c r="H70" i="23"/>
  <c r="G71" i="23"/>
  <c r="I71" i="23"/>
  <c r="J71" i="23"/>
  <c r="H71" i="23"/>
  <c r="G72" i="23"/>
  <c r="I72" i="23"/>
  <c r="J72" i="23"/>
  <c r="H72" i="23"/>
  <c r="G73" i="23"/>
  <c r="I73" i="23"/>
  <c r="J73" i="23"/>
  <c r="H73" i="23"/>
  <c r="G74" i="23"/>
  <c r="I74" i="23"/>
  <c r="J74" i="23"/>
  <c r="H74" i="23"/>
  <c r="G75" i="23"/>
  <c r="I75" i="23"/>
  <c r="J75" i="23"/>
  <c r="H75" i="23"/>
  <c r="G76" i="23"/>
  <c r="I76" i="23"/>
  <c r="J76" i="23"/>
  <c r="H76" i="23"/>
  <c r="G77" i="23"/>
  <c r="H77" i="23"/>
  <c r="G78" i="23"/>
  <c r="I77" i="23"/>
  <c r="J77" i="23"/>
  <c r="I78" i="23"/>
  <c r="J78" i="23"/>
  <c r="H78" i="23"/>
  <c r="G79" i="23"/>
  <c r="I79" i="23"/>
  <c r="J79" i="23"/>
  <c r="H79" i="23"/>
  <c r="G80" i="23"/>
  <c r="I80" i="23"/>
  <c r="J80" i="23"/>
  <c r="H80" i="23"/>
  <c r="G81" i="23"/>
  <c r="I81" i="23"/>
  <c r="J81" i="23"/>
  <c r="H81" i="23"/>
  <c r="G82" i="23"/>
  <c r="I82" i="23"/>
  <c r="J82" i="23"/>
  <c r="H82" i="23"/>
  <c r="G83" i="23"/>
  <c r="I83" i="23"/>
  <c r="J83" i="23"/>
  <c r="H83" i="23"/>
  <c r="G84" i="23"/>
  <c r="I84" i="23"/>
  <c r="J84" i="23"/>
  <c r="H84" i="23"/>
  <c r="G85" i="23"/>
  <c r="I85" i="23"/>
  <c r="J85" i="23"/>
  <c r="H85" i="23"/>
  <c r="G86" i="23"/>
  <c r="I86" i="23"/>
  <c r="J86" i="23"/>
  <c r="H86" i="23"/>
  <c r="G87" i="23"/>
  <c r="I87" i="23"/>
  <c r="J87" i="23"/>
  <c r="H87" i="23"/>
  <c r="G88" i="23"/>
  <c r="I88" i="23"/>
  <c r="J88" i="23"/>
  <c r="H88" i="23"/>
  <c r="G89" i="23"/>
  <c r="I89" i="23"/>
  <c r="J89" i="23"/>
  <c r="H89" i="23"/>
  <c r="G90" i="23"/>
  <c r="I90" i="23"/>
  <c r="J90" i="23"/>
  <c r="H90" i="23"/>
  <c r="G91" i="23"/>
  <c r="I91" i="23"/>
  <c r="J91" i="23"/>
  <c r="H91" i="23"/>
  <c r="G92" i="23"/>
  <c r="I92" i="23"/>
  <c r="J92" i="23"/>
  <c r="H92" i="23"/>
  <c r="G93" i="23"/>
  <c r="I93" i="23"/>
  <c r="J93" i="23"/>
  <c r="H93" i="23"/>
  <c r="G94" i="23"/>
  <c r="I94" i="23"/>
  <c r="J94" i="23"/>
  <c r="H94" i="23"/>
  <c r="G95" i="23"/>
  <c r="I95" i="23"/>
  <c r="J95" i="23"/>
  <c r="H95" i="23"/>
  <c r="G96" i="23"/>
  <c r="I96" i="23"/>
  <c r="J96" i="23"/>
  <c r="H96" i="23"/>
  <c r="G97" i="23"/>
  <c r="I97" i="23"/>
  <c r="J97" i="23"/>
  <c r="H97" i="23"/>
  <c r="G98" i="23"/>
  <c r="I98" i="23"/>
  <c r="J98" i="23"/>
  <c r="H98" i="23"/>
  <c r="G99" i="23"/>
  <c r="I99" i="23"/>
  <c r="J99" i="23"/>
  <c r="H99" i="23"/>
  <c r="G100" i="23"/>
  <c r="I100" i="23"/>
  <c r="J100" i="23"/>
  <c r="H100" i="23"/>
  <c r="G101" i="23"/>
  <c r="I101" i="23"/>
  <c r="J101" i="23"/>
  <c r="H101" i="23"/>
  <c r="G102" i="23"/>
  <c r="I102" i="23"/>
  <c r="J102" i="23"/>
  <c r="H102" i="23"/>
  <c r="G103" i="23"/>
  <c r="I103" i="23"/>
  <c r="J103" i="23"/>
  <c r="H103" i="23"/>
  <c r="G104" i="23"/>
  <c r="I104" i="23"/>
  <c r="J104" i="23"/>
  <c r="H104" i="23"/>
  <c r="G105" i="23"/>
  <c r="I105" i="23"/>
  <c r="J105" i="23"/>
  <c r="H105" i="23"/>
  <c r="G106" i="23"/>
  <c r="I106" i="23"/>
  <c r="J106" i="23"/>
  <c r="H106" i="23"/>
  <c r="G107" i="23"/>
  <c r="I107" i="23"/>
  <c r="J107" i="23"/>
  <c r="H107" i="23"/>
  <c r="G108" i="23"/>
  <c r="I108" i="23"/>
  <c r="J108" i="23"/>
  <c r="H108" i="23"/>
  <c r="G109" i="23"/>
  <c r="I109" i="23"/>
  <c r="J109" i="23"/>
  <c r="H109" i="23"/>
  <c r="G110" i="23"/>
  <c r="I110" i="23"/>
  <c r="J110" i="23"/>
  <c r="H110" i="23"/>
  <c r="G111" i="23"/>
  <c r="I111" i="23"/>
  <c r="J111" i="23"/>
  <c r="H111" i="23"/>
  <c r="G112" i="23"/>
  <c r="I112" i="23"/>
  <c r="J112" i="23"/>
  <c r="H112" i="23"/>
  <c r="G113" i="23"/>
  <c r="I113" i="23"/>
  <c r="J113" i="23"/>
  <c r="H113" i="23"/>
  <c r="G114" i="23"/>
  <c r="I114" i="23"/>
  <c r="J114" i="23"/>
  <c r="H114" i="23"/>
  <c r="G115" i="23"/>
  <c r="I115" i="23"/>
  <c r="J115" i="23"/>
  <c r="H115" i="23"/>
  <c r="G116" i="23"/>
  <c r="I116" i="23"/>
  <c r="J116" i="23"/>
  <c r="H116" i="23"/>
  <c r="G117" i="23"/>
  <c r="I117" i="23"/>
  <c r="J117" i="23"/>
  <c r="H117" i="23"/>
  <c r="G118" i="23"/>
  <c r="I118" i="23"/>
  <c r="J118" i="23"/>
  <c r="H118" i="23"/>
  <c r="G119" i="23"/>
  <c r="I119" i="23"/>
  <c r="J119" i="23"/>
  <c r="H119" i="23"/>
  <c r="G120" i="23"/>
  <c r="I120" i="23"/>
  <c r="J120" i="23"/>
  <c r="H120" i="23"/>
  <c r="G121" i="23"/>
  <c r="I121" i="23"/>
  <c r="J121" i="23"/>
  <c r="H121" i="23"/>
  <c r="G122" i="23"/>
  <c r="I122" i="23"/>
  <c r="J122" i="23"/>
  <c r="H122" i="23"/>
  <c r="G123" i="23"/>
  <c r="I123" i="23"/>
  <c r="J123" i="23"/>
  <c r="H123" i="23"/>
  <c r="G124" i="23"/>
  <c r="I124" i="23"/>
  <c r="J124" i="23"/>
  <c r="H124" i="23"/>
  <c r="G125" i="23"/>
  <c r="I125" i="23"/>
  <c r="J125" i="23"/>
  <c r="H125" i="23"/>
  <c r="G126" i="23"/>
  <c r="I126" i="23"/>
  <c r="J126" i="23"/>
  <c r="H126" i="23"/>
  <c r="G127" i="23"/>
  <c r="I127" i="23"/>
  <c r="J127" i="23"/>
  <c r="H127" i="23"/>
  <c r="G128" i="23"/>
  <c r="I128" i="23"/>
  <c r="J128" i="23"/>
  <c r="H128" i="23"/>
  <c r="G129" i="23"/>
  <c r="I129" i="23"/>
  <c r="J129" i="23"/>
  <c r="H129" i="23"/>
  <c r="G130" i="23"/>
  <c r="I130" i="23"/>
  <c r="J130" i="23"/>
  <c r="H130" i="23"/>
  <c r="G131" i="23"/>
  <c r="I131" i="23"/>
  <c r="J131" i="23"/>
  <c r="H131" i="23"/>
  <c r="G132" i="23"/>
  <c r="I132" i="23"/>
  <c r="J132" i="23"/>
  <c r="H132" i="23"/>
  <c r="G133" i="23"/>
  <c r="I133" i="23"/>
  <c r="J133" i="23"/>
  <c r="H133" i="23"/>
  <c r="G134" i="23"/>
  <c r="I134" i="23"/>
  <c r="J134" i="23"/>
  <c r="H134" i="23"/>
  <c r="G135" i="23"/>
  <c r="I135" i="23"/>
  <c r="J135" i="23"/>
  <c r="H135" i="23"/>
  <c r="G136" i="23"/>
  <c r="I136" i="23"/>
  <c r="J136" i="23"/>
  <c r="H136" i="23"/>
  <c r="G137" i="23"/>
  <c r="I137" i="23"/>
  <c r="J137" i="23"/>
  <c r="H137" i="23"/>
  <c r="G138" i="23"/>
  <c r="I138" i="23"/>
  <c r="J138" i="23"/>
  <c r="H138" i="23"/>
  <c r="G139" i="23"/>
  <c r="I139" i="23"/>
  <c r="J139" i="23"/>
  <c r="H139" i="23"/>
  <c r="G140" i="23"/>
  <c r="I140" i="23"/>
  <c r="J140" i="23"/>
  <c r="H140" i="23"/>
  <c r="G141" i="23"/>
  <c r="I141" i="23"/>
  <c r="J141" i="23"/>
  <c r="H141" i="23"/>
  <c r="G142" i="23"/>
  <c r="I142" i="23"/>
  <c r="J142" i="23"/>
  <c r="H142" i="23"/>
  <c r="G143" i="23"/>
  <c r="I143" i="23"/>
  <c r="J143" i="23"/>
  <c r="H143" i="23"/>
  <c r="G144" i="23"/>
  <c r="I144" i="23"/>
  <c r="J144" i="23"/>
  <c r="H144" i="23"/>
  <c r="G145" i="23"/>
  <c r="I145" i="23"/>
  <c r="J145" i="23"/>
  <c r="H145" i="23"/>
  <c r="G146" i="23"/>
  <c r="I146" i="23"/>
  <c r="J146" i="23"/>
  <c r="H146" i="23"/>
  <c r="G147" i="23"/>
  <c r="I147" i="23"/>
  <c r="J147" i="23"/>
  <c r="H147" i="23"/>
  <c r="G148" i="23"/>
  <c r="I148" i="23"/>
  <c r="J148" i="23"/>
  <c r="H148" i="23"/>
  <c r="G149" i="23"/>
  <c r="I149" i="23"/>
  <c r="J149" i="23"/>
  <c r="H149" i="23"/>
  <c r="G150" i="23"/>
  <c r="I150" i="23"/>
  <c r="J150" i="23"/>
  <c r="H150" i="23"/>
  <c r="G151" i="23"/>
  <c r="I151" i="23"/>
  <c r="J151" i="23"/>
  <c r="H151" i="23"/>
  <c r="G152" i="23"/>
  <c r="I152" i="23"/>
  <c r="J152" i="23"/>
  <c r="H152" i="23"/>
  <c r="G153" i="23"/>
  <c r="I153" i="23"/>
  <c r="J153" i="23"/>
  <c r="H153" i="23"/>
  <c r="G154" i="23"/>
  <c r="I154" i="23"/>
  <c r="J154" i="23"/>
  <c r="H154" i="23"/>
  <c r="G155" i="23"/>
  <c r="I155" i="23"/>
  <c r="J155" i="23"/>
  <c r="H155" i="23"/>
  <c r="G156" i="23"/>
  <c r="I156" i="23"/>
  <c r="J156" i="23"/>
  <c r="H156" i="23"/>
  <c r="G157" i="23"/>
  <c r="I157" i="23"/>
  <c r="J157" i="23"/>
  <c r="H157" i="23"/>
  <c r="G158" i="23"/>
  <c r="I158" i="23"/>
  <c r="J158" i="23"/>
  <c r="H158" i="23"/>
  <c r="G159" i="23"/>
  <c r="I159" i="23"/>
  <c r="J159" i="23"/>
  <c r="H159" i="23"/>
  <c r="G160" i="23"/>
  <c r="I160" i="23"/>
  <c r="J160" i="23"/>
  <c r="H160" i="23"/>
  <c r="G161" i="23"/>
  <c r="I161" i="23"/>
  <c r="J161" i="23"/>
  <c r="H161" i="23"/>
  <c r="G162" i="23"/>
  <c r="I162" i="23"/>
  <c r="J162" i="23"/>
  <c r="H162" i="23"/>
  <c r="G163" i="23"/>
  <c r="I163" i="23"/>
  <c r="J163" i="23"/>
  <c r="H163" i="23"/>
  <c r="G164" i="23"/>
  <c r="I164" i="23"/>
  <c r="J164" i="23"/>
  <c r="H164" i="23"/>
  <c r="G165" i="23"/>
  <c r="I165" i="23"/>
  <c r="J165" i="23"/>
  <c r="H165" i="23"/>
  <c r="G166" i="23"/>
  <c r="I166" i="23"/>
  <c r="J166" i="23"/>
  <c r="H166" i="23"/>
  <c r="G167" i="23"/>
  <c r="I167" i="23"/>
  <c r="J167" i="23"/>
  <c r="H167" i="23"/>
  <c r="G168" i="23"/>
  <c r="I168" i="23"/>
  <c r="J168" i="23"/>
  <c r="H168" i="23"/>
  <c r="G169" i="23"/>
  <c r="I169" i="23"/>
  <c r="J169" i="23"/>
  <c r="H169" i="23"/>
  <c r="G170" i="23"/>
  <c r="I170" i="23"/>
  <c r="J170" i="23"/>
  <c r="H170" i="23"/>
  <c r="G171" i="23"/>
  <c r="I171" i="23"/>
  <c r="J171" i="23"/>
  <c r="H171" i="23"/>
  <c r="G172" i="23"/>
  <c r="I172" i="23"/>
  <c r="J172" i="23"/>
  <c r="H172" i="23"/>
  <c r="G173" i="23"/>
  <c r="I173" i="23"/>
  <c r="J173" i="23"/>
  <c r="H173" i="23"/>
  <c r="G174" i="23"/>
  <c r="I174" i="23"/>
  <c r="J174" i="23"/>
  <c r="H174" i="23"/>
  <c r="G175" i="23"/>
  <c r="I175" i="23"/>
  <c r="J175" i="23"/>
  <c r="H175" i="23"/>
  <c r="G176" i="23"/>
  <c r="I176" i="23"/>
  <c r="J176" i="23"/>
  <c r="H176" i="23"/>
  <c r="G177" i="23"/>
  <c r="I177" i="23"/>
  <c r="J177" i="23"/>
  <c r="H177" i="23"/>
  <c r="G178" i="23"/>
  <c r="I178" i="23"/>
  <c r="J178" i="23"/>
  <c r="H178" i="23"/>
  <c r="G179" i="23"/>
  <c r="I179" i="23"/>
  <c r="J179" i="23"/>
  <c r="H179" i="23"/>
  <c r="G180" i="23"/>
  <c r="I180" i="23"/>
  <c r="J180" i="23"/>
  <c r="H180" i="23"/>
  <c r="G181" i="23"/>
  <c r="I181" i="23"/>
  <c r="J181" i="23"/>
  <c r="H181" i="23"/>
  <c r="G182" i="23"/>
  <c r="I182" i="23"/>
  <c r="J182" i="23"/>
  <c r="H182" i="23"/>
  <c r="G183" i="23"/>
  <c r="I183" i="23"/>
  <c r="J183" i="23"/>
  <c r="H183" i="23"/>
  <c r="G184" i="23"/>
  <c r="I184" i="23"/>
  <c r="J184" i="23"/>
  <c r="H184" i="23"/>
  <c r="G185" i="23"/>
  <c r="I185" i="23"/>
  <c r="J185" i="23"/>
  <c r="H185" i="23"/>
  <c r="G186" i="23"/>
  <c r="I186" i="23"/>
  <c r="J186" i="23"/>
  <c r="H186" i="23"/>
  <c r="G187" i="23"/>
  <c r="I187" i="23"/>
  <c r="J187" i="23"/>
  <c r="H187" i="23"/>
  <c r="G188" i="23"/>
  <c r="I188" i="23"/>
  <c r="J188" i="23"/>
  <c r="H188" i="23"/>
  <c r="G189" i="23"/>
  <c r="I189" i="23"/>
  <c r="J189" i="23"/>
  <c r="H189" i="23"/>
  <c r="G190" i="23"/>
  <c r="I190" i="23"/>
  <c r="J190" i="23"/>
  <c r="H190" i="23"/>
  <c r="G191" i="23"/>
  <c r="I191" i="23"/>
  <c r="J191" i="23"/>
  <c r="H191" i="23"/>
  <c r="G192" i="23"/>
  <c r="I192" i="23"/>
  <c r="J192" i="23"/>
  <c r="H192" i="23"/>
  <c r="G193" i="23"/>
  <c r="I193" i="23"/>
  <c r="J193" i="23"/>
  <c r="H193" i="23"/>
  <c r="G194" i="23"/>
  <c r="I194" i="23"/>
  <c r="J194" i="23"/>
  <c r="H194" i="23"/>
  <c r="G195" i="23"/>
  <c r="I195" i="23"/>
  <c r="J195" i="23"/>
  <c r="H195" i="23"/>
  <c r="G196" i="23"/>
  <c r="I196" i="23"/>
  <c r="J196" i="23"/>
  <c r="H196" i="23"/>
  <c r="G197" i="23"/>
  <c r="I197" i="23"/>
  <c r="J197" i="23"/>
  <c r="H197" i="23"/>
  <c r="G198" i="23"/>
  <c r="I198" i="23"/>
  <c r="J198" i="23"/>
  <c r="H198" i="23"/>
  <c r="G199" i="23"/>
  <c r="I199" i="23"/>
  <c r="J199" i="23"/>
  <c r="H199" i="23"/>
  <c r="G200" i="23"/>
  <c r="I200" i="23"/>
  <c r="J200" i="23"/>
  <c r="H200" i="23"/>
  <c r="G201" i="23"/>
  <c r="I201" i="23"/>
  <c r="J201" i="23"/>
  <c r="H201" i="23"/>
  <c r="G202" i="23"/>
  <c r="I202" i="23"/>
  <c r="J202" i="23"/>
  <c r="H202" i="23"/>
  <c r="G203" i="23"/>
  <c r="I203" i="23"/>
  <c r="J203" i="23"/>
  <c r="H203" i="23"/>
  <c r="G204" i="23"/>
  <c r="I204" i="23"/>
  <c r="J204" i="23"/>
  <c r="H204" i="23"/>
  <c r="G205" i="23"/>
  <c r="I205" i="23"/>
  <c r="J205" i="23"/>
  <c r="H205" i="23"/>
  <c r="G206" i="23"/>
  <c r="I206" i="23"/>
  <c r="J206" i="23"/>
  <c r="H206" i="23"/>
  <c r="G207" i="23"/>
  <c r="I207" i="23"/>
  <c r="J207" i="23"/>
  <c r="H207" i="23"/>
  <c r="G208" i="23"/>
  <c r="I208" i="23"/>
  <c r="J208" i="23"/>
  <c r="H208" i="23"/>
  <c r="G209" i="23"/>
  <c r="I209" i="23"/>
  <c r="J209" i="23"/>
  <c r="H209" i="23"/>
  <c r="G210" i="23"/>
  <c r="I210" i="23"/>
  <c r="J210" i="23"/>
  <c r="H210" i="23"/>
  <c r="G211" i="23"/>
  <c r="I211" i="23"/>
  <c r="J211" i="23"/>
  <c r="H211" i="23"/>
  <c r="G212" i="23"/>
  <c r="I212" i="23"/>
  <c r="J212" i="23"/>
  <c r="H212" i="23"/>
  <c r="G213" i="23"/>
  <c r="I213" i="23"/>
  <c r="J213" i="23"/>
  <c r="H213" i="23"/>
  <c r="G214" i="23"/>
  <c r="I214" i="23"/>
  <c r="J214" i="23"/>
  <c r="H214" i="23"/>
  <c r="G215" i="23"/>
  <c r="I215" i="23"/>
  <c r="J215" i="23"/>
  <c r="H215" i="23"/>
  <c r="G216" i="23"/>
  <c r="I216" i="23"/>
  <c r="J216" i="23"/>
  <c r="H216" i="23"/>
  <c r="G217" i="23"/>
  <c r="I217" i="23"/>
  <c r="J217" i="23"/>
  <c r="H217" i="23"/>
  <c r="G218" i="23"/>
  <c r="I218" i="23"/>
  <c r="J218" i="23"/>
  <c r="H218" i="23"/>
  <c r="G219" i="23"/>
  <c r="I219" i="23"/>
  <c r="J219" i="23"/>
  <c r="H219" i="23"/>
  <c r="G220" i="23"/>
  <c r="I220" i="23"/>
  <c r="J220" i="23"/>
  <c r="H220" i="23"/>
  <c r="G221" i="23"/>
  <c r="I221" i="23"/>
  <c r="J221" i="23"/>
  <c r="H221" i="23"/>
  <c r="G222" i="23"/>
  <c r="I222" i="23"/>
  <c r="J222" i="23"/>
  <c r="H222" i="23"/>
  <c r="G223" i="23"/>
  <c r="I223" i="23"/>
  <c r="J223" i="23"/>
  <c r="H223" i="23"/>
  <c r="G224" i="23"/>
  <c r="I224" i="23"/>
  <c r="J224" i="23"/>
  <c r="H224" i="23"/>
  <c r="G225" i="23"/>
  <c r="I225" i="23"/>
  <c r="J225" i="23"/>
  <c r="H225" i="23"/>
  <c r="G226" i="23"/>
  <c r="I226" i="23"/>
  <c r="J226" i="23"/>
  <c r="H226" i="23"/>
  <c r="G227" i="23"/>
  <c r="I227" i="23"/>
  <c r="J227" i="23"/>
  <c r="H227" i="23"/>
  <c r="G228" i="23"/>
  <c r="I228" i="23"/>
  <c r="J228" i="23"/>
  <c r="H228" i="23"/>
  <c r="G229" i="23"/>
  <c r="I229" i="23"/>
  <c r="J229" i="23"/>
  <c r="H229" i="23"/>
  <c r="G230" i="23"/>
  <c r="I230" i="23"/>
  <c r="J230" i="23"/>
  <c r="H230" i="23"/>
  <c r="G231" i="23"/>
  <c r="I231" i="23"/>
  <c r="J231" i="23"/>
  <c r="H231" i="23"/>
  <c r="G232" i="23"/>
  <c r="I232" i="23"/>
  <c r="J232" i="23"/>
  <c r="H232" i="23"/>
  <c r="G233" i="23"/>
  <c r="I233" i="23"/>
  <c r="J233" i="23"/>
  <c r="H233" i="23"/>
  <c r="G234" i="23"/>
  <c r="I234" i="23"/>
  <c r="J234" i="23"/>
  <c r="H234" i="23"/>
  <c r="G235" i="23"/>
  <c r="I235" i="23"/>
  <c r="J235" i="23"/>
  <c r="H235" i="23"/>
  <c r="G236" i="23"/>
  <c r="I236" i="23"/>
  <c r="J236" i="23"/>
  <c r="H236" i="23"/>
  <c r="G237" i="23"/>
  <c r="I237" i="23"/>
  <c r="J237" i="23"/>
  <c r="H237" i="23"/>
  <c r="G238" i="23"/>
  <c r="I238" i="23"/>
  <c r="J238" i="23"/>
  <c r="H238" i="23"/>
  <c r="G239" i="23"/>
  <c r="I239" i="23"/>
  <c r="J239" i="23"/>
  <c r="H239" i="23"/>
  <c r="G240" i="23"/>
  <c r="I240" i="23"/>
  <c r="J240" i="23"/>
  <c r="H240" i="23"/>
  <c r="G241" i="23"/>
  <c r="I241" i="23"/>
  <c r="J241" i="23"/>
  <c r="H241" i="23"/>
  <c r="G242" i="23"/>
  <c r="I242" i="23"/>
  <c r="J242" i="23"/>
  <c r="H242" i="23"/>
  <c r="G243" i="23"/>
  <c r="I243" i="23"/>
  <c r="J243" i="23"/>
  <c r="H243" i="23"/>
  <c r="G244" i="23"/>
  <c r="I244" i="23"/>
  <c r="J244" i="23"/>
  <c r="H244" i="23"/>
  <c r="G245" i="23"/>
  <c r="I245" i="23"/>
  <c r="J245" i="23"/>
  <c r="H245" i="23"/>
  <c r="G246" i="23"/>
  <c r="I246" i="23"/>
  <c r="J246" i="23"/>
  <c r="H246" i="23"/>
  <c r="G247" i="23"/>
  <c r="I247" i="23"/>
  <c r="J247" i="23"/>
  <c r="H247" i="23"/>
  <c r="G248" i="23"/>
  <c r="I248" i="23"/>
  <c r="J248" i="23"/>
  <c r="H248" i="23"/>
  <c r="G249" i="23"/>
  <c r="I249" i="23"/>
  <c r="J249" i="23"/>
  <c r="H249" i="23"/>
  <c r="G250" i="23"/>
  <c r="I250" i="23"/>
  <c r="J250" i="23"/>
  <c r="H250" i="23"/>
  <c r="G251" i="23"/>
  <c r="I251" i="23"/>
  <c r="J251" i="23"/>
  <c r="H251" i="23"/>
  <c r="G252" i="23"/>
  <c r="I252" i="23"/>
  <c r="J252" i="23"/>
  <c r="H252" i="23"/>
  <c r="G253" i="23"/>
  <c r="I253" i="23"/>
  <c r="J253" i="23"/>
  <c r="H253" i="23"/>
  <c r="G254" i="23"/>
  <c r="I254" i="23"/>
  <c r="J254" i="23"/>
  <c r="H254" i="23"/>
  <c r="G255" i="23"/>
  <c r="I255" i="23"/>
  <c r="J255" i="23"/>
  <c r="H255" i="23"/>
  <c r="G256" i="23"/>
  <c r="I256" i="23"/>
  <c r="J256" i="23"/>
  <c r="H256" i="23"/>
  <c r="G257" i="23"/>
  <c r="I257" i="23"/>
  <c r="J257" i="23"/>
  <c r="H257" i="23"/>
  <c r="G258" i="23"/>
  <c r="I258" i="23"/>
  <c r="J258" i="23"/>
  <c r="H258" i="23"/>
  <c r="G259" i="23"/>
  <c r="I259" i="23"/>
  <c r="J259" i="23"/>
  <c r="H259" i="23"/>
  <c r="G260" i="23"/>
  <c r="I260" i="23"/>
  <c r="J260" i="23"/>
  <c r="H260" i="23"/>
  <c r="G261" i="23"/>
  <c r="I261" i="23"/>
  <c r="J261" i="23"/>
  <c r="H261" i="23"/>
  <c r="G262" i="23"/>
  <c r="I262" i="23"/>
  <c r="J262" i="23"/>
  <c r="H262" i="23"/>
  <c r="G263" i="23"/>
  <c r="I263" i="23"/>
  <c r="J263" i="23"/>
  <c r="H263" i="23"/>
  <c r="G264" i="23"/>
  <c r="I264" i="23"/>
  <c r="J264" i="23"/>
  <c r="H264" i="23"/>
  <c r="G265" i="23"/>
  <c r="I265" i="23"/>
  <c r="J265" i="23"/>
  <c r="H265" i="23"/>
  <c r="G266" i="23"/>
  <c r="I266" i="23"/>
  <c r="J266" i="23"/>
  <c r="H266" i="23"/>
  <c r="G267" i="23"/>
  <c r="I267" i="23"/>
  <c r="J267" i="23"/>
  <c r="H267" i="23"/>
  <c r="G268" i="23"/>
  <c r="I268" i="23"/>
  <c r="J268" i="23"/>
  <c r="H268" i="23"/>
  <c r="G269" i="23"/>
  <c r="I269" i="23"/>
  <c r="J269" i="23"/>
  <c r="H269" i="23"/>
  <c r="G270" i="23"/>
  <c r="I270" i="23"/>
  <c r="J270" i="23"/>
  <c r="H270" i="23"/>
  <c r="G271" i="23"/>
  <c r="I271" i="23"/>
  <c r="J271" i="23"/>
  <c r="H271" i="23"/>
  <c r="G272" i="23"/>
  <c r="I272" i="23"/>
  <c r="J272" i="23"/>
  <c r="H272" i="23"/>
  <c r="G273" i="23"/>
  <c r="I273" i="23"/>
  <c r="J273" i="23"/>
  <c r="H273" i="23"/>
  <c r="G274" i="23"/>
  <c r="I274" i="23"/>
  <c r="J274" i="23"/>
  <c r="H274" i="23"/>
  <c r="G275" i="23"/>
  <c r="I275" i="23"/>
  <c r="J275" i="23"/>
  <c r="H275" i="23"/>
  <c r="G276" i="23"/>
  <c r="I276" i="23"/>
  <c r="J276" i="23"/>
  <c r="H276" i="23"/>
  <c r="G277" i="23"/>
  <c r="I277" i="23"/>
  <c r="J277" i="23"/>
  <c r="H277" i="23"/>
  <c r="G278" i="23"/>
  <c r="I278" i="23"/>
  <c r="J278" i="23"/>
  <c r="H278" i="23"/>
  <c r="G279" i="23"/>
  <c r="I279" i="23"/>
  <c r="J279" i="23"/>
  <c r="H279" i="23"/>
  <c r="G280" i="23"/>
  <c r="I280" i="23"/>
  <c r="J280" i="23"/>
  <c r="H280" i="23"/>
  <c r="G281" i="23"/>
  <c r="I281" i="23"/>
  <c r="J281" i="23"/>
  <c r="H281" i="23"/>
  <c r="G282" i="23"/>
  <c r="I282" i="23"/>
  <c r="J282" i="23"/>
  <c r="H282" i="23"/>
  <c r="G283" i="23"/>
  <c r="I283" i="23"/>
  <c r="J283" i="23"/>
  <c r="H283" i="23"/>
  <c r="G284" i="23"/>
  <c r="I284" i="23"/>
  <c r="J284" i="23"/>
  <c r="H284" i="23"/>
  <c r="G285" i="23"/>
  <c r="I285" i="23"/>
  <c r="J285" i="23"/>
  <c r="H285" i="23"/>
  <c r="G286" i="23"/>
  <c r="I286" i="23"/>
  <c r="J286" i="23"/>
  <c r="H286" i="23"/>
  <c r="G287" i="23"/>
  <c r="I287" i="23"/>
  <c r="J287" i="23"/>
  <c r="H287" i="23"/>
  <c r="G288" i="23"/>
  <c r="I288" i="23"/>
  <c r="J288" i="23"/>
  <c r="H288" i="23"/>
  <c r="G289" i="23"/>
  <c r="I289" i="23"/>
  <c r="J289" i="23"/>
  <c r="H289" i="23"/>
  <c r="G290" i="23"/>
  <c r="I290" i="23"/>
  <c r="J290" i="23"/>
  <c r="H290" i="23"/>
  <c r="G291" i="23"/>
  <c r="I291" i="23"/>
  <c r="J291" i="23"/>
  <c r="H291" i="23"/>
  <c r="G292" i="23"/>
  <c r="I292" i="23"/>
  <c r="J292" i="23"/>
  <c r="H292" i="23"/>
  <c r="G293" i="23"/>
  <c r="I293" i="23"/>
  <c r="J293" i="23"/>
  <c r="H293" i="23"/>
  <c r="G294" i="23"/>
  <c r="I294" i="23"/>
  <c r="J294" i="23"/>
  <c r="H294" i="23"/>
  <c r="G295" i="23"/>
  <c r="I295" i="23"/>
  <c r="J295" i="23"/>
  <c r="H295" i="23"/>
  <c r="G296" i="23"/>
  <c r="I296" i="23"/>
  <c r="J296" i="23"/>
  <c r="H296" i="23"/>
  <c r="G297" i="23"/>
  <c r="I297" i="23"/>
  <c r="J297" i="23"/>
  <c r="H297" i="23"/>
  <c r="G298" i="23"/>
  <c r="I298" i="23"/>
  <c r="J298" i="23"/>
  <c r="H298" i="23"/>
  <c r="G299" i="23"/>
  <c r="I299" i="23"/>
  <c r="J299" i="23"/>
  <c r="H299" i="23"/>
  <c r="G300" i="23"/>
  <c r="I300" i="23"/>
  <c r="J300" i="23"/>
  <c r="H300" i="23"/>
  <c r="G301" i="23"/>
  <c r="I301" i="23"/>
  <c r="J301" i="23"/>
  <c r="H301" i="23"/>
  <c r="G302" i="23"/>
  <c r="I302" i="23"/>
  <c r="J302" i="23"/>
  <c r="H302" i="23"/>
  <c r="G303" i="23"/>
  <c r="I303" i="23"/>
  <c r="J303" i="23"/>
  <c r="H303" i="23"/>
  <c r="G304" i="23"/>
  <c r="I304" i="23"/>
  <c r="J304" i="23"/>
  <c r="H304" i="23"/>
  <c r="G305" i="23"/>
  <c r="I305" i="23"/>
  <c r="J305" i="23"/>
  <c r="H305" i="23"/>
  <c r="G306" i="23"/>
  <c r="I306" i="23"/>
  <c r="J306" i="23"/>
  <c r="H306" i="23"/>
  <c r="G307" i="23"/>
  <c r="I307" i="23"/>
  <c r="J307" i="23"/>
  <c r="H307" i="23"/>
  <c r="G308" i="23"/>
  <c r="I308" i="23"/>
  <c r="J308" i="23"/>
  <c r="H308" i="23"/>
  <c r="G309" i="23"/>
  <c r="I309" i="23"/>
  <c r="J309" i="23"/>
  <c r="H309" i="23"/>
  <c r="G310" i="23"/>
  <c r="I310" i="23"/>
  <c r="J310" i="23"/>
  <c r="H310" i="23"/>
  <c r="G311" i="23"/>
  <c r="I311" i="23"/>
  <c r="J311" i="23"/>
  <c r="H311" i="23"/>
  <c r="G312" i="23"/>
  <c r="I312" i="23"/>
  <c r="J312" i="23"/>
  <c r="H312" i="23"/>
  <c r="G313" i="23"/>
  <c r="I313" i="23"/>
  <c r="J313" i="23"/>
  <c r="H313" i="23"/>
  <c r="G314" i="23"/>
  <c r="I314" i="23"/>
  <c r="J314" i="23"/>
  <c r="H314" i="23"/>
  <c r="G315" i="23"/>
  <c r="I315" i="23"/>
  <c r="J315" i="23"/>
  <c r="H315" i="23"/>
  <c r="G316" i="23"/>
  <c r="I316" i="23"/>
  <c r="J316" i="23"/>
  <c r="H316" i="23"/>
  <c r="G317" i="23"/>
  <c r="I317" i="23"/>
  <c r="J317" i="23"/>
  <c r="H317" i="23"/>
  <c r="G318" i="23"/>
  <c r="I318" i="23"/>
  <c r="J318" i="23"/>
  <c r="H318" i="23"/>
  <c r="G319" i="23"/>
  <c r="I319" i="23"/>
  <c r="J319" i="23"/>
  <c r="H319" i="23"/>
  <c r="G320" i="23"/>
  <c r="I320" i="23"/>
  <c r="J320" i="23"/>
  <c r="H320" i="23"/>
  <c r="G321" i="23"/>
  <c r="I321" i="23"/>
  <c r="J321" i="23"/>
  <c r="H321" i="23"/>
  <c r="G322" i="23"/>
  <c r="I322" i="23"/>
  <c r="J322" i="23"/>
  <c r="H322" i="23"/>
  <c r="G323" i="23"/>
  <c r="I323" i="23"/>
  <c r="J323" i="23"/>
  <c r="H323" i="23"/>
  <c r="G324" i="23"/>
  <c r="I324" i="23"/>
  <c r="J324" i="23"/>
  <c r="H324" i="23"/>
  <c r="G325" i="23"/>
  <c r="I325" i="23"/>
  <c r="J325" i="23"/>
  <c r="H325" i="23"/>
  <c r="G326" i="23"/>
  <c r="I326" i="23"/>
  <c r="J326" i="23"/>
  <c r="H326" i="23"/>
  <c r="G327" i="23"/>
  <c r="I327" i="23"/>
  <c r="J327" i="23"/>
  <c r="H327" i="23"/>
  <c r="G328" i="23"/>
  <c r="I328" i="23"/>
  <c r="J328" i="23"/>
  <c r="H328" i="23"/>
  <c r="G329" i="23"/>
  <c r="I329" i="23"/>
  <c r="J329" i="23"/>
  <c r="H329" i="23"/>
  <c r="G330" i="23"/>
  <c r="I330" i="23"/>
  <c r="J330" i="23"/>
  <c r="H330" i="23"/>
  <c r="G331" i="23"/>
  <c r="I331" i="23"/>
  <c r="J331" i="23"/>
  <c r="H331" i="23"/>
  <c r="G332" i="23"/>
  <c r="I332" i="23"/>
  <c r="J332" i="23"/>
  <c r="H332" i="23"/>
  <c r="G333" i="23"/>
  <c r="I333" i="23"/>
  <c r="J333" i="23"/>
  <c r="H333" i="23"/>
  <c r="G334" i="23"/>
  <c r="I334" i="23"/>
  <c r="J334" i="23"/>
  <c r="H334" i="23"/>
  <c r="G335" i="23"/>
  <c r="I335" i="23"/>
  <c r="J335" i="23"/>
  <c r="H335" i="23"/>
  <c r="G336" i="23"/>
  <c r="I336" i="23"/>
  <c r="J336" i="23"/>
  <c r="H336" i="23"/>
  <c r="G337" i="23"/>
  <c r="I337" i="23"/>
  <c r="J337" i="23"/>
  <c r="H337" i="23"/>
  <c r="G338" i="23"/>
  <c r="I338" i="23"/>
  <c r="J338" i="23"/>
  <c r="H338" i="23"/>
  <c r="G339" i="23"/>
  <c r="I339" i="23"/>
  <c r="J339" i="23"/>
  <c r="H339" i="23"/>
  <c r="G340" i="23"/>
  <c r="I340" i="23"/>
  <c r="J340" i="23"/>
  <c r="H340" i="23"/>
  <c r="G341" i="23"/>
  <c r="I341" i="23"/>
  <c r="J341" i="23"/>
  <c r="H341" i="23"/>
  <c r="G342" i="23"/>
  <c r="I342" i="23"/>
  <c r="J342" i="23"/>
  <c r="H342" i="23"/>
  <c r="G343" i="23"/>
  <c r="I343" i="23"/>
  <c r="J343" i="23"/>
  <c r="H343" i="23"/>
  <c r="G344" i="23"/>
  <c r="I344" i="23"/>
  <c r="J344" i="23"/>
  <c r="H344" i="23"/>
  <c r="G345" i="23"/>
  <c r="I345" i="23"/>
  <c r="J345" i="23"/>
  <c r="H345" i="23"/>
  <c r="G346" i="23"/>
  <c r="I346" i="23"/>
  <c r="J346" i="23"/>
  <c r="H346" i="23"/>
  <c r="G347" i="23"/>
  <c r="I347" i="23"/>
  <c r="J347" i="23"/>
  <c r="H347" i="23"/>
  <c r="G348" i="23"/>
  <c r="I348" i="23"/>
  <c r="J348" i="23"/>
  <c r="H348" i="23"/>
  <c r="G349" i="23"/>
  <c r="I349" i="23"/>
  <c r="J349" i="23"/>
  <c r="H349" i="23"/>
  <c r="G350" i="23"/>
  <c r="I350" i="23"/>
  <c r="J350" i="23"/>
  <c r="H350" i="23"/>
  <c r="G351" i="23"/>
  <c r="I351" i="23"/>
  <c r="J351" i="23"/>
  <c r="H351" i="23"/>
  <c r="G352" i="23"/>
  <c r="I352" i="23"/>
  <c r="J352" i="23"/>
  <c r="H352" i="23"/>
  <c r="G353" i="23"/>
  <c r="I353" i="23"/>
  <c r="J353" i="23"/>
  <c r="H353" i="23"/>
  <c r="G354" i="23"/>
  <c r="I354" i="23"/>
  <c r="J354" i="23"/>
  <c r="H354" i="23"/>
  <c r="G355" i="23"/>
  <c r="I355" i="23"/>
  <c r="J355" i="23"/>
  <c r="H355" i="23"/>
  <c r="G356" i="23"/>
  <c r="I356" i="23"/>
  <c r="J356" i="23"/>
  <c r="H356" i="23"/>
  <c r="G357" i="23"/>
  <c r="I357" i="23"/>
  <c r="J357" i="23"/>
  <c r="H357" i="23"/>
  <c r="G358" i="23"/>
  <c r="I358" i="23"/>
  <c r="J358" i="23"/>
  <c r="H358" i="23"/>
  <c r="G359" i="23"/>
  <c r="I359" i="23"/>
  <c r="J359" i="23"/>
  <c r="H359" i="23"/>
  <c r="G360" i="23"/>
  <c r="I360" i="23"/>
  <c r="J360" i="23"/>
  <c r="H360" i="23"/>
  <c r="G361" i="23"/>
  <c r="I361" i="23"/>
  <c r="J361" i="23"/>
  <c r="H361" i="23"/>
  <c r="G362" i="23"/>
  <c r="I362" i="23"/>
  <c r="J362" i="23"/>
  <c r="H362" i="23"/>
  <c r="G363" i="23"/>
  <c r="I363" i="23"/>
  <c r="J363" i="23"/>
  <c r="H363" i="23"/>
  <c r="G364" i="23"/>
  <c r="I364" i="23"/>
  <c r="J364" i="23"/>
  <c r="H364" i="23"/>
  <c r="G365" i="23"/>
  <c r="I365" i="23"/>
  <c r="J365" i="23"/>
  <c r="H365" i="23"/>
  <c r="G366" i="23"/>
  <c r="I366" i="23"/>
  <c r="J366" i="23"/>
  <c r="H366" i="23"/>
  <c r="G367" i="23"/>
  <c r="I367" i="23"/>
  <c r="J367" i="23"/>
  <c r="H367" i="23"/>
  <c r="G368" i="23"/>
  <c r="I368" i="23"/>
  <c r="J368" i="23"/>
  <c r="H368" i="23"/>
  <c r="G369" i="23"/>
  <c r="I369" i="23"/>
  <c r="J369" i="23"/>
  <c r="H369" i="23"/>
  <c r="G370" i="23"/>
  <c r="I370" i="23"/>
  <c r="J370" i="23"/>
  <c r="H370" i="23"/>
  <c r="G371" i="23"/>
  <c r="I371" i="23"/>
  <c r="J371" i="23"/>
  <c r="H371" i="23"/>
  <c r="G372" i="23"/>
  <c r="I372" i="23"/>
  <c r="J372" i="23"/>
  <c r="H372" i="23"/>
  <c r="G373" i="23"/>
  <c r="I373" i="23"/>
  <c r="J373" i="23"/>
  <c r="H373" i="23"/>
  <c r="G374" i="23"/>
  <c r="I374" i="23"/>
  <c r="J374" i="23"/>
  <c r="H374" i="23"/>
  <c r="G375" i="23"/>
  <c r="I375" i="23"/>
  <c r="J375" i="23"/>
  <c r="H375" i="23"/>
  <c r="G376" i="23"/>
  <c r="I376" i="23"/>
  <c r="J376" i="23"/>
  <c r="H376" i="23"/>
  <c r="G377" i="23"/>
  <c r="I377" i="23"/>
  <c r="J377" i="23"/>
  <c r="H377" i="23"/>
  <c r="G378" i="23"/>
  <c r="I378" i="23"/>
  <c r="J378" i="23"/>
  <c r="H378" i="23"/>
  <c r="G379" i="23"/>
  <c r="I379" i="23"/>
  <c r="J379" i="23"/>
  <c r="H379" i="23"/>
  <c r="G380" i="23"/>
  <c r="I380" i="23"/>
  <c r="J380" i="23"/>
  <c r="H380" i="23"/>
  <c r="G381" i="23"/>
  <c r="I381" i="23"/>
  <c r="J381" i="23"/>
  <c r="H381" i="23"/>
  <c r="G382" i="23"/>
  <c r="I382" i="23"/>
  <c r="J382" i="23"/>
  <c r="H382" i="23"/>
  <c r="G383" i="23"/>
  <c r="I383" i="23"/>
  <c r="J383" i="23"/>
  <c r="H383" i="23"/>
  <c r="G384" i="23"/>
  <c r="I384" i="23"/>
  <c r="J384" i="23"/>
  <c r="H384" i="23"/>
  <c r="G385" i="23"/>
  <c r="I385" i="23"/>
  <c r="J385" i="23"/>
  <c r="H385" i="23"/>
  <c r="G386" i="23"/>
  <c r="I386" i="23"/>
  <c r="J386" i="23"/>
  <c r="H386" i="23"/>
  <c r="G387" i="23"/>
  <c r="I387" i="23"/>
  <c r="J387" i="23"/>
  <c r="H387" i="23"/>
  <c r="G388" i="23"/>
  <c r="I388" i="23"/>
  <c r="J388" i="23"/>
  <c r="H388" i="23"/>
  <c r="G389" i="23"/>
  <c r="I389" i="23"/>
  <c r="J389" i="23"/>
  <c r="H389" i="23"/>
  <c r="G390" i="23"/>
  <c r="I390" i="23"/>
  <c r="J390" i="23"/>
  <c r="H390" i="23"/>
  <c r="G391" i="23"/>
  <c r="I391" i="23"/>
  <c r="J391" i="23"/>
  <c r="H391" i="23"/>
  <c r="G392" i="23"/>
  <c r="I392" i="23"/>
  <c r="J392" i="23"/>
  <c r="H392" i="23"/>
  <c r="G393" i="23"/>
  <c r="I393" i="23"/>
  <c r="J393" i="23"/>
  <c r="H393" i="23"/>
  <c r="G394" i="23"/>
  <c r="I394" i="23"/>
  <c r="J394" i="23"/>
  <c r="H394" i="23"/>
  <c r="G395" i="23"/>
  <c r="I395" i="23"/>
  <c r="J395" i="23"/>
  <c r="H395" i="23"/>
  <c r="G396" i="23"/>
  <c r="I396" i="23"/>
  <c r="J396" i="23"/>
  <c r="H396" i="23"/>
  <c r="G397" i="23"/>
  <c r="I397" i="23"/>
  <c r="J397" i="23"/>
  <c r="H397" i="23"/>
  <c r="G398" i="23"/>
  <c r="I398" i="23"/>
  <c r="J398" i="23"/>
  <c r="H398" i="23"/>
  <c r="G399" i="23"/>
  <c r="I399" i="23"/>
  <c r="J399" i="23"/>
  <c r="H399" i="23"/>
  <c r="G400" i="23"/>
  <c r="I400" i="23"/>
  <c r="J400" i="23"/>
  <c r="H400" i="23"/>
  <c r="G401" i="23"/>
  <c r="I401" i="23"/>
  <c r="J401" i="23"/>
  <c r="H401" i="23"/>
  <c r="G402" i="23"/>
  <c r="I402" i="23"/>
  <c r="J402" i="23"/>
  <c r="H402" i="23"/>
  <c r="G403" i="23"/>
  <c r="I403" i="23"/>
  <c r="J403" i="23"/>
  <c r="H403" i="23"/>
  <c r="G404" i="23"/>
  <c r="I404" i="23"/>
  <c r="J404" i="23"/>
  <c r="H404" i="23"/>
  <c r="G405" i="23"/>
  <c r="I405" i="23"/>
  <c r="J405" i="23"/>
  <c r="H405" i="23"/>
  <c r="G406" i="23"/>
  <c r="I406" i="23"/>
  <c r="J406" i="23"/>
  <c r="H406" i="23"/>
  <c r="G407" i="23"/>
  <c r="I407" i="23"/>
  <c r="J407" i="23"/>
  <c r="H407" i="23"/>
  <c r="G408" i="23"/>
  <c r="I408" i="23"/>
  <c r="J408" i="23"/>
  <c r="H408" i="23"/>
  <c r="G409" i="23"/>
  <c r="I409" i="23"/>
  <c r="J409" i="23"/>
  <c r="H409" i="23"/>
  <c r="G410" i="23"/>
  <c r="I410" i="23"/>
  <c r="J410" i="23"/>
  <c r="H410" i="23"/>
  <c r="G411" i="23"/>
  <c r="I411" i="23"/>
  <c r="J411" i="23"/>
  <c r="H411" i="23"/>
  <c r="G412" i="23"/>
  <c r="I412" i="23"/>
  <c r="J412" i="23"/>
  <c r="H412" i="23"/>
  <c r="G413" i="23"/>
  <c r="I413" i="23"/>
  <c r="J413" i="23"/>
  <c r="H413" i="23"/>
  <c r="G414" i="23"/>
  <c r="I414" i="23"/>
  <c r="J414" i="23"/>
  <c r="H414" i="23"/>
  <c r="G415" i="23"/>
  <c r="I415" i="23"/>
  <c r="J415" i="23"/>
  <c r="H415" i="23"/>
  <c r="G416" i="23"/>
  <c r="I416" i="23"/>
  <c r="J416" i="23"/>
  <c r="H416" i="23"/>
  <c r="G417" i="23"/>
  <c r="I417" i="23"/>
  <c r="J417" i="23"/>
  <c r="H417" i="23"/>
  <c r="G418" i="23"/>
  <c r="I418" i="23"/>
  <c r="J418" i="23"/>
  <c r="H418" i="23"/>
  <c r="G419" i="23"/>
  <c r="I419" i="23"/>
  <c r="J419" i="23"/>
  <c r="H419" i="23"/>
  <c r="G420" i="23"/>
  <c r="I420" i="23"/>
  <c r="J420" i="23"/>
  <c r="H420" i="23"/>
  <c r="G421" i="23"/>
  <c r="I421" i="23"/>
  <c r="J421" i="23"/>
  <c r="H421" i="23"/>
  <c r="G422" i="23"/>
  <c r="I422" i="23"/>
  <c r="J422" i="23"/>
  <c r="H422" i="23"/>
  <c r="G423" i="23"/>
  <c r="I423" i="23"/>
  <c r="J423" i="23"/>
  <c r="H423" i="23"/>
  <c r="G424" i="23"/>
  <c r="I424" i="23"/>
  <c r="J424" i="23"/>
  <c r="H424" i="23"/>
  <c r="G425" i="23"/>
  <c r="I425" i="23"/>
  <c r="J425" i="23"/>
  <c r="H425" i="23"/>
  <c r="G426" i="23"/>
  <c r="I426" i="23"/>
  <c r="J426" i="23"/>
  <c r="H426" i="23"/>
  <c r="G427" i="23"/>
  <c r="I427" i="23"/>
  <c r="J427" i="23"/>
  <c r="H427" i="23"/>
  <c r="G428" i="23"/>
  <c r="I428" i="23"/>
  <c r="J428" i="23"/>
  <c r="H428" i="23"/>
  <c r="G429" i="23"/>
  <c r="I429" i="23"/>
  <c r="J429" i="23"/>
  <c r="H429" i="23"/>
  <c r="G430" i="23"/>
  <c r="I430" i="23"/>
  <c r="J430" i="23"/>
  <c r="H430" i="23"/>
  <c r="G431" i="23"/>
  <c r="I431" i="23"/>
  <c r="J431" i="23"/>
  <c r="H431" i="23"/>
  <c r="G432" i="23"/>
  <c r="I432" i="23"/>
  <c r="J432" i="23"/>
  <c r="H432" i="23"/>
  <c r="G433" i="23"/>
  <c r="I433" i="23"/>
  <c r="J433" i="23"/>
  <c r="H433" i="23"/>
  <c r="G434" i="23"/>
  <c r="I434" i="23"/>
  <c r="J434" i="23"/>
  <c r="H434" i="23"/>
  <c r="G435" i="23"/>
  <c r="I435" i="23"/>
  <c r="J435" i="23"/>
  <c r="H435" i="23"/>
  <c r="G436" i="23"/>
  <c r="I436" i="23"/>
  <c r="J436" i="23"/>
  <c r="H436" i="23"/>
  <c r="G437" i="23"/>
  <c r="I437" i="23"/>
  <c r="J437" i="23"/>
  <c r="H437" i="23"/>
  <c r="G438" i="23"/>
  <c r="I438" i="23"/>
  <c r="J438" i="23"/>
  <c r="H438" i="23"/>
  <c r="G439" i="23"/>
  <c r="I439" i="23"/>
  <c r="J439" i="23"/>
  <c r="H439" i="23"/>
  <c r="G440" i="23"/>
  <c r="I440" i="23"/>
  <c r="J440" i="23"/>
  <c r="H440" i="23"/>
  <c r="G441" i="23"/>
  <c r="I441" i="23"/>
  <c r="J441" i="23"/>
  <c r="H441" i="23"/>
  <c r="G442" i="23"/>
  <c r="I442" i="23"/>
  <c r="J442" i="23"/>
  <c r="H442" i="23"/>
  <c r="G443" i="23"/>
  <c r="I443" i="23"/>
  <c r="J443" i="23"/>
  <c r="H443" i="23"/>
  <c r="G444" i="23"/>
  <c r="I444" i="23"/>
  <c r="J444" i="23"/>
  <c r="H444" i="23"/>
  <c r="G445" i="23"/>
  <c r="I445" i="23"/>
  <c r="J445" i="23"/>
  <c r="H445" i="23"/>
  <c r="G446" i="23"/>
  <c r="I446" i="23"/>
  <c r="J446" i="23"/>
  <c r="H446" i="23"/>
  <c r="G447" i="23"/>
  <c r="I447" i="23"/>
  <c r="J447" i="23"/>
  <c r="H447" i="23"/>
  <c r="G448" i="23"/>
  <c r="I448" i="23"/>
  <c r="J448" i="23"/>
  <c r="H448" i="23"/>
  <c r="G449" i="23"/>
  <c r="I449" i="23"/>
  <c r="J449" i="23"/>
  <c r="H449" i="23"/>
  <c r="G450" i="23"/>
  <c r="I450" i="23"/>
  <c r="J450" i="23"/>
  <c r="H450" i="23"/>
  <c r="G451" i="23"/>
  <c r="I451" i="23"/>
  <c r="J451" i="23"/>
  <c r="H451" i="23"/>
  <c r="G452" i="23"/>
  <c r="I452" i="23"/>
  <c r="J452" i="23"/>
  <c r="H452" i="23"/>
  <c r="G453" i="23"/>
  <c r="I453" i="23"/>
  <c r="J453" i="23"/>
  <c r="H453" i="23"/>
  <c r="G454" i="23"/>
  <c r="I454" i="23"/>
  <c r="J454" i="23"/>
  <c r="H454" i="23"/>
  <c r="G455" i="23"/>
  <c r="I455" i="23"/>
  <c r="J455" i="23"/>
  <c r="H455" i="23"/>
  <c r="G456" i="23"/>
  <c r="I456" i="23"/>
  <c r="J456" i="23"/>
  <c r="H456" i="23"/>
  <c r="G457" i="23"/>
  <c r="I457" i="23"/>
  <c r="J457" i="23"/>
  <c r="H457" i="23"/>
  <c r="G458" i="23"/>
  <c r="I458" i="23"/>
  <c r="J458" i="23"/>
  <c r="H458" i="23"/>
  <c r="G459" i="23"/>
  <c r="I459" i="23"/>
  <c r="J459" i="23"/>
  <c r="H459" i="23"/>
  <c r="G460" i="23"/>
  <c r="I460" i="23"/>
  <c r="J460" i="23"/>
  <c r="H460" i="23"/>
  <c r="G461" i="23"/>
  <c r="I461" i="23"/>
  <c r="J461" i="23"/>
  <c r="H461" i="23"/>
  <c r="G462" i="23"/>
  <c r="I462" i="23"/>
  <c r="J462" i="23"/>
  <c r="H462" i="23"/>
  <c r="G463" i="23"/>
  <c r="I463" i="23"/>
  <c r="J463" i="23"/>
  <c r="H463" i="23"/>
  <c r="G464" i="23"/>
  <c r="I464" i="23"/>
  <c r="J464" i="23"/>
  <c r="H464" i="23"/>
  <c r="G465" i="23"/>
  <c r="I465" i="23"/>
  <c r="J465" i="23"/>
  <c r="H465" i="23"/>
  <c r="G466" i="23"/>
  <c r="I466" i="23"/>
  <c r="J466" i="23"/>
  <c r="H466" i="23"/>
  <c r="G467" i="23"/>
  <c r="I467" i="23"/>
  <c r="J467" i="23"/>
  <c r="H467" i="23"/>
  <c r="G468" i="23"/>
  <c r="I468" i="23"/>
  <c r="J468" i="23"/>
  <c r="H468" i="23"/>
  <c r="G469" i="23"/>
  <c r="I469" i="23"/>
  <c r="J469" i="23"/>
  <c r="H469" i="23"/>
  <c r="G470" i="23"/>
  <c r="I470" i="23"/>
  <c r="J470" i="23"/>
  <c r="H470" i="23"/>
  <c r="G471" i="23"/>
  <c r="I471" i="23"/>
  <c r="J471" i="23"/>
  <c r="H471" i="23"/>
  <c r="G472" i="23"/>
  <c r="I472" i="23"/>
  <c r="J472" i="23"/>
  <c r="H472" i="23"/>
  <c r="G473" i="23"/>
  <c r="I473" i="23"/>
  <c r="J473" i="23"/>
  <c r="H473" i="23"/>
  <c r="G474" i="23"/>
  <c r="I474" i="23"/>
  <c r="J474" i="23"/>
  <c r="H474" i="23"/>
  <c r="G475" i="23"/>
  <c r="I475" i="23"/>
  <c r="J475" i="23"/>
  <c r="H475" i="23"/>
  <c r="G476" i="23"/>
  <c r="I476" i="23"/>
  <c r="J476" i="23"/>
  <c r="H476" i="23"/>
  <c r="G477" i="23"/>
  <c r="I477" i="23"/>
  <c r="J477" i="23"/>
  <c r="H477" i="23"/>
  <c r="G478" i="23"/>
  <c r="I478" i="23"/>
  <c r="J478" i="23"/>
  <c r="H478" i="23"/>
  <c r="G479" i="23"/>
  <c r="I479" i="23"/>
  <c r="J479" i="23"/>
  <c r="H479" i="23"/>
  <c r="G480" i="23"/>
  <c r="I480" i="23"/>
  <c r="J480" i="23"/>
  <c r="H480" i="23"/>
  <c r="G481" i="23"/>
  <c r="I481" i="23"/>
  <c r="J481" i="23"/>
  <c r="H481" i="23"/>
  <c r="G482" i="23"/>
  <c r="I482" i="23"/>
  <c r="J482" i="23"/>
  <c r="H482" i="23"/>
  <c r="G483" i="23"/>
  <c r="I483" i="23"/>
  <c r="J483" i="23"/>
  <c r="H483" i="23"/>
  <c r="G484" i="23"/>
  <c r="I484" i="23"/>
  <c r="J484" i="23"/>
  <c r="H484" i="23"/>
  <c r="G485" i="23"/>
  <c r="I485" i="23"/>
  <c r="J485" i="23"/>
  <c r="H485" i="23"/>
  <c r="G486" i="23"/>
  <c r="I486" i="23"/>
  <c r="J486" i="23"/>
  <c r="H486" i="23"/>
  <c r="G487" i="23"/>
  <c r="I487" i="23"/>
  <c r="J487" i="23"/>
  <c r="H487" i="23"/>
  <c r="G488" i="23"/>
  <c r="I488" i="23"/>
  <c r="J488" i="23"/>
  <c r="H488" i="23"/>
  <c r="G489" i="23"/>
  <c r="I489" i="23"/>
  <c r="J489" i="23"/>
  <c r="H489" i="23"/>
  <c r="G490" i="23"/>
  <c r="I490" i="23"/>
  <c r="J490" i="23"/>
  <c r="H490" i="23"/>
  <c r="G491" i="23"/>
  <c r="I491" i="23"/>
  <c r="J491" i="23"/>
  <c r="H491" i="23"/>
  <c r="G492" i="23"/>
  <c r="I492" i="23"/>
  <c r="J492" i="23"/>
  <c r="H492" i="23"/>
  <c r="G493" i="23"/>
  <c r="I493" i="23"/>
  <c r="J493" i="23"/>
  <c r="H493" i="23"/>
  <c r="G494" i="23"/>
  <c r="I494" i="23"/>
  <c r="J494" i="23"/>
  <c r="H494" i="23"/>
  <c r="G495" i="23"/>
  <c r="I495" i="23"/>
  <c r="J495" i="23"/>
  <c r="H495" i="23"/>
  <c r="G496" i="23"/>
  <c r="I496" i="23"/>
  <c r="J496" i="23"/>
  <c r="H496" i="23"/>
  <c r="G497" i="23"/>
  <c r="I497" i="23"/>
  <c r="J497" i="23"/>
  <c r="H497" i="23"/>
  <c r="G498" i="23"/>
  <c r="I498" i="23"/>
  <c r="J498" i="23"/>
  <c r="H498" i="23"/>
  <c r="G499" i="23"/>
  <c r="I499" i="23"/>
  <c r="J499" i="23"/>
  <c r="H499" i="23"/>
  <c r="G500" i="23"/>
  <c r="I500" i="23"/>
  <c r="J500" i="23"/>
  <c r="H500" i="23"/>
  <c r="G501" i="23"/>
  <c r="I501" i="23"/>
  <c r="J501" i="23"/>
  <c r="H501" i="23"/>
  <c r="G502" i="23"/>
  <c r="I502" i="23"/>
  <c r="J502" i="23"/>
  <c r="H502" i="23"/>
  <c r="G503" i="23"/>
  <c r="I503" i="23"/>
  <c r="J503" i="23"/>
  <c r="H503" i="23"/>
  <c r="G504" i="23"/>
  <c r="I504" i="23"/>
  <c r="J504" i="23"/>
  <c r="H504" i="23"/>
  <c r="G505" i="23"/>
  <c r="I505" i="23"/>
  <c r="J505" i="23"/>
  <c r="H505" i="23"/>
  <c r="G506" i="23"/>
  <c r="I506" i="23"/>
  <c r="J506" i="23"/>
  <c r="H506" i="23"/>
  <c r="G507" i="23"/>
  <c r="I507" i="23"/>
  <c r="J507" i="23"/>
  <c r="H507" i="23"/>
  <c r="G508" i="23"/>
  <c r="I508" i="23"/>
  <c r="J508" i="23"/>
  <c r="H508" i="23"/>
  <c r="G509" i="23"/>
  <c r="I509" i="23"/>
  <c r="J509" i="23"/>
  <c r="H509" i="23"/>
  <c r="G510" i="23"/>
  <c r="I510" i="23"/>
  <c r="J510" i="23"/>
  <c r="H510" i="23"/>
  <c r="G511" i="23"/>
  <c r="I511" i="23"/>
  <c r="J511" i="23"/>
  <c r="H511" i="23"/>
  <c r="G512" i="23"/>
  <c r="I512" i="23"/>
  <c r="J512" i="23"/>
  <c r="H512" i="23"/>
  <c r="G513" i="23"/>
  <c r="I513" i="23"/>
  <c r="J513" i="23"/>
  <c r="H513" i="23"/>
  <c r="G514" i="23"/>
  <c r="I514" i="23"/>
  <c r="J514" i="23"/>
  <c r="H514" i="23"/>
  <c r="G515" i="23"/>
  <c r="I515" i="23"/>
  <c r="J515" i="23"/>
  <c r="H515" i="23"/>
  <c r="G516" i="23"/>
  <c r="I516" i="23"/>
  <c r="J516" i="23"/>
  <c r="H516" i="23"/>
  <c r="G517" i="23"/>
  <c r="I517" i="23"/>
  <c r="J517" i="23"/>
  <c r="H517" i="23"/>
  <c r="G518" i="23"/>
  <c r="I518" i="23"/>
  <c r="J518" i="23"/>
  <c r="H518" i="23"/>
  <c r="G519" i="23"/>
  <c r="I519" i="23"/>
  <c r="J519" i="23"/>
  <c r="H519" i="23"/>
  <c r="G520" i="23"/>
  <c r="I520" i="23"/>
  <c r="J520" i="23"/>
  <c r="H520" i="23"/>
  <c r="G521" i="23"/>
  <c r="I521" i="23"/>
  <c r="J521" i="23"/>
  <c r="H521" i="23"/>
  <c r="G522" i="23"/>
  <c r="I522" i="23"/>
  <c r="J522" i="23"/>
  <c r="H522" i="23"/>
  <c r="G523" i="23"/>
  <c r="I523" i="23"/>
  <c r="J523" i="23"/>
  <c r="H523" i="23"/>
  <c r="G524" i="23"/>
  <c r="I524" i="23"/>
  <c r="J524" i="23"/>
  <c r="H524" i="23"/>
  <c r="G525" i="23"/>
  <c r="I525" i="23"/>
  <c r="J525" i="23"/>
  <c r="H525" i="23"/>
  <c r="G526" i="23"/>
  <c r="I526" i="23"/>
  <c r="J526" i="23"/>
  <c r="H526" i="23"/>
  <c r="G527" i="23"/>
  <c r="I527" i="23"/>
  <c r="J527" i="23"/>
  <c r="H527" i="23"/>
  <c r="G528" i="23"/>
  <c r="I528" i="23"/>
  <c r="J528" i="23"/>
  <c r="H528" i="23"/>
  <c r="G529" i="23"/>
  <c r="I529" i="23"/>
  <c r="J529" i="23"/>
  <c r="H529" i="23"/>
  <c r="G530" i="23"/>
  <c r="I530" i="23"/>
  <c r="J530" i="23"/>
  <c r="H530" i="23"/>
  <c r="G531" i="23"/>
  <c r="I531" i="23"/>
  <c r="J531" i="23"/>
  <c r="H531" i="23"/>
  <c r="G532" i="23"/>
  <c r="I532" i="23"/>
  <c r="J532" i="23"/>
  <c r="H532" i="23"/>
  <c r="G533" i="23"/>
  <c r="I533" i="23"/>
  <c r="J533" i="23"/>
  <c r="H533" i="23"/>
  <c r="G534" i="23"/>
  <c r="I534" i="23"/>
  <c r="J534" i="23"/>
  <c r="H534" i="23"/>
  <c r="G535" i="23"/>
  <c r="I535" i="23"/>
  <c r="J535" i="23"/>
  <c r="H535" i="23"/>
  <c r="G536" i="23"/>
  <c r="I536" i="23"/>
  <c r="J536" i="23"/>
  <c r="H536" i="23"/>
  <c r="G537" i="23"/>
  <c r="I537" i="23"/>
  <c r="J537" i="23"/>
  <c r="H537" i="23"/>
  <c r="G538" i="23"/>
  <c r="I538" i="23"/>
  <c r="J538" i="23"/>
  <c r="H538" i="23"/>
  <c r="G539" i="23"/>
  <c r="I539" i="23"/>
  <c r="J539" i="23"/>
  <c r="H539" i="23"/>
  <c r="G540" i="23"/>
  <c r="I540" i="23"/>
  <c r="J540" i="23"/>
  <c r="H540" i="23"/>
  <c r="G541" i="23"/>
  <c r="I541" i="23"/>
  <c r="J541" i="23"/>
  <c r="H541" i="23"/>
  <c r="G542" i="23"/>
  <c r="I542" i="23"/>
  <c r="J542" i="23"/>
  <c r="H542" i="23"/>
  <c r="G543" i="23"/>
  <c r="I543" i="23"/>
  <c r="J543" i="23"/>
  <c r="H543" i="23"/>
  <c r="G544" i="23"/>
  <c r="I544" i="23"/>
  <c r="J544" i="23"/>
  <c r="H544" i="23"/>
  <c r="G545" i="23"/>
  <c r="I545" i="23"/>
  <c r="J545" i="23"/>
  <c r="H545" i="23"/>
  <c r="G546" i="23"/>
  <c r="I546" i="23"/>
  <c r="J546" i="23"/>
  <c r="H546" i="23"/>
  <c r="G547" i="23"/>
  <c r="I547" i="23"/>
  <c r="J547" i="23"/>
  <c r="H547" i="23"/>
  <c r="G548" i="23"/>
  <c r="I548" i="23"/>
  <c r="J548" i="23"/>
  <c r="H548" i="23"/>
  <c r="G549" i="23"/>
  <c r="I549" i="23"/>
  <c r="J549" i="23"/>
  <c r="H549" i="23"/>
  <c r="G550" i="23"/>
  <c r="I550" i="23"/>
  <c r="J550" i="23"/>
  <c r="H550" i="23"/>
  <c r="G551" i="23"/>
  <c r="I551" i="23"/>
  <c r="J551" i="23"/>
  <c r="H551" i="23"/>
  <c r="G552" i="23"/>
  <c r="I552" i="23"/>
  <c r="J552" i="23"/>
  <c r="H552" i="23"/>
  <c r="G553" i="23"/>
  <c r="I553" i="23"/>
  <c r="J553" i="23"/>
  <c r="H553" i="23"/>
  <c r="G554" i="23"/>
  <c r="I554" i="23"/>
  <c r="J554" i="23"/>
  <c r="H554" i="23"/>
  <c r="G555" i="23"/>
  <c r="I555" i="23"/>
  <c r="J555" i="23"/>
  <c r="H555" i="23"/>
  <c r="G556" i="23"/>
  <c r="I556" i="23"/>
  <c r="J556" i="23"/>
  <c r="H556" i="23"/>
  <c r="G557" i="23"/>
  <c r="I557" i="23"/>
  <c r="J557" i="23"/>
  <c r="H557" i="23"/>
  <c r="G558" i="23"/>
  <c r="I558" i="23"/>
  <c r="J558" i="23"/>
  <c r="H558" i="23"/>
  <c r="G559" i="23"/>
  <c r="I559" i="23"/>
  <c r="J559" i="23"/>
  <c r="H559" i="23"/>
  <c r="G560" i="23"/>
  <c r="I560" i="23"/>
  <c r="J560" i="23"/>
  <c r="H560" i="23"/>
  <c r="G561" i="23"/>
  <c r="I561" i="23"/>
  <c r="J561" i="23"/>
  <c r="H561" i="23"/>
  <c r="G562" i="23"/>
  <c r="I562" i="23"/>
  <c r="J562" i="23"/>
  <c r="H562" i="23"/>
  <c r="G563" i="23"/>
  <c r="I563" i="23"/>
  <c r="J563" i="23"/>
  <c r="H563" i="23"/>
  <c r="G564" i="23"/>
  <c r="I564" i="23"/>
  <c r="J564" i="23"/>
  <c r="H564" i="23"/>
  <c r="G565" i="23"/>
  <c r="I565" i="23"/>
  <c r="J565" i="23"/>
  <c r="H565" i="23"/>
  <c r="G566" i="23"/>
  <c r="I566" i="23"/>
  <c r="J566" i="23"/>
  <c r="H566" i="23"/>
  <c r="G567" i="23"/>
  <c r="I567" i="23"/>
  <c r="J567" i="23"/>
  <c r="H567" i="23"/>
  <c r="G568" i="23"/>
  <c r="I568" i="23"/>
  <c r="J568" i="23"/>
  <c r="H568" i="23"/>
  <c r="G569" i="23"/>
  <c r="I569" i="23"/>
  <c r="J569" i="23"/>
  <c r="H569" i="23"/>
  <c r="G570" i="23"/>
  <c r="I570" i="23"/>
  <c r="J570" i="23"/>
  <c r="H570" i="23"/>
  <c r="G571" i="23"/>
  <c r="I571" i="23"/>
  <c r="J571" i="23"/>
  <c r="H571" i="23"/>
  <c r="G572" i="23"/>
  <c r="I572" i="23"/>
  <c r="J572" i="23"/>
  <c r="H572" i="23"/>
  <c r="G573" i="23"/>
  <c r="I573" i="23"/>
  <c r="J573" i="23"/>
  <c r="H573" i="23"/>
  <c r="G574" i="23"/>
  <c r="I574" i="23"/>
  <c r="J574" i="23"/>
  <c r="H574" i="23"/>
  <c r="G575" i="23"/>
  <c r="I575" i="23"/>
  <c r="J575" i="23"/>
  <c r="H575" i="23"/>
  <c r="G576" i="23"/>
  <c r="I576" i="23"/>
  <c r="J576" i="23"/>
  <c r="H576" i="23"/>
  <c r="G577" i="23"/>
  <c r="I577" i="23"/>
  <c r="J577" i="23"/>
  <c r="H577" i="23"/>
  <c r="G578" i="23"/>
  <c r="I578" i="23"/>
  <c r="J578" i="23"/>
  <c r="H578" i="23"/>
  <c r="G579" i="23"/>
  <c r="I579" i="23"/>
  <c r="J579" i="23"/>
  <c r="H579" i="23"/>
  <c r="G580" i="23"/>
  <c r="I580" i="23"/>
  <c r="J580" i="23"/>
  <c r="H580" i="23"/>
  <c r="G581" i="23"/>
  <c r="I581" i="23"/>
  <c r="J581" i="23"/>
  <c r="H581" i="23"/>
  <c r="G582" i="23"/>
  <c r="I582" i="23"/>
  <c r="J582" i="23"/>
  <c r="H582" i="23"/>
  <c r="G583" i="23"/>
  <c r="I583" i="23"/>
  <c r="J583" i="23"/>
  <c r="H583" i="23"/>
  <c r="G584" i="23"/>
  <c r="I584" i="23"/>
  <c r="J584" i="23"/>
  <c r="H584" i="23"/>
  <c r="G585" i="23"/>
  <c r="I585" i="23"/>
  <c r="J585" i="23"/>
  <c r="H585" i="23"/>
  <c r="G586" i="23"/>
  <c r="I586" i="23"/>
  <c r="J586" i="23"/>
  <c r="H586" i="23"/>
  <c r="G587" i="23"/>
  <c r="I587" i="23"/>
  <c r="J587" i="23"/>
  <c r="H587" i="23"/>
  <c r="G588" i="23"/>
  <c r="I588" i="23"/>
  <c r="J588" i="23"/>
  <c r="H588" i="23"/>
  <c r="G589" i="23"/>
  <c r="I589" i="23"/>
  <c r="J589" i="23"/>
  <c r="H589" i="23"/>
  <c r="G590" i="23"/>
  <c r="I590" i="23"/>
  <c r="J590" i="23"/>
  <c r="H590" i="23"/>
  <c r="G591" i="23"/>
  <c r="I591" i="23"/>
  <c r="J591" i="23"/>
  <c r="H591" i="23"/>
  <c r="G592" i="23"/>
  <c r="I592" i="23"/>
  <c r="J592" i="23"/>
  <c r="H592" i="23"/>
  <c r="G593" i="23"/>
  <c r="I593" i="23"/>
  <c r="J593" i="23"/>
  <c r="H593" i="23"/>
  <c r="G594" i="23"/>
  <c r="I594" i="23"/>
  <c r="J594" i="23"/>
  <c r="H594" i="23"/>
  <c r="G595" i="23"/>
  <c r="I595" i="23"/>
  <c r="J595" i="23"/>
  <c r="H595" i="23"/>
  <c r="G596" i="23"/>
  <c r="I596" i="23"/>
  <c r="J596" i="23"/>
  <c r="H596" i="23"/>
  <c r="G597" i="23"/>
  <c r="I597" i="23"/>
  <c r="J597" i="23"/>
  <c r="H597" i="23"/>
  <c r="G598" i="23"/>
  <c r="I598" i="23"/>
  <c r="J598" i="23"/>
  <c r="H598" i="23"/>
  <c r="G599" i="23"/>
  <c r="I599" i="23"/>
  <c r="J599" i="23"/>
  <c r="H599" i="23"/>
  <c r="G600" i="23"/>
  <c r="I600" i="23"/>
  <c r="J600" i="23"/>
  <c r="H600" i="23"/>
  <c r="G601" i="23"/>
  <c r="I601" i="23"/>
  <c r="J601" i="23"/>
  <c r="H601" i="23"/>
  <c r="G602" i="23"/>
  <c r="I602" i="23"/>
  <c r="J602" i="23"/>
  <c r="H602" i="23"/>
  <c r="G603" i="23"/>
  <c r="I603" i="23"/>
  <c r="J603" i="23"/>
  <c r="H603" i="23"/>
  <c r="G604" i="23"/>
  <c r="I604" i="23"/>
  <c r="J604" i="23"/>
  <c r="H604" i="23"/>
  <c r="G605" i="23"/>
  <c r="I605" i="23"/>
  <c r="J605" i="23"/>
  <c r="H605" i="23"/>
  <c r="G606" i="23"/>
  <c r="I606" i="23"/>
  <c r="J606" i="23"/>
  <c r="H606" i="23"/>
  <c r="G607" i="23"/>
  <c r="I607" i="23"/>
  <c r="J607" i="23"/>
  <c r="H607" i="23"/>
  <c r="G608" i="23"/>
  <c r="I608" i="23"/>
  <c r="J608" i="23"/>
  <c r="H608" i="23"/>
  <c r="G609" i="23"/>
  <c r="I609" i="23"/>
  <c r="J609" i="23"/>
  <c r="H609" i="23"/>
  <c r="G610" i="23"/>
  <c r="I610" i="23"/>
  <c r="J610" i="23"/>
  <c r="H610" i="23"/>
  <c r="G611" i="23"/>
  <c r="I611" i="23"/>
  <c r="J611" i="23"/>
  <c r="H611" i="23"/>
  <c r="G612" i="23"/>
  <c r="I612" i="23"/>
  <c r="J612" i="23"/>
  <c r="H612" i="23"/>
  <c r="G613" i="23"/>
  <c r="I613" i="23"/>
  <c r="J613" i="23"/>
  <c r="H613" i="23"/>
  <c r="G614" i="23"/>
  <c r="I614" i="23"/>
  <c r="J614" i="23"/>
  <c r="H614" i="23"/>
  <c r="G615" i="23"/>
  <c r="I615" i="23"/>
  <c r="J615" i="23"/>
  <c r="H615" i="23"/>
  <c r="G616" i="23"/>
  <c r="I616" i="23"/>
  <c r="J616" i="23"/>
  <c r="H616" i="23"/>
  <c r="G617" i="23"/>
  <c r="I617" i="23"/>
  <c r="J617" i="23"/>
  <c r="H617" i="23"/>
  <c r="G618" i="23"/>
  <c r="I618" i="23"/>
  <c r="J618" i="23"/>
  <c r="H618" i="23"/>
  <c r="G619" i="23"/>
  <c r="I619" i="23"/>
  <c r="J619" i="23"/>
  <c r="H619" i="23"/>
  <c r="G620" i="23"/>
  <c r="I620" i="23"/>
  <c r="J620" i="23"/>
  <c r="H620" i="23"/>
  <c r="G621" i="23"/>
  <c r="I621" i="23"/>
  <c r="J621" i="23"/>
  <c r="H621" i="23"/>
  <c r="G622" i="23"/>
  <c r="I622" i="23"/>
  <c r="J622" i="23"/>
  <c r="H622" i="23"/>
  <c r="G623" i="23"/>
  <c r="I623" i="23"/>
  <c r="J623" i="23"/>
  <c r="H623" i="23"/>
  <c r="G624" i="23"/>
  <c r="I624" i="23"/>
  <c r="J624" i="23"/>
  <c r="H624" i="23"/>
  <c r="G625" i="23"/>
  <c r="I625" i="23"/>
  <c r="J625" i="23"/>
  <c r="H625" i="23"/>
  <c r="G626" i="23"/>
  <c r="I626" i="23"/>
  <c r="J626" i="23"/>
  <c r="H626" i="23"/>
  <c r="G627" i="23"/>
  <c r="H627" i="23"/>
  <c r="I627" i="23"/>
  <c r="J627" i="23"/>
  <c r="G628" i="23"/>
  <c r="I628" i="23"/>
  <c r="J628" i="23"/>
  <c r="H628" i="23"/>
  <c r="G629" i="23"/>
  <c r="H629" i="23"/>
  <c r="I629" i="23"/>
  <c r="J629" i="23"/>
  <c r="G630" i="23"/>
  <c r="H630" i="23"/>
  <c r="I630" i="23"/>
  <c r="J630" i="23"/>
  <c r="G631" i="23"/>
  <c r="I631" i="23"/>
  <c r="J631" i="23"/>
  <c r="H631" i="23"/>
  <c r="G632" i="23"/>
  <c r="I632" i="23"/>
  <c r="J632" i="23"/>
  <c r="H632" i="23"/>
  <c r="G633" i="23"/>
  <c r="I633" i="23"/>
  <c r="J633" i="23"/>
  <c r="H633" i="23"/>
  <c r="G634" i="23"/>
  <c r="I634" i="23"/>
  <c r="J634" i="23"/>
  <c r="H634" i="23"/>
  <c r="G635" i="23"/>
  <c r="I635" i="23"/>
  <c r="J635" i="23"/>
  <c r="H635" i="23"/>
  <c r="G636" i="23"/>
  <c r="I636" i="23"/>
  <c r="J636" i="23"/>
  <c r="H636" i="23"/>
  <c r="G637" i="23"/>
  <c r="I637" i="23"/>
  <c r="J637" i="23"/>
  <c r="H637" i="23"/>
  <c r="G638" i="23"/>
  <c r="I638" i="23"/>
  <c r="J638" i="23"/>
  <c r="H638" i="23"/>
  <c r="G639" i="23"/>
  <c r="I639" i="23"/>
  <c r="J639" i="23"/>
  <c r="H639" i="23"/>
  <c r="G640" i="23"/>
  <c r="I640" i="23"/>
  <c r="J640" i="23"/>
  <c r="H640" i="23"/>
  <c r="G641" i="23"/>
  <c r="I641" i="23"/>
  <c r="J641" i="23"/>
  <c r="H641" i="23"/>
  <c r="G642" i="23"/>
  <c r="I642" i="23"/>
  <c r="J642" i="23"/>
  <c r="H642" i="23"/>
  <c r="G643" i="23"/>
  <c r="I643" i="23"/>
  <c r="J643" i="23"/>
  <c r="H643" i="23"/>
  <c r="G644" i="23"/>
  <c r="I644" i="23"/>
  <c r="J644" i="23"/>
  <c r="H644" i="23"/>
  <c r="G645" i="23"/>
  <c r="I645" i="23"/>
  <c r="J645" i="23"/>
  <c r="H645" i="23"/>
  <c r="G646" i="23"/>
  <c r="I646" i="23"/>
  <c r="J646" i="23"/>
  <c r="H646" i="23"/>
  <c r="G647" i="23"/>
  <c r="I647" i="23"/>
  <c r="J647" i="23"/>
  <c r="H647" i="23"/>
  <c r="G648" i="23"/>
  <c r="I648" i="23"/>
  <c r="J648" i="23"/>
  <c r="H648" i="23"/>
  <c r="G649" i="23"/>
  <c r="I649" i="23"/>
  <c r="J649" i="23"/>
  <c r="H649" i="23"/>
  <c r="G650" i="23"/>
  <c r="I650" i="23"/>
  <c r="J650" i="23"/>
  <c r="H650" i="23"/>
  <c r="G651" i="23"/>
  <c r="I651" i="23"/>
  <c r="J651" i="23"/>
  <c r="H651" i="23"/>
  <c r="G652" i="23"/>
  <c r="I652" i="23"/>
  <c r="J652" i="23"/>
  <c r="H652" i="23"/>
  <c r="G653" i="23"/>
  <c r="I653" i="23"/>
  <c r="J653" i="23"/>
  <c r="H653" i="23"/>
  <c r="G654" i="23"/>
  <c r="I654" i="23"/>
  <c r="J654" i="23"/>
  <c r="H654" i="23"/>
  <c r="G655" i="23"/>
  <c r="I655" i="23"/>
  <c r="J655" i="23"/>
  <c r="H655" i="23"/>
  <c r="G656" i="23"/>
  <c r="I656" i="23"/>
  <c r="J656" i="23"/>
  <c r="H656" i="23"/>
  <c r="G657" i="23"/>
  <c r="I657" i="23"/>
  <c r="J657" i="23"/>
  <c r="H657" i="23"/>
  <c r="G658" i="23"/>
  <c r="I658" i="23"/>
  <c r="J658" i="23"/>
  <c r="H658" i="23"/>
  <c r="G659" i="23"/>
  <c r="H659" i="23"/>
  <c r="G660" i="23"/>
  <c r="I659" i="23"/>
  <c r="J659" i="23"/>
  <c r="I660" i="23"/>
  <c r="H660" i="23"/>
  <c r="G661" i="23"/>
  <c r="J660" i="23"/>
  <c r="I661" i="23"/>
  <c r="J661" i="23"/>
  <c r="H661" i="23"/>
  <c r="G662" i="23"/>
  <c r="I662" i="23"/>
  <c r="J662" i="23"/>
  <c r="H662" i="23"/>
  <c r="G663" i="23"/>
  <c r="I663" i="23"/>
  <c r="J663" i="23"/>
  <c r="H663" i="23"/>
  <c r="G664" i="23"/>
  <c r="I664" i="23"/>
  <c r="J664" i="23"/>
  <c r="H664" i="23"/>
  <c r="G665" i="23"/>
  <c r="I665" i="23"/>
  <c r="J665" i="23"/>
  <c r="H665" i="23"/>
  <c r="G666" i="23"/>
  <c r="I666" i="23"/>
  <c r="J666" i="23"/>
  <c r="H666" i="23"/>
  <c r="G667" i="23"/>
  <c r="I667" i="23"/>
  <c r="J667" i="23"/>
  <c r="H667" i="23"/>
  <c r="G668" i="23"/>
  <c r="I668" i="23"/>
  <c r="J668" i="23"/>
  <c r="H668" i="23"/>
  <c r="G669" i="23"/>
  <c r="M8" i="23"/>
  <c r="M14" i="23"/>
  <c r="M15" i="23"/>
  <c r="M9" i="23"/>
  <c r="M13" i="23"/>
  <c r="M10" i="23"/>
  <c r="M11" i="23"/>
  <c r="M12" i="23"/>
  <c r="H669" i="23"/>
  <c r="G670" i="23"/>
  <c r="I669" i="23"/>
  <c r="E670" i="23"/>
  <c r="N14" i="23"/>
  <c r="N9" i="23"/>
  <c r="N8" i="23"/>
  <c r="N15" i="23"/>
  <c r="N12" i="23"/>
  <c r="N13" i="23"/>
  <c r="N10" i="23"/>
  <c r="N11" i="23"/>
  <c r="M16" i="23"/>
  <c r="J669" i="23"/>
  <c r="I670" i="23"/>
  <c r="N16" i="2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J5" authorId="0" shapeId="0" xr:uid="{00000000-0006-0000-0B00-000001000000}">
      <text>
        <r>
          <rPr>
            <b/>
            <sz val="9"/>
            <color indexed="81"/>
            <rFont val="Tahoma"/>
            <family val="2"/>
          </rPr>
          <t>Author:</t>
        </r>
        <r>
          <rPr>
            <sz val="9"/>
            <color indexed="81"/>
            <rFont val="Tahoma"/>
            <family val="2"/>
          </rPr>
          <t xml:space="preserve">
HB 1025, 83rd RS</t>
        </r>
      </text>
    </comment>
  </commentList>
</comments>
</file>

<file path=xl/sharedStrings.xml><?xml version="1.0" encoding="utf-8"?>
<sst xmlns="http://schemas.openxmlformats.org/spreadsheetml/2006/main" count="3022" uniqueCount="826">
  <si>
    <t>Allowable Match</t>
  </si>
  <si>
    <t>University of North Texas</t>
  </si>
  <si>
    <t>University of Houston</t>
  </si>
  <si>
    <t>Institution</t>
  </si>
  <si>
    <t>Unfunded Amount</t>
  </si>
  <si>
    <t>The University of Texas at Arlington</t>
  </si>
  <si>
    <t>The University of Texas at Dallas</t>
  </si>
  <si>
    <t>The University of Texas at El Paso</t>
  </si>
  <si>
    <t>The University of Texas at San Antonio</t>
  </si>
  <si>
    <t>Texas Tech University</t>
  </si>
  <si>
    <t>Control Number</t>
  </si>
  <si>
    <t>Purpose</t>
  </si>
  <si>
    <t>Endowed Chair</t>
  </si>
  <si>
    <t>Law</t>
  </si>
  <si>
    <t>Engineering</t>
  </si>
  <si>
    <t>Total</t>
  </si>
  <si>
    <t>Donor Type</t>
  </si>
  <si>
    <t>Foundation</t>
  </si>
  <si>
    <t>Corporation</t>
  </si>
  <si>
    <t>Matching Funds</t>
  </si>
  <si>
    <t>Graduate Research Stipend</t>
  </si>
  <si>
    <t>Multi-Disciplinary</t>
  </si>
  <si>
    <t>Education</t>
  </si>
  <si>
    <t>Arts and Humanities</t>
  </si>
  <si>
    <t>Research Equipment</t>
  </si>
  <si>
    <t>Physical Sciences</t>
  </si>
  <si>
    <t>Other Non-Science Activities</t>
  </si>
  <si>
    <t>Other Sciences</t>
  </si>
  <si>
    <t>Environmental Sciences</t>
  </si>
  <si>
    <t>Received</t>
  </si>
  <si>
    <t>Medical Sciences</t>
  </si>
  <si>
    <t>Psychology</t>
  </si>
  <si>
    <t>Research Facilities</t>
  </si>
  <si>
    <t>Agriculture</t>
  </si>
  <si>
    <t>Computer Science</t>
  </si>
  <si>
    <t>Business Administration</t>
  </si>
  <si>
    <t>Mathematical Sciences</t>
  </si>
  <si>
    <t>Social Sciences</t>
  </si>
  <si>
    <t>Discipline</t>
  </si>
  <si>
    <t>2013-2</t>
  </si>
  <si>
    <t>Texas State University</t>
  </si>
  <si>
    <t>Biology/ Life Science</t>
  </si>
  <si>
    <t>Texas Research Incentive Program Summary</t>
  </si>
  <si>
    <t>Program Costs</t>
  </si>
  <si>
    <t/>
  </si>
  <si>
    <t>FY 2019</t>
  </si>
  <si>
    <t>FY 2018</t>
  </si>
  <si>
    <t>FY 2017</t>
  </si>
  <si>
    <t>FY 2016</t>
  </si>
  <si>
    <t>FY 2015</t>
  </si>
  <si>
    <t>FY 2014</t>
  </si>
  <si>
    <t>FY 2013</t>
  </si>
  <si>
    <t>FY 2012</t>
  </si>
  <si>
    <t>FY 2011</t>
  </si>
  <si>
    <t>FY 2010</t>
  </si>
  <si>
    <t>Total Counts</t>
  </si>
  <si>
    <t>Received But Not Reviewed</t>
  </si>
  <si>
    <t>Deposit Date</t>
  </si>
  <si>
    <t>Undergraduate Research</t>
  </si>
  <si>
    <t>2017-001</t>
  </si>
  <si>
    <t>Reviewed Ready To Fund - Pending Approp.</t>
  </si>
  <si>
    <t>Status Code</t>
  </si>
  <si>
    <t>Paid</t>
  </si>
  <si>
    <t>Rec'd</t>
  </si>
  <si>
    <t>Totals</t>
  </si>
  <si>
    <t>None</t>
  </si>
  <si>
    <t>Distribution Percentage</t>
  </si>
  <si>
    <t>This Sheet</t>
  </si>
  <si>
    <t>Ledger Totals to be Paid</t>
  </si>
  <si>
    <t>Prior Year</t>
  </si>
  <si>
    <t>Split Payments</t>
  </si>
  <si>
    <t>Matching Funds by Discipline</t>
  </si>
  <si>
    <t>Gifts by Discipline</t>
  </si>
  <si>
    <t>Matching Funds by Purpose</t>
  </si>
  <si>
    <t>Gifts by Purpose</t>
  </si>
  <si>
    <t>Gifts by Donor Type</t>
  </si>
  <si>
    <t>Matching Funds by Donor Type</t>
  </si>
  <si>
    <t>Report as of:</t>
  </si>
  <si>
    <t>Eligible Gifts - (Note:  The gift amounts shown in each year relate to the year the match was paid, not the year the gift was received.)</t>
  </si>
  <si>
    <t>2016-092</t>
  </si>
  <si>
    <t>2016-094</t>
  </si>
  <si>
    <t>2016-095</t>
  </si>
  <si>
    <t>2016-096</t>
  </si>
  <si>
    <t>2016-097</t>
  </si>
  <si>
    <t>2016-098</t>
  </si>
  <si>
    <t>2016-100</t>
  </si>
  <si>
    <t>2016-101</t>
  </si>
  <si>
    <t>2016-102</t>
  </si>
  <si>
    <t>2016-103</t>
  </si>
  <si>
    <t>2016-104</t>
  </si>
  <si>
    <t>2016-105</t>
  </si>
  <si>
    <t>2016-106</t>
  </si>
  <si>
    <t>2016-107</t>
  </si>
  <si>
    <t>2016-108</t>
  </si>
  <si>
    <t>2016-109</t>
  </si>
  <si>
    <t>2016-110</t>
  </si>
  <si>
    <t>2016-111</t>
  </si>
  <si>
    <t>2016-112</t>
  </si>
  <si>
    <t>2016-113</t>
  </si>
  <si>
    <t>2016-114</t>
  </si>
  <si>
    <t>2016-115</t>
  </si>
  <si>
    <t>2016-116</t>
  </si>
  <si>
    <t>2016-117</t>
  </si>
  <si>
    <t>2016-118</t>
  </si>
  <si>
    <t>2016-119</t>
  </si>
  <si>
    <t>2016-120</t>
  </si>
  <si>
    <t>2016-121</t>
  </si>
  <si>
    <t>2016-122</t>
  </si>
  <si>
    <t>2016-123</t>
  </si>
  <si>
    <t>2016-124</t>
  </si>
  <si>
    <t>2016-125</t>
  </si>
  <si>
    <t>2016-126</t>
  </si>
  <si>
    <t>2016-127</t>
  </si>
  <si>
    <t>2016-128</t>
  </si>
  <si>
    <t>2016-129</t>
  </si>
  <si>
    <t>2016-130</t>
  </si>
  <si>
    <t>2016-131</t>
  </si>
  <si>
    <t>2016-132</t>
  </si>
  <si>
    <t>2016-133</t>
  </si>
  <si>
    <t>2016-134</t>
  </si>
  <si>
    <t>2016-135</t>
  </si>
  <si>
    <t>2016-136</t>
  </si>
  <si>
    <t>2016-137</t>
  </si>
  <si>
    <t>2016-138</t>
  </si>
  <si>
    <t>2016-139</t>
  </si>
  <si>
    <t>2016-140</t>
  </si>
  <si>
    <t>2016-141</t>
  </si>
  <si>
    <t>2016-142</t>
  </si>
  <si>
    <t>2016-143</t>
  </si>
  <si>
    <t>2016-144</t>
  </si>
  <si>
    <t>2016-145</t>
  </si>
  <si>
    <t>2016-146</t>
  </si>
  <si>
    <t>2016-147</t>
  </si>
  <si>
    <t>2016-148</t>
  </si>
  <si>
    <t>2016-149</t>
  </si>
  <si>
    <t>2016-150</t>
  </si>
  <si>
    <t>2016-151</t>
  </si>
  <si>
    <t>2016-152</t>
  </si>
  <si>
    <t>2016-153</t>
  </si>
  <si>
    <t>2017-002</t>
  </si>
  <si>
    <t>2017-003</t>
  </si>
  <si>
    <t>2017-004</t>
  </si>
  <si>
    <t>2017-005</t>
  </si>
  <si>
    <t>2017-006</t>
  </si>
  <si>
    <t>2017-007</t>
  </si>
  <si>
    <t>2017-008</t>
  </si>
  <si>
    <t>2017-009</t>
  </si>
  <si>
    <t>2017-010</t>
  </si>
  <si>
    <t>2017-011</t>
  </si>
  <si>
    <t>2017-012</t>
  </si>
  <si>
    <t>2017-013</t>
  </si>
  <si>
    <t>2017-014</t>
  </si>
  <si>
    <t>2017-015</t>
  </si>
  <si>
    <t>2017-016</t>
  </si>
  <si>
    <t>2017-017</t>
  </si>
  <si>
    <t>2017-018</t>
  </si>
  <si>
    <t>2017-019</t>
  </si>
  <si>
    <t>2017-020</t>
  </si>
  <si>
    <t>2017-021</t>
  </si>
  <si>
    <t>2017-022</t>
  </si>
  <si>
    <t>2017-023</t>
  </si>
  <si>
    <t>2017-024</t>
  </si>
  <si>
    <t>2017-025</t>
  </si>
  <si>
    <t>2017-026</t>
  </si>
  <si>
    <t>2017-027</t>
  </si>
  <si>
    <t>2017-028</t>
  </si>
  <si>
    <t>2017-029</t>
  </si>
  <si>
    <t>2017-030</t>
  </si>
  <si>
    <t>2017-031</t>
  </si>
  <si>
    <t>2017-032</t>
  </si>
  <si>
    <t>2017-033</t>
  </si>
  <si>
    <t>2017-034</t>
  </si>
  <si>
    <t>2017-035</t>
  </si>
  <si>
    <t>2017-036</t>
  </si>
  <si>
    <t>2017-037</t>
  </si>
  <si>
    <t>2017-038</t>
  </si>
  <si>
    <t>2017-039</t>
  </si>
  <si>
    <t>2017-040</t>
  </si>
  <si>
    <t>2017-041</t>
  </si>
  <si>
    <t>2017-042</t>
  </si>
  <si>
    <t>2017-043</t>
  </si>
  <si>
    <t>2017-044</t>
  </si>
  <si>
    <t>2017-045</t>
  </si>
  <si>
    <t>2017-046</t>
  </si>
  <si>
    <t>2017-047</t>
  </si>
  <si>
    <t>2017-048</t>
  </si>
  <si>
    <t>2017-049</t>
  </si>
  <si>
    <t>2017-050</t>
  </si>
  <si>
    <t>2017-051</t>
  </si>
  <si>
    <t>2017-052</t>
  </si>
  <si>
    <t>2017-053</t>
  </si>
  <si>
    <t>2017-054</t>
  </si>
  <si>
    <t>2017-055</t>
  </si>
  <si>
    <t>2017-056</t>
  </si>
  <si>
    <t>2017-057</t>
  </si>
  <si>
    <t>2017-058</t>
  </si>
  <si>
    <t>2017-059</t>
  </si>
  <si>
    <t>2017-060</t>
  </si>
  <si>
    <t>2017-061</t>
  </si>
  <si>
    <t>2017-062</t>
  </si>
  <si>
    <t>2017-063</t>
  </si>
  <si>
    <t>2017-064</t>
  </si>
  <si>
    <t>2017-065</t>
  </si>
  <si>
    <t>2017-066</t>
  </si>
  <si>
    <t>2017-067</t>
  </si>
  <si>
    <t>2017-068</t>
  </si>
  <si>
    <t>2017-069</t>
  </si>
  <si>
    <t>Sort Order</t>
  </si>
  <si>
    <t>Year One</t>
  </si>
  <si>
    <t>Year Two</t>
  </si>
  <si>
    <t>Enter the amount of funding for Year One.</t>
  </si>
  <si>
    <t>Enter the amount of funding for Year Two.</t>
  </si>
  <si>
    <t>Remaining Funding Balance</t>
  </si>
  <si>
    <t>Institution Summary</t>
  </si>
  <si>
    <t>Listing of TRIP Matches Awaiting Funding</t>
  </si>
  <si>
    <t>Caution: The TRIP allocations will change if any of the gifts included in the calculations are not certified by the Texas Higher Education Coordinating Board.</t>
  </si>
  <si>
    <t>Funded TRIP Matches Paid</t>
  </si>
  <si>
    <t>Unfunded TRIP Matches</t>
  </si>
  <si>
    <t>Data Entry Cells Below</t>
  </si>
  <si>
    <t>Split</t>
  </si>
  <si>
    <t>2018-001</t>
  </si>
  <si>
    <t>Research Professorships</t>
  </si>
  <si>
    <t>Research Program Costs</t>
  </si>
  <si>
    <t>Graduate Research Fellowships</t>
  </si>
  <si>
    <t>Texas Research Incentive Program  - Payments History</t>
  </si>
  <si>
    <t>Annual Totals</t>
  </si>
  <si>
    <t>Biennium Totals</t>
  </si>
  <si>
    <t>Texas Research Incentive Program Summary - History</t>
  </si>
  <si>
    <t xml:space="preserve">Total </t>
  </si>
  <si>
    <t>Approved by Board Pending Approp. - Ready To Fund</t>
  </si>
  <si>
    <t>Texas Research Incentive Program Summary - Unfunded Matches</t>
  </si>
  <si>
    <t>BA</t>
  </si>
  <si>
    <t>PR</t>
  </si>
  <si>
    <t>Report of Gifts By Institution By Discipline</t>
  </si>
  <si>
    <t>2019-001</t>
  </si>
  <si>
    <t>2017-070</t>
  </si>
  <si>
    <t>2017-071</t>
  </si>
  <si>
    <t>2017-072</t>
  </si>
  <si>
    <t>2017-073</t>
  </si>
  <si>
    <t>2017-074</t>
  </si>
  <si>
    <t>2017-075</t>
  </si>
  <si>
    <t>2017-076</t>
  </si>
  <si>
    <t>2017-077</t>
  </si>
  <si>
    <t>2017-078</t>
  </si>
  <si>
    <t>2017-079</t>
  </si>
  <si>
    <t>2017-080</t>
  </si>
  <si>
    <t>2017-081</t>
  </si>
  <si>
    <t>2017-082</t>
  </si>
  <si>
    <t>2017-083</t>
  </si>
  <si>
    <t>2017-084</t>
  </si>
  <si>
    <t>2017-085</t>
  </si>
  <si>
    <t>2017-086</t>
  </si>
  <si>
    <t>2017-087</t>
  </si>
  <si>
    <t>2017-088</t>
  </si>
  <si>
    <t>2017-089</t>
  </si>
  <si>
    <t>2017-090</t>
  </si>
  <si>
    <t>2017-091</t>
  </si>
  <si>
    <t>2017-092</t>
  </si>
  <si>
    <t>2017-093</t>
  </si>
  <si>
    <t>2017-094</t>
  </si>
  <si>
    <t>2017-095</t>
  </si>
  <si>
    <t>2017-096</t>
  </si>
  <si>
    <t>2017-097</t>
  </si>
  <si>
    <t>2017-098</t>
  </si>
  <si>
    <t>2017-099</t>
  </si>
  <si>
    <t>2017-100</t>
  </si>
  <si>
    <t>2017-101</t>
  </si>
  <si>
    <t>2017-102</t>
  </si>
  <si>
    <t>2017-103</t>
  </si>
  <si>
    <t>2017-104</t>
  </si>
  <si>
    <t>2017-105</t>
  </si>
  <si>
    <t>2017-106</t>
  </si>
  <si>
    <t>2017-107</t>
  </si>
  <si>
    <t>2017-108</t>
  </si>
  <si>
    <t>2017-109</t>
  </si>
  <si>
    <t>2017-110</t>
  </si>
  <si>
    <t>2017-111</t>
  </si>
  <si>
    <t>2017-112</t>
  </si>
  <si>
    <t>2017-113</t>
  </si>
  <si>
    <t>2017-114</t>
  </si>
  <si>
    <t>2017-115</t>
  </si>
  <si>
    <t>2017-116</t>
  </si>
  <si>
    <t>2017-117</t>
  </si>
  <si>
    <t>2017-118</t>
  </si>
  <si>
    <t>2017-119</t>
  </si>
  <si>
    <t>2017-120</t>
  </si>
  <si>
    <t>2017-121</t>
  </si>
  <si>
    <t>2017-122</t>
  </si>
  <si>
    <t>2017-123</t>
  </si>
  <si>
    <t>2017-124</t>
  </si>
  <si>
    <t>2017-125</t>
  </si>
  <si>
    <t>2017-126</t>
  </si>
  <si>
    <t>2017-127</t>
  </si>
  <si>
    <t>2017-128</t>
  </si>
  <si>
    <t>2017-129</t>
  </si>
  <si>
    <t>2017-130</t>
  </si>
  <si>
    <t>2017-131</t>
  </si>
  <si>
    <t>2017-132</t>
  </si>
  <si>
    <t>2017-133</t>
  </si>
  <si>
    <t>2017-134</t>
  </si>
  <si>
    <t>2017-135</t>
  </si>
  <si>
    <t>2017-136</t>
  </si>
  <si>
    <t>2017-137</t>
  </si>
  <si>
    <t>2017-138</t>
  </si>
  <si>
    <t>2017-139</t>
  </si>
  <si>
    <t>2017-140</t>
  </si>
  <si>
    <t>2017-141</t>
  </si>
  <si>
    <t>2017-142</t>
  </si>
  <si>
    <t>2017-143</t>
  </si>
  <si>
    <t>2017-144</t>
  </si>
  <si>
    <t>2017-146</t>
  </si>
  <si>
    <t>2017-147</t>
  </si>
  <si>
    <t>2017-148</t>
  </si>
  <si>
    <t>2017-149</t>
  </si>
  <si>
    <t>2017-150</t>
  </si>
  <si>
    <t>2017-151</t>
  </si>
  <si>
    <t>2017-152</t>
  </si>
  <si>
    <t>2017-153</t>
  </si>
  <si>
    <t>2017-154</t>
  </si>
  <si>
    <t>2017-155</t>
  </si>
  <si>
    <t>2017-156</t>
  </si>
  <si>
    <t>2017-157</t>
  </si>
  <si>
    <t>2017-158</t>
  </si>
  <si>
    <t>2017-159</t>
  </si>
  <si>
    <t>2017-160</t>
  </si>
  <si>
    <t>2017-161</t>
  </si>
  <si>
    <t>2017-162</t>
  </si>
  <si>
    <t>2017-163</t>
  </si>
  <si>
    <t>2017-164</t>
  </si>
  <si>
    <t>2017-165</t>
  </si>
  <si>
    <t>2017-166</t>
  </si>
  <si>
    <t>2018-002</t>
  </si>
  <si>
    <t>2018-003</t>
  </si>
  <si>
    <t>2018-004</t>
  </si>
  <si>
    <t>2018-005</t>
  </si>
  <si>
    <t>2018-006</t>
  </si>
  <si>
    <t>2018-007</t>
  </si>
  <si>
    <t>2018-008</t>
  </si>
  <si>
    <t>2018-009</t>
  </si>
  <si>
    <t>2018-010</t>
  </si>
  <si>
    <t>2018-011</t>
  </si>
  <si>
    <t>2018-012</t>
  </si>
  <si>
    <t>2018-013</t>
  </si>
  <si>
    <t>2018-014</t>
  </si>
  <si>
    <t>2018-015</t>
  </si>
  <si>
    <t>2018-016</t>
  </si>
  <si>
    <t>2018-017</t>
  </si>
  <si>
    <t>2018-018</t>
  </si>
  <si>
    <t>2018-019</t>
  </si>
  <si>
    <t>2018-020</t>
  </si>
  <si>
    <t>2018-021</t>
  </si>
  <si>
    <t>2018-022</t>
  </si>
  <si>
    <t>2018-023</t>
  </si>
  <si>
    <t>2018-024</t>
  </si>
  <si>
    <t>2018-025</t>
  </si>
  <si>
    <t>2018-026</t>
  </si>
  <si>
    <t>2018-027</t>
  </si>
  <si>
    <t>2018-028</t>
  </si>
  <si>
    <t>2018-029</t>
  </si>
  <si>
    <t>2018-030</t>
  </si>
  <si>
    <t>2018-031</t>
  </si>
  <si>
    <t>2018-032</t>
  </si>
  <si>
    <t>2018-033</t>
  </si>
  <si>
    <t>2018-034</t>
  </si>
  <si>
    <t>2018-035</t>
  </si>
  <si>
    <t>2018-036</t>
  </si>
  <si>
    <t>2018-037</t>
  </si>
  <si>
    <t>2018-038</t>
  </si>
  <si>
    <t>2018-039</t>
  </si>
  <si>
    <t>2018-040</t>
  </si>
  <si>
    <t>2018-041</t>
  </si>
  <si>
    <t>2018-042</t>
  </si>
  <si>
    <t>2018-043</t>
  </si>
  <si>
    <t>2018-044</t>
  </si>
  <si>
    <t>2018-045</t>
  </si>
  <si>
    <t>2018-046</t>
  </si>
  <si>
    <t>2018-047</t>
  </si>
  <si>
    <t>2018-048</t>
  </si>
  <si>
    <t>2018-049</t>
  </si>
  <si>
    <t>2018-050</t>
  </si>
  <si>
    <t>2018-051</t>
  </si>
  <si>
    <t>2018-052</t>
  </si>
  <si>
    <t>2018-053</t>
  </si>
  <si>
    <t>Note:  Zero amounts have been included for continuity purposes.</t>
  </si>
  <si>
    <t>Legend:</t>
  </si>
  <si>
    <t>BA = Board Approved</t>
  </si>
  <si>
    <t>PR = Passed Peer Review</t>
  </si>
  <si>
    <t>Totals - All Institutions</t>
  </si>
  <si>
    <t>Match to Donation Percent</t>
  </si>
  <si>
    <t>Passed Peer Review Challenge Process</t>
  </si>
  <si>
    <t xml:space="preserve">Passed Peer Review Challenge Process </t>
  </si>
  <si>
    <t>2018-054</t>
  </si>
  <si>
    <t>2018-055</t>
  </si>
  <si>
    <t>2018-056</t>
  </si>
  <si>
    <t>2018-057</t>
  </si>
  <si>
    <t>2018-058</t>
  </si>
  <si>
    <t>2018-059</t>
  </si>
  <si>
    <t>2018-060</t>
  </si>
  <si>
    <t>2018-061</t>
  </si>
  <si>
    <t>2018-062</t>
  </si>
  <si>
    <t>2018-063</t>
  </si>
  <si>
    <t>2018-064</t>
  </si>
  <si>
    <t>2018-065</t>
  </si>
  <si>
    <t>2018-066</t>
  </si>
  <si>
    <t>2018-067</t>
  </si>
  <si>
    <t>2018-068</t>
  </si>
  <si>
    <t>2018-069</t>
  </si>
  <si>
    <t>2018-070</t>
  </si>
  <si>
    <t>2018-071</t>
  </si>
  <si>
    <t>2018-072</t>
  </si>
  <si>
    <t>2018-073</t>
  </si>
  <si>
    <t>2018-074</t>
  </si>
  <si>
    <t>2018-075</t>
  </si>
  <si>
    <t>2018-076</t>
  </si>
  <si>
    <t>2018-077</t>
  </si>
  <si>
    <t>2018-078</t>
  </si>
  <si>
    <t>2018-079</t>
  </si>
  <si>
    <t>2018-080</t>
  </si>
  <si>
    <t>2018-081</t>
  </si>
  <si>
    <t>2018-082</t>
  </si>
  <si>
    <t>2018-083</t>
  </si>
  <si>
    <t>2018-084</t>
  </si>
  <si>
    <t>2018-085</t>
  </si>
  <si>
    <t>2018-086</t>
  </si>
  <si>
    <t>2018-087</t>
  </si>
  <si>
    <t>2018-088</t>
  </si>
  <si>
    <t>2018-089</t>
  </si>
  <si>
    <t>2018-090</t>
  </si>
  <si>
    <t>2018-091</t>
  </si>
  <si>
    <t>2018-092</t>
  </si>
  <si>
    <t>2018-093</t>
  </si>
  <si>
    <t>2018-094</t>
  </si>
  <si>
    <t>2018-095</t>
  </si>
  <si>
    <t>2018-096</t>
  </si>
  <si>
    <t>2018-097</t>
  </si>
  <si>
    <t>2018-098</t>
  </si>
  <si>
    <t>2018-099</t>
  </si>
  <si>
    <t>2018-100</t>
  </si>
  <si>
    <t>2018-102</t>
  </si>
  <si>
    <t>2018-103</t>
  </si>
  <si>
    <t>2018-104</t>
  </si>
  <si>
    <t>2018-105</t>
  </si>
  <si>
    <t>2018-106</t>
  </si>
  <si>
    <t>2018-107</t>
  </si>
  <si>
    <t>2018-108</t>
  </si>
  <si>
    <t>2018-109</t>
  </si>
  <si>
    <t>2018-110</t>
  </si>
  <si>
    <t>2018-111</t>
  </si>
  <si>
    <t>2018-112</t>
  </si>
  <si>
    <t>2018-113</t>
  </si>
  <si>
    <t>2018-114</t>
  </si>
  <si>
    <t>2018-115</t>
  </si>
  <si>
    <t>2018-116</t>
  </si>
  <si>
    <t>2018-117</t>
  </si>
  <si>
    <t>2018-118</t>
  </si>
  <si>
    <t>2018-119</t>
  </si>
  <si>
    <t>2018-120</t>
  </si>
  <si>
    <t>2018-121</t>
  </si>
  <si>
    <t>2018-122</t>
  </si>
  <si>
    <t>2018-123</t>
  </si>
  <si>
    <t>2019-002</t>
  </si>
  <si>
    <t>2019-003</t>
  </si>
  <si>
    <t>2019-004</t>
  </si>
  <si>
    <t>2019-005</t>
  </si>
  <si>
    <t>2019-006</t>
  </si>
  <si>
    <t>2019-007</t>
  </si>
  <si>
    <t>2019-008</t>
  </si>
  <si>
    <t>2019-009</t>
  </si>
  <si>
    <t>2019-010</t>
  </si>
  <si>
    <t>2019-011</t>
  </si>
  <si>
    <t>2019-012</t>
  </si>
  <si>
    <t>2019-013</t>
  </si>
  <si>
    <t>2019-014</t>
  </si>
  <si>
    <t>2019-015</t>
  </si>
  <si>
    <t>2019-016</t>
  </si>
  <si>
    <t>2019-017</t>
  </si>
  <si>
    <t>2019-018</t>
  </si>
  <si>
    <t>2019-019</t>
  </si>
  <si>
    <t>2019-020</t>
  </si>
  <si>
    <t>2019-021</t>
  </si>
  <si>
    <t>2019-022</t>
  </si>
  <si>
    <t>2019-023</t>
  </si>
  <si>
    <t>2019-024</t>
  </si>
  <si>
    <t>2019-025</t>
  </si>
  <si>
    <t>2019-026</t>
  </si>
  <si>
    <t>2019-027</t>
  </si>
  <si>
    <t>2019-028</t>
  </si>
  <si>
    <t>2019-029</t>
  </si>
  <si>
    <t>2019-030</t>
  </si>
  <si>
    <t>2019-031</t>
  </si>
  <si>
    <t>2019-032</t>
  </si>
  <si>
    <t>2019-033</t>
  </si>
  <si>
    <t>2019-034</t>
  </si>
  <si>
    <t>None = Request did not qualify for TRIP funding.</t>
  </si>
  <si>
    <t>2019-035</t>
  </si>
  <si>
    <t>2019-036</t>
  </si>
  <si>
    <t>2019-037</t>
  </si>
  <si>
    <t>2019-038</t>
  </si>
  <si>
    <t>2019-039</t>
  </si>
  <si>
    <t>2019-040</t>
  </si>
  <si>
    <t>2019-041</t>
  </si>
  <si>
    <t>2019-042</t>
  </si>
  <si>
    <t>2019-043</t>
  </si>
  <si>
    <t>2019-044</t>
  </si>
  <si>
    <t>2019-045</t>
  </si>
  <si>
    <t>2019-046</t>
  </si>
  <si>
    <t>2019-047</t>
  </si>
  <si>
    <t>2019-048</t>
  </si>
  <si>
    <t>2019-049</t>
  </si>
  <si>
    <t>2019-050</t>
  </si>
  <si>
    <t>2019-051</t>
  </si>
  <si>
    <t>2019-052</t>
  </si>
  <si>
    <t>2019-053</t>
  </si>
  <si>
    <t>2019-054</t>
  </si>
  <si>
    <t>2019-055</t>
  </si>
  <si>
    <t>2019-056</t>
  </si>
  <si>
    <t>2019-057</t>
  </si>
  <si>
    <t>2019-058</t>
  </si>
  <si>
    <t>2019-059</t>
  </si>
  <si>
    <t>2019-060</t>
  </si>
  <si>
    <t>2019-061</t>
  </si>
  <si>
    <t>2019-062</t>
  </si>
  <si>
    <t>2019-063</t>
  </si>
  <si>
    <t>2019-064</t>
  </si>
  <si>
    <t>2019-065</t>
  </si>
  <si>
    <t>2019-069</t>
  </si>
  <si>
    <t>2019-067</t>
  </si>
  <si>
    <t>2019-070</t>
  </si>
  <si>
    <t>2019-068</t>
  </si>
  <si>
    <t>2019-071</t>
  </si>
  <si>
    <t>2019-066</t>
  </si>
  <si>
    <t>2019-074</t>
  </si>
  <si>
    <t>2019-072</t>
  </si>
  <si>
    <t>2019-073</t>
  </si>
  <si>
    <t>2019-075</t>
  </si>
  <si>
    <t>2019-076</t>
  </si>
  <si>
    <t>2019-077</t>
  </si>
  <si>
    <t>2019-078</t>
  </si>
  <si>
    <t>2019-079</t>
  </si>
  <si>
    <t>2019-080</t>
  </si>
  <si>
    <t>2019-081</t>
  </si>
  <si>
    <t>2019-082</t>
  </si>
  <si>
    <t>2019-083</t>
  </si>
  <si>
    <t>2019-084</t>
  </si>
  <si>
    <t>2019-085</t>
  </si>
  <si>
    <t>2019-086</t>
  </si>
  <si>
    <t>2019-087</t>
  </si>
  <si>
    <t>2019-088</t>
  </si>
  <si>
    <t>2019-089</t>
  </si>
  <si>
    <t>2019-090</t>
  </si>
  <si>
    <t>2019-091</t>
  </si>
  <si>
    <t>2019-092</t>
  </si>
  <si>
    <t>2019-093</t>
  </si>
  <si>
    <t>Private Individual</t>
  </si>
  <si>
    <t>2019-094</t>
  </si>
  <si>
    <t>2019-095</t>
  </si>
  <si>
    <t>2019-097</t>
  </si>
  <si>
    <t>2019-098</t>
  </si>
  <si>
    <t>2019-099</t>
  </si>
  <si>
    <t>2019-100</t>
  </si>
  <si>
    <t>2019-101</t>
  </si>
  <si>
    <t>2019-102</t>
  </si>
  <si>
    <t>2019-103</t>
  </si>
  <si>
    <t>2019-104</t>
  </si>
  <si>
    <t>Total Funded All Years FY21 and Prior</t>
  </si>
  <si>
    <t>2020-001</t>
  </si>
  <si>
    <t>Gifts</t>
  </si>
  <si>
    <t>2019-105</t>
  </si>
  <si>
    <t>2019-106</t>
  </si>
  <si>
    <t>2019-107</t>
  </si>
  <si>
    <t>2019-108</t>
  </si>
  <si>
    <t>2019-109</t>
  </si>
  <si>
    <t>2019-110</t>
  </si>
  <si>
    <t>2019-111</t>
  </si>
  <si>
    <t>2019-112</t>
  </si>
  <si>
    <t>2019-113</t>
  </si>
  <si>
    <t>2019-114</t>
  </si>
  <si>
    <t>2019-115</t>
  </si>
  <si>
    <t>2019-116</t>
  </si>
  <si>
    <t>2019-117</t>
  </si>
  <si>
    <t>2019-118</t>
  </si>
  <si>
    <t>2019-119</t>
  </si>
  <si>
    <t>2019-120</t>
  </si>
  <si>
    <t>2019-121</t>
  </si>
  <si>
    <t>2019-122</t>
  </si>
  <si>
    <t>2019-123</t>
  </si>
  <si>
    <t>2019-124</t>
  </si>
  <si>
    <t>2019-125</t>
  </si>
  <si>
    <t>2019-126</t>
  </si>
  <si>
    <t>2019-127</t>
  </si>
  <si>
    <t>2019-128</t>
  </si>
  <si>
    <t>2019-129</t>
  </si>
  <si>
    <t>2019-130</t>
  </si>
  <si>
    <t>2019-131</t>
  </si>
  <si>
    <t>2019-132</t>
  </si>
  <si>
    <t>2019-133</t>
  </si>
  <si>
    <t>2019-134</t>
  </si>
  <si>
    <t>2019-135</t>
  </si>
  <si>
    <t>2019-136</t>
  </si>
  <si>
    <t>2019-137</t>
  </si>
  <si>
    <t>2019-138</t>
  </si>
  <si>
    <t>2020-002</t>
  </si>
  <si>
    <t>2020-003</t>
  </si>
  <si>
    <t>2020-004</t>
  </si>
  <si>
    <t>2020-005</t>
  </si>
  <si>
    <t>2020-006</t>
  </si>
  <si>
    <t>2020-007</t>
  </si>
  <si>
    <t>2020-008</t>
  </si>
  <si>
    <t>2020-009</t>
  </si>
  <si>
    <t>2020-010</t>
  </si>
  <si>
    <t>2020-011</t>
  </si>
  <si>
    <t>2020-012</t>
  </si>
  <si>
    <t>2020-013</t>
  </si>
  <si>
    <t>2020-014</t>
  </si>
  <si>
    <t>2020-015</t>
  </si>
  <si>
    <t>2020-016</t>
  </si>
  <si>
    <t>2020-017</t>
  </si>
  <si>
    <t>2020-018</t>
  </si>
  <si>
    <t>2020-019</t>
  </si>
  <si>
    <t>2020-020</t>
  </si>
  <si>
    <t>2020-021</t>
  </si>
  <si>
    <t>2020-022</t>
  </si>
  <si>
    <t>2020-023</t>
  </si>
  <si>
    <t>2020-024</t>
  </si>
  <si>
    <t>2020-025</t>
  </si>
  <si>
    <t>2020-026</t>
  </si>
  <si>
    <t>2020-027</t>
  </si>
  <si>
    <t>2020-028</t>
  </si>
  <si>
    <t>2020-029</t>
  </si>
  <si>
    <t>2020-030</t>
  </si>
  <si>
    <t>2020-031</t>
  </si>
  <si>
    <t>2020-032</t>
  </si>
  <si>
    <t>2020-033</t>
  </si>
  <si>
    <t>2020-034</t>
  </si>
  <si>
    <t>2020-035</t>
  </si>
  <si>
    <t>2020-036</t>
  </si>
  <si>
    <t>2020-037</t>
  </si>
  <si>
    <t>2020-038</t>
  </si>
  <si>
    <t>2020-039</t>
  </si>
  <si>
    <t>2020-040</t>
  </si>
  <si>
    <t>2020-041</t>
  </si>
  <si>
    <t>2020-042</t>
  </si>
  <si>
    <t>2020-043</t>
  </si>
  <si>
    <t>2020-044</t>
  </si>
  <si>
    <t>2020-045</t>
  </si>
  <si>
    <t>2020-046</t>
  </si>
  <si>
    <t>2020-047</t>
  </si>
  <si>
    <t>2020-048</t>
  </si>
  <si>
    <t>2020-049</t>
  </si>
  <si>
    <t>Year</t>
  </si>
  <si>
    <t>Allowable Matches</t>
  </si>
  <si>
    <t>FY2010</t>
  </si>
  <si>
    <t>FY2011</t>
  </si>
  <si>
    <t>FY2012</t>
  </si>
  <si>
    <t>FY2013</t>
  </si>
  <si>
    <t>FY2014</t>
  </si>
  <si>
    <t>FY2015</t>
  </si>
  <si>
    <t>FY2016</t>
  </si>
  <si>
    <t>FY2017</t>
  </si>
  <si>
    <t>FY2018</t>
  </si>
  <si>
    <t>FY2019</t>
  </si>
  <si>
    <t>FY2020</t>
  </si>
  <si>
    <t>2020-050</t>
  </si>
  <si>
    <t>2020-051</t>
  </si>
  <si>
    <t>2020-052</t>
  </si>
  <si>
    <t>2020-053</t>
  </si>
  <si>
    <t>2020-054</t>
  </si>
  <si>
    <t>2020-055</t>
  </si>
  <si>
    <t>2020-056</t>
  </si>
  <si>
    <t>2020-057</t>
  </si>
  <si>
    <t>2020-058</t>
  </si>
  <si>
    <t>2020-059</t>
  </si>
  <si>
    <t>2020-060</t>
  </si>
  <si>
    <t>2020-061</t>
  </si>
  <si>
    <t>2020-062</t>
  </si>
  <si>
    <t>2020-063</t>
  </si>
  <si>
    <t>2020-064</t>
  </si>
  <si>
    <t>2020-065</t>
  </si>
  <si>
    <t>2020-066</t>
  </si>
  <si>
    <t>2020-067</t>
  </si>
  <si>
    <t>2020-068</t>
  </si>
  <si>
    <t>2020-069</t>
  </si>
  <si>
    <t>2020-070</t>
  </si>
  <si>
    <t>2020-071</t>
  </si>
  <si>
    <t>2020-072</t>
  </si>
  <si>
    <t>2020-073</t>
  </si>
  <si>
    <t>2020-074</t>
  </si>
  <si>
    <t>2020-075</t>
  </si>
  <si>
    <t>2020-076</t>
  </si>
  <si>
    <t>2020-077</t>
  </si>
  <si>
    <t>2020-078</t>
  </si>
  <si>
    <t>2020-079</t>
  </si>
  <si>
    <t>2020-080</t>
  </si>
  <si>
    <t>2020-081</t>
  </si>
  <si>
    <t>2020-082</t>
  </si>
  <si>
    <t>2020-083</t>
  </si>
  <si>
    <t>2020-084</t>
  </si>
  <si>
    <t>2020-085</t>
  </si>
  <si>
    <t>2020-086</t>
  </si>
  <si>
    <t>2020-087</t>
  </si>
  <si>
    <t>2020-088</t>
  </si>
  <si>
    <r>
      <t xml:space="preserve">Matching Funds </t>
    </r>
    <r>
      <rPr>
        <b/>
        <vertAlign val="superscript"/>
        <sz val="10"/>
        <rFont val="Tahoma"/>
        <family val="2"/>
      </rPr>
      <t>1</t>
    </r>
  </si>
  <si>
    <t>Note 1:</t>
  </si>
  <si>
    <t>Sec. 62.123. MATCHING GRANTS. (a) An eligible institution that receives gifts or endowments from private sources in a state fiscal year for the purpose of enhancing research activities at the institution, including a gift or endowment for endowed chairs, professorships, facilities, equipment, program costs, graduate stipends or fellowships, or undergraduate research, is entitled to receive, out of funds appropriated for the purposes of the program for that fiscal year, a matching grant in an amount determined according to the following rates:</t>
  </si>
  <si>
    <t>(1) 50 percent of the amount of the gifts and endowments, if the total amount of gifts and endowments is $100,000 or more but not more than $999,999;</t>
  </si>
  <si>
    <t>(2) 75 percent of the amount of the gifts and endowments, if the total amount of gifts and endowments is $1 million or more but not more than $1,999,999; or</t>
  </si>
  <si>
    <t>(3) 100 percent of the amount of the gifts and endowments, if the total amount of gifts and endowments is $2 million or more.</t>
  </si>
  <si>
    <r>
      <t xml:space="preserve">Eligible Gifts </t>
    </r>
    <r>
      <rPr>
        <b/>
        <vertAlign val="superscript"/>
        <sz val="10"/>
        <rFont val="Tahoma"/>
        <family val="2"/>
      </rPr>
      <t>1</t>
    </r>
  </si>
  <si>
    <t>Total Unfunded TRIP Matches</t>
  </si>
  <si>
    <t>Appropriations</t>
  </si>
  <si>
    <t>TRIP Dashboard</t>
  </si>
  <si>
    <t>TRIP Gifts By Year</t>
  </si>
  <si>
    <t>TRIP Gifts</t>
  </si>
  <si>
    <t>P</t>
  </si>
  <si>
    <t>G</t>
  </si>
  <si>
    <t>I</t>
  </si>
  <si>
    <t>Unfunded Matches</t>
  </si>
  <si>
    <t>Match Payments</t>
  </si>
  <si>
    <t>As of:</t>
  </si>
  <si>
    <t>2021-001</t>
  </si>
  <si>
    <t>2020-123</t>
  </si>
  <si>
    <t>2020-124</t>
  </si>
  <si>
    <t>2017-145</t>
  </si>
  <si>
    <t>2018-101</t>
  </si>
  <si>
    <t>2019-096</t>
  </si>
  <si>
    <t>2020-089</t>
  </si>
  <si>
    <t>2020-090</t>
  </si>
  <si>
    <t>2020-091</t>
  </si>
  <si>
    <t>2020-092</t>
  </si>
  <si>
    <t>2020-093</t>
  </si>
  <si>
    <t>2020-094</t>
  </si>
  <si>
    <t>2020-095</t>
  </si>
  <si>
    <t>2020-096</t>
  </si>
  <si>
    <t>2020-097</t>
  </si>
  <si>
    <t>2020-098</t>
  </si>
  <si>
    <t>2020-099</t>
  </si>
  <si>
    <t>2020-100</t>
  </si>
  <si>
    <t>2020-101</t>
  </si>
  <si>
    <t>2020-102</t>
  </si>
  <si>
    <t>2020-103</t>
  </si>
  <si>
    <t>2020-104</t>
  </si>
  <si>
    <t>2020-105</t>
  </si>
  <si>
    <t>2020-106</t>
  </si>
  <si>
    <t>2020-107</t>
  </si>
  <si>
    <t>2020-108</t>
  </si>
  <si>
    <t>2020-109</t>
  </si>
  <si>
    <t>2020-110</t>
  </si>
  <si>
    <t>2020-111</t>
  </si>
  <si>
    <t>2020-112</t>
  </si>
  <si>
    <t>2020-113</t>
  </si>
  <si>
    <t>2020-114</t>
  </si>
  <si>
    <t>2020-115</t>
  </si>
  <si>
    <t>2020-116</t>
  </si>
  <si>
    <t>2020-117</t>
  </si>
  <si>
    <t>2020-118</t>
  </si>
  <si>
    <t>2020-119</t>
  </si>
  <si>
    <t>2020-120</t>
  </si>
  <si>
    <t>2020-121</t>
  </si>
  <si>
    <t>2020-122</t>
  </si>
  <si>
    <t>2021-002</t>
  </si>
  <si>
    <t>FY2021</t>
  </si>
  <si>
    <t>TRIP Unfunded Matches By Year</t>
  </si>
  <si>
    <t>Distribution of Gift Amount</t>
  </si>
  <si>
    <t>$1 M - $1.9 M</t>
  </si>
  <si>
    <t>$2 M - $10 M</t>
  </si>
  <si>
    <t>$100 K - $999 K</t>
  </si>
  <si>
    <t>2021-003</t>
  </si>
  <si>
    <t>2021-004</t>
  </si>
  <si>
    <t>2021-005</t>
  </si>
  <si>
    <t>2021-006</t>
  </si>
  <si>
    <t>2021-007</t>
  </si>
  <si>
    <t>2021-008</t>
  </si>
  <si>
    <t>2021-009</t>
  </si>
  <si>
    <t>2021-010</t>
  </si>
  <si>
    <t>2021-011</t>
  </si>
  <si>
    <t>2021-012</t>
  </si>
  <si>
    <t>2021-013</t>
  </si>
  <si>
    <t>2021-014</t>
  </si>
  <si>
    <t>2021-015</t>
  </si>
  <si>
    <t>2021-016</t>
  </si>
  <si>
    <t>2021-017</t>
  </si>
  <si>
    <t>2021-018</t>
  </si>
  <si>
    <t>2021-019</t>
  </si>
  <si>
    <t>2021-020</t>
  </si>
  <si>
    <t>2021-021</t>
  </si>
  <si>
    <t>2021-022</t>
  </si>
  <si>
    <t>2021-023</t>
  </si>
  <si>
    <t>2021-024</t>
  </si>
  <si>
    <t>2021-025</t>
  </si>
  <si>
    <t>2021-026</t>
  </si>
  <si>
    <t>2021-027</t>
  </si>
  <si>
    <t>2021-028</t>
  </si>
  <si>
    <t>2021-029</t>
  </si>
  <si>
    <t>2021-030</t>
  </si>
  <si>
    <t>2021-031</t>
  </si>
  <si>
    <t>2021-032</t>
  </si>
  <si>
    <t>2021-033</t>
  </si>
  <si>
    <t>2021-034</t>
  </si>
  <si>
    <t>2021-035</t>
  </si>
  <si>
    <t>2021-036</t>
  </si>
  <si>
    <t>2021-037</t>
  </si>
  <si>
    <t>2021-038</t>
  </si>
  <si>
    <t>2021-039</t>
  </si>
  <si>
    <t>2021-040</t>
  </si>
  <si>
    <t>2021-041</t>
  </si>
  <si>
    <t>2021-042</t>
  </si>
  <si>
    <t>2021-043</t>
  </si>
  <si>
    <t>Faculty Research</t>
  </si>
  <si>
    <t>2021-044</t>
  </si>
  <si>
    <t>2021-045</t>
  </si>
  <si>
    <t>2021-046</t>
  </si>
  <si>
    <t>2021-047</t>
  </si>
  <si>
    <t>2021-048</t>
  </si>
  <si>
    <t>2021-049</t>
  </si>
  <si>
    <t>2021-050</t>
  </si>
  <si>
    <t>2021-051</t>
  </si>
  <si>
    <t>2021-052</t>
  </si>
  <si>
    <t>As of:    04/01/21</t>
  </si>
  <si>
    <t>Total Appropriations: $361.2 Million</t>
  </si>
  <si>
    <t xml:space="preserve">Total Unfunded - $255,657,940 </t>
  </si>
  <si>
    <t>Total Unfunded Matches: $255.7 Million</t>
  </si>
  <si>
    <t>Unfunded TRIP Matches By Institution
As of 4/1/21</t>
  </si>
  <si>
    <t>Report as of:            04/01/21</t>
  </si>
  <si>
    <t>FY 2021</t>
  </si>
  <si>
    <t>FY 2020</t>
  </si>
  <si>
    <t>FY 2013-2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</si>
</sst>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_(* #,##0_);_(* \(#,##0\);_(* &quot;-&quot;??_);_(@_)"/>
    <numFmt numFmtId="165" formatCode="_(* #,##0.00000_);_(* \(#,##0.00000\);_(* &quot;-&quot;??_);_(@_)"/>
    <numFmt numFmtId="166" formatCode="_(&quot;$&quot;* #,##0.00_);_(&quot;$&quot;* \(#,##0.00\);_(&quot;$&quot;* &quot;-&quot;_);_(@_)"/>
    <numFmt numFmtId="167" formatCode="0.0%"/>
    <numFmt numFmtId="168" formatCode="0.000"/>
    <numFmt numFmtId="169" formatCode="0.00000000000000"/>
  </numFmts>
  <fonts count="18" x14ac:knownFonts="1">
    <font>
      <sz val="10"/>
      <name val="Arial"/>
    </font>
    <font>
      <sz val="10"/>
      <name val="Arial"/>
      <family val="2"/>
    </font>
    <font>
      <sz val="10"/>
      <name val="Arial"/>
      <family val="2"/>
    </font>
    <font>
      <b/>
      <sz val="11"/>
      <name val="Tahoma"/>
      <family val="2"/>
    </font>
    <font>
      <b/>
      <sz val="10"/>
      <name val="Tahoma"/>
      <family val="2"/>
    </font>
    <font>
      <sz val="10"/>
      <name val="Tahoma"/>
      <family val="2"/>
    </font>
    <font>
      <sz val="9"/>
      <color indexed="81"/>
      <name val="Tahoma"/>
      <family val="2"/>
    </font>
    <font>
      <b/>
      <sz val="9"/>
      <color indexed="81"/>
      <name val="Tahoma"/>
      <family val="2"/>
    </font>
    <font>
      <sz val="11"/>
      <color theme="1"/>
      <name val="Tahoma"/>
      <family val="2"/>
    </font>
    <font>
      <sz val="10"/>
      <color theme="0"/>
      <name val="Tahoma"/>
      <family val="2"/>
    </font>
    <font>
      <sz val="10"/>
      <color rgb="FF000000"/>
      <name val="Arial"/>
      <family val="2"/>
    </font>
    <font>
      <b/>
      <sz val="11"/>
      <name val="Arial"/>
      <family val="2"/>
    </font>
    <font>
      <sz val="11"/>
      <name val="Arial"/>
      <family val="2"/>
    </font>
    <font>
      <b/>
      <sz val="12"/>
      <name val="Tahoma"/>
      <family val="2"/>
    </font>
    <font>
      <b/>
      <vertAlign val="superscript"/>
      <sz val="10"/>
      <name val="Tahoma"/>
      <family val="2"/>
    </font>
    <font>
      <sz val="11"/>
      <name val="Calibri"/>
      <family val="2"/>
    </font>
    <font>
      <sz val="10"/>
      <color theme="1"/>
      <name val="Arial"/>
      <family val="2"/>
    </font>
    <font>
      <sz val="8"/>
      <name val="Arial"/>
      <family val="2"/>
    </font>
  </fonts>
  <fills count="5">
    <fill>
      <patternFill patternType="none"/>
    </fill>
    <fill>
      <patternFill patternType="gray125"/>
    </fill>
    <fill>
      <patternFill patternType="solid">
        <fgColor theme="6" tint="0.79998168889431442"/>
        <bgColor indexed="64"/>
      </patternFill>
    </fill>
    <fill>
      <patternFill patternType="solid">
        <fgColor theme="4" tint="0.79998168889431442"/>
        <bgColor indexed="64"/>
      </patternFill>
    </fill>
    <fill>
      <patternFill patternType="solid">
        <fgColor theme="4" tint="0.59999389629810485"/>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bottom/>
      <diagonal/>
    </border>
    <border>
      <left/>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style="thin">
        <color indexed="64"/>
      </right>
      <top/>
      <bottom style="thin">
        <color indexed="64"/>
      </bottom>
      <diagonal/>
    </border>
  </borders>
  <cellStyleXfs count="21">
    <xf numFmtId="0" fontId="0" fillId="0" borderId="0"/>
    <xf numFmtId="43" fontId="1" fillId="0" borderId="0" applyFont="0" applyFill="0" applyBorder="0" applyAlignment="0" applyProtection="0"/>
    <xf numFmtId="43" fontId="2" fillId="0" borderId="0" applyFont="0" applyFill="0" applyBorder="0" applyAlignment="0" applyProtection="0"/>
    <xf numFmtId="44" fontId="1" fillId="0" borderId="0" applyFont="0" applyFill="0" applyBorder="0" applyAlignment="0" applyProtection="0"/>
    <xf numFmtId="44" fontId="2" fillId="0" borderId="0" applyFont="0" applyFill="0" applyBorder="0" applyAlignment="0" applyProtection="0"/>
    <xf numFmtId="0" fontId="2" fillId="0" borderId="0"/>
    <xf numFmtId="0" fontId="8" fillId="0" borderId="0"/>
    <xf numFmtId="9" fontId="1" fillId="0" borderId="0" applyFont="0" applyFill="0" applyBorder="0" applyAlignment="0" applyProtection="0"/>
    <xf numFmtId="9" fontId="2" fillId="0" borderId="0" applyFont="0" applyFill="0" applyBorder="0" applyAlignment="0" applyProtection="0"/>
    <xf numFmtId="0" fontId="16"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cellStyleXfs>
  <cellXfs count="156">
    <xf numFmtId="0" fontId="0" fillId="0" borderId="0" xfId="0"/>
    <xf numFmtId="0" fontId="4" fillId="0" borderId="0" xfId="0" applyFont="1"/>
    <xf numFmtId="0" fontId="5" fillId="0" borderId="0" xfId="0" applyFont="1"/>
    <xf numFmtId="0" fontId="5" fillId="0" borderId="0" xfId="0" applyFont="1" applyAlignment="1">
      <alignment wrapText="1"/>
    </xf>
    <xf numFmtId="0" fontId="9" fillId="0" borderId="0" xfId="0" applyFont="1"/>
    <xf numFmtId="0" fontId="5" fillId="0" borderId="1" xfId="0" applyFont="1" applyBorder="1"/>
    <xf numFmtId="43" fontId="5" fillId="0" borderId="1" xfId="1" applyNumberFormat="1" applyFont="1" applyBorder="1" applyAlignment="1">
      <alignment horizontal="right"/>
    </xf>
    <xf numFmtId="43" fontId="5" fillId="0" borderId="0" xfId="0" applyNumberFormat="1" applyFont="1"/>
    <xf numFmtId="164" fontId="5" fillId="0" borderId="0" xfId="1" applyNumberFormat="1" applyFont="1"/>
    <xf numFmtId="165" fontId="5" fillId="0" borderId="0" xfId="1" applyNumberFormat="1" applyFont="1"/>
    <xf numFmtId="164" fontId="5" fillId="0" borderId="0" xfId="0" applyNumberFormat="1" applyFont="1"/>
    <xf numFmtId="9" fontId="5" fillId="0" borderId="1" xfId="7" applyFont="1" applyBorder="1" applyAlignment="1">
      <alignment horizontal="right"/>
    </xf>
    <xf numFmtId="9" fontId="4" fillId="0" borderId="1" xfId="7" applyFont="1" applyBorder="1" applyAlignment="1">
      <alignment horizontal="right"/>
    </xf>
    <xf numFmtId="9" fontId="5" fillId="0" borderId="7" xfId="7" applyFont="1" applyFill="1" applyBorder="1" applyAlignment="1">
      <alignment horizontal="right"/>
    </xf>
    <xf numFmtId="0" fontId="3" fillId="0" borderId="0" xfId="0" applyFont="1"/>
    <xf numFmtId="0" fontId="5" fillId="0" borderId="0" xfId="0" applyFont="1" applyAlignment="1">
      <alignment vertical="top"/>
    </xf>
    <xf numFmtId="0" fontId="4" fillId="0" borderId="0" xfId="0" applyFont="1" applyAlignment="1">
      <alignment wrapText="1"/>
    </xf>
    <xf numFmtId="0" fontId="4" fillId="0" borderId="1" xfId="0" applyFont="1" applyBorder="1"/>
    <xf numFmtId="43" fontId="4" fillId="0" borderId="1" xfId="1" applyNumberFormat="1" applyFont="1" applyBorder="1" applyAlignment="1">
      <alignment horizontal="right"/>
    </xf>
    <xf numFmtId="0" fontId="4" fillId="4" borderId="1" xfId="0" applyFont="1" applyFill="1" applyBorder="1" applyAlignment="1">
      <alignment horizontal="center"/>
    </xf>
    <xf numFmtId="0" fontId="4" fillId="4" borderId="1" xfId="0" applyFont="1" applyFill="1" applyBorder="1" applyAlignment="1">
      <alignment horizontal="center" wrapText="1"/>
    </xf>
    <xf numFmtId="9" fontId="5" fillId="0" borderId="0" xfId="7" applyFont="1" applyFill="1" applyBorder="1" applyAlignment="1">
      <alignment horizontal="right"/>
    </xf>
    <xf numFmtId="43" fontId="4" fillId="0" borderId="0" xfId="0" applyNumberFormat="1" applyFont="1"/>
    <xf numFmtId="1" fontId="4" fillId="0" borderId="0" xfId="0" applyNumberFormat="1" applyFont="1" applyAlignment="1">
      <alignment horizontal="center"/>
    </xf>
    <xf numFmtId="0" fontId="11" fillId="0" borderId="0" xfId="0" applyFont="1" applyAlignment="1">
      <alignment horizontal="center" wrapText="1"/>
    </xf>
    <xf numFmtId="43" fontId="4" fillId="0" borderId="4" xfId="1" applyNumberFormat="1" applyFont="1" applyBorder="1" applyAlignment="1">
      <alignment horizontal="right"/>
    </xf>
    <xf numFmtId="0" fontId="4" fillId="4" borderId="5" xfId="0" applyFont="1" applyFill="1" applyBorder="1" applyAlignment="1">
      <alignment horizontal="center" wrapText="1"/>
    </xf>
    <xf numFmtId="43" fontId="5" fillId="0" borderId="5" xfId="1" applyNumberFormat="1" applyFont="1" applyBorder="1" applyAlignment="1">
      <alignment horizontal="right"/>
    </xf>
    <xf numFmtId="43" fontId="4" fillId="0" borderId="5" xfId="1" applyNumberFormat="1" applyFont="1" applyBorder="1" applyAlignment="1">
      <alignment horizontal="right"/>
    </xf>
    <xf numFmtId="43" fontId="5" fillId="0" borderId="3" xfId="1" applyNumberFormat="1" applyFont="1" applyBorder="1" applyAlignment="1">
      <alignment horizontal="right"/>
    </xf>
    <xf numFmtId="43" fontId="4" fillId="0" borderId="2" xfId="1" applyNumberFormat="1" applyFont="1" applyBorder="1" applyAlignment="1">
      <alignment horizontal="right"/>
    </xf>
    <xf numFmtId="43" fontId="4" fillId="0" borderId="3" xfId="1" applyNumberFormat="1" applyFont="1" applyBorder="1" applyAlignment="1">
      <alignment horizontal="right"/>
    </xf>
    <xf numFmtId="43" fontId="5" fillId="0" borderId="16" xfId="0" applyNumberFormat="1" applyFont="1" applyBorder="1"/>
    <xf numFmtId="43" fontId="5" fillId="0" borderId="8" xfId="0" applyNumberFormat="1" applyFont="1" applyBorder="1"/>
    <xf numFmtId="43" fontId="5" fillId="0" borderId="17" xfId="0" applyNumberFormat="1" applyFont="1" applyBorder="1"/>
    <xf numFmtId="167" fontId="5" fillId="0" borderId="0" xfId="7" applyNumberFormat="1" applyFont="1" applyFill="1" applyBorder="1"/>
    <xf numFmtId="167" fontId="5" fillId="0" borderId="1" xfId="7" applyNumberFormat="1" applyFont="1" applyBorder="1"/>
    <xf numFmtId="167" fontId="4" fillId="0" borderId="1" xfId="7" applyNumberFormat="1" applyFont="1" applyFill="1" applyBorder="1"/>
    <xf numFmtId="2" fontId="5" fillId="0" borderId="0" xfId="0" applyNumberFormat="1" applyFont="1"/>
    <xf numFmtId="167" fontId="4" fillId="0" borderId="0" xfId="7" applyNumberFormat="1" applyFont="1" applyFill="1" applyBorder="1"/>
    <xf numFmtId="0" fontId="5" fillId="0" borderId="0" xfId="0" applyFont="1" applyFill="1"/>
    <xf numFmtId="0" fontId="4" fillId="0" borderId="0" xfId="0" applyFont="1" applyFill="1" applyBorder="1" applyAlignment="1">
      <alignment horizontal="center" wrapText="1"/>
    </xf>
    <xf numFmtId="164" fontId="5" fillId="0" borderId="0" xfId="1" applyNumberFormat="1" applyFont="1" applyAlignment="1">
      <alignment horizontal="center"/>
    </xf>
    <xf numFmtId="43" fontId="5" fillId="0" borderId="0" xfId="0" applyNumberFormat="1" applyFont="1" applyAlignment="1">
      <alignment horizontal="center"/>
    </xf>
    <xf numFmtId="14" fontId="5" fillId="0" borderId="0" xfId="0" applyNumberFormat="1" applyFont="1"/>
    <xf numFmtId="14" fontId="11" fillId="2" borderId="1" xfId="0" applyNumberFormat="1" applyFont="1" applyFill="1" applyBorder="1" applyAlignment="1">
      <alignment horizontal="center" wrapText="1"/>
    </xf>
    <xf numFmtId="43" fontId="4" fillId="0" borderId="6" xfId="1" applyNumberFormat="1" applyFont="1" applyBorder="1" applyAlignment="1"/>
    <xf numFmtId="43" fontId="4" fillId="2" borderId="23" xfId="0" applyNumberFormat="1" applyFont="1" applyFill="1" applyBorder="1"/>
    <xf numFmtId="43" fontId="4" fillId="0" borderId="22" xfId="1" applyNumberFormat="1" applyFont="1" applyBorder="1" applyAlignment="1">
      <alignment horizontal="right"/>
    </xf>
    <xf numFmtId="0" fontId="9" fillId="0" borderId="0" xfId="0" applyFont="1" applyAlignment="1">
      <alignment horizontal="center"/>
    </xf>
    <xf numFmtId="0" fontId="4" fillId="4" borderId="19" xfId="0" applyFont="1" applyFill="1" applyBorder="1" applyAlignment="1">
      <alignment horizontal="center"/>
    </xf>
    <xf numFmtId="0" fontId="4" fillId="4" borderId="25" xfId="0" applyFont="1" applyFill="1" applyBorder="1" applyAlignment="1">
      <alignment horizontal="center"/>
    </xf>
    <xf numFmtId="0" fontId="4" fillId="4" borderId="26" xfId="0" applyFont="1" applyFill="1" applyBorder="1" applyAlignment="1">
      <alignment horizontal="center"/>
    </xf>
    <xf numFmtId="0" fontId="4" fillId="4" borderId="19" xfId="0" applyFont="1" applyFill="1" applyBorder="1" applyAlignment="1">
      <alignment horizontal="center" wrapText="1"/>
    </xf>
    <xf numFmtId="14" fontId="11" fillId="2" borderId="3" xfId="0" applyNumberFormat="1" applyFont="1" applyFill="1" applyBorder="1" applyAlignment="1">
      <alignment horizontal="center" wrapText="1"/>
    </xf>
    <xf numFmtId="2" fontId="4" fillId="0" borderId="0" xfId="0" applyNumberFormat="1" applyFont="1"/>
    <xf numFmtId="43" fontId="4" fillId="0" borderId="21" xfId="1" applyNumberFormat="1" applyFont="1" applyBorder="1" applyAlignment="1">
      <alignment horizontal="right"/>
    </xf>
    <xf numFmtId="43" fontId="9" fillId="0" borderId="0" xfId="0" applyNumberFormat="1" applyFont="1"/>
    <xf numFmtId="0" fontId="9" fillId="0" borderId="0" xfId="0" applyFont="1" applyFill="1"/>
    <xf numFmtId="0" fontId="9" fillId="0" borderId="0" xfId="0" applyFont="1" applyAlignment="1">
      <alignment vertical="top"/>
    </xf>
    <xf numFmtId="43" fontId="4" fillId="0" borderId="0" xfId="1" applyNumberFormat="1" applyFont="1" applyBorder="1" applyAlignment="1"/>
    <xf numFmtId="43" fontId="4" fillId="0" borderId="0" xfId="1" applyNumberFormat="1" applyFont="1" applyBorder="1" applyAlignment="1">
      <alignment horizontal="right"/>
    </xf>
    <xf numFmtId="43" fontId="5" fillId="0" borderId="21" xfId="1" applyNumberFormat="1" applyFont="1" applyBorder="1" applyAlignment="1">
      <alignment horizontal="right"/>
    </xf>
    <xf numFmtId="0" fontId="4" fillId="4" borderId="4" xfId="0" applyFont="1" applyFill="1" applyBorder="1" applyAlignment="1">
      <alignment horizontal="center"/>
    </xf>
    <xf numFmtId="0" fontId="5" fillId="0" borderId="4" xfId="0" applyFont="1" applyBorder="1"/>
    <xf numFmtId="164" fontId="4" fillId="0" borderId="0" xfId="0" applyNumberFormat="1" applyFont="1"/>
    <xf numFmtId="43" fontId="5" fillId="0" borderId="0" xfId="1" applyNumberFormat="1" applyFont="1" applyBorder="1" applyAlignment="1">
      <alignment horizontal="right"/>
    </xf>
    <xf numFmtId="0" fontId="4" fillId="0" borderId="9" xfId="0" applyFont="1" applyBorder="1"/>
    <xf numFmtId="0" fontId="4" fillId="4" borderId="33" xfId="0" applyFont="1" applyFill="1" applyBorder="1" applyAlignment="1">
      <alignment horizontal="center" wrapText="1"/>
    </xf>
    <xf numFmtId="0" fontId="4" fillId="4" borderId="34" xfId="0" applyFont="1" applyFill="1" applyBorder="1" applyAlignment="1">
      <alignment horizontal="center" wrapText="1"/>
    </xf>
    <xf numFmtId="44" fontId="5" fillId="0" borderId="0" xfId="3" applyFont="1" applyFill="1" applyBorder="1"/>
    <xf numFmtId="43" fontId="4" fillId="0" borderId="3" xfId="1" applyNumberFormat="1" applyFont="1" applyBorder="1" applyAlignment="1"/>
    <xf numFmtId="43" fontId="4" fillId="0" borderId="1" xfId="1" applyNumberFormat="1" applyFont="1" applyBorder="1" applyAlignment="1"/>
    <xf numFmtId="43" fontId="4" fillId="0" borderId="0" xfId="0" applyNumberFormat="1" applyFont="1" applyAlignment="1">
      <alignment horizontal="center"/>
    </xf>
    <xf numFmtId="166" fontId="12" fillId="0" borderId="0" xfId="1" applyNumberFormat="1" applyFont="1" applyFill="1" applyBorder="1" applyAlignment="1">
      <alignment horizontal="center" vertical="top"/>
    </xf>
    <xf numFmtId="14" fontId="12" fillId="0" borderId="0" xfId="0" applyNumberFormat="1" applyFont="1" applyFill="1" applyBorder="1" applyAlignment="1">
      <alignment horizontal="center" vertical="center"/>
    </xf>
    <xf numFmtId="0" fontId="4" fillId="0" borderId="0" xfId="0" applyFont="1" applyBorder="1"/>
    <xf numFmtId="0" fontId="4" fillId="0" borderId="23" xfId="0" applyFont="1" applyBorder="1" applyAlignment="1">
      <alignment horizontal="center" wrapText="1"/>
    </xf>
    <xf numFmtId="43" fontId="5" fillId="0" borderId="0" xfId="0" applyNumberFormat="1" applyFont="1" applyFill="1"/>
    <xf numFmtId="0" fontId="13" fillId="0" borderId="0" xfId="0" applyFont="1"/>
    <xf numFmtId="0" fontId="5" fillId="0" borderId="6" xfId="0" applyFont="1" applyBorder="1"/>
    <xf numFmtId="0" fontId="4" fillId="0" borderId="20" xfId="0" applyFont="1" applyBorder="1" applyAlignment="1">
      <alignment horizontal="center"/>
    </xf>
    <xf numFmtId="0" fontId="4" fillId="0" borderId="19" xfId="0" applyFont="1" applyBorder="1" applyAlignment="1">
      <alignment horizontal="center"/>
    </xf>
    <xf numFmtId="44" fontId="5" fillId="0" borderId="20" xfId="0" applyNumberFormat="1" applyFont="1" applyBorder="1"/>
    <xf numFmtId="43" fontId="5" fillId="0" borderId="20" xfId="0" applyNumberFormat="1" applyFont="1" applyBorder="1"/>
    <xf numFmtId="43" fontId="5" fillId="0" borderId="19" xfId="0" applyNumberFormat="1" applyFont="1" applyBorder="1"/>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5" fillId="0" borderId="0" xfId="0" applyFont="1" applyAlignment="1">
      <alignment vertical="center"/>
    </xf>
    <xf numFmtId="0" fontId="5" fillId="0" borderId="0" xfId="0" applyFont="1" applyFill="1" applyAlignment="1">
      <alignment vertical="center"/>
    </xf>
    <xf numFmtId="44" fontId="4" fillId="0" borderId="1" xfId="0" applyNumberFormat="1" applyFont="1" applyBorder="1"/>
    <xf numFmtId="0" fontId="15" fillId="0" borderId="0" xfId="0" applyFont="1" applyAlignment="1">
      <alignment horizontal="left" vertical="center" indent="2"/>
    </xf>
    <xf numFmtId="0" fontId="4" fillId="0" borderId="23" xfId="0" applyFont="1" applyBorder="1"/>
    <xf numFmtId="0" fontId="4" fillId="0" borderId="24" xfId="0" applyFont="1" applyBorder="1"/>
    <xf numFmtId="44" fontId="4" fillId="0" borderId="10" xfId="0" applyNumberFormat="1" applyFont="1" applyBorder="1"/>
    <xf numFmtId="0" fontId="5" fillId="0" borderId="20" xfId="0" applyFont="1" applyBorder="1"/>
    <xf numFmtId="0" fontId="5" fillId="0" borderId="19" xfId="0" applyFont="1" applyBorder="1"/>
    <xf numFmtId="42" fontId="5" fillId="0" borderId="0" xfId="0" applyNumberFormat="1" applyFont="1"/>
    <xf numFmtId="44" fontId="5" fillId="0" borderId="0" xfId="0" applyNumberFormat="1" applyFont="1" applyFill="1"/>
    <xf numFmtId="44" fontId="5" fillId="0" borderId="0" xfId="0" applyNumberFormat="1" applyFont="1"/>
    <xf numFmtId="0" fontId="5" fillId="0" borderId="0" xfId="0" applyFont="1" applyAlignment="1">
      <alignment horizontal="center"/>
    </xf>
    <xf numFmtId="0" fontId="4" fillId="2" borderId="20" xfId="0" applyFont="1" applyFill="1" applyBorder="1" applyAlignment="1">
      <alignment horizontal="center"/>
    </xf>
    <xf numFmtId="0" fontId="4" fillId="0" borderId="0" xfId="0" applyFont="1" applyAlignment="1">
      <alignment horizontal="left" indent="3"/>
    </xf>
    <xf numFmtId="0" fontId="5" fillId="0" borderId="0" xfId="0" applyFont="1" applyAlignment="1">
      <alignment horizontal="left" indent="3"/>
    </xf>
    <xf numFmtId="0" fontId="4" fillId="0" borderId="23" xfId="0" applyFont="1" applyBorder="1" applyAlignment="1">
      <alignment horizontal="center" wrapText="1"/>
    </xf>
    <xf numFmtId="1" fontId="4" fillId="0" borderId="1" xfId="0" applyNumberFormat="1" applyFont="1" applyBorder="1" applyAlignment="1">
      <alignment horizontal="center"/>
    </xf>
    <xf numFmtId="164" fontId="4" fillId="0" borderId="1" xfId="0" applyNumberFormat="1" applyFont="1" applyBorder="1" applyAlignment="1">
      <alignment horizontal="center"/>
    </xf>
    <xf numFmtId="41" fontId="5" fillId="0" borderId="0" xfId="0" applyNumberFormat="1" applyFont="1"/>
    <xf numFmtId="14" fontId="12" fillId="0" borderId="0" xfId="0" applyNumberFormat="1" applyFont="1" applyAlignment="1">
      <alignment horizontal="center"/>
    </xf>
    <xf numFmtId="0" fontId="12" fillId="0" borderId="0" xfId="0" applyFont="1" applyAlignment="1">
      <alignment horizontal="center"/>
    </xf>
    <xf numFmtId="43" fontId="11" fillId="2" borderId="1" xfId="1" applyFont="1" applyFill="1" applyBorder="1" applyAlignment="1">
      <alignment horizontal="center" wrapText="1"/>
    </xf>
    <xf numFmtId="43" fontId="12" fillId="0" borderId="0" xfId="1" applyFont="1" applyFill="1" applyBorder="1" applyAlignment="1">
      <alignment vertical="top"/>
    </xf>
    <xf numFmtId="43" fontId="12" fillId="0" borderId="0" xfId="1" applyFont="1"/>
    <xf numFmtId="14" fontId="12" fillId="0" borderId="0" xfId="0" applyNumberFormat="1" applyFont="1" applyFill="1" applyBorder="1" applyAlignment="1">
      <alignment horizontal="center" vertical="top"/>
    </xf>
    <xf numFmtId="14" fontId="12" fillId="0" borderId="0" xfId="0" applyNumberFormat="1" applyFont="1" applyBorder="1" applyAlignment="1">
      <alignment horizontal="center" vertical="center"/>
    </xf>
    <xf numFmtId="0" fontId="11" fillId="0" borderId="0" xfId="0" applyFont="1" applyAlignment="1">
      <alignment horizontal="center"/>
    </xf>
    <xf numFmtId="0" fontId="11" fillId="0" borderId="1" xfId="0" applyFont="1" applyBorder="1" applyAlignment="1">
      <alignment wrapText="1"/>
    </xf>
    <xf numFmtId="0" fontId="12" fillId="0" borderId="0" xfId="0" applyFont="1" applyAlignment="1"/>
    <xf numFmtId="0" fontId="11" fillId="0" borderId="0" xfId="0" applyFont="1" applyAlignment="1"/>
    <xf numFmtId="14" fontId="12" fillId="0" borderId="0" xfId="1" applyNumberFormat="1" applyFont="1" applyFill="1" applyBorder="1" applyAlignment="1">
      <alignment horizontal="center" vertical="top"/>
    </xf>
    <xf numFmtId="166" fontId="12" fillId="0" borderId="0" xfId="1" applyNumberFormat="1" applyFont="1" applyFill="1" applyBorder="1" applyAlignment="1">
      <alignment vertical="top"/>
    </xf>
    <xf numFmtId="0" fontId="12" fillId="0" borderId="0" xfId="0" applyFont="1" applyFill="1" applyBorder="1" applyAlignment="1"/>
    <xf numFmtId="0" fontId="12" fillId="0" borderId="0" xfId="0" applyFont="1" applyFill="1" applyAlignment="1"/>
    <xf numFmtId="0" fontId="12" fillId="0" borderId="0" xfId="0" applyFont="1"/>
    <xf numFmtId="0" fontId="11" fillId="0" borderId="0" xfId="0" applyFont="1" applyAlignment="1">
      <alignment vertical="top"/>
    </xf>
    <xf numFmtId="0" fontId="11" fillId="0" borderId="0" xfId="0" applyFont="1" applyBorder="1" applyAlignment="1">
      <alignment wrapText="1"/>
    </xf>
    <xf numFmtId="44" fontId="11" fillId="3" borderId="1" xfId="0" applyNumberFormat="1" applyFont="1" applyFill="1" applyBorder="1"/>
    <xf numFmtId="44" fontId="12" fillId="0" borderId="0" xfId="0" applyNumberFormat="1" applyFont="1"/>
    <xf numFmtId="0" fontId="11" fillId="0" borderId="27" xfId="0" applyFont="1" applyBorder="1" applyAlignment="1">
      <alignment horizontal="center"/>
    </xf>
    <xf numFmtId="43" fontId="12" fillId="0" borderId="0" xfId="0" applyNumberFormat="1" applyFont="1"/>
    <xf numFmtId="43" fontId="12" fillId="0" borderId="28" xfId="0" applyNumberFormat="1" applyFont="1" applyBorder="1"/>
    <xf numFmtId="43" fontId="12" fillId="0" borderId="0" xfId="0" applyNumberFormat="1" applyFont="1" applyBorder="1"/>
    <xf numFmtId="43" fontId="12" fillId="0" borderId="14" xfId="0" applyNumberFormat="1" applyFont="1" applyBorder="1"/>
    <xf numFmtId="0" fontId="12" fillId="0" borderId="28" xfId="0" applyFont="1" applyBorder="1"/>
    <xf numFmtId="0" fontId="12" fillId="0" borderId="29" xfId="0" applyFont="1" applyBorder="1"/>
    <xf numFmtId="43" fontId="11" fillId="0" borderId="30" xfId="0" applyNumberFormat="1" applyFont="1" applyBorder="1"/>
    <xf numFmtId="43" fontId="11" fillId="0" borderId="31" xfId="0" applyNumberFormat="1" applyFont="1" applyBorder="1"/>
    <xf numFmtId="43" fontId="11" fillId="0" borderId="32" xfId="0" applyNumberFormat="1" applyFont="1" applyBorder="1"/>
    <xf numFmtId="168" fontId="12" fillId="0" borderId="0" xfId="0" applyNumberFormat="1" applyFont="1"/>
    <xf numFmtId="169" fontId="12" fillId="0" borderId="0" xfId="0" applyNumberFormat="1" applyFont="1"/>
    <xf numFmtId="44" fontId="12" fillId="0" borderId="0" xfId="3" applyFont="1" applyFill="1" applyBorder="1" applyAlignment="1">
      <alignment vertical="top"/>
    </xf>
    <xf numFmtId="44" fontId="12" fillId="0" borderId="0" xfId="3" applyFont="1" applyFill="1" applyBorder="1" applyAlignment="1">
      <alignment horizontal="center" vertical="top"/>
    </xf>
    <xf numFmtId="0" fontId="4" fillId="0" borderId="23" xfId="0" applyFont="1" applyBorder="1" applyAlignment="1">
      <alignment horizontal="center" wrapText="1"/>
    </xf>
    <xf numFmtId="0" fontId="4" fillId="0" borderId="24" xfId="0" applyFont="1" applyBorder="1" applyAlignment="1">
      <alignment horizontal="center" wrapText="1"/>
    </xf>
    <xf numFmtId="0" fontId="4" fillId="0" borderId="10" xfId="0" applyFont="1" applyBorder="1" applyAlignment="1">
      <alignment horizontal="center" wrapText="1"/>
    </xf>
    <xf numFmtId="0" fontId="4" fillId="0" borderId="18" xfId="0" applyFont="1" applyBorder="1" applyAlignment="1">
      <alignment horizontal="left" wrapText="1"/>
    </xf>
    <xf numFmtId="0" fontId="15" fillId="0" borderId="0" xfId="0" applyFont="1" applyAlignment="1">
      <alignment horizontal="left" vertical="center" wrapText="1"/>
    </xf>
    <xf numFmtId="0" fontId="11" fillId="3" borderId="4" xfId="0" applyFont="1" applyFill="1" applyBorder="1" applyAlignment="1">
      <alignment horizontal="center"/>
    </xf>
    <xf numFmtId="0" fontId="11" fillId="3" borderId="15" xfId="0" applyFont="1" applyFill="1" applyBorder="1" applyAlignment="1">
      <alignment horizontal="center"/>
    </xf>
    <xf numFmtId="0" fontId="11" fillId="3" borderId="5" xfId="0" applyFont="1" applyFill="1" applyBorder="1" applyAlignment="1">
      <alignment horizontal="center"/>
    </xf>
    <xf numFmtId="0" fontId="11" fillId="0" borderId="13" xfId="0" applyFont="1" applyBorder="1" applyAlignment="1">
      <alignment horizontal="center"/>
    </xf>
    <xf numFmtId="0" fontId="11" fillId="0" borderId="11" xfId="0" applyFont="1" applyBorder="1" applyAlignment="1">
      <alignment horizontal="center"/>
    </xf>
    <xf numFmtId="0" fontId="11" fillId="0" borderId="12" xfId="0" applyFont="1" applyBorder="1" applyAlignment="1">
      <alignment horizontal="center"/>
    </xf>
    <xf numFmtId="0" fontId="11" fillId="0" borderId="4" xfId="0" applyFont="1" applyBorder="1" applyAlignment="1">
      <alignment wrapText="1"/>
    </xf>
    <xf numFmtId="0" fontId="11" fillId="0" borderId="15" xfId="0" applyFont="1" applyBorder="1" applyAlignment="1">
      <alignment wrapText="1"/>
    </xf>
    <xf numFmtId="0" fontId="11" fillId="0" borderId="5" xfId="0" applyFont="1" applyBorder="1" applyAlignment="1">
      <alignment wrapText="1"/>
    </xf>
  </cellXfs>
  <cellStyles count="21">
    <cellStyle name="Comma" xfId="1" builtinId="3"/>
    <cellStyle name="Comma 2" xfId="2" xr:uid="{00000000-0005-0000-0000-000001000000}"/>
    <cellStyle name="Comma 2 2" xfId="12" xr:uid="{64EDB54C-ECDF-48A5-AFBD-23B08496E716}"/>
    <cellStyle name="Comma 3" xfId="11" xr:uid="{DB783C5C-3DB8-477B-BBFD-70E7E7BBF85B}"/>
    <cellStyle name="Currency" xfId="3" builtinId="4"/>
    <cellStyle name="Currency 2" xfId="4" xr:uid="{00000000-0005-0000-0000-000003000000}"/>
    <cellStyle name="Currency 2 2" xfId="14" xr:uid="{5CE895B8-F483-4237-80AD-3D2B34C491F1}"/>
    <cellStyle name="Currency 3" xfId="13" xr:uid="{9E2E675D-E20F-4B51-86F6-40C3F897B7C6}"/>
    <cellStyle name="Normal" xfId="0" builtinId="0"/>
    <cellStyle name="Normal 2" xfId="5" xr:uid="{00000000-0005-0000-0000-000005000000}"/>
    <cellStyle name="Normal 2 2" xfId="15" xr:uid="{87718BD7-CF3D-4067-AC0F-9A83C262D482}"/>
    <cellStyle name="Normal 3" xfId="6" xr:uid="{00000000-0005-0000-0000-000006000000}"/>
    <cellStyle name="Normal 4" xfId="10" xr:uid="{56077B22-7B4D-4B08-BB4F-15494406021F}"/>
    <cellStyle name="Normal 5" xfId="18" xr:uid="{7D75757A-22E5-4ACF-A7E9-6BBEB5A875CD}"/>
    <cellStyle name="Normal 6" xfId="19" xr:uid="{1014D13E-47EA-419D-87BD-83C751240D64}"/>
    <cellStyle name="Normal 7" xfId="20" xr:uid="{A62A2556-5C83-437D-B683-07D75A7834E7}"/>
    <cellStyle name="Normal 8" xfId="9" xr:uid="{0EB477DC-7C23-4287-ABFE-949861EA953E}"/>
    <cellStyle name="Percent" xfId="7" builtinId="5"/>
    <cellStyle name="Percent 2" xfId="8" xr:uid="{00000000-0005-0000-0000-000008000000}"/>
    <cellStyle name="Percent 2 2" xfId="17" xr:uid="{D73B4C71-8F56-43BE-B83D-BE7C2B2BBC53}"/>
    <cellStyle name="Percent 3" xfId="16" xr:uid="{CF54D61E-35ED-4E11-A27A-562852963BE7}"/>
  </cellStyles>
  <dxfs count="0"/>
  <tableStyles count="0" defaultTableStyle="TableStyleMedium9" defaultPivotStyle="PivotStyleLight16"/>
  <colors>
    <mruColors>
      <color rgb="FFFF9999"/>
      <color rgb="FFFF0066"/>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6524338918980712E-2"/>
          <c:y val="0.1308289241622575"/>
          <c:w val="0.85495553263945223"/>
          <c:h val="0.6291588551431071"/>
        </c:manualLayout>
      </c:layout>
      <c:barChart>
        <c:barDir val="col"/>
        <c:grouping val="clustered"/>
        <c:varyColors val="0"/>
        <c:ser>
          <c:idx val="1"/>
          <c:order val="1"/>
          <c:tx>
            <c:strRef>
              <c:f>Charts!$N$9</c:f>
              <c:strCache>
                <c:ptCount val="1"/>
                <c:pt idx="0">
                  <c:v>Appropriations</c:v>
                </c:pt>
              </c:strCache>
            </c:strRef>
          </c:tx>
          <c:spPr>
            <a:solidFill>
              <a:schemeClr val="accent2"/>
            </a:solidFill>
            <a:ln>
              <a:noFill/>
            </a:ln>
            <a:effectLst/>
          </c:spPr>
          <c:invertIfNegative val="0"/>
          <c:dLbls>
            <c:numFmt formatCode="_(&quot;$&quot;* #,##0.0_);_(&quot;$&quot;* \(#,##0.0\);_(&quot;$&quot;* &quot;-&quot;?_);_(@_)" sourceLinked="0"/>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Charts!$J$10:$J$21</c:f>
              <c:strCache>
                <c:ptCount val="12"/>
                <c:pt idx="0">
                  <c:v>FY2010</c:v>
                </c:pt>
                <c:pt idx="1">
                  <c:v>FY2011</c:v>
                </c:pt>
                <c:pt idx="2">
                  <c:v>FY2012</c:v>
                </c:pt>
                <c:pt idx="3">
                  <c:v>FY2013</c:v>
                </c:pt>
                <c:pt idx="4">
                  <c:v>FY2014</c:v>
                </c:pt>
                <c:pt idx="5">
                  <c:v>FY2015</c:v>
                </c:pt>
                <c:pt idx="6">
                  <c:v>FY2016</c:v>
                </c:pt>
                <c:pt idx="7">
                  <c:v>FY2017</c:v>
                </c:pt>
                <c:pt idx="8">
                  <c:v>FY2018</c:v>
                </c:pt>
                <c:pt idx="9">
                  <c:v>FY2019</c:v>
                </c:pt>
                <c:pt idx="10">
                  <c:v>FY2020</c:v>
                </c:pt>
                <c:pt idx="11">
                  <c:v>FY2021</c:v>
                </c:pt>
              </c:strCache>
            </c:strRef>
          </c:cat>
          <c:val>
            <c:numRef>
              <c:f>Charts!$N$10:$N$21</c:f>
              <c:numCache>
                <c:formatCode>_(* #,##0.00_);_(* \(#,##0.00\);_(* "-"??_);_(@_)</c:formatCode>
                <c:ptCount val="12"/>
                <c:pt idx="0" formatCode="_(&quot;$&quot;* #,##0.00_);_(&quot;$&quot;* \(#,##0.00\);_(&quot;$&quot;* &quot;-&quot;??_);_(@_)">
                  <c:v>25000000.000000026</c:v>
                </c:pt>
                <c:pt idx="1">
                  <c:v>22499999.999999974</c:v>
                </c:pt>
                <c:pt idx="2">
                  <c:v>17812499.999999996</c:v>
                </c:pt>
                <c:pt idx="3">
                  <c:v>52212500.000000007</c:v>
                </c:pt>
                <c:pt idx="4">
                  <c:v>17812500</c:v>
                </c:pt>
                <c:pt idx="5">
                  <c:v>17812499.999999996</c:v>
                </c:pt>
                <c:pt idx="6">
                  <c:v>102784504.00000001</c:v>
                </c:pt>
                <c:pt idx="7">
                  <c:v>35312500</c:v>
                </c:pt>
                <c:pt idx="8">
                  <c:v>17500000</c:v>
                </c:pt>
                <c:pt idx="9">
                  <c:v>17500000</c:v>
                </c:pt>
                <c:pt idx="10">
                  <c:v>17500000</c:v>
                </c:pt>
                <c:pt idx="11">
                  <c:v>17500000</c:v>
                </c:pt>
              </c:numCache>
            </c:numRef>
          </c:val>
          <c:extLst>
            <c:ext xmlns:c16="http://schemas.microsoft.com/office/drawing/2014/chart" uri="{C3380CC4-5D6E-409C-BE32-E72D297353CC}">
              <c16:uniqueId val="{00000001-6047-474B-B82E-2CED1FBBE57C}"/>
            </c:ext>
          </c:extLst>
        </c:ser>
        <c:dLbls>
          <c:showLegendKey val="0"/>
          <c:showVal val="0"/>
          <c:showCatName val="0"/>
          <c:showSerName val="0"/>
          <c:showPercent val="0"/>
          <c:showBubbleSize val="0"/>
        </c:dLbls>
        <c:gapWidth val="219"/>
        <c:overlap val="-27"/>
        <c:axId val="1574129888"/>
        <c:axId val="1574126624"/>
        <c:extLst>
          <c:ext xmlns:c15="http://schemas.microsoft.com/office/drawing/2012/chart" uri="{02D57815-91ED-43cb-92C2-25804820EDAC}">
            <c15:filteredBarSeries>
              <c15:ser>
                <c:idx val="0"/>
                <c:order val="0"/>
                <c:tx>
                  <c:strRef>
                    <c:extLst>
                      <c:ext uri="{02D57815-91ED-43cb-92C2-25804820EDAC}">
                        <c15:formulaRef>
                          <c15:sqref>Charts!$L$9</c15:sqref>
                        </c15:formulaRef>
                      </c:ext>
                    </c:extLst>
                    <c:strCache>
                      <c:ptCount val="1"/>
                      <c:pt idx="0">
                        <c:v>Allowable Matches</c:v>
                      </c:pt>
                    </c:strCache>
                  </c:strRef>
                </c:tx>
                <c:spPr>
                  <a:solidFill>
                    <a:schemeClr val="accent1"/>
                  </a:solidFill>
                  <a:ln>
                    <a:noFill/>
                  </a:ln>
                  <a:effectLst/>
                </c:spPr>
                <c:invertIfNegative val="0"/>
                <c:cat>
                  <c:strRef>
                    <c:extLst>
                      <c:ext uri="{02D57815-91ED-43cb-92C2-25804820EDAC}">
                        <c15:formulaRef>
                          <c15:sqref>Charts!$J$10:$J$21</c15:sqref>
                        </c15:formulaRef>
                      </c:ext>
                    </c:extLst>
                    <c:strCache>
                      <c:ptCount val="12"/>
                      <c:pt idx="0">
                        <c:v>FY2010</c:v>
                      </c:pt>
                      <c:pt idx="1">
                        <c:v>FY2011</c:v>
                      </c:pt>
                      <c:pt idx="2">
                        <c:v>FY2012</c:v>
                      </c:pt>
                      <c:pt idx="3">
                        <c:v>FY2013</c:v>
                      </c:pt>
                      <c:pt idx="4">
                        <c:v>FY2014</c:v>
                      </c:pt>
                      <c:pt idx="5">
                        <c:v>FY2015</c:v>
                      </c:pt>
                      <c:pt idx="6">
                        <c:v>FY2016</c:v>
                      </c:pt>
                      <c:pt idx="7">
                        <c:v>FY2017</c:v>
                      </c:pt>
                      <c:pt idx="8">
                        <c:v>FY2018</c:v>
                      </c:pt>
                      <c:pt idx="9">
                        <c:v>FY2019</c:v>
                      </c:pt>
                      <c:pt idx="10">
                        <c:v>FY2020</c:v>
                      </c:pt>
                      <c:pt idx="11">
                        <c:v>FY2021</c:v>
                      </c:pt>
                    </c:strCache>
                  </c:strRef>
                </c:cat>
                <c:val>
                  <c:numRef>
                    <c:extLst>
                      <c:ext uri="{02D57815-91ED-43cb-92C2-25804820EDAC}">
                        <c15:formulaRef>
                          <c15:sqref>Charts!$L$10:$L$21</c15:sqref>
                        </c15:formulaRef>
                      </c:ext>
                    </c:extLst>
                    <c:numCache>
                      <c:formatCode>_(* #,##0.00_);_(* \(#,##0.00\);_(* "-"??_);_(@_)</c:formatCode>
                      <c:ptCount val="12"/>
                      <c:pt idx="0" formatCode="_(&quot;$&quot;* #,##0.00_);_(&quot;$&quot;* \(#,##0.00\);_(&quot;$&quot;* &quot;-&quot;??_);_(@_)">
                        <c:v>54788651.00999999</c:v>
                      </c:pt>
                      <c:pt idx="1">
                        <c:v>29587185.939999998</c:v>
                      </c:pt>
                      <c:pt idx="2">
                        <c:v>39119486.109999999</c:v>
                      </c:pt>
                      <c:pt idx="3">
                        <c:v>62476808.670000002</c:v>
                      </c:pt>
                      <c:pt idx="4">
                        <c:v>78469078.050000012</c:v>
                      </c:pt>
                      <c:pt idx="5">
                        <c:v>64104177.159999996</c:v>
                      </c:pt>
                      <c:pt idx="6">
                        <c:v>61091791.719999991</c:v>
                      </c:pt>
                      <c:pt idx="7">
                        <c:v>63703121.030000001</c:v>
                      </c:pt>
                      <c:pt idx="8">
                        <c:v>46001943.190000005</c:v>
                      </c:pt>
                      <c:pt idx="9">
                        <c:v>58218760.849999994</c:v>
                      </c:pt>
                      <c:pt idx="10">
                        <c:v>34293616.310000002</c:v>
                      </c:pt>
                      <c:pt idx="11">
                        <c:v>25050324.289999999</c:v>
                      </c:pt>
                    </c:numCache>
                  </c:numRef>
                </c:val>
                <c:extLst>
                  <c:ext xmlns:c16="http://schemas.microsoft.com/office/drawing/2014/chart" uri="{C3380CC4-5D6E-409C-BE32-E72D297353CC}">
                    <c16:uniqueId val="{00000000-6047-474B-B82E-2CED1FBBE57C}"/>
                  </c:ext>
                </c:extLst>
              </c15:ser>
            </c15:filteredBarSeries>
          </c:ext>
        </c:extLst>
      </c:barChart>
      <c:lineChart>
        <c:grouping val="standard"/>
        <c:varyColors val="0"/>
        <c:dLbls>
          <c:showLegendKey val="0"/>
          <c:showVal val="0"/>
          <c:showCatName val="0"/>
          <c:showSerName val="0"/>
          <c:showPercent val="0"/>
          <c:showBubbleSize val="0"/>
        </c:dLbls>
        <c:marker val="1"/>
        <c:smooth val="0"/>
        <c:axId val="1574129888"/>
        <c:axId val="1574126624"/>
        <c:extLst>
          <c:ext xmlns:c15="http://schemas.microsoft.com/office/drawing/2012/chart" uri="{02D57815-91ED-43cb-92C2-25804820EDAC}">
            <c15:filteredLineSeries>
              <c15:ser>
                <c:idx val="2"/>
                <c:order val="2"/>
                <c:tx>
                  <c:strRef>
                    <c:extLst>
                      <c:ext uri="{02D57815-91ED-43cb-92C2-25804820EDAC}">
                        <c15:formulaRef>
                          <c15:sqref>Charts!#REF!</c15:sqref>
                        </c15:formulaRef>
                      </c:ext>
                    </c:extLst>
                    <c:strCache>
                      <c:ptCount val="1"/>
                      <c:pt idx="0">
                        <c:v>#REF!</c:v>
                      </c:pt>
                    </c:strCache>
                  </c:strRef>
                </c:tx>
                <c:spPr>
                  <a:ln w="28575" cap="rnd">
                    <a:solidFill>
                      <a:schemeClr val="accent3"/>
                    </a:solidFill>
                    <a:round/>
                  </a:ln>
                  <a:effectLst/>
                </c:spPr>
                <c:marker>
                  <c:symbol val="none"/>
                </c:marker>
                <c:cat>
                  <c:strRef>
                    <c:extLst>
                      <c:ext uri="{02D57815-91ED-43cb-92C2-25804820EDAC}">
                        <c15:formulaRef>
                          <c15:sqref>Charts!$J$10:$J$21</c15:sqref>
                        </c15:formulaRef>
                      </c:ext>
                    </c:extLst>
                    <c:strCache>
                      <c:ptCount val="12"/>
                      <c:pt idx="0">
                        <c:v>FY2010</c:v>
                      </c:pt>
                      <c:pt idx="1">
                        <c:v>FY2011</c:v>
                      </c:pt>
                      <c:pt idx="2">
                        <c:v>FY2012</c:v>
                      </c:pt>
                      <c:pt idx="3">
                        <c:v>FY2013</c:v>
                      </c:pt>
                      <c:pt idx="4">
                        <c:v>FY2014</c:v>
                      </c:pt>
                      <c:pt idx="5">
                        <c:v>FY2015</c:v>
                      </c:pt>
                      <c:pt idx="6">
                        <c:v>FY2016</c:v>
                      </c:pt>
                      <c:pt idx="7">
                        <c:v>FY2017</c:v>
                      </c:pt>
                      <c:pt idx="8">
                        <c:v>FY2018</c:v>
                      </c:pt>
                      <c:pt idx="9">
                        <c:v>FY2019</c:v>
                      </c:pt>
                      <c:pt idx="10">
                        <c:v>FY2020</c:v>
                      </c:pt>
                      <c:pt idx="11">
                        <c:v>FY2021</c:v>
                      </c:pt>
                    </c:strCache>
                  </c:strRef>
                </c:cat>
                <c:val>
                  <c:numRef>
                    <c:extLst>
                      <c:ext uri="{02D57815-91ED-43cb-92C2-25804820EDAC}">
                        <c15:formulaRef>
                          <c15:sqref>Charts!#REF!</c15:sqref>
                        </c15:formulaRef>
                      </c:ext>
                    </c:extLst>
                    <c:numCache>
                      <c:formatCode>General</c:formatCode>
                      <c:ptCount val="1"/>
                      <c:pt idx="0">
                        <c:v>1</c:v>
                      </c:pt>
                    </c:numCache>
                  </c:numRef>
                </c:val>
                <c:smooth val="0"/>
                <c:extLst>
                  <c:ext xmlns:c16="http://schemas.microsoft.com/office/drawing/2014/chart" uri="{C3380CC4-5D6E-409C-BE32-E72D297353CC}">
                    <c16:uniqueId val="{00000003-6047-474B-B82E-2CED1FBBE57C}"/>
                  </c:ext>
                </c:extLst>
              </c15:ser>
            </c15:filteredLineSeries>
            <c15:filteredLineSeries>
              <c15:ser>
                <c:idx val="3"/>
                <c:order val="3"/>
                <c:tx>
                  <c:strRef>
                    <c:extLst xmlns:c15="http://schemas.microsoft.com/office/drawing/2012/chart">
                      <c:ext xmlns:c15="http://schemas.microsoft.com/office/drawing/2012/chart" uri="{02D57815-91ED-43cb-92C2-25804820EDAC}">
                        <c15:formulaRef>
                          <c15:sqref>Charts!#REF!</c15:sqref>
                        </c15:formulaRef>
                      </c:ext>
                    </c:extLst>
                    <c:strCache>
                      <c:ptCount val="1"/>
                      <c:pt idx="0">
                        <c:v>#REF!</c:v>
                      </c:pt>
                    </c:strCache>
                  </c:strRef>
                </c:tx>
                <c:spPr>
                  <a:ln w="28575" cap="rnd">
                    <a:solidFill>
                      <a:schemeClr val="accent3">
                        <a:lumMod val="75000"/>
                      </a:schemeClr>
                    </a:solidFill>
                    <a:round/>
                  </a:ln>
                  <a:effectLst/>
                </c:spPr>
                <c:marker>
                  <c:symbol val="none"/>
                </c:marker>
                <c:cat>
                  <c:strRef>
                    <c:extLst xmlns:c15="http://schemas.microsoft.com/office/drawing/2012/chart">
                      <c:ext xmlns:c15="http://schemas.microsoft.com/office/drawing/2012/chart" uri="{02D57815-91ED-43cb-92C2-25804820EDAC}">
                        <c15:formulaRef>
                          <c15:sqref>Charts!$J$10:$J$21</c15:sqref>
                        </c15:formulaRef>
                      </c:ext>
                    </c:extLst>
                    <c:strCache>
                      <c:ptCount val="12"/>
                      <c:pt idx="0">
                        <c:v>FY2010</c:v>
                      </c:pt>
                      <c:pt idx="1">
                        <c:v>FY2011</c:v>
                      </c:pt>
                      <c:pt idx="2">
                        <c:v>FY2012</c:v>
                      </c:pt>
                      <c:pt idx="3">
                        <c:v>FY2013</c:v>
                      </c:pt>
                      <c:pt idx="4">
                        <c:v>FY2014</c:v>
                      </c:pt>
                      <c:pt idx="5">
                        <c:v>FY2015</c:v>
                      </c:pt>
                      <c:pt idx="6">
                        <c:v>FY2016</c:v>
                      </c:pt>
                      <c:pt idx="7">
                        <c:v>FY2017</c:v>
                      </c:pt>
                      <c:pt idx="8">
                        <c:v>FY2018</c:v>
                      </c:pt>
                      <c:pt idx="9">
                        <c:v>FY2019</c:v>
                      </c:pt>
                      <c:pt idx="10">
                        <c:v>FY2020</c:v>
                      </c:pt>
                      <c:pt idx="11">
                        <c:v>FY2021</c:v>
                      </c:pt>
                    </c:strCache>
                  </c:strRef>
                </c:cat>
                <c:val>
                  <c:numRef>
                    <c:extLst xmlns:c15="http://schemas.microsoft.com/office/drawing/2012/chart">
                      <c:ext xmlns:c15="http://schemas.microsoft.com/office/drawing/2012/chart" uri="{02D57815-91ED-43cb-92C2-25804820EDAC}">
                        <c15:formulaRef>
                          <c15:sqref>Charts!#REF!</c15:sqref>
                        </c15:formulaRef>
                      </c:ext>
                    </c:extLst>
                    <c:numCache>
                      <c:formatCode>General</c:formatCode>
                      <c:ptCount val="1"/>
                      <c:pt idx="0">
                        <c:v>1</c:v>
                      </c:pt>
                    </c:numCache>
                  </c:numRef>
                </c:val>
                <c:smooth val="0"/>
                <c:extLst xmlns:c15="http://schemas.microsoft.com/office/drawing/2012/chart">
                  <c:ext xmlns:c16="http://schemas.microsoft.com/office/drawing/2014/chart" uri="{C3380CC4-5D6E-409C-BE32-E72D297353CC}">
                    <c16:uniqueId val="{00000002-6047-474B-B82E-2CED1FBBE57C}"/>
                  </c:ext>
                </c:extLst>
              </c15:ser>
            </c15:filteredLineSeries>
          </c:ext>
        </c:extLst>
      </c:lineChart>
      <c:catAx>
        <c:axId val="15741298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2700000" spcFirstLastPara="1" vertOverflow="ellipsis"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1574126624"/>
        <c:crosses val="autoZero"/>
        <c:auto val="1"/>
        <c:lblAlgn val="ctr"/>
        <c:lblOffset val="100"/>
        <c:noMultiLvlLbl val="0"/>
      </c:catAx>
      <c:valAx>
        <c:axId val="1574126624"/>
        <c:scaling>
          <c:orientation val="minMax"/>
        </c:scaling>
        <c:delete val="0"/>
        <c:axPos val="l"/>
        <c:majorGridlines>
          <c:spPr>
            <a:ln w="9525" cap="flat" cmpd="sng" algn="ctr">
              <a:solidFill>
                <a:schemeClr val="tx1">
                  <a:lumMod val="15000"/>
                  <a:lumOff val="85000"/>
                </a:schemeClr>
              </a:solidFill>
              <a:round/>
            </a:ln>
            <a:effectLst/>
          </c:spPr>
        </c:majorGridlines>
        <c:numFmt formatCode="_(&quot;$&quot;* #,##0_);_(&quot;$&quot;* \(#,##0\);_(&quot;$&quot;* &quot;-&quot;_);_(@_)"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1574129888"/>
        <c:crosses val="autoZero"/>
        <c:crossBetween val="between"/>
        <c:dispUnits>
          <c:builtInUnit val="millions"/>
          <c:dispUnitsLbl>
            <c:layout>
              <c:manualLayout>
                <c:xMode val="edge"/>
                <c:yMode val="edge"/>
                <c:x val="1.1597862896014728E-2"/>
                <c:y val="0.38479725206626691"/>
              </c:manualLayout>
            </c:layout>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dispUnitsLbl>
        </c:dispUnits>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Charts!$J$56</c:f>
          <c:strCache>
            <c:ptCount val="1"/>
            <c:pt idx="0">
              <c:v>Unfunded TRIP Matches By Institution
As of 4/1/21</c:v>
            </c:pt>
          </c:strCache>
        </c:strRef>
      </c:tx>
      <c:layout>
        <c:manualLayout>
          <c:xMode val="edge"/>
          <c:yMode val="edge"/>
          <c:x val="0.30274870169370816"/>
          <c:y val="1.5686191408048812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29860352127516904"/>
          <c:y val="0.18949285367765048"/>
          <c:w val="0.62170036382339811"/>
          <c:h val="0.66254929034344656"/>
        </c:manualLayout>
      </c:layout>
      <c:barChart>
        <c:barDir val="bar"/>
        <c:grouping val="clustered"/>
        <c:varyColors val="0"/>
        <c:ser>
          <c:idx val="0"/>
          <c:order val="0"/>
          <c:tx>
            <c:strRef>
              <c:f>Charts!$K$45</c:f>
              <c:strCache>
                <c:ptCount val="1"/>
                <c:pt idx="0">
                  <c:v>Unfunded Matches</c:v>
                </c:pt>
              </c:strCache>
            </c:strRef>
          </c:tx>
          <c:spPr>
            <a:solidFill>
              <a:schemeClr val="accent1"/>
            </a:solidFill>
            <a:ln>
              <a:noFill/>
            </a:ln>
            <a:effectLst/>
          </c:spPr>
          <c:invertIfNegative val="0"/>
          <c:dLbls>
            <c:numFmt formatCode="_(&quot;$&quot;* #,##0.0_);_(&quot;$&quot;* \(#,##0.0\);_(&quot;$&quot;* &quot;-&quot;?_);_(@_)" sourceLinked="0"/>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Charts!$J$46:$J$53</c:f>
              <c:strCache>
                <c:ptCount val="8"/>
                <c:pt idx="0">
                  <c:v>The University of Texas at Arlington</c:v>
                </c:pt>
                <c:pt idx="1">
                  <c:v>The University of Texas at Dallas</c:v>
                </c:pt>
                <c:pt idx="2">
                  <c:v>The University of Texas at El Paso</c:v>
                </c:pt>
                <c:pt idx="3">
                  <c:v>The University of Texas at San Antonio</c:v>
                </c:pt>
                <c:pt idx="4">
                  <c:v>University of Houston</c:v>
                </c:pt>
                <c:pt idx="5">
                  <c:v>University of North Texas</c:v>
                </c:pt>
                <c:pt idx="6">
                  <c:v>Texas Tech University</c:v>
                </c:pt>
                <c:pt idx="7">
                  <c:v>Texas State University</c:v>
                </c:pt>
              </c:strCache>
            </c:strRef>
          </c:cat>
          <c:val>
            <c:numRef>
              <c:f>Charts!$K$46:$K$53</c:f>
              <c:numCache>
                <c:formatCode>_(* #,##0.00_);_(* \(#,##0.00\);_(* "-"??_);_(@_)</c:formatCode>
                <c:ptCount val="8"/>
                <c:pt idx="0" formatCode="_(&quot;$&quot;* #,##0.00_);_(&quot;$&quot;* \(#,##0.00\);_(&quot;$&quot;* &quot;-&quot;??_);_(@_)">
                  <c:v>11488828.42</c:v>
                </c:pt>
                <c:pt idx="1">
                  <c:v>54737042.380000003</c:v>
                </c:pt>
                <c:pt idx="2">
                  <c:v>3048635.75</c:v>
                </c:pt>
                <c:pt idx="3">
                  <c:v>28852410.93</c:v>
                </c:pt>
                <c:pt idx="4">
                  <c:v>69628436.830000013</c:v>
                </c:pt>
                <c:pt idx="5">
                  <c:v>30836341.220000003</c:v>
                </c:pt>
                <c:pt idx="6">
                  <c:v>41985338.790000007</c:v>
                </c:pt>
                <c:pt idx="7">
                  <c:v>15080906.01</c:v>
                </c:pt>
              </c:numCache>
            </c:numRef>
          </c:val>
          <c:extLst>
            <c:ext xmlns:c16="http://schemas.microsoft.com/office/drawing/2014/chart" uri="{C3380CC4-5D6E-409C-BE32-E72D297353CC}">
              <c16:uniqueId val="{00000000-ACEA-4054-B46B-1330855DA416}"/>
            </c:ext>
          </c:extLst>
        </c:ser>
        <c:dLbls>
          <c:showLegendKey val="0"/>
          <c:showVal val="0"/>
          <c:showCatName val="0"/>
          <c:showSerName val="0"/>
          <c:showPercent val="0"/>
          <c:showBubbleSize val="0"/>
        </c:dLbls>
        <c:gapWidth val="182"/>
        <c:axId val="1574104864"/>
        <c:axId val="1574128256"/>
      </c:barChart>
      <c:catAx>
        <c:axId val="157410486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1574128256"/>
        <c:crosses val="autoZero"/>
        <c:auto val="1"/>
        <c:lblAlgn val="ctr"/>
        <c:lblOffset val="100"/>
        <c:noMultiLvlLbl val="0"/>
      </c:catAx>
      <c:valAx>
        <c:axId val="1574128256"/>
        <c:scaling>
          <c:orientation val="minMax"/>
        </c:scaling>
        <c:delete val="0"/>
        <c:axPos val="b"/>
        <c:majorGridlines>
          <c:spPr>
            <a:ln w="9525" cap="flat" cmpd="sng" algn="ctr">
              <a:solidFill>
                <a:schemeClr val="tx1">
                  <a:lumMod val="15000"/>
                  <a:lumOff val="85000"/>
                </a:schemeClr>
              </a:solidFill>
              <a:round/>
            </a:ln>
            <a:effectLst/>
          </c:spPr>
        </c:majorGridlines>
        <c:numFmt formatCode="_(&quot;$&quot;* #,##0_);_(&quot;$&quot;* \(#,##0\);_(&quot;$&quot;* &quot;-&quot;_);_(@_)" sourceLinked="0"/>
        <c:majorTickMark val="none"/>
        <c:minorTickMark val="none"/>
        <c:tickLblPos val="low"/>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1574104864"/>
        <c:crosses val="autoZero"/>
        <c:crossBetween val="between"/>
        <c:dispUnits>
          <c:builtInUnit val="millions"/>
          <c:dispUnitsLbl>
            <c:layout>
              <c:manualLayout>
                <c:xMode val="edge"/>
                <c:yMode val="edge"/>
                <c:x val="0.53378485432761502"/>
                <c:y val="0.91959499050594629"/>
              </c:manualLayout>
            </c:layout>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dispUnitsLbl>
        </c:dispUnits>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600" b="0" i="0" u="none" strike="noStrike" kern="1200" spc="0" baseline="0">
                <a:solidFill>
                  <a:sysClr val="windowText" lastClr="000000">
                    <a:lumMod val="65000"/>
                    <a:lumOff val="35000"/>
                  </a:sysClr>
                </a:solidFill>
                <a:latin typeface="+mn-lt"/>
                <a:ea typeface="+mn-ea"/>
                <a:cs typeface="+mn-cs"/>
              </a:defRPr>
            </a:pPr>
            <a:r>
              <a:rPr lang="en-US" sz="1600" b="1" i="0" baseline="0">
                <a:effectLst/>
              </a:rPr>
              <a:t>TRIP Gifts by Institution /Match Payments / Unfunded Matches</a:t>
            </a:r>
            <a:endParaRPr lang="en-US" sz="1600">
              <a:effectLst/>
            </a:endParaRPr>
          </a:p>
        </c:rich>
      </c:tx>
      <c:layout>
        <c:manualLayout>
          <c:xMode val="edge"/>
          <c:yMode val="edge"/>
          <c:x val="0.19238456156287581"/>
          <c:y val="1.6666666666666666E-2"/>
        </c:manualLayout>
      </c:layout>
      <c:overlay val="0"/>
      <c:spPr>
        <a:noFill/>
        <a:ln>
          <a:noFill/>
        </a:ln>
        <a:effectLst/>
      </c:spPr>
      <c:txPr>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600" b="0" i="0" u="none" strike="noStrike" kern="1200" spc="0" baseline="0">
              <a:solidFill>
                <a:sysClr val="windowText" lastClr="000000">
                  <a:lumMod val="65000"/>
                  <a:lumOff val="35000"/>
                </a:sysClr>
              </a:solidFill>
              <a:latin typeface="+mn-lt"/>
              <a:ea typeface="+mn-ea"/>
              <a:cs typeface="+mn-cs"/>
            </a:defRPr>
          </a:pPr>
          <a:endParaRPr lang="en-US"/>
        </a:p>
      </c:txPr>
    </c:title>
    <c:autoTitleDeleted val="0"/>
    <c:plotArea>
      <c:layout>
        <c:manualLayout>
          <c:layoutTarget val="inner"/>
          <c:xMode val="edge"/>
          <c:yMode val="edge"/>
          <c:x val="8.518773744157053E-2"/>
          <c:y val="0.10980555555555556"/>
          <c:w val="0.89875679914971551"/>
          <c:h val="0.69558770778652668"/>
        </c:manualLayout>
      </c:layout>
      <c:barChart>
        <c:barDir val="col"/>
        <c:grouping val="clustered"/>
        <c:varyColors val="0"/>
        <c:ser>
          <c:idx val="2"/>
          <c:order val="0"/>
          <c:tx>
            <c:strRef>
              <c:f>Charts!$M$45</c:f>
              <c:strCache>
                <c:ptCount val="1"/>
                <c:pt idx="0">
                  <c:v>TRIP Gifts</c:v>
                </c:pt>
              </c:strCache>
            </c:strRef>
          </c:tx>
          <c:spPr>
            <a:solidFill>
              <a:schemeClr val="accent3"/>
            </a:solidFill>
            <a:ln>
              <a:noFill/>
            </a:ln>
            <a:effectLst/>
          </c:spPr>
          <c:invertIfNegative val="0"/>
          <c:cat>
            <c:strRef>
              <c:f>Charts!$J$46:$J$53</c:f>
              <c:strCache>
                <c:ptCount val="8"/>
                <c:pt idx="0">
                  <c:v>The University of Texas at Arlington</c:v>
                </c:pt>
                <c:pt idx="1">
                  <c:v>The University of Texas at Dallas</c:v>
                </c:pt>
                <c:pt idx="2">
                  <c:v>The University of Texas at El Paso</c:v>
                </c:pt>
                <c:pt idx="3">
                  <c:v>The University of Texas at San Antonio</c:v>
                </c:pt>
                <c:pt idx="4">
                  <c:v>University of Houston</c:v>
                </c:pt>
                <c:pt idx="5">
                  <c:v>University of North Texas</c:v>
                </c:pt>
                <c:pt idx="6">
                  <c:v>Texas Tech University</c:v>
                </c:pt>
                <c:pt idx="7">
                  <c:v>Texas State University</c:v>
                </c:pt>
              </c:strCache>
            </c:strRef>
          </c:cat>
          <c:val>
            <c:numRef>
              <c:f>Charts!$M$46:$M$53</c:f>
              <c:numCache>
                <c:formatCode>_(* #,##0.00_);_(* \(#,##0.00\);_(* "-"??_);_(@_)</c:formatCode>
                <c:ptCount val="8"/>
                <c:pt idx="0" formatCode="_(&quot;$&quot;* #,##0.00_);_(&quot;$&quot;* \(#,##0.00\);_(&quot;$&quot;* &quot;-&quot;??_);_(@_)">
                  <c:v>38074689.019999996</c:v>
                </c:pt>
                <c:pt idx="1">
                  <c:v>194853950.50000003</c:v>
                </c:pt>
                <c:pt idx="2">
                  <c:v>27762829.529999997</c:v>
                </c:pt>
                <c:pt idx="3">
                  <c:v>71446490.700000003</c:v>
                </c:pt>
                <c:pt idx="4">
                  <c:v>164214371.31</c:v>
                </c:pt>
                <c:pt idx="5">
                  <c:v>58351651.109999999</c:v>
                </c:pt>
                <c:pt idx="6">
                  <c:v>205371159.75999993</c:v>
                </c:pt>
                <c:pt idx="7">
                  <c:v>43595422.43</c:v>
                </c:pt>
              </c:numCache>
            </c:numRef>
          </c:val>
          <c:extLst>
            <c:ext xmlns:c16="http://schemas.microsoft.com/office/drawing/2014/chart" uri="{C3380CC4-5D6E-409C-BE32-E72D297353CC}">
              <c16:uniqueId val="{00000002-3311-49B0-A767-9E5E12362ACA}"/>
            </c:ext>
          </c:extLst>
        </c:ser>
        <c:ser>
          <c:idx val="1"/>
          <c:order val="1"/>
          <c:tx>
            <c:strRef>
              <c:f>Charts!$L$45</c:f>
              <c:strCache>
                <c:ptCount val="1"/>
                <c:pt idx="0">
                  <c:v>Match Payments</c:v>
                </c:pt>
              </c:strCache>
            </c:strRef>
          </c:tx>
          <c:spPr>
            <a:solidFill>
              <a:schemeClr val="accent2"/>
            </a:solidFill>
            <a:ln>
              <a:noFill/>
            </a:ln>
            <a:effectLst/>
          </c:spPr>
          <c:invertIfNegative val="0"/>
          <c:cat>
            <c:strRef>
              <c:f>Charts!$J$46:$J$53</c:f>
              <c:strCache>
                <c:ptCount val="8"/>
                <c:pt idx="0">
                  <c:v>The University of Texas at Arlington</c:v>
                </c:pt>
                <c:pt idx="1">
                  <c:v>The University of Texas at Dallas</c:v>
                </c:pt>
                <c:pt idx="2">
                  <c:v>The University of Texas at El Paso</c:v>
                </c:pt>
                <c:pt idx="3">
                  <c:v>The University of Texas at San Antonio</c:v>
                </c:pt>
                <c:pt idx="4">
                  <c:v>University of Houston</c:v>
                </c:pt>
                <c:pt idx="5">
                  <c:v>University of North Texas</c:v>
                </c:pt>
                <c:pt idx="6">
                  <c:v>Texas Tech University</c:v>
                </c:pt>
                <c:pt idx="7">
                  <c:v>Texas State University</c:v>
                </c:pt>
              </c:strCache>
            </c:strRef>
          </c:cat>
          <c:val>
            <c:numRef>
              <c:f>Charts!$L$46:$L$53</c:f>
              <c:numCache>
                <c:formatCode>_(* #,##0.00_);_(* \(#,##0.00\);_(* "-"??_);_(@_)</c:formatCode>
                <c:ptCount val="8"/>
                <c:pt idx="0">
                  <c:v>16359597.750000002</c:v>
                </c:pt>
                <c:pt idx="1">
                  <c:v>89576236.930000007</c:v>
                </c:pt>
                <c:pt idx="2">
                  <c:v>15957779.02</c:v>
                </c:pt>
                <c:pt idx="3">
                  <c:v>22903469.529999997</c:v>
                </c:pt>
                <c:pt idx="4">
                  <c:v>61922253.019999996</c:v>
                </c:pt>
                <c:pt idx="5">
                  <c:v>13364899.909999998</c:v>
                </c:pt>
                <c:pt idx="6">
                  <c:v>124340962.61</c:v>
                </c:pt>
                <c:pt idx="7">
                  <c:v>16821805.219999999</c:v>
                </c:pt>
              </c:numCache>
            </c:numRef>
          </c:val>
          <c:extLst>
            <c:ext xmlns:c16="http://schemas.microsoft.com/office/drawing/2014/chart" uri="{C3380CC4-5D6E-409C-BE32-E72D297353CC}">
              <c16:uniqueId val="{00000001-3311-49B0-A767-9E5E12362ACA}"/>
            </c:ext>
          </c:extLst>
        </c:ser>
        <c:ser>
          <c:idx val="0"/>
          <c:order val="2"/>
          <c:tx>
            <c:strRef>
              <c:f>Charts!$K$45</c:f>
              <c:strCache>
                <c:ptCount val="1"/>
                <c:pt idx="0">
                  <c:v>Unfunded Matches</c:v>
                </c:pt>
              </c:strCache>
            </c:strRef>
          </c:tx>
          <c:spPr>
            <a:solidFill>
              <a:schemeClr val="accent1"/>
            </a:solidFill>
            <a:ln>
              <a:noFill/>
            </a:ln>
            <a:effectLst/>
          </c:spPr>
          <c:invertIfNegative val="0"/>
          <c:cat>
            <c:strRef>
              <c:f>Charts!$J$46:$J$53</c:f>
              <c:strCache>
                <c:ptCount val="8"/>
                <c:pt idx="0">
                  <c:v>The University of Texas at Arlington</c:v>
                </c:pt>
                <c:pt idx="1">
                  <c:v>The University of Texas at Dallas</c:v>
                </c:pt>
                <c:pt idx="2">
                  <c:v>The University of Texas at El Paso</c:v>
                </c:pt>
                <c:pt idx="3">
                  <c:v>The University of Texas at San Antonio</c:v>
                </c:pt>
                <c:pt idx="4">
                  <c:v>University of Houston</c:v>
                </c:pt>
                <c:pt idx="5">
                  <c:v>University of North Texas</c:v>
                </c:pt>
                <c:pt idx="6">
                  <c:v>Texas Tech University</c:v>
                </c:pt>
                <c:pt idx="7">
                  <c:v>Texas State University</c:v>
                </c:pt>
              </c:strCache>
            </c:strRef>
          </c:cat>
          <c:val>
            <c:numRef>
              <c:f>Charts!$K$46:$K$53</c:f>
              <c:numCache>
                <c:formatCode>_(* #,##0.00_);_(* \(#,##0.00\);_(* "-"??_);_(@_)</c:formatCode>
                <c:ptCount val="8"/>
                <c:pt idx="0" formatCode="_(&quot;$&quot;* #,##0.00_);_(&quot;$&quot;* \(#,##0.00\);_(&quot;$&quot;* &quot;-&quot;??_);_(@_)">
                  <c:v>11488828.42</c:v>
                </c:pt>
                <c:pt idx="1">
                  <c:v>54737042.380000003</c:v>
                </c:pt>
                <c:pt idx="2">
                  <c:v>3048635.75</c:v>
                </c:pt>
                <c:pt idx="3">
                  <c:v>28852410.93</c:v>
                </c:pt>
                <c:pt idx="4">
                  <c:v>69628436.830000013</c:v>
                </c:pt>
                <c:pt idx="5">
                  <c:v>30836341.220000003</c:v>
                </c:pt>
                <c:pt idx="6">
                  <c:v>41985338.790000007</c:v>
                </c:pt>
                <c:pt idx="7">
                  <c:v>15080906.01</c:v>
                </c:pt>
              </c:numCache>
            </c:numRef>
          </c:val>
          <c:extLst>
            <c:ext xmlns:c16="http://schemas.microsoft.com/office/drawing/2014/chart" uri="{C3380CC4-5D6E-409C-BE32-E72D297353CC}">
              <c16:uniqueId val="{00000000-3311-49B0-A767-9E5E12362ACA}"/>
            </c:ext>
          </c:extLst>
        </c:ser>
        <c:dLbls>
          <c:showLegendKey val="0"/>
          <c:showVal val="0"/>
          <c:showCatName val="0"/>
          <c:showSerName val="0"/>
          <c:showPercent val="0"/>
          <c:showBubbleSize val="0"/>
        </c:dLbls>
        <c:gapWidth val="150"/>
        <c:axId val="1574126080"/>
        <c:axId val="1574127168"/>
      </c:barChart>
      <c:catAx>
        <c:axId val="15741260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1574127168"/>
        <c:crosses val="autoZero"/>
        <c:auto val="1"/>
        <c:lblAlgn val="ctr"/>
        <c:lblOffset val="100"/>
        <c:noMultiLvlLbl val="0"/>
      </c:catAx>
      <c:valAx>
        <c:axId val="1574127168"/>
        <c:scaling>
          <c:orientation val="minMax"/>
        </c:scaling>
        <c:delete val="0"/>
        <c:axPos val="l"/>
        <c:majorGridlines>
          <c:spPr>
            <a:ln w="9525" cap="flat" cmpd="sng" algn="ctr">
              <a:solidFill>
                <a:schemeClr val="tx1">
                  <a:lumMod val="15000"/>
                  <a:lumOff val="85000"/>
                </a:schemeClr>
              </a:solidFill>
              <a:round/>
            </a:ln>
            <a:effectLst/>
          </c:spPr>
        </c:majorGridlines>
        <c:numFmt formatCode="_(&quot;$&quot;* #,##0_);_(&quot;$&quot;* \(#,##0\);_(&quot;$&quot;* &quot;-&quot;_);_(@_)"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1574126080"/>
        <c:crosses val="autoZero"/>
        <c:crossBetween val="between"/>
        <c:dispUnits>
          <c:builtInUnit val="millions"/>
          <c:dispUnitsLbl>
            <c:layout>
              <c:manualLayout>
                <c:xMode val="edge"/>
                <c:yMode val="edge"/>
                <c:x val="1.1069765068460405E-2"/>
                <c:y val="0.43375568678915133"/>
              </c:manualLayout>
            </c:layout>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dispUnitsLbl>
        </c:dispUnits>
      </c:valAx>
      <c:spPr>
        <a:noFill/>
        <a:ln>
          <a:noFill/>
        </a:ln>
        <a:effectLst/>
      </c:spPr>
    </c:plotArea>
    <c:legend>
      <c:legendPos val="b"/>
      <c:layout>
        <c:manualLayout>
          <c:xMode val="edge"/>
          <c:yMode val="edge"/>
          <c:x val="0.2221742844113288"/>
          <c:y val="0.93090244969378833"/>
          <c:w val="0.52645967952513528"/>
          <c:h val="4.6875328083989504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US" b="1"/>
              <a:t>TRIP Gifts/Matches/Unfunded</a:t>
            </a:r>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Charts!$K$9</c:f>
              <c:strCache>
                <c:ptCount val="1"/>
                <c:pt idx="0">
                  <c:v>Gifts</c:v>
                </c:pt>
              </c:strCache>
            </c:strRef>
          </c:tx>
          <c:spPr>
            <a:solidFill>
              <a:schemeClr val="accent1"/>
            </a:solidFill>
            <a:ln>
              <a:noFill/>
            </a:ln>
            <a:effectLst/>
          </c:spPr>
          <c:invertIfNegative val="0"/>
          <c:cat>
            <c:strRef>
              <c:f>Charts!$J$10:$J$21</c:f>
              <c:strCache>
                <c:ptCount val="12"/>
                <c:pt idx="0">
                  <c:v>FY2010</c:v>
                </c:pt>
                <c:pt idx="1">
                  <c:v>FY2011</c:v>
                </c:pt>
                <c:pt idx="2">
                  <c:v>FY2012</c:v>
                </c:pt>
                <c:pt idx="3">
                  <c:v>FY2013</c:v>
                </c:pt>
                <c:pt idx="4">
                  <c:v>FY2014</c:v>
                </c:pt>
                <c:pt idx="5">
                  <c:v>FY2015</c:v>
                </c:pt>
                <c:pt idx="6">
                  <c:v>FY2016</c:v>
                </c:pt>
                <c:pt idx="7">
                  <c:v>FY2017</c:v>
                </c:pt>
                <c:pt idx="8">
                  <c:v>FY2018</c:v>
                </c:pt>
                <c:pt idx="9">
                  <c:v>FY2019</c:v>
                </c:pt>
                <c:pt idx="10">
                  <c:v>FY2020</c:v>
                </c:pt>
                <c:pt idx="11">
                  <c:v>FY2021</c:v>
                </c:pt>
              </c:strCache>
            </c:strRef>
          </c:cat>
          <c:val>
            <c:numRef>
              <c:f>Charts!$K$10:$K$21</c:f>
              <c:numCache>
                <c:formatCode>_(* #,##0.00_);_(* \(#,##0.00\);_(* "-"??_);_(@_)</c:formatCode>
                <c:ptCount val="12"/>
                <c:pt idx="0" formatCode="_(&quot;$&quot;* #,##0.00_);_(&quot;$&quot;* \(#,##0.00\);_(&quot;$&quot;* &quot;-&quot;??_);_(@_)">
                  <c:v>67726310.699999914</c:v>
                </c:pt>
                <c:pt idx="1">
                  <c:v>40580721.879999995</c:v>
                </c:pt>
                <c:pt idx="2">
                  <c:v>51358426.129999995</c:v>
                </c:pt>
                <c:pt idx="3">
                  <c:v>77755031.659999996</c:v>
                </c:pt>
                <c:pt idx="4">
                  <c:v>103044390.29000001</c:v>
                </c:pt>
                <c:pt idx="5">
                  <c:v>80200851.659999996</c:v>
                </c:pt>
                <c:pt idx="6">
                  <c:v>75703189.109999985</c:v>
                </c:pt>
                <c:pt idx="7">
                  <c:v>101339301.64</c:v>
                </c:pt>
                <c:pt idx="8">
                  <c:v>55631454.110000007</c:v>
                </c:pt>
                <c:pt idx="9">
                  <c:v>73275623.139999986</c:v>
                </c:pt>
                <c:pt idx="10">
                  <c:v>46727232.619999997</c:v>
                </c:pt>
                <c:pt idx="11">
                  <c:v>30328031.43</c:v>
                </c:pt>
              </c:numCache>
            </c:numRef>
          </c:val>
          <c:extLst>
            <c:ext xmlns:c16="http://schemas.microsoft.com/office/drawing/2014/chart" uri="{C3380CC4-5D6E-409C-BE32-E72D297353CC}">
              <c16:uniqueId val="{00000000-887D-45DF-AAD4-633C308A97BF}"/>
            </c:ext>
          </c:extLst>
        </c:ser>
        <c:ser>
          <c:idx val="1"/>
          <c:order val="1"/>
          <c:tx>
            <c:strRef>
              <c:f>Charts!$L$9</c:f>
              <c:strCache>
                <c:ptCount val="1"/>
                <c:pt idx="0">
                  <c:v>Allowable Matches</c:v>
                </c:pt>
              </c:strCache>
            </c:strRef>
          </c:tx>
          <c:spPr>
            <a:solidFill>
              <a:schemeClr val="accent2"/>
            </a:solidFill>
            <a:ln>
              <a:noFill/>
            </a:ln>
            <a:effectLst/>
          </c:spPr>
          <c:invertIfNegative val="0"/>
          <c:cat>
            <c:strRef>
              <c:f>Charts!$J$10:$J$21</c:f>
              <c:strCache>
                <c:ptCount val="12"/>
                <c:pt idx="0">
                  <c:v>FY2010</c:v>
                </c:pt>
                <c:pt idx="1">
                  <c:v>FY2011</c:v>
                </c:pt>
                <c:pt idx="2">
                  <c:v>FY2012</c:v>
                </c:pt>
                <c:pt idx="3">
                  <c:v>FY2013</c:v>
                </c:pt>
                <c:pt idx="4">
                  <c:v>FY2014</c:v>
                </c:pt>
                <c:pt idx="5">
                  <c:v>FY2015</c:v>
                </c:pt>
                <c:pt idx="6">
                  <c:v>FY2016</c:v>
                </c:pt>
                <c:pt idx="7">
                  <c:v>FY2017</c:v>
                </c:pt>
                <c:pt idx="8">
                  <c:v>FY2018</c:v>
                </c:pt>
                <c:pt idx="9">
                  <c:v>FY2019</c:v>
                </c:pt>
                <c:pt idx="10">
                  <c:v>FY2020</c:v>
                </c:pt>
                <c:pt idx="11">
                  <c:v>FY2021</c:v>
                </c:pt>
              </c:strCache>
            </c:strRef>
          </c:cat>
          <c:val>
            <c:numRef>
              <c:f>Charts!$L$10:$L$21</c:f>
              <c:numCache>
                <c:formatCode>_(* #,##0.00_);_(* \(#,##0.00\);_(* "-"??_);_(@_)</c:formatCode>
                <c:ptCount val="12"/>
                <c:pt idx="0" formatCode="_(&quot;$&quot;* #,##0.00_);_(&quot;$&quot;* \(#,##0.00\);_(&quot;$&quot;* &quot;-&quot;??_);_(@_)">
                  <c:v>54788651.00999999</c:v>
                </c:pt>
                <c:pt idx="1">
                  <c:v>29587185.939999998</c:v>
                </c:pt>
                <c:pt idx="2">
                  <c:v>39119486.109999999</c:v>
                </c:pt>
                <c:pt idx="3">
                  <c:v>62476808.670000002</c:v>
                </c:pt>
                <c:pt idx="4">
                  <c:v>78469078.050000012</c:v>
                </c:pt>
                <c:pt idx="5">
                  <c:v>64104177.159999996</c:v>
                </c:pt>
                <c:pt idx="6">
                  <c:v>61091791.719999991</c:v>
                </c:pt>
                <c:pt idx="7">
                  <c:v>63703121.030000001</c:v>
                </c:pt>
                <c:pt idx="8">
                  <c:v>46001943.190000005</c:v>
                </c:pt>
                <c:pt idx="9">
                  <c:v>58218760.849999994</c:v>
                </c:pt>
                <c:pt idx="10">
                  <c:v>34293616.310000002</c:v>
                </c:pt>
                <c:pt idx="11">
                  <c:v>25050324.289999999</c:v>
                </c:pt>
              </c:numCache>
            </c:numRef>
          </c:val>
          <c:extLst>
            <c:ext xmlns:c16="http://schemas.microsoft.com/office/drawing/2014/chart" uri="{C3380CC4-5D6E-409C-BE32-E72D297353CC}">
              <c16:uniqueId val="{00000001-887D-45DF-AAD4-633C308A97BF}"/>
            </c:ext>
          </c:extLst>
        </c:ser>
        <c:ser>
          <c:idx val="2"/>
          <c:order val="2"/>
          <c:tx>
            <c:strRef>
              <c:f>Charts!$M$9</c:f>
              <c:strCache>
                <c:ptCount val="1"/>
                <c:pt idx="0">
                  <c:v>Unfunded Amount</c:v>
                </c:pt>
              </c:strCache>
            </c:strRef>
          </c:tx>
          <c:spPr>
            <a:solidFill>
              <a:schemeClr val="accent3"/>
            </a:solidFill>
            <a:ln>
              <a:noFill/>
            </a:ln>
            <a:effectLst/>
          </c:spPr>
          <c:invertIfNegative val="0"/>
          <c:val>
            <c:numRef>
              <c:f>Charts!$M$10:$M$21</c:f>
              <c:numCache>
                <c:formatCode>_(* #,##0.00_);_(* \(#,##0.00\);_(* "-"??_);_(@_)</c:formatCode>
                <c:ptCount val="12"/>
                <c:pt idx="0" formatCode="_(&quot;$&quot;* #,##0.00_);_(&quot;$&quot;* \(#,##0.00\);_(&quot;$&quot;* &quot;-&quot;??_);_(@_)">
                  <c:v>0</c:v>
                </c:pt>
                <c:pt idx="1">
                  <c:v>0</c:v>
                </c:pt>
                <c:pt idx="2">
                  <c:v>0</c:v>
                </c:pt>
                <c:pt idx="3">
                  <c:v>0</c:v>
                </c:pt>
                <c:pt idx="4">
                  <c:v>0</c:v>
                </c:pt>
                <c:pt idx="5">
                  <c:v>0</c:v>
                </c:pt>
                <c:pt idx="6">
                  <c:v>28390174.66</c:v>
                </c:pt>
                <c:pt idx="7">
                  <c:v>63703121.030000001</c:v>
                </c:pt>
                <c:pt idx="8">
                  <c:v>46001943.190000005</c:v>
                </c:pt>
                <c:pt idx="9">
                  <c:v>58218760.849999994</c:v>
                </c:pt>
                <c:pt idx="10">
                  <c:v>34293616.310000002</c:v>
                </c:pt>
                <c:pt idx="11">
                  <c:v>25050324.289999999</c:v>
                </c:pt>
              </c:numCache>
            </c:numRef>
          </c:val>
          <c:extLst>
            <c:ext xmlns:c16="http://schemas.microsoft.com/office/drawing/2014/chart" uri="{C3380CC4-5D6E-409C-BE32-E72D297353CC}">
              <c16:uniqueId val="{00000002-887D-45DF-AAD4-633C308A97BF}"/>
            </c:ext>
          </c:extLst>
        </c:ser>
        <c:dLbls>
          <c:showLegendKey val="0"/>
          <c:showVal val="0"/>
          <c:showCatName val="0"/>
          <c:showSerName val="0"/>
          <c:showPercent val="0"/>
          <c:showBubbleSize val="0"/>
        </c:dLbls>
        <c:gapWidth val="219"/>
        <c:overlap val="-27"/>
        <c:axId val="1574105952"/>
        <c:axId val="1574120640"/>
      </c:barChart>
      <c:catAx>
        <c:axId val="15741059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21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574120640"/>
        <c:crosses val="autoZero"/>
        <c:auto val="1"/>
        <c:lblAlgn val="ctr"/>
        <c:lblOffset val="100"/>
        <c:noMultiLvlLbl val="0"/>
      </c:catAx>
      <c:valAx>
        <c:axId val="1574120640"/>
        <c:scaling>
          <c:orientation val="minMax"/>
        </c:scaling>
        <c:delete val="0"/>
        <c:axPos val="l"/>
        <c:majorGridlines>
          <c:spPr>
            <a:ln w="9525" cap="flat" cmpd="sng" algn="ctr">
              <a:solidFill>
                <a:schemeClr val="tx1">
                  <a:lumMod val="15000"/>
                  <a:lumOff val="85000"/>
                </a:schemeClr>
              </a:solidFill>
              <a:round/>
            </a:ln>
            <a:effectLst/>
          </c:spPr>
        </c:majorGridlines>
        <c:numFmt formatCode="_(&quot;$&quot;* #,##0_);_(&quot;$&quot;* \(#,##0\);_(&quot;$&quot;* &quot;-&quot;_);_(@_)"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574105952"/>
        <c:crosses val="autoZero"/>
        <c:crossBetween val="between"/>
        <c:dispUnits>
          <c:builtInUnit val="millions"/>
          <c:dispUnitsLbl>
            <c:layout>
              <c:manualLayout>
                <c:xMode val="edge"/>
                <c:yMode val="edge"/>
                <c:x val="1.5725074018426845E-2"/>
                <c:y val="0.31953756643678383"/>
              </c:manualLayout>
            </c:layout>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dispUnitsLbl>
        </c:dispUnits>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3"/>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6243102775118065E-2"/>
          <c:y val="6.1517765503192698E-2"/>
          <c:w val="0.8596903164882167"/>
          <c:h val="0.63314836197472035"/>
        </c:manualLayout>
      </c:layout>
      <c:barChart>
        <c:barDir val="col"/>
        <c:grouping val="stacked"/>
        <c:varyColors val="0"/>
        <c:ser>
          <c:idx val="0"/>
          <c:order val="0"/>
          <c:spPr>
            <a:solidFill>
              <a:srgbClr val="92D050"/>
            </a:solidFill>
            <a:ln>
              <a:solidFill>
                <a:schemeClr val="tx1"/>
              </a:solidFill>
            </a:ln>
            <a:effectLst/>
          </c:spPr>
          <c:invertIfNegative val="0"/>
          <c:dLbls>
            <c:dLbl>
              <c:idx val="0"/>
              <c:layout>
                <c:manualLayout>
                  <c:x val="1.4473089512297909E-2"/>
                  <c:y val="-0.2507462686567164"/>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1759-4401-ADE1-29C339BBE937}"/>
                </c:ext>
              </c:extLst>
            </c:dLbl>
            <c:dLbl>
              <c:idx val="1"/>
              <c:layout>
                <c:manualLayout>
                  <c:x val="2.1709634268446864E-2"/>
                  <c:y val="-0.16318407960199005"/>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1759-4401-ADE1-29C339BBE937}"/>
                </c:ext>
              </c:extLst>
            </c:dLbl>
            <c:dLbl>
              <c:idx val="2"/>
              <c:layout>
                <c:manualLayout>
                  <c:x val="1.4473089512297645E-3"/>
                  <c:y val="-0.17512437810945275"/>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1759-4401-ADE1-29C339BBE937}"/>
                </c:ext>
              </c:extLst>
            </c:dLbl>
            <c:dLbl>
              <c:idx val="3"/>
              <c:layout>
                <c:manualLayout>
                  <c:x val="0"/>
                  <c:y val="-0.26467661691542294"/>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1759-4401-ADE1-29C339BBE937}"/>
                </c:ext>
              </c:extLst>
            </c:dLbl>
            <c:dLbl>
              <c:idx val="4"/>
              <c:layout>
                <c:manualLayout>
                  <c:x val="2.8946179024595818E-3"/>
                  <c:y val="-0.31243781094527368"/>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1759-4401-ADE1-29C339BBE937}"/>
                </c:ext>
              </c:extLst>
            </c:dLbl>
            <c:dLbl>
              <c:idx val="5"/>
              <c:layout>
                <c:manualLayout>
                  <c:x val="4.341926853689373E-3"/>
                  <c:y val="-0.2825870646766169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1759-4401-ADE1-29C339BBE937}"/>
                </c:ext>
              </c:extLst>
            </c:dLbl>
            <c:dLbl>
              <c:idx val="6"/>
              <c:layout>
                <c:manualLayout>
                  <c:x val="0"/>
                  <c:y val="-0.26268656716417915"/>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1759-4401-ADE1-29C339BBE937}"/>
                </c:ext>
              </c:extLst>
            </c:dLbl>
            <c:dLbl>
              <c:idx val="7"/>
              <c:layout>
                <c:manualLayout>
                  <c:x val="-1.4473089512297909E-3"/>
                  <c:y val="-0.3024875621890547"/>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1759-4401-ADE1-29C339BBE937}"/>
                </c:ext>
              </c:extLst>
            </c:dLbl>
            <c:dLbl>
              <c:idx val="8"/>
              <c:layout>
                <c:manualLayout>
                  <c:x val="-1.4473089512297909E-3"/>
                  <c:y val="-0.17910447761194037"/>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1759-4401-ADE1-29C339BBE937}"/>
                </c:ext>
              </c:extLst>
            </c:dLbl>
            <c:dLbl>
              <c:idx val="9"/>
              <c:layout>
                <c:manualLayout>
                  <c:x val="-1.0613476367900448E-16"/>
                  <c:y val="-0.2427860696517413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1759-4401-ADE1-29C339BBE937}"/>
                </c:ext>
              </c:extLst>
            </c:dLbl>
            <c:dLbl>
              <c:idx val="10"/>
              <c:layout>
                <c:manualLayout>
                  <c:x val="-1.0613476367900448E-16"/>
                  <c:y val="-0.14726368159203987"/>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1759-4401-ADE1-29C339BBE937}"/>
                </c:ext>
              </c:extLst>
            </c:dLbl>
            <c:numFmt formatCode="_(&quot;$&quot;* #,##0.0_);_(&quot;$&quot;* \(#,##0.0\);_(&quot;$&quot;* &quot;-&quot;?_);_(@_)" sourceLinked="0"/>
            <c:spPr>
              <a:solidFill>
                <a:sysClr val="window" lastClr="FFFFFF"/>
              </a:solidFill>
              <a:ln>
                <a:solidFill>
                  <a:srgbClr val="92D050"/>
                </a:solidFill>
              </a:ln>
              <a:effectLst/>
            </c:spPr>
            <c:txPr>
              <a:bodyPr rot="0" spcFirstLastPara="1" vertOverflow="clip" horzOverflow="clip" vert="horz" wrap="square" lIns="38100" tIns="19050" rIns="38100" bIns="19050" anchor="ctr" anchorCtr="1">
                <a:spAutoFit/>
              </a:bodyPr>
              <a:lstStyle/>
              <a:p>
                <a:pPr>
                  <a:defRPr sz="1100" b="1" i="0" u="none" strike="noStrike" kern="1200" baseline="0">
                    <a:solidFill>
                      <a:schemeClr val="dk1">
                        <a:lumMod val="65000"/>
                        <a:lumOff val="3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wedgeRectCallout">
                    <a:avLst/>
                  </a:prstGeom>
                  <a:noFill/>
                  <a:ln>
                    <a:noFill/>
                  </a:ln>
                </c15:spPr>
                <c15:showLeaderLines val="0"/>
              </c:ext>
            </c:extLst>
          </c:dLbls>
          <c:val>
            <c:numRef>
              <c:f>Charts!#REF!</c:f>
              <c:numCache>
                <c:formatCode>General</c:formatCode>
                <c:ptCount val="1"/>
                <c:pt idx="0">
                  <c:v>1</c:v>
                </c:pt>
              </c:numCache>
              <c:extLst/>
            </c:numRef>
          </c:val>
          <c:extLst>
            <c:ext xmlns:c15="http://schemas.microsoft.com/office/drawing/2012/chart" uri="{02D57815-91ED-43cb-92C2-25804820EDAC}">
              <c15:filteredSeriesTitle>
                <c15:tx>
                  <c:strRef>
                    <c:extLst>
                      <c:ext uri="{02D57815-91ED-43cb-92C2-25804820EDAC}">
                        <c15:formulaRef>
                          <c15:sqref>Charts!#REF!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Charts!#REF!</c15:sqref>
                        </c15:formulaRef>
                      </c:ext>
                    </c:extLst>
                  </c:multiLvlStrRef>
                </c15:cat>
              </c15:filteredCategoryTitle>
            </c:ext>
            <c:ext xmlns:c16="http://schemas.microsoft.com/office/drawing/2014/chart" uri="{C3380CC4-5D6E-409C-BE32-E72D297353CC}">
              <c16:uniqueId val="{0000000B-1759-4401-ADE1-29C339BBE937}"/>
            </c:ext>
          </c:extLst>
        </c:ser>
        <c:ser>
          <c:idx val="2"/>
          <c:order val="2"/>
          <c:spPr>
            <a:solidFill>
              <a:schemeClr val="accent3"/>
            </a:solidFill>
            <a:ln>
              <a:noFill/>
            </a:ln>
            <a:effectLst/>
          </c:spPr>
          <c:invertIfNegative val="0"/>
          <c:val>
            <c:numRef>
              <c:f>Charts!#REF!</c:f>
              <c:numCache>
                <c:formatCode>General</c:formatCode>
                <c:ptCount val="1"/>
                <c:pt idx="0">
                  <c:v>1</c:v>
                </c:pt>
              </c:numCache>
              <c:extLst/>
            </c:numRef>
          </c:val>
          <c:extLst>
            <c:ext xmlns:c15="http://schemas.microsoft.com/office/drawing/2012/chart" uri="{02D57815-91ED-43cb-92C2-25804820EDAC}">
              <c15:filteredSeriesTitle>
                <c15:tx>
                  <c:strRef>
                    <c:extLst>
                      <c:ext uri="{02D57815-91ED-43cb-92C2-25804820EDAC}">
                        <c15:formulaRef>
                          <c15:sqref>Charts!#REF!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Charts!#REF!</c15:sqref>
                        </c15:formulaRef>
                      </c:ext>
                    </c:extLst>
                  </c:multiLvlStrRef>
                </c15:cat>
              </c15:filteredCategoryTitle>
            </c:ext>
            <c:ext xmlns:c16="http://schemas.microsoft.com/office/drawing/2014/chart" uri="{C3380CC4-5D6E-409C-BE32-E72D297353CC}">
              <c16:uniqueId val="{0000000C-1759-4401-ADE1-29C339BBE937}"/>
            </c:ext>
          </c:extLst>
        </c:ser>
        <c:ser>
          <c:idx val="3"/>
          <c:order val="3"/>
          <c:spPr>
            <a:solidFill>
              <a:schemeClr val="accent4"/>
            </a:solidFill>
            <a:ln>
              <a:noFill/>
            </a:ln>
            <a:effectLst/>
          </c:spPr>
          <c:invertIfNegative val="0"/>
          <c:val>
            <c:numRef>
              <c:f>Charts!#REF!</c:f>
              <c:numCache>
                <c:formatCode>General</c:formatCode>
                <c:ptCount val="1"/>
                <c:pt idx="0">
                  <c:v>1</c:v>
                </c:pt>
              </c:numCache>
              <c:extLst/>
            </c:numRef>
          </c:val>
          <c:extLst>
            <c:ext xmlns:c15="http://schemas.microsoft.com/office/drawing/2012/chart" uri="{02D57815-91ED-43cb-92C2-25804820EDAC}">
              <c15:filteredSeriesTitle>
                <c15:tx>
                  <c:strRef>
                    <c:extLst>
                      <c:ext uri="{02D57815-91ED-43cb-92C2-25804820EDAC}">
                        <c15:formulaRef>
                          <c15:sqref>Charts!#REF!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Charts!#REF!</c15:sqref>
                        </c15:formulaRef>
                      </c:ext>
                    </c:extLst>
                  </c:multiLvlStrRef>
                </c15:cat>
              </c15:filteredCategoryTitle>
            </c:ext>
            <c:ext xmlns:c16="http://schemas.microsoft.com/office/drawing/2014/chart" uri="{C3380CC4-5D6E-409C-BE32-E72D297353CC}">
              <c16:uniqueId val="{0000000D-1759-4401-ADE1-29C339BBE937}"/>
            </c:ext>
          </c:extLst>
        </c:ser>
        <c:ser>
          <c:idx val="4"/>
          <c:order val="4"/>
          <c:spPr>
            <a:solidFill>
              <a:schemeClr val="accent5"/>
            </a:solidFill>
            <a:ln>
              <a:noFill/>
            </a:ln>
            <a:effectLst/>
          </c:spPr>
          <c:invertIfNegative val="0"/>
          <c:val>
            <c:numRef>
              <c:f>Charts!#REF!</c:f>
              <c:numCache>
                <c:formatCode>General</c:formatCode>
                <c:ptCount val="1"/>
                <c:pt idx="0">
                  <c:v>1</c:v>
                </c:pt>
              </c:numCache>
              <c:extLst/>
            </c:numRef>
          </c:val>
          <c:extLst>
            <c:ext xmlns:c15="http://schemas.microsoft.com/office/drawing/2012/chart" uri="{02D57815-91ED-43cb-92C2-25804820EDAC}">
              <c15:filteredSeriesTitle>
                <c15:tx>
                  <c:strRef>
                    <c:extLst>
                      <c:ext uri="{02D57815-91ED-43cb-92C2-25804820EDAC}">
                        <c15:formulaRef>
                          <c15:sqref>Charts!#REF!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Charts!#REF!</c15:sqref>
                        </c15:formulaRef>
                      </c:ext>
                    </c:extLst>
                  </c:multiLvlStrRef>
                </c15:cat>
              </c15:filteredCategoryTitle>
            </c:ext>
            <c:ext xmlns:c16="http://schemas.microsoft.com/office/drawing/2014/chart" uri="{C3380CC4-5D6E-409C-BE32-E72D297353CC}">
              <c16:uniqueId val="{0000000E-1759-4401-ADE1-29C339BBE937}"/>
            </c:ext>
          </c:extLst>
        </c:ser>
        <c:ser>
          <c:idx val="5"/>
          <c:order val="5"/>
          <c:spPr>
            <a:solidFill>
              <a:schemeClr val="accent6"/>
            </a:solidFill>
            <a:ln>
              <a:noFill/>
            </a:ln>
            <a:effectLst/>
          </c:spPr>
          <c:invertIfNegative val="0"/>
          <c:val>
            <c:numRef>
              <c:f>Charts!#REF!</c:f>
              <c:numCache>
                <c:formatCode>General</c:formatCode>
                <c:ptCount val="1"/>
                <c:pt idx="0">
                  <c:v>1</c:v>
                </c:pt>
              </c:numCache>
              <c:extLst/>
            </c:numRef>
          </c:val>
          <c:extLst>
            <c:ext xmlns:c15="http://schemas.microsoft.com/office/drawing/2012/chart" uri="{02D57815-91ED-43cb-92C2-25804820EDAC}">
              <c15:filteredSeriesTitle>
                <c15:tx>
                  <c:strRef>
                    <c:extLst>
                      <c:ext uri="{02D57815-91ED-43cb-92C2-25804820EDAC}">
                        <c15:formulaRef>
                          <c15:sqref>Charts!#REF!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Charts!#REF!</c15:sqref>
                        </c15:formulaRef>
                      </c:ext>
                    </c:extLst>
                  </c:multiLvlStrRef>
                </c15:cat>
              </c15:filteredCategoryTitle>
            </c:ext>
            <c:ext xmlns:c16="http://schemas.microsoft.com/office/drawing/2014/chart" uri="{C3380CC4-5D6E-409C-BE32-E72D297353CC}">
              <c16:uniqueId val="{0000000F-1759-4401-ADE1-29C339BBE937}"/>
            </c:ext>
          </c:extLst>
        </c:ser>
        <c:ser>
          <c:idx val="6"/>
          <c:order val="6"/>
          <c:spPr>
            <a:solidFill>
              <a:schemeClr val="accent1">
                <a:lumMod val="60000"/>
              </a:schemeClr>
            </a:solidFill>
            <a:ln>
              <a:noFill/>
            </a:ln>
            <a:effectLst/>
          </c:spPr>
          <c:invertIfNegative val="0"/>
          <c:val>
            <c:numRef>
              <c:f>Charts!#REF!</c:f>
              <c:numCache>
                <c:formatCode>General</c:formatCode>
                <c:ptCount val="1"/>
                <c:pt idx="0">
                  <c:v>1</c:v>
                </c:pt>
              </c:numCache>
              <c:extLst/>
            </c:numRef>
          </c:val>
          <c:extLst>
            <c:ext xmlns:c15="http://schemas.microsoft.com/office/drawing/2012/chart" uri="{02D57815-91ED-43cb-92C2-25804820EDAC}">
              <c15:filteredSeriesTitle>
                <c15:tx>
                  <c:strRef>
                    <c:extLst>
                      <c:ext uri="{02D57815-91ED-43cb-92C2-25804820EDAC}">
                        <c15:formulaRef>
                          <c15:sqref>Charts!#REF!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Charts!#REF!</c15:sqref>
                        </c15:formulaRef>
                      </c:ext>
                    </c:extLst>
                  </c:multiLvlStrRef>
                </c15:cat>
              </c15:filteredCategoryTitle>
            </c:ext>
            <c:ext xmlns:c16="http://schemas.microsoft.com/office/drawing/2014/chart" uri="{C3380CC4-5D6E-409C-BE32-E72D297353CC}">
              <c16:uniqueId val="{00000010-1759-4401-ADE1-29C339BBE937}"/>
            </c:ext>
          </c:extLst>
        </c:ser>
        <c:ser>
          <c:idx val="7"/>
          <c:order val="7"/>
          <c:spPr>
            <a:solidFill>
              <a:schemeClr val="accent2">
                <a:lumMod val="60000"/>
              </a:schemeClr>
            </a:solidFill>
            <a:ln>
              <a:noFill/>
            </a:ln>
            <a:effectLst/>
          </c:spPr>
          <c:invertIfNegative val="0"/>
          <c:val>
            <c:numRef>
              <c:f>Charts!#REF!</c:f>
              <c:numCache>
                <c:formatCode>General</c:formatCode>
                <c:ptCount val="1"/>
                <c:pt idx="0">
                  <c:v>1</c:v>
                </c:pt>
              </c:numCache>
              <c:extLst/>
            </c:numRef>
          </c:val>
          <c:extLst>
            <c:ext xmlns:c15="http://schemas.microsoft.com/office/drawing/2012/chart" uri="{02D57815-91ED-43cb-92C2-25804820EDAC}">
              <c15:filteredSeriesTitle>
                <c15:tx>
                  <c:strRef>
                    <c:extLst>
                      <c:ext uri="{02D57815-91ED-43cb-92C2-25804820EDAC}">
                        <c15:formulaRef>
                          <c15:sqref>Charts!#REF!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Charts!#REF!</c15:sqref>
                        </c15:formulaRef>
                      </c:ext>
                    </c:extLst>
                  </c:multiLvlStrRef>
                </c15:cat>
              </c15:filteredCategoryTitle>
            </c:ext>
            <c:ext xmlns:c16="http://schemas.microsoft.com/office/drawing/2014/chart" uri="{C3380CC4-5D6E-409C-BE32-E72D297353CC}">
              <c16:uniqueId val="{00000011-1759-4401-ADE1-29C339BBE937}"/>
            </c:ext>
          </c:extLst>
        </c:ser>
        <c:ser>
          <c:idx val="8"/>
          <c:order val="8"/>
          <c:spPr>
            <a:solidFill>
              <a:schemeClr val="accent3">
                <a:lumMod val="60000"/>
              </a:schemeClr>
            </a:solidFill>
            <a:ln>
              <a:noFill/>
            </a:ln>
            <a:effectLst/>
          </c:spPr>
          <c:invertIfNegative val="0"/>
          <c:val>
            <c:numRef>
              <c:f>Charts!#REF!</c:f>
              <c:numCache>
                <c:formatCode>General</c:formatCode>
                <c:ptCount val="1"/>
                <c:pt idx="0">
                  <c:v>1</c:v>
                </c:pt>
              </c:numCache>
              <c:extLst/>
            </c:numRef>
          </c:val>
          <c:extLst>
            <c:ext xmlns:c15="http://schemas.microsoft.com/office/drawing/2012/chart" uri="{02D57815-91ED-43cb-92C2-25804820EDAC}">
              <c15:filteredSeriesTitle>
                <c15:tx>
                  <c:strRef>
                    <c:extLst>
                      <c:ext uri="{02D57815-91ED-43cb-92C2-25804820EDAC}">
                        <c15:formulaRef>
                          <c15:sqref>Charts!#REF!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Charts!#REF!</c15:sqref>
                        </c15:formulaRef>
                      </c:ext>
                    </c:extLst>
                  </c:multiLvlStrRef>
                </c15:cat>
              </c15:filteredCategoryTitle>
            </c:ext>
            <c:ext xmlns:c16="http://schemas.microsoft.com/office/drawing/2014/chart" uri="{C3380CC4-5D6E-409C-BE32-E72D297353CC}">
              <c16:uniqueId val="{00000012-1759-4401-ADE1-29C339BBE937}"/>
            </c:ext>
          </c:extLst>
        </c:ser>
        <c:ser>
          <c:idx val="9"/>
          <c:order val="9"/>
          <c:spPr>
            <a:solidFill>
              <a:schemeClr val="accent4">
                <a:lumMod val="60000"/>
              </a:schemeClr>
            </a:solidFill>
            <a:ln>
              <a:noFill/>
            </a:ln>
            <a:effectLst/>
          </c:spPr>
          <c:invertIfNegative val="0"/>
          <c:val>
            <c:numRef>
              <c:f>Charts!#REF!</c:f>
              <c:numCache>
                <c:formatCode>General</c:formatCode>
                <c:ptCount val="1"/>
                <c:pt idx="0">
                  <c:v>1</c:v>
                </c:pt>
              </c:numCache>
              <c:extLst/>
            </c:numRef>
          </c:val>
          <c:extLst>
            <c:ext xmlns:c15="http://schemas.microsoft.com/office/drawing/2012/chart" uri="{02D57815-91ED-43cb-92C2-25804820EDAC}">
              <c15:filteredSeriesTitle>
                <c15:tx>
                  <c:strRef>
                    <c:extLst>
                      <c:ext uri="{02D57815-91ED-43cb-92C2-25804820EDAC}">
                        <c15:formulaRef>
                          <c15:sqref>Charts!#REF!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Charts!#REF!</c15:sqref>
                        </c15:formulaRef>
                      </c:ext>
                    </c:extLst>
                  </c:multiLvlStrRef>
                </c15:cat>
              </c15:filteredCategoryTitle>
            </c:ext>
            <c:ext xmlns:c16="http://schemas.microsoft.com/office/drawing/2014/chart" uri="{C3380CC4-5D6E-409C-BE32-E72D297353CC}">
              <c16:uniqueId val="{00000013-1759-4401-ADE1-29C339BBE937}"/>
            </c:ext>
          </c:extLst>
        </c:ser>
        <c:ser>
          <c:idx val="10"/>
          <c:order val="10"/>
          <c:spPr>
            <a:solidFill>
              <a:schemeClr val="accent5">
                <a:lumMod val="60000"/>
              </a:schemeClr>
            </a:solidFill>
            <a:ln>
              <a:noFill/>
            </a:ln>
            <a:effectLst/>
          </c:spPr>
          <c:invertIfNegative val="0"/>
          <c:val>
            <c:numRef>
              <c:f>Charts!#REF!</c:f>
              <c:numCache>
                <c:formatCode>General</c:formatCode>
                <c:ptCount val="1"/>
                <c:pt idx="0">
                  <c:v>1</c:v>
                </c:pt>
              </c:numCache>
              <c:extLst/>
            </c:numRef>
          </c:val>
          <c:extLst>
            <c:ext xmlns:c15="http://schemas.microsoft.com/office/drawing/2012/chart" uri="{02D57815-91ED-43cb-92C2-25804820EDAC}">
              <c15:filteredSeriesTitle>
                <c15:tx>
                  <c:strRef>
                    <c:extLst>
                      <c:ext uri="{02D57815-91ED-43cb-92C2-25804820EDAC}">
                        <c15:formulaRef>
                          <c15:sqref>Charts!#REF!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Charts!#REF!</c15:sqref>
                        </c15:formulaRef>
                      </c:ext>
                    </c:extLst>
                  </c:multiLvlStrRef>
                </c15:cat>
              </c15:filteredCategoryTitle>
            </c:ext>
            <c:ext xmlns:c16="http://schemas.microsoft.com/office/drawing/2014/chart" uri="{C3380CC4-5D6E-409C-BE32-E72D297353CC}">
              <c16:uniqueId val="{00000014-1759-4401-ADE1-29C339BBE937}"/>
            </c:ext>
          </c:extLst>
        </c:ser>
        <c:ser>
          <c:idx val="11"/>
          <c:order val="11"/>
          <c:spPr>
            <a:solidFill>
              <a:schemeClr val="accent6">
                <a:lumMod val="60000"/>
              </a:schemeClr>
            </a:solidFill>
            <a:ln>
              <a:noFill/>
            </a:ln>
            <a:effectLst/>
          </c:spPr>
          <c:invertIfNegative val="0"/>
          <c:val>
            <c:numRef>
              <c:f>Charts!#REF!</c:f>
              <c:numCache>
                <c:formatCode>General</c:formatCode>
                <c:ptCount val="1"/>
                <c:pt idx="0">
                  <c:v>1</c:v>
                </c:pt>
              </c:numCache>
              <c:extLst/>
            </c:numRef>
          </c:val>
          <c:extLst>
            <c:ext xmlns:c15="http://schemas.microsoft.com/office/drawing/2012/chart" uri="{02D57815-91ED-43cb-92C2-25804820EDAC}">
              <c15:filteredSeriesTitle>
                <c15:tx>
                  <c:strRef>
                    <c:extLst>
                      <c:ext uri="{02D57815-91ED-43cb-92C2-25804820EDAC}">
                        <c15:formulaRef>
                          <c15:sqref>Charts!#REF!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Charts!#REF!</c15:sqref>
                        </c15:formulaRef>
                      </c:ext>
                    </c:extLst>
                  </c:multiLvlStrRef>
                </c15:cat>
              </c15:filteredCategoryTitle>
            </c:ext>
            <c:ext xmlns:c16="http://schemas.microsoft.com/office/drawing/2014/chart" uri="{C3380CC4-5D6E-409C-BE32-E72D297353CC}">
              <c16:uniqueId val="{00000015-1759-4401-ADE1-29C339BBE937}"/>
            </c:ext>
          </c:extLst>
        </c:ser>
        <c:ser>
          <c:idx val="12"/>
          <c:order val="12"/>
          <c:spPr>
            <a:solidFill>
              <a:schemeClr val="accent1">
                <a:lumMod val="80000"/>
                <a:lumOff val="20000"/>
              </a:schemeClr>
            </a:solidFill>
            <a:ln>
              <a:noFill/>
            </a:ln>
            <a:effectLst/>
          </c:spPr>
          <c:invertIfNegative val="0"/>
          <c:val>
            <c:numRef>
              <c:f>Charts!#REF!</c:f>
              <c:numCache>
                <c:formatCode>General</c:formatCode>
                <c:ptCount val="1"/>
                <c:pt idx="0">
                  <c:v>1</c:v>
                </c:pt>
              </c:numCache>
              <c:extLst/>
            </c:numRef>
          </c:val>
          <c:extLst>
            <c:ext xmlns:c15="http://schemas.microsoft.com/office/drawing/2012/chart" uri="{02D57815-91ED-43cb-92C2-25804820EDAC}">
              <c15:filteredSeriesTitle>
                <c15:tx>
                  <c:strRef>
                    <c:extLst>
                      <c:ext uri="{02D57815-91ED-43cb-92C2-25804820EDAC}">
                        <c15:formulaRef>
                          <c15:sqref>Charts!#REF!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Charts!#REF!</c15:sqref>
                        </c15:formulaRef>
                      </c:ext>
                    </c:extLst>
                  </c:multiLvlStrRef>
                </c15:cat>
              </c15:filteredCategoryTitle>
            </c:ext>
            <c:ext xmlns:c16="http://schemas.microsoft.com/office/drawing/2014/chart" uri="{C3380CC4-5D6E-409C-BE32-E72D297353CC}">
              <c16:uniqueId val="{00000016-1759-4401-ADE1-29C339BBE937}"/>
            </c:ext>
          </c:extLst>
        </c:ser>
        <c:ser>
          <c:idx val="13"/>
          <c:order val="13"/>
          <c:spPr>
            <a:solidFill>
              <a:schemeClr val="accent2">
                <a:lumMod val="80000"/>
                <a:lumOff val="20000"/>
              </a:schemeClr>
            </a:solidFill>
            <a:ln>
              <a:noFill/>
            </a:ln>
            <a:effectLst/>
          </c:spPr>
          <c:invertIfNegative val="0"/>
          <c:val>
            <c:numRef>
              <c:f>Charts!#REF!</c:f>
              <c:numCache>
                <c:formatCode>General</c:formatCode>
                <c:ptCount val="1"/>
                <c:pt idx="0">
                  <c:v>1</c:v>
                </c:pt>
              </c:numCache>
              <c:extLst/>
            </c:numRef>
          </c:val>
          <c:extLst>
            <c:ext xmlns:c15="http://schemas.microsoft.com/office/drawing/2012/chart" uri="{02D57815-91ED-43cb-92C2-25804820EDAC}">
              <c15:filteredSeriesTitle>
                <c15:tx>
                  <c:strRef>
                    <c:extLst>
                      <c:ext uri="{02D57815-91ED-43cb-92C2-25804820EDAC}">
                        <c15:formulaRef>
                          <c15:sqref>Charts!#REF!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Charts!#REF!</c15:sqref>
                        </c15:formulaRef>
                      </c:ext>
                    </c:extLst>
                  </c:multiLvlStrRef>
                </c15:cat>
              </c15:filteredCategoryTitle>
            </c:ext>
            <c:ext xmlns:c16="http://schemas.microsoft.com/office/drawing/2014/chart" uri="{C3380CC4-5D6E-409C-BE32-E72D297353CC}">
              <c16:uniqueId val="{00000017-1759-4401-ADE1-29C339BBE937}"/>
            </c:ext>
          </c:extLst>
        </c:ser>
        <c:dLbls>
          <c:showLegendKey val="0"/>
          <c:showVal val="0"/>
          <c:showCatName val="0"/>
          <c:showSerName val="0"/>
          <c:showPercent val="0"/>
          <c:showBubbleSize val="0"/>
        </c:dLbls>
        <c:gapWidth val="132"/>
        <c:overlap val="78"/>
        <c:axId val="1574156544"/>
        <c:axId val="1574153824"/>
        <c:extLst>
          <c:ext xmlns:c15="http://schemas.microsoft.com/office/drawing/2012/chart" uri="{02D57815-91ED-43cb-92C2-25804820EDAC}">
            <c15:filteredBarSeries>
              <c15:ser>
                <c:idx val="1"/>
                <c:order val="1"/>
                <c:spPr>
                  <a:solidFill>
                    <a:schemeClr val="accent2"/>
                  </a:solidFill>
                  <a:ln>
                    <a:noFill/>
                  </a:ln>
                  <a:effectLst/>
                </c:spPr>
                <c:invertIfNegative val="0"/>
                <c:val>
                  <c:numRef>
                    <c:extLst>
                      <c:ext uri="{02D57815-91ED-43cb-92C2-25804820EDAC}">
                        <c15:formulaRef>
                          <c15:sqref>Charts!#REF!</c15:sqref>
                        </c15:formulaRef>
                      </c:ext>
                    </c:extLst>
                    <c:numCache>
                      <c:formatCode>General</c:formatCode>
                      <c:ptCount val="1"/>
                      <c:pt idx="0">
                        <c:v>1</c:v>
                      </c:pt>
                    </c:numCache>
                  </c:numRef>
                </c:val>
                <c:extLst>
                  <c:ext uri="{02D57815-91ED-43cb-92C2-25804820EDAC}">
                    <c15:filteredSeriesTitle>
                      <c15:tx>
                        <c:strRef>
                          <c:extLst>
                            <c:ext uri="{02D57815-91ED-43cb-92C2-25804820EDAC}">
                              <c15:formulaRef>
                                <c15:sqref>Charts!#REF!</c15:sqref>
                              </c15:formulaRef>
                            </c:ext>
                          </c:extLst>
                          <c:strCache>
                            <c:ptCount val="1"/>
                            <c:pt idx="0">
                              <c:v>#REF!</c:v>
                            </c:pt>
                          </c:strCache>
                        </c:strRef>
                      </c15:tx>
                    </c15:filteredSeriesTitle>
                  </c:ext>
                  <c:ext uri="{02D57815-91ED-43cb-92C2-25804820EDAC}">
                    <c15:filteredCategoryTitle>
                      <c15:cat>
                        <c:multiLvlStrRef>
                          <c:extLst>
                            <c:ext uri="{02D57815-91ED-43cb-92C2-25804820EDAC}">
                              <c15:formulaRef>
                                <c15:sqref>Charts!#REF!</c15:sqref>
                              </c15:formulaRef>
                            </c:ext>
                          </c:extLst>
                        </c:multiLvlStrRef>
                      </c15:cat>
                    </c15:filteredCategoryTitle>
                  </c:ext>
                  <c:ext xmlns:c16="http://schemas.microsoft.com/office/drawing/2014/chart" uri="{C3380CC4-5D6E-409C-BE32-E72D297353CC}">
                    <c16:uniqueId val="{00000044-1759-4401-ADE1-29C339BBE937}"/>
                  </c:ext>
                </c:extLst>
              </c15:ser>
            </c15:filteredBarSeries>
            <c15:filteredBarSeries>
              <c15:ser>
                <c:idx val="26"/>
                <c:order val="26"/>
                <c:spPr>
                  <a:solidFill>
                    <a:schemeClr val="accent3">
                      <a:lumMod val="60000"/>
                      <a:lumOff val="40000"/>
                    </a:schemeClr>
                  </a:solidFill>
                  <a:ln>
                    <a:noFill/>
                  </a:ln>
                  <a:effectLst/>
                </c:spPr>
                <c:invertIfNegative val="0"/>
                <c:val>
                  <c:numRef>
                    <c:extLst xmlns:c15="http://schemas.microsoft.com/office/drawing/2012/chart">
                      <c:ext xmlns:c15="http://schemas.microsoft.com/office/drawing/2012/chart" uri="{02D57815-91ED-43cb-92C2-25804820EDAC}">
                        <c15:formulaRef>
                          <c15:sqref>Charts!#REF!</c15:sqref>
                        </c15:formulaRef>
                      </c:ext>
                    </c:extLst>
                    <c:numCache>
                      <c:formatCode>General</c:formatCode>
                      <c:ptCount val="1"/>
                      <c:pt idx="0">
                        <c:v>1</c:v>
                      </c:pt>
                    </c:numCache>
                  </c:numRef>
                </c:val>
                <c:extLst xmlns:c15="http://schemas.microsoft.com/office/drawing/2012/chart">
                  <c:ext xmlns:c15="http://schemas.microsoft.com/office/drawing/2012/chart" uri="{02D57815-91ED-43cb-92C2-25804820EDAC}">
                    <c15:filteredSeriesTitle>
                      <c15:tx>
                        <c:strRef>
                          <c:extLst>
                            <c:ext uri="{02D57815-91ED-43cb-92C2-25804820EDAC}">
                              <c15:formulaRef>
                                <c15:sqref>Charts!#REF!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Charts!#REF!</c15:sqref>
                              </c15:formulaRef>
                            </c:ext>
                          </c:extLst>
                        </c:multiLvlStrRef>
                      </c15:cat>
                    </c15:filteredCategoryTitle>
                  </c:ext>
                  <c:ext xmlns:c16="http://schemas.microsoft.com/office/drawing/2014/chart" uri="{C3380CC4-5D6E-409C-BE32-E72D297353CC}">
                    <c16:uniqueId val="{00000046-1759-4401-ADE1-29C339BBE937}"/>
                  </c:ext>
                </c:extLst>
              </c15:ser>
            </c15:filteredBarSeries>
          </c:ext>
        </c:extLst>
      </c:barChart>
      <c:barChart>
        <c:barDir val="col"/>
        <c:grouping val="stacked"/>
        <c:varyColors val="0"/>
        <c:ser>
          <c:idx val="14"/>
          <c:order val="14"/>
          <c:spPr>
            <a:solidFill>
              <a:schemeClr val="tx2">
                <a:lumMod val="20000"/>
                <a:lumOff val="80000"/>
              </a:schemeClr>
            </a:solidFill>
            <a:ln>
              <a:solidFill>
                <a:schemeClr val="tx1"/>
              </a:solidFill>
            </a:ln>
            <a:effectLst/>
          </c:spPr>
          <c:invertIfNegative val="0"/>
          <c:dLbls>
            <c:dLbl>
              <c:idx val="0"/>
              <c:layout>
                <c:manualLayout>
                  <c:x val="2.2903743657126101E-2"/>
                  <c:y val="-7.4849502910683676E-17"/>
                </c:manualLayout>
              </c:layout>
              <c:numFmt formatCode="_(&quot;$&quot;* #,##0.0_);_(&quot;$&quot;* \(#,##0.0\);_(&quot;$&quot;* &quot;-&quot;?_);_(@_)" sourceLinked="0"/>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1">
                  <a:spAutoFit/>
                </a:bodyPr>
                <a:lstStyle/>
                <a:p>
                  <a:pPr>
                    <a:defRPr sz="1100" b="1" i="0" u="none" strike="noStrike" kern="1200" baseline="0">
                      <a:solidFill>
                        <a:schemeClr val="dk1">
                          <a:lumMod val="65000"/>
                          <a:lumOff val="3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ext>
                <c:ext xmlns:c16="http://schemas.microsoft.com/office/drawing/2014/chart" uri="{C3380CC4-5D6E-409C-BE32-E72D297353CC}">
                  <c16:uniqueId val="{00000018-1759-4401-ADE1-29C339BBE937}"/>
                </c:ext>
              </c:extLst>
            </c:dLbl>
            <c:numFmt formatCode="_(&quot;$&quot;* #,##0_);_(&quot;$&quot;* \(#,##0\);_(&quot;$&quot;* &quot;-&quot;_);_(@_)" sourceLinked="0"/>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1">
                <a:spAutoFit/>
              </a:bodyPr>
              <a:lstStyle/>
              <a:p>
                <a:pPr>
                  <a:defRPr sz="1100" b="1" i="0" u="none" strike="noStrike" kern="1200" baseline="0">
                    <a:solidFill>
                      <a:schemeClr val="dk1">
                        <a:lumMod val="65000"/>
                        <a:lumOff val="3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wedgeRectCallout">
                    <a:avLst/>
                  </a:prstGeom>
                  <a:noFill/>
                  <a:ln>
                    <a:noFill/>
                  </a:ln>
                </c15:spPr>
                <c15:showLeaderLines val="0"/>
              </c:ext>
            </c:extLst>
          </c:dLbls>
          <c:val>
            <c:numRef>
              <c:f>Charts!#REF!</c:f>
              <c:numCache>
                <c:formatCode>General</c:formatCode>
                <c:ptCount val="1"/>
                <c:pt idx="0">
                  <c:v>1</c:v>
                </c:pt>
              </c:numCache>
              <c:extLst/>
            </c:numRef>
          </c:val>
          <c:extLst>
            <c:ext xmlns:c15="http://schemas.microsoft.com/office/drawing/2012/chart" uri="{02D57815-91ED-43cb-92C2-25804820EDAC}">
              <c15:filteredSeriesTitle>
                <c15:tx>
                  <c:strRef>
                    <c:extLst>
                      <c:ext uri="{02D57815-91ED-43cb-92C2-25804820EDAC}">
                        <c15:formulaRef>
                          <c15:sqref>Charts!#REF!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Charts!#REF!</c15:sqref>
                        </c15:formulaRef>
                      </c:ext>
                    </c:extLst>
                  </c:multiLvlStrRef>
                </c15:cat>
              </c15:filteredCategoryTitle>
            </c:ext>
            <c:ext xmlns:c16="http://schemas.microsoft.com/office/drawing/2014/chart" uri="{C3380CC4-5D6E-409C-BE32-E72D297353CC}">
              <c16:uniqueId val="{00000019-1759-4401-ADE1-29C339BBE937}"/>
            </c:ext>
          </c:extLst>
        </c:ser>
        <c:ser>
          <c:idx val="15"/>
          <c:order val="15"/>
          <c:spPr>
            <a:solidFill>
              <a:schemeClr val="tx2">
                <a:lumMod val="40000"/>
                <a:lumOff val="60000"/>
              </a:schemeClr>
            </a:solidFill>
            <a:ln>
              <a:solidFill>
                <a:schemeClr val="tx1"/>
              </a:solidFill>
            </a:ln>
            <a:effectLst/>
          </c:spPr>
          <c:invertIfNegative val="0"/>
          <c:dLbls>
            <c:dLbl>
              <c:idx val="0"/>
              <c:layout>
                <c:manualLayout>
                  <c:x val="2.3811309203768095E-2"/>
                  <c:y val="8.9857797626043019E-3"/>
                </c:manualLayout>
              </c:layout>
              <c:numFmt formatCode="_(&quot;$&quot;* #,##0.0_);_(&quot;$&quot;* \(#,##0.0\);_(&quot;$&quot;* &quot;-&quot;?_);_(@_)" sourceLinked="0"/>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1">
                  <a:spAutoFit/>
                </a:bodyPr>
                <a:lstStyle/>
                <a:p>
                  <a:pPr>
                    <a:defRPr sz="1100" b="1" i="0" u="none" strike="noStrike" kern="1200" baseline="0">
                      <a:solidFill>
                        <a:schemeClr val="dk1">
                          <a:lumMod val="65000"/>
                          <a:lumOff val="3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ext>
                <c:ext xmlns:c16="http://schemas.microsoft.com/office/drawing/2014/chart" uri="{C3380CC4-5D6E-409C-BE32-E72D297353CC}">
                  <c16:uniqueId val="{0000001A-1759-4401-ADE1-29C339BBE937}"/>
                </c:ext>
              </c:extLst>
            </c:dLbl>
            <c:numFmt formatCode="_(&quot;$&quot;* #,##0_);_(&quot;$&quot;* \(#,##0\);_(&quot;$&quot;* &quot;-&quot;_);_(@_)" sourceLinked="0"/>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1">
                <a:spAutoFit/>
              </a:bodyPr>
              <a:lstStyle/>
              <a:p>
                <a:pPr>
                  <a:defRPr sz="1100" b="1" i="0" u="none" strike="noStrike" kern="1200" baseline="0">
                    <a:solidFill>
                      <a:schemeClr val="dk1">
                        <a:lumMod val="65000"/>
                        <a:lumOff val="3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wedgeRectCallout">
                    <a:avLst/>
                  </a:prstGeom>
                  <a:noFill/>
                  <a:ln>
                    <a:noFill/>
                  </a:ln>
                </c15:spPr>
                <c15:showLeaderLines val="0"/>
              </c:ext>
            </c:extLst>
          </c:dLbls>
          <c:val>
            <c:numRef>
              <c:f>Charts!#REF!</c:f>
              <c:numCache>
                <c:formatCode>General</c:formatCode>
                <c:ptCount val="1"/>
                <c:pt idx="0">
                  <c:v>1</c:v>
                </c:pt>
              </c:numCache>
              <c:extLst/>
            </c:numRef>
          </c:val>
          <c:extLst>
            <c:ext xmlns:c15="http://schemas.microsoft.com/office/drawing/2012/chart" uri="{02D57815-91ED-43cb-92C2-25804820EDAC}">
              <c15:filteredSeriesTitle>
                <c15:tx>
                  <c:strRef>
                    <c:extLst>
                      <c:ext uri="{02D57815-91ED-43cb-92C2-25804820EDAC}">
                        <c15:formulaRef>
                          <c15:sqref>Charts!#REF!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Charts!#REF!</c15:sqref>
                        </c15:formulaRef>
                      </c:ext>
                    </c:extLst>
                  </c:multiLvlStrRef>
                </c15:cat>
              </c15:filteredCategoryTitle>
            </c:ext>
            <c:ext xmlns:c16="http://schemas.microsoft.com/office/drawing/2014/chart" uri="{C3380CC4-5D6E-409C-BE32-E72D297353CC}">
              <c16:uniqueId val="{0000001B-1759-4401-ADE1-29C339BBE937}"/>
            </c:ext>
          </c:extLst>
        </c:ser>
        <c:ser>
          <c:idx val="16"/>
          <c:order val="16"/>
          <c:spPr>
            <a:solidFill>
              <a:schemeClr val="tx2">
                <a:lumMod val="60000"/>
                <a:lumOff val="40000"/>
              </a:schemeClr>
            </a:solidFill>
            <a:ln>
              <a:solidFill>
                <a:schemeClr val="tx1"/>
              </a:solidFill>
            </a:ln>
            <a:effectLst/>
          </c:spPr>
          <c:invertIfNegative val="0"/>
          <c:dLbls>
            <c:dLbl>
              <c:idx val="0"/>
              <c:layout>
                <c:manualLayout>
                  <c:x val="2.2387742449331692E-2"/>
                  <c:y val="0"/>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C-1759-4401-ADE1-29C339BBE937}"/>
                </c:ext>
              </c:extLst>
            </c:dLbl>
            <c:dLbl>
              <c:idx val="1"/>
              <c:layout>
                <c:manualLayout>
                  <c:x val="2.0928553997096328E-2"/>
                  <c:y val="-1.3889377800559723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D-1759-4401-ADE1-29C339BBE937}"/>
                </c:ext>
              </c:extLst>
            </c:dLbl>
            <c:numFmt formatCode="_(&quot;$&quot;* #,##0.0_);_(&quot;$&quot;* \(#,##0.0\);_(&quot;$&quot;* &quot;-&quot;?_);_(@_)" sourceLinked="0"/>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1">
                <a:spAutoFit/>
              </a:bodyPr>
              <a:lstStyle/>
              <a:p>
                <a:pPr>
                  <a:defRPr sz="1100" b="1" i="0" u="none" strike="noStrike" kern="1200" baseline="0">
                    <a:solidFill>
                      <a:schemeClr val="dk1">
                        <a:lumMod val="65000"/>
                        <a:lumOff val="3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wedgeRectCallout">
                    <a:avLst/>
                  </a:prstGeom>
                  <a:noFill/>
                  <a:ln>
                    <a:noFill/>
                  </a:ln>
                </c15:spPr>
                <c15:showLeaderLines val="0"/>
              </c:ext>
            </c:extLst>
          </c:dLbls>
          <c:val>
            <c:numRef>
              <c:f>Charts!#REF!</c:f>
              <c:numCache>
                <c:formatCode>General</c:formatCode>
                <c:ptCount val="1"/>
                <c:pt idx="0">
                  <c:v>1</c:v>
                </c:pt>
              </c:numCache>
              <c:extLst/>
            </c:numRef>
          </c:val>
          <c:extLst>
            <c:ext xmlns:c15="http://schemas.microsoft.com/office/drawing/2012/chart" uri="{02D57815-91ED-43cb-92C2-25804820EDAC}">
              <c15:filteredSeriesTitle>
                <c15:tx>
                  <c:strRef>
                    <c:extLst>
                      <c:ext uri="{02D57815-91ED-43cb-92C2-25804820EDAC}">
                        <c15:formulaRef>
                          <c15:sqref>Charts!#REF!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Charts!#REF!</c15:sqref>
                        </c15:formulaRef>
                      </c:ext>
                    </c:extLst>
                  </c:multiLvlStrRef>
                </c15:cat>
              </c15:filteredCategoryTitle>
            </c:ext>
            <c:ext xmlns:c16="http://schemas.microsoft.com/office/drawing/2014/chart" uri="{C3380CC4-5D6E-409C-BE32-E72D297353CC}">
              <c16:uniqueId val="{0000001E-1759-4401-ADE1-29C339BBE937}"/>
            </c:ext>
          </c:extLst>
        </c:ser>
        <c:ser>
          <c:idx val="17"/>
          <c:order val="17"/>
          <c:spPr>
            <a:solidFill>
              <a:schemeClr val="tx2">
                <a:lumMod val="75000"/>
              </a:schemeClr>
            </a:solidFill>
            <a:ln>
              <a:solidFill>
                <a:schemeClr val="tx1"/>
              </a:solidFill>
            </a:ln>
            <a:effectLst/>
          </c:spPr>
          <c:invertIfNegative val="0"/>
          <c:dLbls>
            <c:dLbl>
              <c:idx val="1"/>
              <c:layout>
                <c:manualLayout>
                  <c:x val="2.187174124153728E-2"/>
                  <c:y val="2.7777148220284576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F-1759-4401-ADE1-29C339BBE937}"/>
                </c:ext>
              </c:extLst>
            </c:dLbl>
            <c:dLbl>
              <c:idx val="2"/>
              <c:layout>
                <c:manualLayout>
                  <c:x val="2.0928553997096276E-2"/>
                  <c:y val="2.777714822028308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0-1759-4401-ADE1-29C339BBE937}"/>
                </c:ext>
              </c:extLst>
            </c:dLbl>
            <c:numFmt formatCode="_(&quot;$&quot;* #,##0.0_);_(&quot;$&quot;* \(#,##0.0\);_(&quot;$&quot;* &quot;-&quot;?_);_(@_)" sourceLinked="0"/>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1">
                <a:spAutoFit/>
              </a:bodyPr>
              <a:lstStyle/>
              <a:p>
                <a:pPr>
                  <a:defRPr sz="1100" b="1" i="0" u="none" strike="noStrike" kern="1200" baseline="0">
                    <a:solidFill>
                      <a:schemeClr val="dk1">
                        <a:lumMod val="65000"/>
                        <a:lumOff val="3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wedgeRectCallout">
                    <a:avLst/>
                  </a:prstGeom>
                  <a:noFill/>
                  <a:ln>
                    <a:noFill/>
                  </a:ln>
                </c15:spPr>
                <c15:showLeaderLines val="0"/>
              </c:ext>
            </c:extLst>
          </c:dLbls>
          <c:val>
            <c:numRef>
              <c:f>Charts!#REF!</c:f>
              <c:numCache>
                <c:formatCode>General</c:formatCode>
                <c:ptCount val="1"/>
                <c:pt idx="0">
                  <c:v>1</c:v>
                </c:pt>
              </c:numCache>
              <c:extLst/>
            </c:numRef>
          </c:val>
          <c:extLst>
            <c:ext xmlns:c15="http://schemas.microsoft.com/office/drawing/2012/chart" uri="{02D57815-91ED-43cb-92C2-25804820EDAC}">
              <c15:filteredSeriesTitle>
                <c15:tx>
                  <c:strRef>
                    <c:extLst>
                      <c:ext uri="{02D57815-91ED-43cb-92C2-25804820EDAC}">
                        <c15:formulaRef>
                          <c15:sqref>Charts!#REF!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Charts!#REF!</c15:sqref>
                        </c15:formulaRef>
                      </c:ext>
                    </c:extLst>
                  </c:multiLvlStrRef>
                </c15:cat>
              </c15:filteredCategoryTitle>
            </c:ext>
            <c:ext xmlns:c16="http://schemas.microsoft.com/office/drawing/2014/chart" uri="{C3380CC4-5D6E-409C-BE32-E72D297353CC}">
              <c16:uniqueId val="{00000021-1759-4401-ADE1-29C339BBE937}"/>
            </c:ext>
          </c:extLst>
        </c:ser>
        <c:ser>
          <c:idx val="18"/>
          <c:order val="18"/>
          <c:spPr>
            <a:solidFill>
              <a:schemeClr val="bg2">
                <a:lumMod val="90000"/>
              </a:schemeClr>
            </a:solidFill>
            <a:ln>
              <a:solidFill>
                <a:schemeClr val="tx1"/>
              </a:solidFill>
            </a:ln>
            <a:effectLst/>
          </c:spPr>
          <c:invertIfNegative val="0"/>
          <c:dLbls>
            <c:dLbl>
              <c:idx val="2"/>
              <c:layout>
                <c:manualLayout>
                  <c:x val="2.4878818420427353E-2"/>
                  <c:y val="-4.0827473224651885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2-1759-4401-ADE1-29C339BBE937}"/>
                </c:ext>
              </c:extLst>
            </c:dLbl>
            <c:dLbl>
              <c:idx val="3"/>
              <c:layout>
                <c:manualLayout>
                  <c:x val="2.187174124153728E-2"/>
                  <c:y val="4.0280963740542373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3-1759-4401-ADE1-29C339BBE937}"/>
                </c:ext>
              </c:extLst>
            </c:dLbl>
            <c:numFmt formatCode="_(&quot;$&quot;* #,##0.0_);_(&quot;$&quot;* \(#,##0.0\);_(&quot;$&quot;* &quot;-&quot;?_);_(@_)" sourceLinked="0"/>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1">
                <a:spAutoFit/>
              </a:bodyPr>
              <a:lstStyle/>
              <a:p>
                <a:pPr>
                  <a:defRPr sz="1100" b="1" i="0" u="none" strike="noStrike" kern="1200" baseline="0">
                    <a:solidFill>
                      <a:schemeClr val="dk1">
                        <a:lumMod val="65000"/>
                        <a:lumOff val="3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wedgeRectCallout">
                    <a:avLst/>
                  </a:prstGeom>
                  <a:noFill/>
                  <a:ln>
                    <a:noFill/>
                  </a:ln>
                </c15:spPr>
                <c15:showLeaderLines val="0"/>
              </c:ext>
            </c:extLst>
          </c:dLbls>
          <c:val>
            <c:numRef>
              <c:f>Charts!#REF!</c:f>
              <c:numCache>
                <c:formatCode>General</c:formatCode>
                <c:ptCount val="1"/>
                <c:pt idx="0">
                  <c:v>1</c:v>
                </c:pt>
              </c:numCache>
              <c:extLst/>
            </c:numRef>
          </c:val>
          <c:extLst>
            <c:ext xmlns:c15="http://schemas.microsoft.com/office/drawing/2012/chart" uri="{02D57815-91ED-43cb-92C2-25804820EDAC}">
              <c15:filteredSeriesTitle>
                <c15:tx>
                  <c:strRef>
                    <c:extLst>
                      <c:ext uri="{02D57815-91ED-43cb-92C2-25804820EDAC}">
                        <c15:formulaRef>
                          <c15:sqref>Charts!#REF!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Charts!#REF!</c15:sqref>
                        </c15:formulaRef>
                      </c:ext>
                    </c:extLst>
                  </c:multiLvlStrRef>
                </c15:cat>
              </c15:filteredCategoryTitle>
            </c:ext>
            <c:ext xmlns:c16="http://schemas.microsoft.com/office/drawing/2014/chart" uri="{C3380CC4-5D6E-409C-BE32-E72D297353CC}">
              <c16:uniqueId val="{00000024-1759-4401-ADE1-29C339BBE937}"/>
            </c:ext>
          </c:extLst>
        </c:ser>
        <c:ser>
          <c:idx val="19"/>
          <c:order val="19"/>
          <c:spPr>
            <a:solidFill>
              <a:schemeClr val="bg2">
                <a:lumMod val="75000"/>
              </a:schemeClr>
            </a:solidFill>
            <a:ln>
              <a:solidFill>
                <a:schemeClr val="tx1"/>
              </a:solidFill>
            </a:ln>
            <a:effectLst/>
          </c:spPr>
          <c:invertIfNegative val="0"/>
          <c:dLbls>
            <c:dLbl>
              <c:idx val="3"/>
              <c:layout>
                <c:manualLayout>
                  <c:x val="2.3758230627147707E-2"/>
                  <c:y val="1.2502208139423675E-3"/>
                </c:manualLayout>
              </c:layout>
              <c:numFmt formatCode="_(&quot;$&quot;* #,##0.0_);_(&quot;$&quot;* \(#,##0.0\);_(&quot;$&quot;* &quot;-&quot;?_);_(@_)" sourceLinked="0"/>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1">
                  <a:spAutoFit/>
                </a:bodyPr>
                <a:lstStyle/>
                <a:p>
                  <a:pPr>
                    <a:defRPr sz="1100" b="1" i="0" u="none" strike="noStrike" kern="1200" baseline="0">
                      <a:solidFill>
                        <a:schemeClr val="dk1">
                          <a:lumMod val="65000"/>
                          <a:lumOff val="3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ext>
                <c:ext xmlns:c16="http://schemas.microsoft.com/office/drawing/2014/chart" uri="{C3380CC4-5D6E-409C-BE32-E72D297353CC}">
                  <c16:uniqueId val="{00000025-1759-4401-ADE1-29C339BBE937}"/>
                </c:ext>
              </c:extLst>
            </c:dLbl>
            <c:numFmt formatCode="_(&quot;$&quot;* #,##0.0_);_(&quot;$&quot;* \(#,##0.0\);_(&quot;$&quot;* &quot;-&quot;?_);_(@_)" sourceLinked="0"/>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1">
                <a:spAutoFit/>
              </a:bodyPr>
              <a:lstStyle/>
              <a:p>
                <a:pPr>
                  <a:defRPr sz="1200" b="1" i="0" u="none" strike="noStrike" kern="1200" baseline="0">
                    <a:solidFill>
                      <a:schemeClr val="dk1">
                        <a:lumMod val="65000"/>
                        <a:lumOff val="3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wedgeRectCallout">
                    <a:avLst/>
                  </a:prstGeom>
                  <a:noFill/>
                  <a:ln>
                    <a:noFill/>
                  </a:ln>
                </c15:spPr>
                <c15:showLeaderLines val="0"/>
              </c:ext>
            </c:extLst>
          </c:dLbls>
          <c:val>
            <c:numRef>
              <c:f>Charts!#REF!</c:f>
              <c:numCache>
                <c:formatCode>General</c:formatCode>
                <c:ptCount val="1"/>
                <c:pt idx="0">
                  <c:v>1</c:v>
                </c:pt>
              </c:numCache>
              <c:extLst/>
            </c:numRef>
          </c:val>
          <c:extLst>
            <c:ext xmlns:c15="http://schemas.microsoft.com/office/drawing/2012/chart" uri="{02D57815-91ED-43cb-92C2-25804820EDAC}">
              <c15:filteredSeriesTitle>
                <c15:tx>
                  <c:strRef>
                    <c:extLst>
                      <c:ext uri="{02D57815-91ED-43cb-92C2-25804820EDAC}">
                        <c15:formulaRef>
                          <c15:sqref>Charts!#REF!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Charts!#REF!</c15:sqref>
                        </c15:formulaRef>
                      </c:ext>
                    </c:extLst>
                  </c:multiLvlStrRef>
                </c15:cat>
              </c15:filteredCategoryTitle>
            </c:ext>
            <c:ext xmlns:c16="http://schemas.microsoft.com/office/drawing/2014/chart" uri="{C3380CC4-5D6E-409C-BE32-E72D297353CC}">
              <c16:uniqueId val="{00000026-1759-4401-ADE1-29C339BBE937}"/>
            </c:ext>
          </c:extLst>
        </c:ser>
        <c:ser>
          <c:idx val="20"/>
          <c:order val="20"/>
          <c:spPr>
            <a:solidFill>
              <a:schemeClr val="bg2">
                <a:lumMod val="50000"/>
              </a:schemeClr>
            </a:solidFill>
            <a:ln>
              <a:solidFill>
                <a:schemeClr val="tx1"/>
              </a:solidFill>
            </a:ln>
            <a:effectLst/>
          </c:spPr>
          <c:invertIfNegative val="0"/>
          <c:dLbls>
            <c:dLbl>
              <c:idx val="3"/>
              <c:layout>
                <c:manualLayout>
                  <c:x val="2.1783155863846403E-2"/>
                  <c:y val="1.3889377800558973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7-1759-4401-ADE1-29C339BBE937}"/>
                </c:ext>
              </c:extLst>
            </c:dLbl>
            <c:dLbl>
              <c:idx val="4"/>
              <c:layout>
                <c:manualLayout>
                  <c:x val="2.3330929693772644E-2"/>
                  <c:y val="-1.2502208139422927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8-1759-4401-ADE1-29C339BBE937}"/>
                </c:ext>
              </c:extLst>
            </c:dLbl>
            <c:numFmt formatCode="_(&quot;$&quot;* #,##0.0_);_(&quot;$&quot;* \(#,##0.0\);_(&quot;$&quot;* &quot;-&quot;?_);_(@_)" sourceLinked="0"/>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1">
                <a:spAutoFit/>
              </a:bodyPr>
              <a:lstStyle/>
              <a:p>
                <a:pPr>
                  <a:defRPr sz="1100" b="1" i="0" u="none" strike="noStrike" kern="1200" baseline="0">
                    <a:solidFill>
                      <a:schemeClr val="dk1">
                        <a:lumMod val="65000"/>
                        <a:lumOff val="3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wedgeRectCallout">
                    <a:avLst/>
                  </a:prstGeom>
                  <a:noFill/>
                  <a:ln>
                    <a:noFill/>
                  </a:ln>
                </c15:spPr>
                <c15:showLeaderLines val="0"/>
              </c:ext>
            </c:extLst>
          </c:dLbls>
          <c:val>
            <c:numRef>
              <c:f>Charts!#REF!</c:f>
              <c:numCache>
                <c:formatCode>General</c:formatCode>
                <c:ptCount val="1"/>
                <c:pt idx="0">
                  <c:v>1</c:v>
                </c:pt>
              </c:numCache>
              <c:extLst/>
            </c:numRef>
          </c:val>
          <c:extLst>
            <c:ext xmlns:c15="http://schemas.microsoft.com/office/drawing/2012/chart" uri="{02D57815-91ED-43cb-92C2-25804820EDAC}">
              <c15:filteredSeriesTitle>
                <c15:tx>
                  <c:strRef>
                    <c:extLst>
                      <c:ext uri="{02D57815-91ED-43cb-92C2-25804820EDAC}">
                        <c15:formulaRef>
                          <c15:sqref>Charts!#REF!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Charts!#REF!</c15:sqref>
                        </c15:formulaRef>
                      </c:ext>
                    </c:extLst>
                  </c:multiLvlStrRef>
                </c15:cat>
              </c15:filteredCategoryTitle>
            </c:ext>
            <c:ext xmlns:c16="http://schemas.microsoft.com/office/drawing/2014/chart" uri="{C3380CC4-5D6E-409C-BE32-E72D297353CC}">
              <c16:uniqueId val="{00000029-1759-4401-ADE1-29C339BBE937}"/>
            </c:ext>
          </c:extLst>
        </c:ser>
        <c:ser>
          <c:idx val="21"/>
          <c:order val="21"/>
          <c:spPr>
            <a:solidFill>
              <a:schemeClr val="accent4">
                <a:lumMod val="20000"/>
                <a:lumOff val="80000"/>
              </a:schemeClr>
            </a:solidFill>
            <a:ln>
              <a:solidFill>
                <a:schemeClr val="tx1"/>
              </a:solidFill>
            </a:ln>
            <a:effectLst/>
          </c:spPr>
          <c:invertIfNegative val="0"/>
          <c:dLbls>
            <c:dLbl>
              <c:idx val="3"/>
              <c:layout>
                <c:manualLayout>
                  <c:x val="3.0183591845944255E-2"/>
                  <c:y val="1.250000000000005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A-1759-4401-ADE1-29C339BBE937}"/>
                </c:ext>
              </c:extLst>
            </c:dLbl>
            <c:dLbl>
              <c:idx val="4"/>
              <c:layout>
                <c:manualLayout>
                  <c:x val="1.5091795922972058E-2"/>
                  <c:y val="2.7777777777777779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B-1759-4401-ADE1-29C339BBE937}"/>
                </c:ext>
              </c:extLst>
            </c:dLbl>
            <c:dLbl>
              <c:idx val="5"/>
              <c:layout>
                <c:manualLayout>
                  <c:x val="2.3271588322427508E-2"/>
                  <c:y val="1.3889607082696752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C-1759-4401-ADE1-29C339BBE937}"/>
                </c:ext>
              </c:extLst>
            </c:dLbl>
            <c:numFmt formatCode="_(&quot;$&quot;* #,##0.0_);_(&quot;$&quot;* \(#,##0.0\);_(&quot;$&quot;* &quot;-&quot;?_);_(@_)" sourceLinked="0"/>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1">
                <a:spAutoFit/>
              </a:bodyPr>
              <a:lstStyle/>
              <a:p>
                <a:pPr>
                  <a:defRPr sz="1100" b="1" i="0" u="none" strike="noStrike" kern="1200" baseline="0">
                    <a:solidFill>
                      <a:schemeClr val="dk1">
                        <a:lumMod val="65000"/>
                        <a:lumOff val="3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wedgeRectCallout">
                    <a:avLst/>
                  </a:prstGeom>
                  <a:noFill/>
                  <a:ln>
                    <a:noFill/>
                  </a:ln>
                </c15:spPr>
                <c15:showLeaderLines val="0"/>
              </c:ext>
            </c:extLst>
          </c:dLbls>
          <c:val>
            <c:numRef>
              <c:f>Charts!#REF!</c:f>
              <c:numCache>
                <c:formatCode>General</c:formatCode>
                <c:ptCount val="1"/>
                <c:pt idx="0">
                  <c:v>1</c:v>
                </c:pt>
              </c:numCache>
              <c:extLst/>
            </c:numRef>
          </c:val>
          <c:extLst>
            <c:ext xmlns:c15="http://schemas.microsoft.com/office/drawing/2012/chart" uri="{02D57815-91ED-43cb-92C2-25804820EDAC}">
              <c15:filteredSeriesTitle>
                <c15:tx>
                  <c:strRef>
                    <c:extLst>
                      <c:ext uri="{02D57815-91ED-43cb-92C2-25804820EDAC}">
                        <c15:formulaRef>
                          <c15:sqref>Charts!#REF!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Charts!#REF!</c15:sqref>
                        </c15:formulaRef>
                      </c:ext>
                    </c:extLst>
                  </c:multiLvlStrRef>
                </c15:cat>
              </c15:filteredCategoryTitle>
            </c:ext>
            <c:ext xmlns:c16="http://schemas.microsoft.com/office/drawing/2014/chart" uri="{C3380CC4-5D6E-409C-BE32-E72D297353CC}">
              <c16:uniqueId val="{0000002D-1759-4401-ADE1-29C339BBE937}"/>
            </c:ext>
          </c:extLst>
        </c:ser>
        <c:ser>
          <c:idx val="22"/>
          <c:order val="22"/>
          <c:spPr>
            <a:solidFill>
              <a:schemeClr val="accent4">
                <a:lumMod val="40000"/>
                <a:lumOff val="60000"/>
              </a:schemeClr>
            </a:solidFill>
            <a:ln>
              <a:solidFill>
                <a:schemeClr val="tx1"/>
              </a:solidFill>
            </a:ln>
            <a:effectLst/>
          </c:spPr>
          <c:invertIfNegative val="0"/>
          <c:dLbls>
            <c:dLbl>
              <c:idx val="5"/>
              <c:layout>
                <c:manualLayout>
                  <c:x val="1.9807982148900918E-2"/>
                  <c:y val="-4.1666765113800948E-3"/>
                </c:manualLayout>
              </c:layout>
              <c:numFmt formatCode="_(&quot;$&quot;* #,##0.0_);_(&quot;$&quot;* \(#,##0.0\);_(&quot;$&quot;* &quot;-&quot;?_);_(@_)" sourceLinked="0"/>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1">
                  <a:spAutoFit/>
                </a:bodyPr>
                <a:lstStyle/>
                <a:p>
                  <a:pPr>
                    <a:defRPr sz="1100" b="1" i="0" u="none" strike="noStrike" kern="1200" baseline="0">
                      <a:solidFill>
                        <a:schemeClr val="dk1">
                          <a:lumMod val="65000"/>
                          <a:lumOff val="3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ext>
                <c:ext xmlns:c16="http://schemas.microsoft.com/office/drawing/2014/chart" uri="{C3380CC4-5D6E-409C-BE32-E72D297353CC}">
                  <c16:uniqueId val="{0000002E-1759-4401-ADE1-29C339BBE937}"/>
                </c:ext>
              </c:extLst>
            </c:dLbl>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1">
                <a:spAutoFit/>
              </a:bodyPr>
              <a:lstStyle/>
              <a:p>
                <a:pPr>
                  <a:defRPr sz="1100" b="0" i="0" u="none" strike="noStrike" kern="1200" baseline="0">
                    <a:solidFill>
                      <a:schemeClr val="dk1">
                        <a:lumMod val="65000"/>
                        <a:lumOff val="35000"/>
                      </a:schemeClr>
                    </a:solidFill>
                    <a:latin typeface="+mn-lt"/>
                    <a:ea typeface="+mn-ea"/>
                    <a:cs typeface="+mn-cs"/>
                  </a:defRPr>
                </a:pPr>
                <a:endParaRPr lang="en-US"/>
              </a:p>
            </c:txPr>
            <c:showLegendKey val="0"/>
            <c:showVal val="1"/>
            <c:showCatName val="1"/>
            <c:showSerName val="0"/>
            <c:showPercent val="0"/>
            <c:showBubbleSize val="0"/>
            <c:showLeaderLines val="0"/>
            <c:extLst>
              <c:ext xmlns:c15="http://schemas.microsoft.com/office/drawing/2012/chart" uri="{CE6537A1-D6FC-4f65-9D91-7224C49458BB}">
                <c15:spPr xmlns:c15="http://schemas.microsoft.com/office/drawing/2012/chart">
                  <a:prstGeom prst="wedgeRectCallout">
                    <a:avLst/>
                  </a:prstGeom>
                  <a:noFill/>
                  <a:ln>
                    <a:noFill/>
                  </a:ln>
                </c15:spPr>
                <c15:showLeaderLines val="0"/>
              </c:ext>
            </c:extLst>
          </c:dLbls>
          <c:val>
            <c:numRef>
              <c:f>Charts!#REF!</c:f>
              <c:numCache>
                <c:formatCode>General</c:formatCode>
                <c:ptCount val="1"/>
                <c:pt idx="0">
                  <c:v>1</c:v>
                </c:pt>
              </c:numCache>
              <c:extLst/>
            </c:numRef>
          </c:val>
          <c:extLst>
            <c:ext xmlns:c15="http://schemas.microsoft.com/office/drawing/2012/chart" uri="{02D57815-91ED-43cb-92C2-25804820EDAC}">
              <c15:filteredSeriesTitle>
                <c15:tx>
                  <c:strRef>
                    <c:extLst>
                      <c:ext uri="{02D57815-91ED-43cb-92C2-25804820EDAC}">
                        <c15:formulaRef>
                          <c15:sqref>Charts!#REF!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Charts!#REF!</c15:sqref>
                        </c15:formulaRef>
                      </c:ext>
                    </c:extLst>
                  </c:multiLvlStrRef>
                </c15:cat>
              </c15:filteredCategoryTitle>
            </c:ext>
            <c:ext xmlns:c16="http://schemas.microsoft.com/office/drawing/2014/chart" uri="{C3380CC4-5D6E-409C-BE32-E72D297353CC}">
              <c16:uniqueId val="{0000002F-1759-4401-ADE1-29C339BBE937}"/>
            </c:ext>
          </c:extLst>
        </c:ser>
        <c:ser>
          <c:idx val="23"/>
          <c:order val="23"/>
          <c:spPr>
            <a:solidFill>
              <a:schemeClr val="accent4">
                <a:lumMod val="60000"/>
                <a:lumOff val="40000"/>
              </a:schemeClr>
            </a:solidFill>
            <a:ln>
              <a:solidFill>
                <a:schemeClr val="tx1"/>
              </a:solidFill>
            </a:ln>
            <a:effectLst/>
          </c:spPr>
          <c:invertIfNegative val="0"/>
          <c:dPt>
            <c:idx val="5"/>
            <c:invertIfNegative val="0"/>
            <c:bubble3D val="0"/>
            <c:spPr>
              <a:solidFill>
                <a:schemeClr val="accent4">
                  <a:lumMod val="60000"/>
                  <a:lumOff val="40000"/>
                </a:schemeClr>
              </a:solidFill>
              <a:ln>
                <a:solidFill>
                  <a:schemeClr val="tx1"/>
                </a:solidFill>
              </a:ln>
              <a:effectLst/>
            </c:spPr>
            <c:extLst>
              <c:ext xmlns:c16="http://schemas.microsoft.com/office/drawing/2014/chart" uri="{C3380CC4-5D6E-409C-BE32-E72D297353CC}">
                <c16:uniqueId val="{00000031-1759-4401-ADE1-29C339BBE937}"/>
              </c:ext>
            </c:extLst>
          </c:dPt>
          <c:dLbls>
            <c:dLbl>
              <c:idx val="5"/>
              <c:layout>
                <c:manualLayout>
                  <c:x val="1.8864744903715158E-2"/>
                  <c:y val="1.3888921704599399E-3"/>
                </c:manualLayout>
              </c:layout>
              <c:numFmt formatCode="_(&quot;$&quot;* #,##0.0_);_(&quot;$&quot;* \(#,##0.0\);_(&quot;$&quot;* &quot;-&quot;?_);_(@_)" sourceLinked="0"/>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1">
                  <a:spAutoFit/>
                </a:bodyPr>
                <a:lstStyle/>
                <a:p>
                  <a:pPr>
                    <a:defRPr sz="1100" b="1" i="0" u="none" strike="noStrike" kern="1200" baseline="0">
                      <a:solidFill>
                        <a:schemeClr val="dk1">
                          <a:lumMod val="65000"/>
                          <a:lumOff val="3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ext>
                <c:ext xmlns:c16="http://schemas.microsoft.com/office/drawing/2014/chart" uri="{C3380CC4-5D6E-409C-BE32-E72D297353CC}">
                  <c16:uniqueId val="{00000031-1759-4401-ADE1-29C339BBE937}"/>
                </c:ext>
              </c:extLst>
            </c:dLbl>
            <c:numFmt formatCode="_(&quot;$&quot;* #,##0.0_);_(&quot;$&quot;* \(#,##0.0\);_(&quot;$&quot;* &quot;-&quot;?_);_(@_)" sourceLinked="0"/>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1">
                <a:spAutoFit/>
              </a:bodyPr>
              <a:lstStyle/>
              <a:p>
                <a:pPr>
                  <a:defRPr sz="1200" b="1" i="0" u="none" strike="noStrike" kern="1200" baseline="0">
                    <a:solidFill>
                      <a:schemeClr val="dk1">
                        <a:lumMod val="65000"/>
                        <a:lumOff val="3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wedgeRectCallout">
                    <a:avLst/>
                  </a:prstGeom>
                  <a:noFill/>
                  <a:ln>
                    <a:noFill/>
                  </a:ln>
                </c15:spPr>
                <c15:showLeaderLines val="0"/>
              </c:ext>
            </c:extLst>
          </c:dLbls>
          <c:val>
            <c:numRef>
              <c:f>Charts!#REF!</c:f>
              <c:numCache>
                <c:formatCode>General</c:formatCode>
                <c:ptCount val="1"/>
                <c:pt idx="0">
                  <c:v>1</c:v>
                </c:pt>
              </c:numCache>
              <c:extLst/>
            </c:numRef>
          </c:val>
          <c:extLst>
            <c:ext xmlns:c15="http://schemas.microsoft.com/office/drawing/2012/chart" uri="{02D57815-91ED-43cb-92C2-25804820EDAC}">
              <c15:filteredSeriesTitle>
                <c15:tx>
                  <c:strRef>
                    <c:extLst>
                      <c:ext uri="{02D57815-91ED-43cb-92C2-25804820EDAC}">
                        <c15:formulaRef>
                          <c15:sqref>Charts!#REF!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Charts!#REF!</c15:sqref>
                        </c15:formulaRef>
                      </c:ext>
                    </c:extLst>
                  </c:multiLvlStrRef>
                </c15:cat>
              </c15:filteredCategoryTitle>
            </c:ext>
            <c:ext xmlns:c16="http://schemas.microsoft.com/office/drawing/2014/chart" uri="{C3380CC4-5D6E-409C-BE32-E72D297353CC}">
              <c16:uniqueId val="{00000032-1759-4401-ADE1-29C339BBE937}"/>
            </c:ext>
          </c:extLst>
        </c:ser>
        <c:ser>
          <c:idx val="24"/>
          <c:order val="24"/>
          <c:spPr>
            <a:solidFill>
              <a:schemeClr val="accent5">
                <a:lumMod val="60000"/>
                <a:lumOff val="40000"/>
              </a:schemeClr>
            </a:solidFill>
            <a:ln>
              <a:solidFill>
                <a:schemeClr val="tx1"/>
              </a:solidFill>
            </a:ln>
            <a:effectLst/>
          </c:spPr>
          <c:invertIfNegative val="0"/>
          <c:dPt>
            <c:idx val="6"/>
            <c:invertIfNegative val="0"/>
            <c:bubble3D val="0"/>
            <c:spPr>
              <a:solidFill>
                <a:schemeClr val="accent5">
                  <a:lumMod val="60000"/>
                  <a:lumOff val="40000"/>
                </a:schemeClr>
              </a:solidFill>
              <a:ln>
                <a:solidFill>
                  <a:schemeClr val="tx1"/>
                </a:solidFill>
              </a:ln>
              <a:effectLst/>
            </c:spPr>
            <c:extLst>
              <c:ext xmlns:c16="http://schemas.microsoft.com/office/drawing/2014/chart" uri="{C3380CC4-5D6E-409C-BE32-E72D297353CC}">
                <c16:uniqueId val="{00000034-1759-4401-ADE1-29C339BBE937}"/>
              </c:ext>
            </c:extLst>
          </c:dPt>
          <c:dLbls>
            <c:dLbl>
              <c:idx val="3"/>
              <c:layout>
                <c:manualLayout>
                  <c:x val="1.9807982148900918E-2"/>
                  <c:y val="-3.333333333333338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5-1759-4401-ADE1-29C339BBE937}"/>
                </c:ext>
              </c:extLst>
            </c:dLbl>
            <c:dLbl>
              <c:idx val="5"/>
              <c:layout>
                <c:manualLayout>
                  <c:x val="1.6978270413343575E-2"/>
                  <c:y val="2.7777777777777267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6-1759-4401-ADE1-29C339BBE937}"/>
                </c:ext>
              </c:extLst>
            </c:dLbl>
            <c:dLbl>
              <c:idx val="6"/>
              <c:layout>
                <c:manualLayout>
                  <c:x val="2.3271588322427615E-2"/>
                  <c:y val="-2.7777647197085439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4-1759-4401-ADE1-29C339BBE937}"/>
                </c:ext>
              </c:extLst>
            </c:dLbl>
            <c:numFmt formatCode="_(&quot;$&quot;* #,##0.0_);_(&quot;$&quot;* \(#,##0.0\);_(&quot;$&quot;* &quot;-&quot;?_);_(@_)" sourceLinked="0"/>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1">
                <a:spAutoFit/>
              </a:bodyPr>
              <a:lstStyle/>
              <a:p>
                <a:pPr>
                  <a:defRPr sz="1100" b="1" i="0" u="none" strike="noStrike" kern="1200" baseline="0">
                    <a:solidFill>
                      <a:schemeClr val="dk1">
                        <a:lumMod val="65000"/>
                        <a:lumOff val="3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wedgeRectCallout">
                    <a:avLst/>
                  </a:prstGeom>
                  <a:noFill/>
                  <a:ln>
                    <a:noFill/>
                  </a:ln>
                </c15:spPr>
                <c15:showLeaderLines val="0"/>
              </c:ext>
            </c:extLst>
          </c:dLbls>
          <c:val>
            <c:numRef>
              <c:f>Charts!#REF!</c:f>
              <c:numCache>
                <c:formatCode>General</c:formatCode>
                <c:ptCount val="1"/>
                <c:pt idx="0">
                  <c:v>1</c:v>
                </c:pt>
              </c:numCache>
              <c:extLst/>
            </c:numRef>
          </c:val>
          <c:extLst>
            <c:ext xmlns:c15="http://schemas.microsoft.com/office/drawing/2012/chart" uri="{02D57815-91ED-43cb-92C2-25804820EDAC}">
              <c15:filteredSeriesTitle>
                <c15:tx>
                  <c:strRef>
                    <c:extLst>
                      <c:ext uri="{02D57815-91ED-43cb-92C2-25804820EDAC}">
                        <c15:formulaRef>
                          <c15:sqref>Charts!#REF!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Charts!#REF!</c15:sqref>
                        </c15:formulaRef>
                      </c:ext>
                    </c:extLst>
                  </c:multiLvlStrRef>
                </c15:cat>
              </c15:filteredCategoryTitle>
            </c:ext>
            <c:ext xmlns:c16="http://schemas.microsoft.com/office/drawing/2014/chart" uri="{C3380CC4-5D6E-409C-BE32-E72D297353CC}">
              <c16:uniqueId val="{00000037-1759-4401-ADE1-29C339BBE937}"/>
            </c:ext>
          </c:extLst>
        </c:ser>
        <c:ser>
          <c:idx val="27"/>
          <c:order val="27"/>
          <c:spPr>
            <a:solidFill>
              <a:schemeClr val="accent6">
                <a:lumMod val="75000"/>
              </a:schemeClr>
            </a:solidFill>
            <a:ln>
              <a:solidFill>
                <a:schemeClr val="tx1"/>
              </a:solidFill>
            </a:ln>
            <a:effectLst/>
          </c:spPr>
          <c:invertIfNegative val="0"/>
          <c:dLbls>
            <c:dLbl>
              <c:idx val="0"/>
              <c:delete val="1"/>
              <c:extLst>
                <c:ext xmlns:c15="http://schemas.microsoft.com/office/drawing/2012/chart" uri="{CE6537A1-D6FC-4f65-9D91-7224C49458BB}"/>
                <c:ext xmlns:c16="http://schemas.microsoft.com/office/drawing/2014/chart" uri="{C3380CC4-5D6E-409C-BE32-E72D297353CC}">
                  <c16:uniqueId val="{00000038-1759-4401-ADE1-29C339BBE937}"/>
                </c:ext>
              </c:extLst>
            </c:dLbl>
            <c:dLbl>
              <c:idx val="1"/>
              <c:delete val="1"/>
              <c:extLst>
                <c:ext xmlns:c15="http://schemas.microsoft.com/office/drawing/2012/chart" uri="{CE6537A1-D6FC-4f65-9D91-7224C49458BB}"/>
                <c:ext xmlns:c16="http://schemas.microsoft.com/office/drawing/2014/chart" uri="{C3380CC4-5D6E-409C-BE32-E72D297353CC}">
                  <c16:uniqueId val="{00000039-1759-4401-ADE1-29C339BBE937}"/>
                </c:ext>
              </c:extLst>
            </c:dLbl>
            <c:dLbl>
              <c:idx val="2"/>
              <c:delete val="1"/>
              <c:extLst>
                <c:ext xmlns:c15="http://schemas.microsoft.com/office/drawing/2012/chart" uri="{CE6537A1-D6FC-4f65-9D91-7224C49458BB}"/>
                <c:ext xmlns:c16="http://schemas.microsoft.com/office/drawing/2014/chart" uri="{C3380CC4-5D6E-409C-BE32-E72D297353CC}">
                  <c16:uniqueId val="{0000003A-1759-4401-ADE1-29C339BBE937}"/>
                </c:ext>
              </c:extLst>
            </c:dLbl>
            <c:dLbl>
              <c:idx val="3"/>
              <c:delete val="1"/>
              <c:extLst>
                <c:ext xmlns:c15="http://schemas.microsoft.com/office/drawing/2012/chart" uri="{CE6537A1-D6FC-4f65-9D91-7224C49458BB}"/>
                <c:ext xmlns:c16="http://schemas.microsoft.com/office/drawing/2014/chart" uri="{C3380CC4-5D6E-409C-BE32-E72D297353CC}">
                  <c16:uniqueId val="{0000003B-1759-4401-ADE1-29C339BBE937}"/>
                </c:ext>
              </c:extLst>
            </c:dLbl>
            <c:dLbl>
              <c:idx val="4"/>
              <c:delete val="1"/>
              <c:extLst>
                <c:ext xmlns:c15="http://schemas.microsoft.com/office/drawing/2012/chart" uri="{CE6537A1-D6FC-4f65-9D91-7224C49458BB}"/>
                <c:ext xmlns:c16="http://schemas.microsoft.com/office/drawing/2014/chart" uri="{C3380CC4-5D6E-409C-BE32-E72D297353CC}">
                  <c16:uniqueId val="{0000003C-1759-4401-ADE1-29C339BBE937}"/>
                </c:ext>
              </c:extLst>
            </c:dLbl>
            <c:dLbl>
              <c:idx val="5"/>
              <c:delete val="1"/>
              <c:extLst>
                <c:ext xmlns:c15="http://schemas.microsoft.com/office/drawing/2012/chart" uri="{CE6537A1-D6FC-4f65-9D91-7224C49458BB}"/>
                <c:ext xmlns:c16="http://schemas.microsoft.com/office/drawing/2014/chart" uri="{C3380CC4-5D6E-409C-BE32-E72D297353CC}">
                  <c16:uniqueId val="{0000003D-1759-4401-ADE1-29C339BBE937}"/>
                </c:ext>
              </c:extLst>
            </c:dLbl>
            <c:dLbl>
              <c:idx val="6"/>
              <c:layout>
                <c:manualLayout>
                  <c:x val="3.0183591845944255E-2"/>
                  <c:y val="-0.1361111111111111"/>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E-1759-4401-ADE1-29C339BBE937}"/>
                </c:ext>
              </c:extLst>
            </c:dLbl>
            <c:dLbl>
              <c:idx val="7"/>
              <c:layout>
                <c:manualLayout>
                  <c:x val="2.8541616286259931E-2"/>
                  <c:y val="-0.21096595761350731"/>
                </c:manualLayout>
              </c:layout>
              <c:numFmt formatCode="_(&quot;$&quot;* #,##0.00_);_(&quot;$&quot;* \(#,##0.00\);_(&quot;$&quot;* &quot;-&quot;??_);_(@_)" sourceLinked="0"/>
              <c:spPr>
                <a:solidFill>
                  <a:sysClr val="window" lastClr="FFFFFF"/>
                </a:solidFill>
                <a:ln w="9525" cap="flat" cmpd="sng" algn="ctr">
                  <a:solidFill>
                    <a:schemeClr val="accent6">
                      <a:lumMod val="75000"/>
                    </a:schemeClr>
                  </a:solidFill>
                  <a:prstDash val="solid"/>
                  <a:round/>
                  <a:headEnd type="none" w="med" len="med"/>
                  <a:tailEnd type="none" w="med" len="med"/>
                </a:ln>
                <a:effectLst/>
              </c:spPr>
              <c:txPr>
                <a:bodyPr rot="0" spcFirstLastPara="1" vertOverflow="clip" horzOverflow="clip" vert="horz" wrap="square" lIns="38100" tIns="19050" rIns="38100" bIns="19050" anchor="ctr" anchorCtr="1">
                  <a:spAutoFit/>
                </a:bodyPr>
                <a:lstStyle/>
                <a:p>
                  <a:pPr>
                    <a:defRPr sz="1100" b="1" i="0" u="none" strike="noStrike" kern="1200" baseline="0">
                      <a:solidFill>
                        <a:schemeClr val="dk1">
                          <a:lumMod val="65000"/>
                          <a:lumOff val="3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wedgeRectCallout">
                      <a:avLst>
                        <a:gd name="adj1" fmla="val -57775"/>
                        <a:gd name="adj2" fmla="val 156700"/>
                      </a:avLst>
                    </a:prstGeom>
                    <a:noFill/>
                    <a:ln>
                      <a:noFill/>
                    </a:ln>
                  </c15:spPr>
                </c:ext>
                <c:ext xmlns:c16="http://schemas.microsoft.com/office/drawing/2014/chart" uri="{C3380CC4-5D6E-409C-BE32-E72D297353CC}">
                  <c16:uniqueId val="{0000003F-1759-4401-ADE1-29C339BBE937}"/>
                </c:ext>
              </c:extLst>
            </c:dLbl>
            <c:dLbl>
              <c:idx val="8"/>
              <c:layout>
                <c:manualLayout>
                  <c:x val="3.2070087132557316E-2"/>
                  <c:y val="-0.15352403337642495"/>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40-1759-4401-ADE1-29C339BBE937}"/>
                </c:ext>
              </c:extLst>
            </c:dLbl>
            <c:dLbl>
              <c:idx val="9"/>
              <c:layout>
                <c:manualLayout>
                  <c:x val="4.9386979994641214E-2"/>
                  <c:y val="-0.23748434830846915"/>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41-1759-4401-ADE1-29C339BBE937}"/>
                </c:ext>
              </c:extLst>
            </c:dLbl>
            <c:dLbl>
              <c:idx val="10"/>
              <c:layout>
                <c:manualLayout>
                  <c:x val="3.6624940770736449E-2"/>
                  <c:y val="-0.10448527423745343"/>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42-1759-4401-ADE1-29C339BBE937}"/>
                </c:ext>
              </c:extLst>
            </c:dLbl>
            <c:numFmt formatCode="_(&quot;$&quot;* #,##0.00_);_(&quot;$&quot;* \(#,##0.00\);_(&quot;$&quot;* &quot;-&quot;??_);_(@_)" sourceLinked="0"/>
            <c:spPr>
              <a:solidFill>
                <a:sysClr val="window" lastClr="FFFFFF"/>
              </a:solidFill>
              <a:ln>
                <a:solidFill>
                  <a:srgbClr val="F79646">
                    <a:lumMod val="75000"/>
                  </a:srgbClr>
                </a:solidFill>
              </a:ln>
              <a:effectLst/>
            </c:spPr>
            <c:txPr>
              <a:bodyPr rot="0" spcFirstLastPara="1" vertOverflow="clip" horzOverflow="clip" vert="horz" wrap="square" lIns="38100" tIns="19050" rIns="38100" bIns="19050" anchor="ctr" anchorCtr="1">
                <a:spAutoFit/>
              </a:bodyPr>
              <a:lstStyle/>
              <a:p>
                <a:pPr>
                  <a:defRPr sz="1100" b="1" i="0" u="none" strike="noStrike" kern="1200" baseline="0">
                    <a:solidFill>
                      <a:schemeClr val="dk1">
                        <a:lumMod val="65000"/>
                        <a:lumOff val="3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wedgeRectCallout">
                    <a:avLst/>
                  </a:prstGeom>
                  <a:noFill/>
                  <a:ln>
                    <a:noFill/>
                  </a:ln>
                </c15:spPr>
                <c15:showLeaderLines val="0"/>
              </c:ext>
            </c:extLst>
          </c:dLbls>
          <c:val>
            <c:numRef>
              <c:f>Charts!#REF!</c:f>
              <c:numCache>
                <c:formatCode>General</c:formatCode>
                <c:ptCount val="1"/>
                <c:pt idx="0">
                  <c:v>1</c:v>
                </c:pt>
              </c:numCache>
              <c:extLst/>
            </c:numRef>
          </c:val>
          <c:extLst>
            <c:ext xmlns:c15="http://schemas.microsoft.com/office/drawing/2012/chart" uri="{02D57815-91ED-43cb-92C2-25804820EDAC}">
              <c15:filteredSeriesTitle>
                <c15:tx>
                  <c:strRef>
                    <c:extLst>
                      <c:ext uri="{02D57815-91ED-43cb-92C2-25804820EDAC}">
                        <c15:formulaRef>
                          <c15:sqref>Charts!#REF!</c15:sqref>
                        </c15:formulaRef>
                      </c:ext>
                    </c:extLst>
                    <c:strCache>
                      <c:ptCount val="1"/>
                      <c:pt idx="0">
                        <c:v>#REF!</c:v>
                      </c:pt>
                    </c:strCache>
                  </c:strRef>
                </c15:tx>
              </c15:filteredSeriesTitle>
            </c:ext>
            <c:ext xmlns:c16="http://schemas.microsoft.com/office/drawing/2014/chart" uri="{C3380CC4-5D6E-409C-BE32-E72D297353CC}">
              <c16:uniqueId val="{00000043-1759-4401-ADE1-29C339BBE937}"/>
            </c:ext>
          </c:extLst>
        </c:ser>
        <c:dLbls>
          <c:showLegendKey val="0"/>
          <c:showVal val="0"/>
          <c:showCatName val="0"/>
          <c:showSerName val="0"/>
          <c:showPercent val="0"/>
          <c:showBubbleSize val="0"/>
        </c:dLbls>
        <c:gapWidth val="334"/>
        <c:overlap val="100"/>
        <c:axId val="1574140224"/>
        <c:axId val="1574161440"/>
        <c:extLst>
          <c:ext xmlns:c15="http://schemas.microsoft.com/office/drawing/2012/chart" uri="{02D57815-91ED-43cb-92C2-25804820EDAC}">
            <c15:filteredBarSeries>
              <c15:ser>
                <c:idx val="25"/>
                <c:order val="25"/>
                <c:spPr>
                  <a:solidFill>
                    <a:schemeClr val="accent2">
                      <a:lumMod val="60000"/>
                      <a:lumOff val="40000"/>
                    </a:schemeClr>
                  </a:solidFill>
                  <a:ln>
                    <a:noFill/>
                  </a:ln>
                  <a:effectLst/>
                </c:spPr>
                <c:invertIfNegative val="0"/>
                <c:val>
                  <c:numRef>
                    <c:extLst>
                      <c:ext uri="{02D57815-91ED-43cb-92C2-25804820EDAC}">
                        <c15:formulaRef>
                          <c15:sqref>Charts!#REF!</c15:sqref>
                        </c15:formulaRef>
                      </c:ext>
                    </c:extLst>
                    <c:numCache>
                      <c:formatCode>General</c:formatCode>
                      <c:ptCount val="1"/>
                      <c:pt idx="0">
                        <c:v>1</c:v>
                      </c:pt>
                    </c:numCache>
                  </c:numRef>
                </c:val>
                <c:extLst>
                  <c:ext uri="{02D57815-91ED-43cb-92C2-25804820EDAC}">
                    <c15:filteredSeriesTitle>
                      <c15:tx>
                        <c:strRef>
                          <c:extLst>
                            <c:ext uri="{02D57815-91ED-43cb-92C2-25804820EDAC}">
                              <c15:formulaRef>
                                <c15:sqref>Charts!#REF!</c15:sqref>
                              </c15:formulaRef>
                            </c:ext>
                          </c:extLst>
                          <c:strCache>
                            <c:ptCount val="1"/>
                            <c:pt idx="0">
                              <c:v>#REF!</c:v>
                            </c:pt>
                          </c:strCache>
                        </c:strRef>
                      </c15:tx>
                    </c15:filteredSeriesTitle>
                  </c:ext>
                  <c:ext uri="{02D57815-91ED-43cb-92C2-25804820EDAC}">
                    <c15:filteredCategoryTitle>
                      <c15:cat>
                        <c:multiLvlStrRef>
                          <c:extLst>
                            <c:ext uri="{02D57815-91ED-43cb-92C2-25804820EDAC}">
                              <c15:formulaRef>
                                <c15:sqref>Charts!#REF!</c15:sqref>
                              </c15:formulaRef>
                            </c:ext>
                          </c:extLst>
                        </c:multiLvlStrRef>
                      </c15:cat>
                    </c15:filteredCategoryTitle>
                  </c:ext>
                  <c:ext xmlns:c16="http://schemas.microsoft.com/office/drawing/2014/chart" uri="{C3380CC4-5D6E-409C-BE32-E72D297353CC}">
                    <c16:uniqueId val="{00000045-1759-4401-ADE1-29C339BBE937}"/>
                  </c:ext>
                </c:extLst>
              </c15:ser>
            </c15:filteredBarSeries>
          </c:ext>
        </c:extLst>
      </c:barChart>
      <c:catAx>
        <c:axId val="15741565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2460000" spcFirstLastPara="1" vertOverflow="ellipsis"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1574153824"/>
        <c:crosses val="autoZero"/>
        <c:auto val="1"/>
        <c:lblAlgn val="ctr"/>
        <c:lblOffset val="100"/>
        <c:noMultiLvlLbl val="0"/>
      </c:catAx>
      <c:valAx>
        <c:axId val="1574153824"/>
        <c:scaling>
          <c:orientation val="minMax"/>
        </c:scaling>
        <c:delete val="0"/>
        <c:axPos val="l"/>
        <c:majorGridlines>
          <c:spPr>
            <a:ln w="9525" cap="flat" cmpd="sng" algn="ctr">
              <a:solidFill>
                <a:schemeClr val="tx1">
                  <a:lumMod val="15000"/>
                  <a:lumOff val="85000"/>
                </a:schemeClr>
              </a:solidFill>
              <a:round/>
            </a:ln>
            <a:effectLst/>
          </c:spPr>
        </c:majorGridlines>
        <c:numFmt formatCode="_(&quot;$&quot;* #,##0_);_(&quot;$&quot;* \(#,##0\);_(&quot;$&quot;* &quot;-&quot;_);_(@_)"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1574156544"/>
        <c:crosses val="autoZero"/>
        <c:crossBetween val="between"/>
        <c:dispUnits>
          <c:builtInUnit val="millions"/>
          <c:dispUnitsLbl>
            <c:layout>
              <c:manualLayout>
                <c:xMode val="edge"/>
                <c:yMode val="edge"/>
                <c:x val="4.1338693955099287E-3"/>
                <c:y val="0.3854386492893907"/>
              </c:manualLayout>
            </c:layout>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dispUnitsLbl>
        </c:dispUnits>
      </c:valAx>
      <c:valAx>
        <c:axId val="1574161440"/>
        <c:scaling>
          <c:orientation val="minMax"/>
          <c:max val="120000000"/>
        </c:scaling>
        <c:delete val="0"/>
        <c:axPos val="r"/>
        <c:numFmt formatCode="_(&quot;$&quot;* #,##0_);_(&quot;$&quot;* \(#,##0\);_(&quot;$&quot;* &quot;-&quot;_);_(@_)"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1574140224"/>
        <c:crosses val="max"/>
        <c:crossBetween val="between"/>
        <c:dispUnits>
          <c:builtInUnit val="millions"/>
          <c:dispUnitsLbl>
            <c:layout>
              <c:manualLayout>
                <c:xMode val="edge"/>
                <c:yMode val="edge"/>
                <c:x val="0.96613947451751414"/>
                <c:y val="0.38626641403284651"/>
              </c:manualLayout>
            </c:layout>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dispUnitsLbl>
        </c:dispUnits>
      </c:valAx>
      <c:catAx>
        <c:axId val="1574140224"/>
        <c:scaling>
          <c:orientation val="minMax"/>
        </c:scaling>
        <c:delete val="1"/>
        <c:axPos val="b"/>
        <c:numFmt formatCode="General" sourceLinked="1"/>
        <c:majorTickMark val="out"/>
        <c:minorTickMark val="none"/>
        <c:tickLblPos val="nextTo"/>
        <c:crossAx val="1574161440"/>
        <c:crosses val="autoZero"/>
        <c:auto val="1"/>
        <c:lblAlgn val="ctr"/>
        <c:lblOffset val="100"/>
        <c:noMultiLvlLbl val="0"/>
      </c:catAx>
      <c:spPr>
        <a:noFill/>
        <a:ln>
          <a:noFill/>
        </a:ln>
        <a:effectLst/>
      </c:spPr>
    </c:plotArea>
    <c:legend>
      <c:legendPos val="b"/>
      <c:legendEntry>
        <c:idx val="1"/>
        <c:delete val="1"/>
      </c:legendEntry>
      <c:legendEntry>
        <c:idx val="2"/>
        <c:delete val="1"/>
      </c:legendEntry>
      <c:legendEntry>
        <c:idx val="3"/>
        <c:delete val="1"/>
      </c:legendEntry>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egendEntry>
        <c:idx val="10"/>
        <c:delete val="1"/>
      </c:legendEntry>
      <c:legendEntry>
        <c:idx val="11"/>
        <c:delete val="1"/>
      </c:legendEntry>
      <c:legendEntry>
        <c:idx val="12"/>
        <c:delete val="1"/>
      </c:legendEntry>
      <c:layout>
        <c:manualLayout>
          <c:xMode val="edge"/>
          <c:yMode val="edge"/>
          <c:x val="5.0699904911467475E-2"/>
          <c:y val="0.79473253832727875"/>
          <c:w val="0.92020962218738567"/>
          <c:h val="0.12844870012121853"/>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US" b="1"/>
              <a:t>Distribution Percentage of Gifts</a:t>
            </a:r>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3"/>
          <c:order val="3"/>
          <c:tx>
            <c:strRef>
              <c:f>'Summ-Dollars'!$E$146</c:f>
              <c:strCache>
                <c:ptCount val="1"/>
                <c:pt idx="0">
                  <c:v>Totals</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5B37-4D61-9B05-29E1E385DF4C}"/>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5B37-4D61-9B05-29E1E385DF4C}"/>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5B37-4D61-9B05-29E1E385DF4C}"/>
              </c:ext>
            </c:extLst>
          </c:dPt>
          <c:dLbls>
            <c:dLbl>
              <c:idx val="0"/>
              <c:layout>
                <c:manualLayout>
                  <c:x val="-3.9866579177602827E-2"/>
                  <c:y val="-4.7467556138816022E-2"/>
                </c:manualLayout>
              </c:layout>
              <c:showLegendKey val="0"/>
              <c:showVal val="1"/>
              <c:showCatName val="1"/>
              <c:showSerName val="0"/>
              <c:showPercent val="1"/>
              <c:showBubbleSize val="0"/>
              <c:separator>
</c:separator>
              <c:extLst>
                <c:ext xmlns:c15="http://schemas.microsoft.com/office/drawing/2012/chart" uri="{CE6537A1-D6FC-4f65-9D91-7224C49458BB}"/>
                <c:ext xmlns:c16="http://schemas.microsoft.com/office/drawing/2014/chart" uri="{C3380CC4-5D6E-409C-BE32-E72D297353CC}">
                  <c16:uniqueId val="{00000001-5B37-4D61-9B05-29E1E385DF4C}"/>
                </c:ext>
              </c:extLst>
            </c:dLbl>
            <c:dLbl>
              <c:idx val="1"/>
              <c:layout>
                <c:manualLayout>
                  <c:x val="3.3333333333333229E-2"/>
                  <c:y val="-0.10594196558763488"/>
                </c:manualLayout>
              </c:layout>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1"/>
              <c:showSerName val="0"/>
              <c:showPercent val="1"/>
              <c:showBubbleSize val="0"/>
              <c:separator>
</c:separator>
              <c:extLst>
                <c:ext xmlns:c15="http://schemas.microsoft.com/office/drawing/2012/chart" uri="{CE6537A1-D6FC-4f65-9D91-7224C49458BB}">
                  <c15:layout>
                    <c:manualLayout>
                      <c:w val="0.2048611111111111"/>
                      <c:h val="0.22916666666666666"/>
                    </c:manualLayout>
                  </c15:layout>
                </c:ext>
                <c:ext xmlns:c16="http://schemas.microsoft.com/office/drawing/2014/chart" uri="{C3380CC4-5D6E-409C-BE32-E72D297353CC}">
                  <c16:uniqueId val="{00000003-5B37-4D61-9B05-29E1E385DF4C}"/>
                </c:ext>
              </c:extLst>
            </c:dLbl>
            <c:dLbl>
              <c:idx val="2"/>
              <c:layout>
                <c:manualLayout>
                  <c:x val="4.5972003499562659E-2"/>
                  <c:y val="5.1368110236220385E-2"/>
                </c:manualLayout>
              </c:layout>
              <c:showLegendKey val="0"/>
              <c:showVal val="1"/>
              <c:showCatName val="1"/>
              <c:showSerName val="0"/>
              <c:showPercent val="1"/>
              <c:showBubbleSize val="0"/>
              <c:separator>
</c:separator>
              <c:extLst>
                <c:ext xmlns:c15="http://schemas.microsoft.com/office/drawing/2012/chart" uri="{CE6537A1-D6FC-4f65-9D91-7224C49458BB}"/>
                <c:ext xmlns:c16="http://schemas.microsoft.com/office/drawing/2014/chart" uri="{C3380CC4-5D6E-409C-BE32-E72D297353CC}">
                  <c16:uniqueId val="{00000005-5B37-4D61-9B05-29E1E385DF4C}"/>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1"/>
            <c:showSerName val="0"/>
            <c:showPercent val="1"/>
            <c:showBubbleSize val="0"/>
            <c:separator>
</c:separator>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'Summ-Dollars'!$A$147:$A$149</c:f>
              <c:strCache>
                <c:ptCount val="3"/>
                <c:pt idx="0">
                  <c:v>$100 K - $999 K</c:v>
                </c:pt>
                <c:pt idx="1">
                  <c:v>$1 M - $1.9 M</c:v>
                </c:pt>
                <c:pt idx="2">
                  <c:v>$2 M - $10 M</c:v>
                </c:pt>
              </c:strCache>
            </c:strRef>
          </c:cat>
          <c:val>
            <c:numRef>
              <c:f>'Summ-Dollars'!$E$147:$E$149</c:f>
              <c:numCache>
                <c:formatCode>_(* #,##0_);_(* \(#,##0\);_(* "-"??_);_(@_)</c:formatCode>
                <c:ptCount val="3"/>
                <c:pt idx="0">
                  <c:v>493</c:v>
                </c:pt>
                <c:pt idx="1">
                  <c:v>38</c:v>
                </c:pt>
                <c:pt idx="2">
                  <c:v>51</c:v>
                </c:pt>
              </c:numCache>
            </c:numRef>
          </c:val>
          <c:extLst>
            <c:ext xmlns:c16="http://schemas.microsoft.com/office/drawing/2014/chart" uri="{C3380CC4-5D6E-409C-BE32-E72D297353CC}">
              <c16:uniqueId val="{00000006-5B37-4D61-9B05-29E1E385DF4C}"/>
            </c:ext>
          </c:extLst>
        </c:ser>
        <c:dLbls>
          <c:showLegendKey val="0"/>
          <c:showVal val="0"/>
          <c:showCatName val="0"/>
          <c:showSerName val="0"/>
          <c:showPercent val="0"/>
          <c:showBubbleSize val="0"/>
          <c:showLeaderLines val="1"/>
        </c:dLbls>
        <c:firstSliceAng val="116"/>
        <c:extLst>
          <c:ext xmlns:c15="http://schemas.microsoft.com/office/drawing/2012/chart" uri="{02D57815-91ED-43cb-92C2-25804820EDAC}">
            <c15:filteredPieSeries>
              <c15:ser>
                <c:idx val="0"/>
                <c:order val="0"/>
                <c:tx>
                  <c:strRef>
                    <c:extLst>
                      <c:ext uri="{02D57815-91ED-43cb-92C2-25804820EDAC}">
                        <c15:formulaRef>
                          <c15:sqref>'Summ-Dollars'!$B$146</c15:sqref>
                        </c15:formulaRef>
                      </c:ext>
                    </c:extLst>
                    <c:strCache>
                      <c:ptCount val="1"/>
                      <c:pt idx="0">
                        <c:v>Received But Not Reviewed</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8-5B37-4D61-9B05-29E1E385DF4C}"/>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A-5B37-4D61-9B05-29E1E385DF4C}"/>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C-5B37-4D61-9B05-29E1E385DF4C}"/>
                    </c:ext>
                  </c:extLst>
                </c:dPt>
                <c:cat>
                  <c:strRef>
                    <c:extLst>
                      <c:ext uri="{02D57815-91ED-43cb-92C2-25804820EDAC}">
                        <c15:formulaRef>
                          <c15:sqref>'Summ-Dollars'!$A$147:$A$149</c15:sqref>
                        </c15:formulaRef>
                      </c:ext>
                    </c:extLst>
                    <c:strCache>
                      <c:ptCount val="3"/>
                      <c:pt idx="0">
                        <c:v>$100 K - $999 K</c:v>
                      </c:pt>
                      <c:pt idx="1">
                        <c:v>$1 M - $1.9 M</c:v>
                      </c:pt>
                      <c:pt idx="2">
                        <c:v>$2 M - $10 M</c:v>
                      </c:pt>
                    </c:strCache>
                  </c:strRef>
                </c:cat>
                <c:val>
                  <c:numRef>
                    <c:extLst>
                      <c:ext uri="{02D57815-91ED-43cb-92C2-25804820EDAC}">
                        <c15:formulaRef>
                          <c15:sqref>'Summ-Dollars'!$B$147:$B$149</c15:sqref>
                        </c15:formulaRef>
                      </c:ext>
                    </c:extLst>
                    <c:numCache>
                      <c:formatCode>0</c:formatCode>
                      <c:ptCount val="3"/>
                      <c:pt idx="0">
                        <c:v>16</c:v>
                      </c:pt>
                      <c:pt idx="1">
                        <c:v>1</c:v>
                      </c:pt>
                      <c:pt idx="2">
                        <c:v>6</c:v>
                      </c:pt>
                    </c:numCache>
                  </c:numRef>
                </c:val>
                <c:extLst>
                  <c:ext xmlns:c16="http://schemas.microsoft.com/office/drawing/2014/chart" uri="{C3380CC4-5D6E-409C-BE32-E72D297353CC}">
                    <c16:uniqueId val="{0000000D-5B37-4D61-9B05-29E1E385DF4C}"/>
                  </c:ext>
                </c:extLst>
              </c15:ser>
            </c15:filteredPieSeries>
            <c15:filteredPieSeries>
              <c15:ser>
                <c:idx val="1"/>
                <c:order val="1"/>
                <c:tx>
                  <c:strRef>
                    <c:extLst xmlns:c15="http://schemas.microsoft.com/office/drawing/2012/chart">
                      <c:ext xmlns:c15="http://schemas.microsoft.com/office/drawing/2012/chart" uri="{02D57815-91ED-43cb-92C2-25804820EDAC}">
                        <c15:formulaRef>
                          <c15:sqref>'Summ-Dollars'!$C$146</c15:sqref>
                        </c15:formulaRef>
                      </c:ext>
                    </c:extLst>
                    <c:strCache>
                      <c:ptCount val="1"/>
                      <c:pt idx="0">
                        <c:v>Passed Peer Review Challenge Process</c:v>
                      </c:pt>
                    </c:strCache>
                  </c:strRef>
                </c:tx>
                <c:dPt>
                  <c:idx val="0"/>
                  <c:bubble3D val="0"/>
                  <c:spPr>
                    <a:solidFill>
                      <a:schemeClr val="accent1"/>
                    </a:solidFill>
                    <a:ln w="19050">
                      <a:solidFill>
                        <a:schemeClr val="lt1"/>
                      </a:solidFill>
                    </a:ln>
                    <a:effectLst/>
                  </c:spPr>
                  <c:extLst xmlns:c15="http://schemas.microsoft.com/office/drawing/2012/chart">
                    <c:ext xmlns:c16="http://schemas.microsoft.com/office/drawing/2014/chart" uri="{C3380CC4-5D6E-409C-BE32-E72D297353CC}">
                      <c16:uniqueId val="{0000000F-5B37-4D61-9B05-29E1E385DF4C}"/>
                    </c:ext>
                  </c:extLst>
                </c:dPt>
                <c:dPt>
                  <c:idx val="1"/>
                  <c:bubble3D val="0"/>
                  <c:spPr>
                    <a:solidFill>
                      <a:schemeClr val="accent2"/>
                    </a:solidFill>
                    <a:ln w="19050">
                      <a:solidFill>
                        <a:schemeClr val="lt1"/>
                      </a:solidFill>
                    </a:ln>
                    <a:effectLst/>
                  </c:spPr>
                  <c:extLst xmlns:c15="http://schemas.microsoft.com/office/drawing/2012/chart">
                    <c:ext xmlns:c16="http://schemas.microsoft.com/office/drawing/2014/chart" uri="{C3380CC4-5D6E-409C-BE32-E72D297353CC}">
                      <c16:uniqueId val="{00000011-5B37-4D61-9B05-29E1E385DF4C}"/>
                    </c:ext>
                  </c:extLst>
                </c:dPt>
                <c:dPt>
                  <c:idx val="2"/>
                  <c:bubble3D val="0"/>
                  <c:spPr>
                    <a:solidFill>
                      <a:schemeClr val="accent3"/>
                    </a:solidFill>
                    <a:ln w="19050">
                      <a:solidFill>
                        <a:schemeClr val="lt1"/>
                      </a:solidFill>
                    </a:ln>
                    <a:effectLst/>
                  </c:spPr>
                  <c:extLst xmlns:c15="http://schemas.microsoft.com/office/drawing/2012/chart">
                    <c:ext xmlns:c16="http://schemas.microsoft.com/office/drawing/2014/chart" uri="{C3380CC4-5D6E-409C-BE32-E72D297353CC}">
                      <c16:uniqueId val="{00000013-5B37-4D61-9B05-29E1E385DF4C}"/>
                    </c:ext>
                  </c:extLst>
                </c:dPt>
                <c:cat>
                  <c:strRef>
                    <c:extLst xmlns:c15="http://schemas.microsoft.com/office/drawing/2012/chart">
                      <c:ext xmlns:c15="http://schemas.microsoft.com/office/drawing/2012/chart" uri="{02D57815-91ED-43cb-92C2-25804820EDAC}">
                        <c15:formulaRef>
                          <c15:sqref>'Summ-Dollars'!$A$147:$A$149</c15:sqref>
                        </c15:formulaRef>
                      </c:ext>
                    </c:extLst>
                    <c:strCache>
                      <c:ptCount val="3"/>
                      <c:pt idx="0">
                        <c:v>$100 K - $999 K</c:v>
                      </c:pt>
                      <c:pt idx="1">
                        <c:v>$1 M - $1.9 M</c:v>
                      </c:pt>
                      <c:pt idx="2">
                        <c:v>$2 M - $10 M</c:v>
                      </c:pt>
                    </c:strCache>
                  </c:strRef>
                </c:cat>
                <c:val>
                  <c:numRef>
                    <c:extLst xmlns:c15="http://schemas.microsoft.com/office/drawing/2012/chart">
                      <c:ext xmlns:c15="http://schemas.microsoft.com/office/drawing/2012/chart" uri="{02D57815-91ED-43cb-92C2-25804820EDAC}">
                        <c15:formulaRef>
                          <c15:sqref>'Summ-Dollars'!$C$147:$C$149</c15:sqref>
                        </c15:formulaRef>
                      </c:ext>
                    </c:extLst>
                    <c:numCache>
                      <c:formatCode>0</c:formatCode>
                      <c:ptCount val="3"/>
                      <c:pt idx="0">
                        <c:v>76</c:v>
                      </c:pt>
                      <c:pt idx="1">
                        <c:v>13</c:v>
                      </c:pt>
                      <c:pt idx="2">
                        <c:v>3</c:v>
                      </c:pt>
                    </c:numCache>
                  </c:numRef>
                </c:val>
                <c:extLst xmlns:c15="http://schemas.microsoft.com/office/drawing/2012/chart">
                  <c:ext xmlns:c16="http://schemas.microsoft.com/office/drawing/2014/chart" uri="{C3380CC4-5D6E-409C-BE32-E72D297353CC}">
                    <c16:uniqueId val="{00000014-5B37-4D61-9B05-29E1E385DF4C}"/>
                  </c:ext>
                </c:extLst>
              </c15:ser>
            </c15:filteredPieSeries>
            <c15:filteredPieSeries>
              <c15:ser>
                <c:idx val="2"/>
                <c:order val="2"/>
                <c:tx>
                  <c:strRef>
                    <c:extLst xmlns:c15="http://schemas.microsoft.com/office/drawing/2012/chart">
                      <c:ext xmlns:c15="http://schemas.microsoft.com/office/drawing/2012/chart" uri="{02D57815-91ED-43cb-92C2-25804820EDAC}">
                        <c15:formulaRef>
                          <c15:sqref>'Summ-Dollars'!$D$146</c15:sqref>
                        </c15:formulaRef>
                      </c:ext>
                    </c:extLst>
                    <c:strCache>
                      <c:ptCount val="1"/>
                      <c:pt idx="0">
                        <c:v>Approved by Board Pending Approp. - Ready To Fund</c:v>
                      </c:pt>
                    </c:strCache>
                  </c:strRef>
                </c:tx>
                <c:dPt>
                  <c:idx val="0"/>
                  <c:bubble3D val="0"/>
                  <c:spPr>
                    <a:solidFill>
                      <a:schemeClr val="accent1"/>
                    </a:solidFill>
                    <a:ln w="19050">
                      <a:solidFill>
                        <a:schemeClr val="lt1"/>
                      </a:solidFill>
                    </a:ln>
                    <a:effectLst/>
                  </c:spPr>
                  <c:extLst xmlns:c15="http://schemas.microsoft.com/office/drawing/2012/chart">
                    <c:ext xmlns:c16="http://schemas.microsoft.com/office/drawing/2014/chart" uri="{C3380CC4-5D6E-409C-BE32-E72D297353CC}">
                      <c16:uniqueId val="{00000016-5B37-4D61-9B05-29E1E385DF4C}"/>
                    </c:ext>
                  </c:extLst>
                </c:dPt>
                <c:dPt>
                  <c:idx val="1"/>
                  <c:bubble3D val="0"/>
                  <c:spPr>
                    <a:solidFill>
                      <a:schemeClr val="accent2"/>
                    </a:solidFill>
                    <a:ln w="19050">
                      <a:solidFill>
                        <a:schemeClr val="lt1"/>
                      </a:solidFill>
                    </a:ln>
                    <a:effectLst/>
                  </c:spPr>
                  <c:extLst xmlns:c15="http://schemas.microsoft.com/office/drawing/2012/chart">
                    <c:ext xmlns:c16="http://schemas.microsoft.com/office/drawing/2014/chart" uri="{C3380CC4-5D6E-409C-BE32-E72D297353CC}">
                      <c16:uniqueId val="{00000018-5B37-4D61-9B05-29E1E385DF4C}"/>
                    </c:ext>
                  </c:extLst>
                </c:dPt>
                <c:dPt>
                  <c:idx val="2"/>
                  <c:bubble3D val="0"/>
                  <c:spPr>
                    <a:solidFill>
                      <a:schemeClr val="accent3"/>
                    </a:solidFill>
                    <a:ln w="19050">
                      <a:solidFill>
                        <a:schemeClr val="lt1"/>
                      </a:solidFill>
                    </a:ln>
                    <a:effectLst/>
                  </c:spPr>
                  <c:extLst xmlns:c15="http://schemas.microsoft.com/office/drawing/2012/chart">
                    <c:ext xmlns:c16="http://schemas.microsoft.com/office/drawing/2014/chart" uri="{C3380CC4-5D6E-409C-BE32-E72D297353CC}">
                      <c16:uniqueId val="{0000001A-5B37-4D61-9B05-29E1E385DF4C}"/>
                    </c:ext>
                  </c:extLst>
                </c:dPt>
                <c:cat>
                  <c:strRef>
                    <c:extLst xmlns:c15="http://schemas.microsoft.com/office/drawing/2012/chart">
                      <c:ext xmlns:c15="http://schemas.microsoft.com/office/drawing/2012/chart" uri="{02D57815-91ED-43cb-92C2-25804820EDAC}">
                        <c15:formulaRef>
                          <c15:sqref>'Summ-Dollars'!$A$147:$A$149</c15:sqref>
                        </c15:formulaRef>
                      </c:ext>
                    </c:extLst>
                    <c:strCache>
                      <c:ptCount val="3"/>
                      <c:pt idx="0">
                        <c:v>$100 K - $999 K</c:v>
                      </c:pt>
                      <c:pt idx="1">
                        <c:v>$1 M - $1.9 M</c:v>
                      </c:pt>
                      <c:pt idx="2">
                        <c:v>$2 M - $10 M</c:v>
                      </c:pt>
                    </c:strCache>
                  </c:strRef>
                </c:cat>
                <c:val>
                  <c:numRef>
                    <c:extLst xmlns:c15="http://schemas.microsoft.com/office/drawing/2012/chart">
                      <c:ext xmlns:c15="http://schemas.microsoft.com/office/drawing/2012/chart" uri="{02D57815-91ED-43cb-92C2-25804820EDAC}">
                        <c15:formulaRef>
                          <c15:sqref>'Summ-Dollars'!$D$147:$D$149</c15:sqref>
                        </c15:formulaRef>
                      </c:ext>
                    </c:extLst>
                    <c:numCache>
                      <c:formatCode>0</c:formatCode>
                      <c:ptCount val="3"/>
                      <c:pt idx="0">
                        <c:v>401</c:v>
                      </c:pt>
                      <c:pt idx="1">
                        <c:v>24</c:v>
                      </c:pt>
                      <c:pt idx="2">
                        <c:v>42</c:v>
                      </c:pt>
                    </c:numCache>
                  </c:numRef>
                </c:val>
                <c:extLst xmlns:c15="http://schemas.microsoft.com/office/drawing/2012/chart">
                  <c:ext xmlns:c16="http://schemas.microsoft.com/office/drawing/2014/chart" uri="{C3380CC4-5D6E-409C-BE32-E72D297353CC}">
                    <c16:uniqueId val="{0000001B-5B37-4D61-9B05-29E1E385DF4C}"/>
                  </c:ext>
                </c:extLst>
              </c15:ser>
            </c15:filteredPieSeries>
            <c15:filteredPieSeries>
              <c15:ser>
                <c:idx val="4"/>
                <c:order val="4"/>
                <c:tx>
                  <c:strRef>
                    <c:extLst xmlns:c15="http://schemas.microsoft.com/office/drawing/2012/chart">
                      <c:ext xmlns:c15="http://schemas.microsoft.com/office/drawing/2012/chart" uri="{02D57815-91ED-43cb-92C2-25804820EDAC}">
                        <c15:formulaRef>
                          <c15:sqref>'Summ-Dollars'!$F$146</c15:sqref>
                        </c15:formulaRef>
                      </c:ext>
                    </c:extLst>
                    <c:strCache>
                      <c:ptCount val="1"/>
                      <c:pt idx="0">
                        <c:v>Distribution Percentage</c:v>
                      </c:pt>
                    </c:strCache>
                  </c:strRef>
                </c:tx>
                <c:dPt>
                  <c:idx val="0"/>
                  <c:bubble3D val="0"/>
                  <c:spPr>
                    <a:solidFill>
                      <a:schemeClr val="accent1"/>
                    </a:solidFill>
                    <a:ln w="19050">
                      <a:solidFill>
                        <a:schemeClr val="lt1"/>
                      </a:solidFill>
                    </a:ln>
                    <a:effectLst/>
                  </c:spPr>
                  <c:extLst xmlns:c15="http://schemas.microsoft.com/office/drawing/2012/chart">
                    <c:ext xmlns:c16="http://schemas.microsoft.com/office/drawing/2014/chart" uri="{C3380CC4-5D6E-409C-BE32-E72D297353CC}">
                      <c16:uniqueId val="{0000001D-5B37-4D61-9B05-29E1E385DF4C}"/>
                    </c:ext>
                  </c:extLst>
                </c:dPt>
                <c:dPt>
                  <c:idx val="1"/>
                  <c:bubble3D val="0"/>
                  <c:spPr>
                    <a:solidFill>
                      <a:schemeClr val="accent2"/>
                    </a:solidFill>
                    <a:ln w="19050">
                      <a:solidFill>
                        <a:schemeClr val="lt1"/>
                      </a:solidFill>
                    </a:ln>
                    <a:effectLst/>
                  </c:spPr>
                  <c:extLst xmlns:c15="http://schemas.microsoft.com/office/drawing/2012/chart">
                    <c:ext xmlns:c16="http://schemas.microsoft.com/office/drawing/2014/chart" uri="{C3380CC4-5D6E-409C-BE32-E72D297353CC}">
                      <c16:uniqueId val="{0000001F-5B37-4D61-9B05-29E1E385DF4C}"/>
                    </c:ext>
                  </c:extLst>
                </c:dPt>
                <c:dPt>
                  <c:idx val="2"/>
                  <c:bubble3D val="0"/>
                  <c:spPr>
                    <a:solidFill>
                      <a:schemeClr val="accent3"/>
                    </a:solidFill>
                    <a:ln w="19050">
                      <a:solidFill>
                        <a:schemeClr val="lt1"/>
                      </a:solidFill>
                    </a:ln>
                    <a:effectLst/>
                  </c:spPr>
                  <c:extLst xmlns:c15="http://schemas.microsoft.com/office/drawing/2012/chart">
                    <c:ext xmlns:c16="http://schemas.microsoft.com/office/drawing/2014/chart" uri="{C3380CC4-5D6E-409C-BE32-E72D297353CC}">
                      <c16:uniqueId val="{00000021-5B37-4D61-9B05-29E1E385DF4C}"/>
                    </c:ext>
                  </c:extLst>
                </c:dPt>
                <c:dLbls>
                  <c:dLbl>
                    <c:idx val="0"/>
                    <c:layout>
                      <c:manualLayout>
                        <c:x val="6.8396653543307082E-2"/>
                        <c:y val="2.7720545348498105E-2"/>
                      </c:manualLayout>
                    </c:layout>
                    <c:showLegendKey val="0"/>
                    <c:showVal val="1"/>
                    <c:showCatName val="1"/>
                    <c:showSerName val="0"/>
                    <c:showPercent val="0"/>
                    <c:showBubbleSize val="0"/>
                    <c:extLst xmlns:c15="http://schemas.microsoft.com/office/drawing/2012/chart">
                      <c:ext xmlns:c15="http://schemas.microsoft.com/office/drawing/2012/chart" uri="{CE6537A1-D6FC-4f65-9D91-7224C49458BB}"/>
                      <c:ext xmlns:c16="http://schemas.microsoft.com/office/drawing/2014/chart" uri="{C3380CC4-5D6E-409C-BE32-E72D297353CC}">
                        <c16:uniqueId val="{0000001D-5B37-4D61-9B05-29E1E385DF4C}"/>
                      </c:ext>
                    </c:extLst>
                  </c:dLbl>
                  <c:dLbl>
                    <c:idx val="1"/>
                    <c:layout>
                      <c:manualLayout>
                        <c:x val="-6.0714238845144354E-2"/>
                        <c:y val="-2.2199985418489356E-2"/>
                      </c:manualLayout>
                    </c:layout>
                    <c:showLegendKey val="0"/>
                    <c:showVal val="1"/>
                    <c:showCatName val="1"/>
                    <c:showSerName val="0"/>
                    <c:showPercent val="0"/>
                    <c:showBubbleSize val="0"/>
                    <c:extLst xmlns:c15="http://schemas.microsoft.com/office/drawing/2012/chart">
                      <c:ext xmlns:c15="http://schemas.microsoft.com/office/drawing/2012/chart" uri="{CE6537A1-D6FC-4f65-9D91-7224C49458BB}"/>
                      <c:ext xmlns:c16="http://schemas.microsoft.com/office/drawing/2014/chart" uri="{C3380CC4-5D6E-409C-BE32-E72D297353CC}">
                        <c16:uniqueId val="{0000001F-5B37-4D61-9B05-29E1E385DF4C}"/>
                      </c:ext>
                    </c:extLst>
                  </c:dLbl>
                  <c:dLbl>
                    <c:idx val="2"/>
                    <c:layout>
                      <c:manualLayout>
                        <c:x val="-7.4920384951881011E-2"/>
                        <c:y val="1.3180227471566034E-2"/>
                      </c:manualLayout>
                    </c:layout>
                    <c:showLegendKey val="0"/>
                    <c:showVal val="1"/>
                    <c:showCatName val="1"/>
                    <c:showSerName val="0"/>
                    <c:showPercent val="0"/>
                    <c:showBubbleSize val="0"/>
                    <c:extLst xmlns:c15="http://schemas.microsoft.com/office/drawing/2012/chart">
                      <c:ext xmlns:c15="http://schemas.microsoft.com/office/drawing/2012/chart" uri="{CE6537A1-D6FC-4f65-9D91-7224C49458BB}"/>
                      <c:ext xmlns:c16="http://schemas.microsoft.com/office/drawing/2014/chart" uri="{C3380CC4-5D6E-409C-BE32-E72D297353CC}">
                        <c16:uniqueId val="{00000021-5B37-4D61-9B05-29E1E385DF4C}"/>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1"/>
                  <c:showSerName val="0"/>
                  <c:showPercent val="0"/>
                  <c:showBubbleSize val="0"/>
                  <c:showLeaderLines val="1"/>
                  <c:leaderLines>
                    <c:spPr>
                      <a:ln w="9525" cap="flat" cmpd="sng" algn="ctr">
                        <a:solidFill>
                          <a:schemeClr val="tx1">
                            <a:lumMod val="35000"/>
                            <a:lumOff val="65000"/>
                          </a:schemeClr>
                        </a:solidFill>
                        <a:round/>
                      </a:ln>
                      <a:effectLst/>
                    </c:spPr>
                  </c:leaderLines>
                  <c:extLst xmlns:c15="http://schemas.microsoft.com/office/drawing/2012/chart">
                    <c:ext xmlns:c15="http://schemas.microsoft.com/office/drawing/2012/chart" uri="{CE6537A1-D6FC-4f65-9D91-7224C49458BB}"/>
                  </c:extLst>
                </c:dLbls>
                <c:cat>
                  <c:strRef>
                    <c:extLst xmlns:c15="http://schemas.microsoft.com/office/drawing/2012/chart">
                      <c:ext xmlns:c15="http://schemas.microsoft.com/office/drawing/2012/chart" uri="{02D57815-91ED-43cb-92C2-25804820EDAC}">
                        <c15:formulaRef>
                          <c15:sqref>'Summ-Dollars'!$A$147:$A$149</c15:sqref>
                        </c15:formulaRef>
                      </c:ext>
                    </c:extLst>
                    <c:strCache>
                      <c:ptCount val="3"/>
                      <c:pt idx="0">
                        <c:v>$100 K - $999 K</c:v>
                      </c:pt>
                      <c:pt idx="1">
                        <c:v>$1 M - $1.9 M</c:v>
                      </c:pt>
                      <c:pt idx="2">
                        <c:v>$2 M - $10 M</c:v>
                      </c:pt>
                    </c:strCache>
                  </c:strRef>
                </c:cat>
                <c:val>
                  <c:numRef>
                    <c:extLst xmlns:c15="http://schemas.microsoft.com/office/drawing/2012/chart">
                      <c:ext xmlns:c15="http://schemas.microsoft.com/office/drawing/2012/chart" uri="{02D57815-91ED-43cb-92C2-25804820EDAC}">
                        <c15:formulaRef>
                          <c15:sqref>'Summ-Dollars'!$F$147:$F$149</c15:sqref>
                        </c15:formulaRef>
                      </c:ext>
                    </c:extLst>
                    <c:numCache>
                      <c:formatCode>0.0%</c:formatCode>
                      <c:ptCount val="3"/>
                      <c:pt idx="0">
                        <c:v>0.84709999999999996</c:v>
                      </c:pt>
                      <c:pt idx="1">
                        <c:v>6.5299999999999997E-2</c:v>
                      </c:pt>
                      <c:pt idx="2">
                        <c:v>8.7599999999999997E-2</c:v>
                      </c:pt>
                    </c:numCache>
                  </c:numRef>
                </c:val>
                <c:extLst xmlns:c15="http://schemas.microsoft.com/office/drawing/2012/chart">
                  <c:ext xmlns:c16="http://schemas.microsoft.com/office/drawing/2014/chart" uri="{C3380CC4-5D6E-409C-BE32-E72D297353CC}">
                    <c16:uniqueId val="{00000022-5B37-4D61-9B05-29E1E385DF4C}"/>
                  </c:ext>
                </c:extLst>
              </c15:ser>
            </c15:filteredPieSeries>
          </c:ext>
        </c:extLst>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trlProps/ctrlProp1.xml><?xml version="1.0" encoding="utf-8"?>
<formControlPr xmlns="http://schemas.microsoft.com/office/spreadsheetml/2009/9/main" objectType="Button" lockText="1"/>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_rels/drawing3.xml.rels><?xml version="1.0" encoding="UTF-8" standalone="yes"?>
<Relationships xmlns="http://schemas.openxmlformats.org/package/2006/relationships"><Relationship Id="rId1" Type="http://schemas.openxmlformats.org/officeDocument/2006/relationships/hyperlink" Target="#Charts!A1"/></Relationships>
</file>

<file path=xl/drawings/_rels/drawing7.xml.rels><?xml version="1.0" encoding="UTF-8" standalone="yes"?>
<Relationships xmlns="http://schemas.openxmlformats.org/package/2006/relationships"><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xdr:from>
      <xdr:col>0</xdr:col>
      <xdr:colOff>297655</xdr:colOff>
      <xdr:row>3</xdr:row>
      <xdr:rowOff>57150</xdr:rowOff>
    </xdr:from>
    <xdr:to>
      <xdr:col>6</xdr:col>
      <xdr:colOff>547687</xdr:colOff>
      <xdr:row>29</xdr:row>
      <xdr:rowOff>107156</xdr:rowOff>
    </xdr:to>
    <xdr:graphicFrame macro="">
      <xdr:nvGraphicFramePr>
        <xdr:cNvPr id="3" name="Chart 2">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338138</xdr:colOff>
      <xdr:row>31</xdr:row>
      <xdr:rowOff>21431</xdr:rowOff>
    </xdr:from>
    <xdr:to>
      <xdr:col>6</xdr:col>
      <xdr:colOff>559593</xdr:colOff>
      <xdr:row>59</xdr:row>
      <xdr:rowOff>107156</xdr:rowOff>
    </xdr:to>
    <xdr:graphicFrame macro="">
      <xdr:nvGraphicFramePr>
        <xdr:cNvPr id="4" name="Chart 3">
          <a:extLst>
            <a:ext uri="{FF2B5EF4-FFF2-40B4-BE49-F238E27FC236}">
              <a16:creationId xmlns:a16="http://schemas.microsoft.com/office/drawing/2014/main" id="{00000000-0008-0000-00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6</xdr:col>
      <xdr:colOff>295275</xdr:colOff>
      <xdr:row>43</xdr:row>
      <xdr:rowOff>66675</xdr:rowOff>
    </xdr:from>
    <xdr:ext cx="184731" cy="264560"/>
    <xdr:sp macro="" textlink="">
      <xdr:nvSpPr>
        <xdr:cNvPr id="8" name="TextBox 7">
          <a:extLst>
            <a:ext uri="{FF2B5EF4-FFF2-40B4-BE49-F238E27FC236}">
              <a16:creationId xmlns:a16="http://schemas.microsoft.com/office/drawing/2014/main" id="{00000000-0008-0000-0000-000008000000}"/>
            </a:ext>
          </a:extLst>
        </xdr:cNvPr>
        <xdr:cNvSpPr txBox="1"/>
      </xdr:nvSpPr>
      <xdr:spPr>
        <a:xfrm>
          <a:off x="7620000" y="7143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twoCellAnchor>
    <xdr:from>
      <xdr:col>0</xdr:col>
      <xdr:colOff>300035</xdr:colOff>
      <xdr:row>61</xdr:row>
      <xdr:rowOff>23812</xdr:rowOff>
    </xdr:from>
    <xdr:to>
      <xdr:col>6</xdr:col>
      <xdr:colOff>535781</xdr:colOff>
      <xdr:row>88</xdr:row>
      <xdr:rowOff>154780</xdr:rowOff>
    </xdr:to>
    <xdr:graphicFrame macro="">
      <xdr:nvGraphicFramePr>
        <xdr:cNvPr id="10" name="Chart 9">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309562</xdr:colOff>
      <xdr:row>91</xdr:row>
      <xdr:rowOff>27780</xdr:rowOff>
    </xdr:from>
    <xdr:to>
      <xdr:col>6</xdr:col>
      <xdr:colOff>523874</xdr:colOff>
      <xdr:row>118</xdr:row>
      <xdr:rowOff>-1</xdr:rowOff>
    </xdr:to>
    <xdr:graphicFrame macro="">
      <xdr:nvGraphicFramePr>
        <xdr:cNvPr id="12" name="Chart 11">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61</xdr:col>
      <xdr:colOff>226220</xdr:colOff>
      <xdr:row>139</xdr:row>
      <xdr:rowOff>166686</xdr:rowOff>
    </xdr:from>
    <xdr:to>
      <xdr:col>75</xdr:col>
      <xdr:colOff>464343</xdr:colOff>
      <xdr:row>177</xdr:row>
      <xdr:rowOff>154782</xdr:rowOff>
    </xdr:to>
    <xdr:graphicFrame macro="">
      <xdr:nvGraphicFramePr>
        <xdr:cNvPr id="6" name="Chart 1">
          <a:extLst>
            <a:ext uri="{FF2B5EF4-FFF2-40B4-BE49-F238E27FC236}">
              <a16:creationId xmlns:a16="http://schemas.microsoft.com/office/drawing/2014/main" id="{00000000-0008-0000-00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0.88258</cdr:x>
      <cdr:y>0.92152</cdr:y>
    </cdr:from>
    <cdr:to>
      <cdr:x>1</cdr:x>
      <cdr:y>0.97884</cdr:y>
    </cdr:to>
    <cdr:sp macro="" textlink="Charts!$K$58">
      <cdr:nvSpPr>
        <cdr:cNvPr id="2" name="TextBox 4"/>
        <cdr:cNvSpPr txBox="1"/>
      </cdr:nvSpPr>
      <cdr:spPr>
        <a:xfrm xmlns:a="http://schemas.openxmlformats.org/drawingml/2006/main">
          <a:off x="5775326" y="3317876"/>
          <a:ext cx="768350" cy="206374"/>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fld id="{08CD02CE-3717-4E85-B367-8F072FAAF199}" type="TxLink">
            <a:rPr lang="en-US" sz="800" b="0" i="0" u="none" strike="noStrike">
              <a:solidFill>
                <a:srgbClr val="000000"/>
              </a:solidFill>
              <a:latin typeface="Tahoma"/>
              <a:ea typeface="Tahoma"/>
              <a:cs typeface="Tahoma"/>
            </a:rPr>
            <a:pPr/>
            <a:t>4/1/2021</a:t>
          </a:fld>
          <a:endParaRPr lang="en-US" sz="800"/>
        </a:p>
      </cdr:txBody>
    </cdr:sp>
  </cdr:relSizeAnchor>
  <cdr:relSizeAnchor xmlns:cdr="http://schemas.openxmlformats.org/drawingml/2006/chartDrawing">
    <cdr:from>
      <cdr:x>0.32245</cdr:x>
      <cdr:y>0.01076</cdr:y>
    </cdr:from>
    <cdr:to>
      <cdr:x>0.67619</cdr:x>
      <cdr:y>0.14915</cdr:y>
    </cdr:to>
    <cdr:sp macro="" textlink="">
      <cdr:nvSpPr>
        <cdr:cNvPr id="3" name="TextBox 2"/>
        <cdr:cNvSpPr txBox="1"/>
      </cdr:nvSpPr>
      <cdr:spPr>
        <a:xfrm xmlns:a="http://schemas.openxmlformats.org/drawingml/2006/main">
          <a:off x="2821780" y="50007"/>
          <a:ext cx="3095625" cy="642936"/>
        </a:xfrm>
        <a:prstGeom xmlns:a="http://schemas.openxmlformats.org/drawingml/2006/main" prst="rect">
          <a:avLst/>
        </a:prstGeom>
      </cdr:spPr>
      <cdr:txBody>
        <a:bodyPr xmlns:a="http://schemas.openxmlformats.org/drawingml/2006/main" vertOverflow="clip" wrap="square" rtlCol="0" anchor="ctr"/>
        <a:lstStyle xmlns:a="http://schemas.openxmlformats.org/drawingml/2006/main"/>
        <a:p xmlns:a="http://schemas.openxmlformats.org/drawingml/2006/main">
          <a:pPr marL="0" marR="0" lvl="0" indent="0" algn="ctr" defTabSz="914400" rtl="0" eaLnBrk="1" fontAlgn="auto" latinLnBrk="0" hangingPunct="1">
            <a:lnSpc>
              <a:spcPct val="100000"/>
            </a:lnSpc>
            <a:spcBef>
              <a:spcPts val="0"/>
            </a:spcBef>
            <a:spcAft>
              <a:spcPts val="0"/>
            </a:spcAft>
            <a:buClrTx/>
            <a:buSzTx/>
            <a:buFontTx/>
            <a:buNone/>
            <a:tabLst/>
            <a:defRPr/>
          </a:pPr>
          <a:r>
            <a:rPr lang="en-US" sz="1600" b="1" i="0" baseline="0">
              <a:effectLst/>
              <a:latin typeface="+mn-lt"/>
              <a:ea typeface="+mn-ea"/>
              <a:cs typeface="+mn-cs"/>
            </a:rPr>
            <a:t>TRIP Appropriations </a:t>
          </a:r>
          <a:endParaRPr lang="en-US" sz="1600">
            <a:effectLst/>
          </a:endParaRPr>
        </a:p>
        <a:p xmlns:a="http://schemas.openxmlformats.org/drawingml/2006/main">
          <a:pPr marL="0" marR="0" lvl="0" indent="0" algn="ctr" defTabSz="914400" rtl="0" eaLnBrk="1" fontAlgn="auto" latinLnBrk="0" hangingPunct="1">
            <a:lnSpc>
              <a:spcPct val="100000"/>
            </a:lnSpc>
            <a:spcBef>
              <a:spcPts val="0"/>
            </a:spcBef>
            <a:spcAft>
              <a:spcPts val="0"/>
            </a:spcAft>
            <a:buClrTx/>
            <a:buSzTx/>
            <a:buFontTx/>
            <a:buNone/>
            <a:tabLst/>
            <a:defRPr/>
          </a:pPr>
          <a:r>
            <a:rPr lang="en-US" sz="1600" b="1" i="0" baseline="0">
              <a:effectLst/>
              <a:latin typeface="+mn-lt"/>
              <a:ea typeface="+mn-ea"/>
              <a:cs typeface="+mn-cs"/>
            </a:rPr>
            <a:t> FY 2010 - FY 2021</a:t>
          </a:r>
          <a:endParaRPr lang="en-US" sz="1600"/>
        </a:p>
      </cdr:txBody>
    </cdr:sp>
  </cdr:relSizeAnchor>
  <cdr:relSizeAnchor xmlns:cdr="http://schemas.openxmlformats.org/drawingml/2006/chartDrawing">
    <cdr:from>
      <cdr:x>0.62485</cdr:x>
      <cdr:y>0.16709</cdr:y>
    </cdr:from>
    <cdr:to>
      <cdr:x>0.97687</cdr:x>
      <cdr:y>0.23116</cdr:y>
    </cdr:to>
    <cdr:sp macro="" textlink="Charts!$J$25">
      <cdr:nvSpPr>
        <cdr:cNvPr id="4" name="TextBox 1">
          <a:extLst xmlns:a="http://schemas.openxmlformats.org/drawingml/2006/main">
            <a:ext uri="{FF2B5EF4-FFF2-40B4-BE49-F238E27FC236}">
              <a16:creationId xmlns:a16="http://schemas.microsoft.com/office/drawing/2014/main" id="{6AC0093F-7997-4509-8ABC-81409DE5A368}"/>
            </a:ext>
          </a:extLst>
        </cdr:cNvPr>
        <cdr:cNvSpPr txBox="1"/>
      </cdr:nvSpPr>
      <cdr:spPr>
        <a:xfrm xmlns:a="http://schemas.openxmlformats.org/drawingml/2006/main">
          <a:off x="5468143" y="776287"/>
          <a:ext cx="3080545" cy="297656"/>
        </a:xfrm>
        <a:prstGeom xmlns:a="http://schemas.openxmlformats.org/drawingml/2006/main" prst="rect">
          <a:avLst/>
        </a:prstGeom>
        <a:ln xmlns:a="http://schemas.openxmlformats.org/drawingml/2006/main">
          <a:solidFill>
            <a:sysClr val="windowText" lastClr="000000">
              <a:lumMod val="25000"/>
              <a:lumOff val="75000"/>
            </a:sysClr>
          </a:solidFill>
        </a:ln>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fld id="{57FFA400-BE87-4F71-9DFA-B80A0B078BCA}" type="TxLink">
            <a:rPr lang="en-US" sz="1400" b="0" i="0" u="none" strike="noStrike">
              <a:solidFill>
                <a:srgbClr val="000000"/>
              </a:solidFill>
              <a:latin typeface="Tahoma"/>
              <a:ea typeface="Tahoma"/>
              <a:cs typeface="Tahoma"/>
            </a:rPr>
            <a:pPr/>
            <a:t>Total Appropriations: $361.2 Million</a:t>
          </a:fld>
          <a:endParaRPr lang="en-US" sz="1400"/>
        </a:p>
      </cdr:txBody>
    </cdr:sp>
  </cdr:relSizeAnchor>
</c:userShapes>
</file>

<file path=xl/drawings/drawing3.xml><?xml version="1.0" encoding="utf-8"?>
<c:userShapes xmlns:c="http://schemas.openxmlformats.org/drawingml/2006/chart">
  <cdr:relSizeAnchor xmlns:cdr="http://schemas.openxmlformats.org/drawingml/2006/chartDrawing">
    <cdr:from>
      <cdr:x>0.04234</cdr:x>
      <cdr:y>0.91906</cdr:y>
    </cdr:from>
    <cdr:to>
      <cdr:x>0.41898</cdr:x>
      <cdr:y>0.98172</cdr:y>
    </cdr:to>
    <cdr:sp macro="" textlink="">
      <cdr:nvSpPr>
        <cdr:cNvPr id="2" name="TextBox 1"/>
        <cdr:cNvSpPr txBox="1"/>
      </cdr:nvSpPr>
      <cdr:spPr>
        <a:xfrm xmlns:a="http://schemas.openxmlformats.org/drawingml/2006/main">
          <a:off x="276225" y="3352800"/>
          <a:ext cx="2457450"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0.03066</cdr:x>
      <cdr:y>0.89295</cdr:y>
    </cdr:from>
    <cdr:to>
      <cdr:x>0.41168</cdr:x>
      <cdr:y>0.97128</cdr:y>
    </cdr:to>
    <cdr:sp macro="" textlink="">
      <cdr:nvSpPr>
        <cdr:cNvPr id="3" name="TextBox 2">
          <a:hlinkClick xmlns:a="http://schemas.openxmlformats.org/drawingml/2006/main" xmlns:r="http://schemas.openxmlformats.org/officeDocument/2006/relationships" r:id="rId1"/>
        </cdr:cNvPr>
        <cdr:cNvSpPr txBox="1"/>
      </cdr:nvSpPr>
      <cdr:spPr>
        <a:xfrm xmlns:a="http://schemas.openxmlformats.org/drawingml/2006/main">
          <a:off x="200025" y="3257550"/>
          <a:ext cx="2486025" cy="2857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0.03796</cdr:x>
      <cdr:y>0.90862</cdr:y>
    </cdr:from>
    <cdr:to>
      <cdr:x>0.41022</cdr:x>
      <cdr:y>0.98433</cdr:y>
    </cdr:to>
    <cdr:sp macro="" textlink="">
      <cdr:nvSpPr>
        <cdr:cNvPr id="4" name="TextBox 3"/>
        <cdr:cNvSpPr txBox="1"/>
      </cdr:nvSpPr>
      <cdr:spPr>
        <a:xfrm xmlns:a="http://schemas.openxmlformats.org/drawingml/2006/main">
          <a:off x="247650" y="3314700"/>
          <a:ext cx="2428875" cy="2762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0.04818</cdr:x>
      <cdr:y>0.90078</cdr:y>
    </cdr:from>
    <cdr:to>
      <cdr:x>0.39854</cdr:x>
      <cdr:y>0.96345</cdr:y>
    </cdr:to>
    <cdr:sp macro="" textlink="">
      <cdr:nvSpPr>
        <cdr:cNvPr id="5" name="TextBox 4"/>
        <cdr:cNvSpPr txBox="1"/>
      </cdr:nvSpPr>
      <cdr:spPr>
        <a:xfrm xmlns:a="http://schemas.openxmlformats.org/drawingml/2006/main">
          <a:off x="314325" y="3286125"/>
          <a:ext cx="2286000"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0.03796</cdr:x>
      <cdr:y>0.89817</cdr:y>
    </cdr:from>
    <cdr:to>
      <cdr:x>0.42336</cdr:x>
      <cdr:y>0.96606</cdr:y>
    </cdr:to>
    <cdr:sp macro="" textlink="">
      <cdr:nvSpPr>
        <cdr:cNvPr id="6" name="TextBox 5"/>
        <cdr:cNvSpPr txBox="1"/>
      </cdr:nvSpPr>
      <cdr:spPr>
        <a:xfrm xmlns:a="http://schemas.openxmlformats.org/drawingml/2006/main">
          <a:off x="247650" y="3276600"/>
          <a:ext cx="2514600"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0.87758</cdr:x>
      <cdr:y>0.92963</cdr:y>
    </cdr:from>
    <cdr:to>
      <cdr:x>0.98553</cdr:x>
      <cdr:y>0.97647</cdr:y>
    </cdr:to>
    <cdr:sp macro="" textlink="Charts!$K$58">
      <cdr:nvSpPr>
        <cdr:cNvPr id="8" name="TextBox 4"/>
        <cdr:cNvSpPr txBox="1"/>
      </cdr:nvSpPr>
      <cdr:spPr>
        <a:xfrm xmlns:a="http://schemas.openxmlformats.org/drawingml/2006/main">
          <a:off x="5776020" y="3763270"/>
          <a:ext cx="710505" cy="189605"/>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fld id="{E98FE27E-DBFD-450F-ADBB-1E98D325573D}" type="TxLink">
            <a:rPr lang="en-US" sz="800" b="0" i="0" u="none" strike="noStrike">
              <a:solidFill>
                <a:srgbClr val="000000"/>
              </a:solidFill>
              <a:latin typeface="Tahoma"/>
              <a:ea typeface="Tahoma"/>
              <a:cs typeface="Tahoma"/>
            </a:rPr>
            <a:pPr/>
            <a:t>4/1/2021</a:t>
          </a:fld>
          <a:endParaRPr lang="en-US" sz="800"/>
        </a:p>
      </cdr:txBody>
    </cdr:sp>
  </cdr:relSizeAnchor>
  <cdr:relSizeAnchor xmlns:cdr="http://schemas.openxmlformats.org/drawingml/2006/chartDrawing">
    <cdr:from>
      <cdr:x>0.57887</cdr:x>
      <cdr:y>0.07294</cdr:y>
    </cdr:from>
    <cdr:to>
      <cdr:x>0.7178</cdr:x>
      <cdr:y>0.29882</cdr:y>
    </cdr:to>
    <cdr:sp macro="" textlink="">
      <cdr:nvSpPr>
        <cdr:cNvPr id="10" name="TextBox 9"/>
        <cdr:cNvSpPr txBox="1"/>
      </cdr:nvSpPr>
      <cdr:spPr>
        <a:xfrm xmlns:a="http://schemas.openxmlformats.org/drawingml/2006/main">
          <a:off x="3810000" y="295275"/>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0.59658</cdr:x>
      <cdr:y>0.11824</cdr:y>
    </cdr:from>
    <cdr:to>
      <cdr:x>0.98772</cdr:x>
      <cdr:y>0.19339</cdr:y>
    </cdr:to>
    <cdr:sp macro="" textlink="Charts!$J$55">
      <cdr:nvSpPr>
        <cdr:cNvPr id="7" name="TextBox 6"/>
        <cdr:cNvSpPr txBox="1"/>
      </cdr:nvSpPr>
      <cdr:spPr>
        <a:xfrm xmlns:a="http://schemas.openxmlformats.org/drawingml/2006/main">
          <a:off x="5203723" y="561975"/>
          <a:ext cx="3411639" cy="357187"/>
        </a:xfrm>
        <a:prstGeom xmlns:a="http://schemas.openxmlformats.org/drawingml/2006/main" prst="rect">
          <a:avLst/>
        </a:prstGeom>
        <a:ln xmlns:a="http://schemas.openxmlformats.org/drawingml/2006/main">
          <a:solidFill>
            <a:sysClr val="windowText" lastClr="000000">
              <a:lumMod val="25000"/>
              <a:lumOff val="75000"/>
            </a:sysClr>
          </a:solidFill>
        </a:ln>
      </cdr:spPr>
      <cdr:txBody>
        <a:bodyPr xmlns:a="http://schemas.openxmlformats.org/drawingml/2006/main" vertOverflow="clip" wrap="square" rtlCol="0"/>
        <a:lstStyle xmlns:a="http://schemas.openxmlformats.org/drawingml/2006/main"/>
        <a:p xmlns:a="http://schemas.openxmlformats.org/drawingml/2006/main">
          <a:fld id="{692BBE34-B598-41C3-B3DA-F47968A2EB8A}" type="TxLink">
            <a:rPr lang="en-US" sz="1400" b="0" i="0" u="none" strike="noStrike">
              <a:solidFill>
                <a:srgbClr val="000000"/>
              </a:solidFill>
              <a:latin typeface="Tahoma"/>
              <a:ea typeface="Tahoma"/>
              <a:cs typeface="Tahoma"/>
            </a:rPr>
            <a:pPr/>
            <a:t>Total Unfunded Matches: $255.7 Million</a:t>
          </a:fld>
          <a:endParaRPr lang="en-US" sz="1400"/>
        </a:p>
      </cdr:txBody>
    </cdr:sp>
  </cdr:relSizeAnchor>
</c:userShapes>
</file>

<file path=xl/drawings/drawing4.xml><?xml version="1.0" encoding="utf-8"?>
<c:userShapes xmlns:c="http://schemas.openxmlformats.org/drawingml/2006/chart">
  <cdr:relSizeAnchor xmlns:cdr="http://schemas.openxmlformats.org/drawingml/2006/chartDrawing">
    <cdr:from>
      <cdr:x>0.8919</cdr:x>
      <cdr:y>0.93315</cdr:y>
    </cdr:from>
    <cdr:to>
      <cdr:x>1</cdr:x>
      <cdr:y>0.98967</cdr:y>
    </cdr:to>
    <cdr:sp macro="" textlink="Charts!$K$58">
      <cdr:nvSpPr>
        <cdr:cNvPr id="3" name="TextBox 4"/>
        <cdr:cNvSpPr txBox="1"/>
      </cdr:nvSpPr>
      <cdr:spPr>
        <a:xfrm xmlns:a="http://schemas.openxmlformats.org/drawingml/2006/main">
          <a:off x="7760500" y="4266343"/>
          <a:ext cx="940588" cy="258409"/>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fld id="{AB7927A7-D81E-4BFD-BCAD-E3508945F583}" type="TxLink">
            <a:rPr lang="en-US" sz="800" b="0" i="0" u="none" strike="noStrike">
              <a:solidFill>
                <a:srgbClr val="000000"/>
              </a:solidFill>
              <a:latin typeface="Tahoma"/>
              <a:ea typeface="Tahoma"/>
              <a:cs typeface="Tahoma"/>
            </a:rPr>
            <a:pPr/>
            <a:t>4/1/2021</a:t>
          </a:fld>
          <a:endParaRPr lang="en-US" sz="800"/>
        </a:p>
      </cdr:txBody>
    </cdr:sp>
  </cdr:relSizeAnchor>
</c:userShapes>
</file>

<file path=xl/drawings/drawing5.xml><?xml version="1.0" encoding="utf-8"?>
<c:userShapes xmlns:c="http://schemas.openxmlformats.org/drawingml/2006/chart">
  <cdr:relSizeAnchor xmlns:cdr="http://schemas.openxmlformats.org/drawingml/2006/chartDrawing">
    <cdr:from>
      <cdr:x>0.88252</cdr:x>
      <cdr:y>0.90701</cdr:y>
    </cdr:from>
    <cdr:to>
      <cdr:x>0.9971</cdr:x>
      <cdr:y>0.95492</cdr:y>
    </cdr:to>
    <cdr:sp macro="" textlink="Charts!$K$58">
      <cdr:nvSpPr>
        <cdr:cNvPr id="2" name="TextBox 4"/>
        <cdr:cNvSpPr txBox="1"/>
      </cdr:nvSpPr>
      <cdr:spPr>
        <a:xfrm xmlns:a="http://schemas.openxmlformats.org/drawingml/2006/main">
          <a:off x="5795964" y="3019426"/>
          <a:ext cx="752475" cy="159478"/>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fld id="{9D2D0F8C-AC9D-4479-91BF-AD646BB052D8}" type="TxLink">
            <a:rPr lang="en-US" sz="800" b="0" i="0" u="none" strike="noStrike">
              <a:solidFill>
                <a:srgbClr val="000000"/>
              </a:solidFill>
              <a:latin typeface="Tahoma"/>
              <a:ea typeface="Tahoma"/>
              <a:cs typeface="Tahoma"/>
            </a:rPr>
            <a:pPr/>
            <a:t>4/1/2021</a:t>
          </a:fld>
          <a:endParaRPr lang="en-US" sz="800"/>
        </a:p>
      </cdr:txBody>
    </cdr:sp>
  </cdr:relSizeAnchor>
</c:userShapes>
</file>

<file path=xl/drawings/drawing6.xml><?xml version="1.0" encoding="utf-8"?>
<c:userShapes xmlns:c="http://schemas.openxmlformats.org/drawingml/2006/chart">
  <cdr:relSizeAnchor xmlns:cdr="http://schemas.openxmlformats.org/drawingml/2006/chartDrawing">
    <cdr:from>
      <cdr:x>0.184</cdr:x>
      <cdr:y>0.00964</cdr:y>
    </cdr:from>
    <cdr:to>
      <cdr:x>0.87517</cdr:x>
      <cdr:y>0.06343</cdr:y>
    </cdr:to>
    <cdr:sp macro="" textlink="">
      <cdr:nvSpPr>
        <cdr:cNvPr id="2" name="TextBox 1"/>
        <cdr:cNvSpPr txBox="1"/>
      </cdr:nvSpPr>
      <cdr:spPr>
        <a:xfrm xmlns:a="http://schemas.openxmlformats.org/drawingml/2006/main">
          <a:off x="1614540" y="61523"/>
          <a:ext cx="6064990" cy="343289"/>
        </a:xfrm>
        <a:prstGeom xmlns:a="http://schemas.openxmlformats.org/drawingml/2006/main" prst="rect">
          <a:avLst/>
        </a:prstGeom>
      </cdr:spPr>
      <cdr:txBody>
        <a:bodyPr xmlns:a="http://schemas.openxmlformats.org/drawingml/2006/main" vertOverflow="clip" wrap="square" rtlCol="0" anchor="ctr"/>
        <a:lstStyle xmlns:a="http://schemas.openxmlformats.org/drawingml/2006/main"/>
        <a:p xmlns:a="http://schemas.openxmlformats.org/drawingml/2006/main">
          <a:pPr algn="ctr"/>
          <a:r>
            <a:rPr lang="en-US" sz="1800" b="1"/>
            <a:t>TRIP Gifts By Year / Match</a:t>
          </a:r>
          <a:r>
            <a:rPr lang="en-US" sz="1800" b="1" baseline="0"/>
            <a:t> </a:t>
          </a:r>
          <a:r>
            <a:rPr lang="en-US" sz="1600" b="1" baseline="0"/>
            <a:t>Payments</a:t>
          </a:r>
          <a:r>
            <a:rPr lang="en-US" sz="1800" b="1" baseline="0"/>
            <a:t> / Unfunded Matches</a:t>
          </a:r>
          <a:endParaRPr lang="en-US" sz="1800" b="1"/>
        </a:p>
      </cdr:txBody>
    </cdr:sp>
  </cdr:relSizeAnchor>
  <cdr:relSizeAnchor xmlns:cdr="http://schemas.openxmlformats.org/drawingml/2006/chartDrawing">
    <cdr:from>
      <cdr:x>0.04755</cdr:x>
      <cdr:y>0.92535</cdr:y>
    </cdr:from>
    <cdr:to>
      <cdr:x>0.86047</cdr:x>
      <cdr:y>0.97374</cdr:y>
    </cdr:to>
    <cdr:sp macro="" textlink="">
      <cdr:nvSpPr>
        <cdr:cNvPr id="3" name="TextBox 2"/>
        <cdr:cNvSpPr txBox="1"/>
      </cdr:nvSpPr>
      <cdr:spPr>
        <a:xfrm xmlns:a="http://schemas.openxmlformats.org/drawingml/2006/main">
          <a:off x="413855" y="5883288"/>
          <a:ext cx="7075176" cy="307660"/>
        </a:xfrm>
        <a:prstGeom xmlns:a="http://schemas.openxmlformats.org/drawingml/2006/main" prst="rect">
          <a:avLst/>
        </a:prstGeom>
      </cdr:spPr>
      <cdr:txBody>
        <a:bodyPr xmlns:a="http://schemas.openxmlformats.org/drawingml/2006/main" vertOverflow="clip" wrap="square" rtlCol="0" anchor="ctr"/>
        <a:lstStyle xmlns:a="http://schemas.openxmlformats.org/drawingml/2006/main"/>
        <a:p xmlns:a="http://schemas.openxmlformats.org/drawingml/2006/main">
          <a:r>
            <a:rPr lang="en-US" sz="1400"/>
            <a:t>Note:  Gifts are matched</a:t>
          </a:r>
          <a:r>
            <a:rPr lang="en-US" sz="1400" baseline="0"/>
            <a:t> on a sliding scale from 100% down to 50%, depending on  amount.</a:t>
          </a:r>
          <a:endParaRPr lang="en-US" sz="1400"/>
        </a:p>
      </cdr:txBody>
    </cdr:sp>
  </cdr:relSizeAnchor>
  <cdr:relSizeAnchor xmlns:cdr="http://schemas.openxmlformats.org/drawingml/2006/chartDrawing">
    <cdr:from>
      <cdr:x>0.89959</cdr:x>
      <cdr:y>0.93893</cdr:y>
    </cdr:from>
    <cdr:to>
      <cdr:x>0.98507</cdr:x>
      <cdr:y>0.97201</cdr:y>
    </cdr:to>
    <cdr:sp macro="" textlink="Charts!$J$41">
      <cdr:nvSpPr>
        <cdr:cNvPr id="4" name="TextBox 4"/>
        <cdr:cNvSpPr txBox="1"/>
      </cdr:nvSpPr>
      <cdr:spPr>
        <a:xfrm xmlns:a="http://schemas.openxmlformats.org/drawingml/2006/main">
          <a:off x="7893843" y="5992020"/>
          <a:ext cx="750094" cy="211136"/>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fld id="{9031D146-1D42-4513-8861-1732DCA7EBE3}" type="TxLink">
            <a:rPr lang="en-US" sz="800" b="0" i="0" u="none" strike="noStrike">
              <a:solidFill>
                <a:srgbClr val="000000"/>
              </a:solidFill>
              <a:latin typeface="Tahoma"/>
              <a:ea typeface="Tahoma"/>
              <a:cs typeface="Tahoma"/>
            </a:rPr>
            <a:pPr/>
            <a:t>4/1/2021</a:t>
          </a:fld>
          <a:endParaRPr lang="en-US" sz="800"/>
        </a:p>
      </cdr:txBody>
    </cdr:sp>
  </cdr:relSizeAnchor>
</c:userShapes>
</file>

<file path=xl/drawings/drawing7.xml><?xml version="1.0" encoding="utf-8"?>
<xdr:wsDr xmlns:xdr="http://schemas.openxmlformats.org/drawingml/2006/spreadsheetDrawing" xmlns:a="http://schemas.openxmlformats.org/drawingml/2006/main">
  <xdr:twoCellAnchor>
    <xdr:from>
      <xdr:col>8</xdr:col>
      <xdr:colOff>0</xdr:colOff>
      <xdr:row>144</xdr:row>
      <xdr:rowOff>123825</xdr:rowOff>
    </xdr:from>
    <xdr:to>
      <xdr:col>14</xdr:col>
      <xdr:colOff>409575</xdr:colOff>
      <xdr:row>159</xdr:row>
      <xdr:rowOff>114300</xdr:rowOff>
    </xdr:to>
    <xdr:graphicFrame macro="">
      <xdr:nvGraphicFramePr>
        <xdr:cNvPr id="3" name="Chart 2">
          <a:extLst>
            <a:ext uri="{FF2B5EF4-FFF2-40B4-BE49-F238E27FC236}">
              <a16:creationId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38</xdr:col>
          <xdr:colOff>504825</xdr:colOff>
          <xdr:row>4</xdr:row>
          <xdr:rowOff>66675</xdr:rowOff>
        </xdr:from>
        <xdr:to>
          <xdr:col>39</xdr:col>
          <xdr:colOff>200025</xdr:colOff>
          <xdr:row>8</xdr:row>
          <xdr:rowOff>104775</xdr:rowOff>
        </xdr:to>
        <xdr:sp macro="" textlink="">
          <xdr:nvSpPr>
            <xdr:cNvPr id="4115457" name="Button 1" hidden="1">
              <a:extLst>
                <a:ext uri="{63B3BB69-23CF-44E3-9099-C40C66FF867C}">
                  <a14:compatExt spid="_x0000_s4115457"/>
                </a:ext>
                <a:ext uri="{FF2B5EF4-FFF2-40B4-BE49-F238E27FC236}">
                  <a16:creationId xmlns:a16="http://schemas.microsoft.com/office/drawing/2014/main" id="{00000000-0008-0000-0400-000001CC3E00}"/>
                </a:ext>
              </a:extLst>
            </xdr:cNvPr>
            <xdr:cNvSpPr/>
          </xdr:nvSpPr>
          <xdr:spPr bwMode="auto">
            <a:xfrm>
              <a:off x="0" y="0"/>
              <a:ext cx="0" cy="0"/>
            </a:xfrm>
            <a:prstGeom prst="rect">
              <a:avLst/>
            </a:prstGeom>
            <a:noFill/>
            <a:ln w="9525">
              <a:miter lim="800000"/>
              <a:headEnd/>
              <a:tailEnd/>
            </a:ln>
          </xdr:spPr>
          <xdr:txBody>
            <a:bodyPr vertOverflow="clip" wrap="square" lIns="27432" tIns="22860" rIns="27432" bIns="22860" anchor="ctr" upright="1"/>
            <a:lstStyle/>
            <a:p>
              <a:pPr algn="ctr" rtl="0">
                <a:defRPr sz="1000"/>
              </a:pPr>
              <a:r>
                <a:rPr lang="en-US" sz="1000" b="0" i="0" u="none" strike="noStrike" baseline="0">
                  <a:solidFill>
                    <a:srgbClr val="000000"/>
                  </a:solidFill>
                  <a:latin typeface="Arial"/>
                  <a:cs typeface="Arial"/>
                </a:rPr>
                <a:t>Create Trip Summary</a:t>
              </a:r>
            </a:p>
          </xdr:txBody>
        </xdr:sp>
        <xdr:clientData fPrintsWithSheet="0"/>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8.xml"/><Relationship Id="rId1" Type="http://schemas.openxmlformats.org/officeDocument/2006/relationships/printerSettings" Target="../printerSettings/printerSettings5.bin"/><Relationship Id="rId5" Type="http://schemas.openxmlformats.org/officeDocument/2006/relationships/comments" Target="../comments1.xml"/><Relationship Id="rId4" Type="http://schemas.openxmlformats.org/officeDocument/2006/relationships/ctrlProp" Target="../ctrlProps/ctrlProp1.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4">
    <tabColor theme="5" tint="0.79998168889431442"/>
    <pageSetUpPr fitToPage="1"/>
  </sheetPr>
  <dimension ref="A1:AW767"/>
  <sheetViews>
    <sheetView showGridLines="0" zoomScaleNormal="100" workbookViewId="0">
      <selection activeCell="A2" sqref="A2"/>
    </sheetView>
  </sheetViews>
  <sheetFormatPr defaultColWidth="9.140625" defaultRowHeight="12.75" x14ac:dyDescent="0.2"/>
  <cols>
    <col min="1" max="1" width="32.85546875" style="2" customWidth="1"/>
    <col min="2" max="2" width="21.140625" style="2" customWidth="1"/>
    <col min="3" max="3" width="18.85546875" style="2" customWidth="1"/>
    <col min="4" max="4" width="19.42578125" style="2" customWidth="1"/>
    <col min="5" max="6" width="17.85546875" style="2" customWidth="1"/>
    <col min="7" max="8" width="17.5703125" style="2" customWidth="1"/>
    <col min="9" max="9" width="9.140625" style="2" customWidth="1"/>
    <col min="10" max="10" width="33.85546875" style="2" customWidth="1"/>
    <col min="11" max="11" width="23.140625" style="2" customWidth="1"/>
    <col min="12" max="12" width="22.140625" style="2" customWidth="1"/>
    <col min="13" max="13" width="22" style="2" customWidth="1"/>
    <col min="14" max="14" width="20.85546875" style="40" customWidth="1"/>
    <col min="15" max="15" width="19.42578125" style="40" customWidth="1"/>
    <col min="16" max="16" width="21" style="40" customWidth="1"/>
    <col min="17" max="17" width="24.5703125" style="40" customWidth="1"/>
    <col min="18" max="18" width="20.140625" style="40" customWidth="1"/>
    <col min="19" max="19" width="20.42578125" style="40" customWidth="1"/>
    <col min="20" max="20" width="17.140625" style="40" customWidth="1"/>
    <col min="21" max="21" width="17.42578125" style="40" customWidth="1"/>
    <col min="22" max="22" width="18.140625" style="40" customWidth="1"/>
    <col min="23" max="23" width="17.140625" style="40" customWidth="1"/>
    <col min="24" max="24" width="19.140625" style="40" customWidth="1"/>
    <col min="25" max="25" width="18.140625" style="40" customWidth="1"/>
    <col min="26" max="26" width="18" style="40" customWidth="1"/>
    <col min="27" max="27" width="18.140625" style="40" customWidth="1"/>
    <col min="28" max="29" width="18.5703125" style="40" customWidth="1"/>
    <col min="30" max="30" width="18.85546875" style="40" customWidth="1"/>
    <col min="31" max="31" width="19.140625" style="40" customWidth="1"/>
    <col min="32" max="32" width="21.85546875" style="40" customWidth="1"/>
    <col min="33" max="33" width="18.42578125" style="2" customWidth="1"/>
    <col min="34" max="34" width="21.42578125" style="2" customWidth="1"/>
    <col min="35" max="35" width="20.85546875" style="2" customWidth="1"/>
    <col min="36" max="36" width="19.140625" style="2" customWidth="1"/>
    <col min="37" max="37" width="20.85546875" style="2" customWidth="1"/>
    <col min="38" max="38" width="26.42578125" style="2" customWidth="1"/>
    <col min="39" max="39" width="20.140625" style="2" customWidth="1"/>
    <col min="40" max="40" width="35.140625" style="2" bestFit="1" customWidth="1"/>
    <col min="41" max="43" width="16.85546875" style="2" bestFit="1" customWidth="1"/>
    <col min="44" max="44" width="14.5703125" style="2" customWidth="1"/>
    <col min="45" max="45" width="17.85546875" style="2" bestFit="1" customWidth="1"/>
    <col min="46" max="46" width="9.140625" style="15"/>
    <col min="47" max="47" width="9.140625" style="2"/>
    <col min="48" max="16384" width="9.140625" style="15"/>
  </cols>
  <sheetData>
    <row r="1" spans="1:49" x14ac:dyDescent="0.2">
      <c r="A1" s="102" t="s">
        <v>710</v>
      </c>
    </row>
    <row r="2" spans="1:49" x14ac:dyDescent="0.2">
      <c r="A2" s="103" t="s">
        <v>817</v>
      </c>
      <c r="U2" s="2" t="s">
        <v>718</v>
      </c>
      <c r="V2" s="44">
        <v>44287</v>
      </c>
    </row>
    <row r="4" spans="1:49" x14ac:dyDescent="0.2">
      <c r="AI4" s="44"/>
    </row>
    <row r="5" spans="1:49" x14ac:dyDescent="0.2">
      <c r="S5" s="2"/>
      <c r="T5" s="2"/>
      <c r="U5" s="2"/>
      <c r="V5" s="2"/>
      <c r="W5" s="2"/>
      <c r="AG5" s="40"/>
      <c r="AT5" s="2"/>
      <c r="AU5" s="15"/>
      <c r="AV5" s="2"/>
    </row>
    <row r="6" spans="1:49" x14ac:dyDescent="0.2">
      <c r="N6" s="2"/>
      <c r="AG6" s="40"/>
      <c r="AH6" s="40"/>
      <c r="AT6" s="2"/>
      <c r="AW6" s="2"/>
    </row>
    <row r="7" spans="1:49" s="88" customFormat="1" ht="21.75" customHeight="1" x14ac:dyDescent="0.2">
      <c r="J7" s="2"/>
      <c r="K7" s="2"/>
      <c r="L7" s="2"/>
      <c r="M7" s="2"/>
      <c r="N7" s="2"/>
      <c r="O7" s="89"/>
      <c r="P7" s="40"/>
      <c r="Q7" s="89"/>
      <c r="R7" s="89"/>
      <c r="AA7" s="89"/>
      <c r="AB7" s="89"/>
      <c r="AC7" s="89"/>
      <c r="AD7" s="89"/>
      <c r="AE7" s="89"/>
      <c r="AF7" s="89"/>
      <c r="AG7" s="89"/>
      <c r="AH7" s="89"/>
    </row>
    <row r="8" spans="1:49" x14ac:dyDescent="0.2">
      <c r="G8" s="88"/>
      <c r="H8" s="88"/>
      <c r="K8" s="100" t="s">
        <v>714</v>
      </c>
      <c r="L8" s="100" t="s">
        <v>715</v>
      </c>
      <c r="M8" s="100"/>
      <c r="N8" s="100" t="s">
        <v>713</v>
      </c>
      <c r="AD8" s="2"/>
      <c r="AE8" s="2"/>
      <c r="AF8" s="2"/>
      <c r="AQ8" s="15"/>
      <c r="AS8" s="15"/>
      <c r="AU8" s="15"/>
    </row>
    <row r="9" spans="1:49" x14ac:dyDescent="0.2">
      <c r="G9" s="88"/>
      <c r="H9" s="88"/>
      <c r="J9" s="86" t="s">
        <v>649</v>
      </c>
      <c r="K9" s="87" t="s">
        <v>566</v>
      </c>
      <c r="L9" s="87" t="s">
        <v>650</v>
      </c>
      <c r="M9" s="87" t="s">
        <v>4</v>
      </c>
      <c r="N9" s="86" t="s">
        <v>709</v>
      </c>
      <c r="AC9" s="2"/>
      <c r="AD9" s="2"/>
      <c r="AE9" s="2"/>
      <c r="AF9" s="2"/>
      <c r="AP9" s="15"/>
      <c r="AR9" s="15"/>
      <c r="AS9" s="15"/>
      <c r="AU9" s="15"/>
    </row>
    <row r="10" spans="1:49" x14ac:dyDescent="0.2">
      <c r="G10" s="88"/>
      <c r="H10" s="88"/>
      <c r="J10" s="101" t="s">
        <v>651</v>
      </c>
      <c r="K10" s="83">
        <v>67726310.699999914</v>
      </c>
      <c r="L10" s="83">
        <v>54788651.00999999</v>
      </c>
      <c r="M10" s="83">
        <v>0</v>
      </c>
      <c r="N10" s="83">
        <v>25000000.000000026</v>
      </c>
      <c r="AC10" s="2"/>
      <c r="AD10" s="2"/>
      <c r="AE10" s="2"/>
      <c r="AF10" s="2"/>
      <c r="AP10" s="15"/>
      <c r="AR10" s="15"/>
      <c r="AS10" s="15"/>
      <c r="AU10" s="15"/>
    </row>
    <row r="11" spans="1:49" x14ac:dyDescent="0.2">
      <c r="G11" s="88"/>
      <c r="H11" s="88"/>
      <c r="J11" s="101" t="s">
        <v>652</v>
      </c>
      <c r="K11" s="84">
        <v>40580721.879999995</v>
      </c>
      <c r="L11" s="84">
        <v>29587185.939999998</v>
      </c>
      <c r="M11" s="84">
        <v>0</v>
      </c>
      <c r="N11" s="84">
        <v>22499999.999999974</v>
      </c>
      <c r="AC11" s="2"/>
      <c r="AD11" s="2"/>
      <c r="AE11" s="2"/>
      <c r="AF11" s="2"/>
      <c r="AP11" s="15"/>
      <c r="AR11" s="15"/>
      <c r="AS11" s="15"/>
      <c r="AU11" s="15"/>
    </row>
    <row r="12" spans="1:49" x14ac:dyDescent="0.2">
      <c r="G12" s="88"/>
      <c r="H12" s="88"/>
      <c r="J12" s="101" t="s">
        <v>653</v>
      </c>
      <c r="K12" s="84">
        <v>51358426.129999995</v>
      </c>
      <c r="L12" s="84">
        <v>39119486.109999999</v>
      </c>
      <c r="M12" s="84">
        <v>0</v>
      </c>
      <c r="N12" s="84">
        <v>17812499.999999996</v>
      </c>
      <c r="AP12" s="15"/>
      <c r="AR12" s="15"/>
      <c r="AS12" s="15"/>
      <c r="AU12" s="15"/>
    </row>
    <row r="13" spans="1:49" x14ac:dyDescent="0.2">
      <c r="G13" s="88"/>
      <c r="H13" s="88"/>
      <c r="J13" s="101" t="s">
        <v>654</v>
      </c>
      <c r="K13" s="84">
        <v>77755031.659999996</v>
      </c>
      <c r="L13" s="84">
        <v>62476808.670000002</v>
      </c>
      <c r="M13" s="84">
        <v>0</v>
      </c>
      <c r="N13" s="84">
        <v>52212500.000000007</v>
      </c>
      <c r="AP13" s="15"/>
      <c r="AR13" s="15"/>
      <c r="AS13" s="15"/>
      <c r="AU13" s="15"/>
    </row>
    <row r="14" spans="1:49" x14ac:dyDescent="0.2">
      <c r="G14" s="88"/>
      <c r="H14" s="88"/>
      <c r="J14" s="101" t="s">
        <v>655</v>
      </c>
      <c r="K14" s="84">
        <v>103044390.29000001</v>
      </c>
      <c r="L14" s="84">
        <v>78469078.050000012</v>
      </c>
      <c r="M14" s="84">
        <v>0</v>
      </c>
      <c r="N14" s="84">
        <v>17812500</v>
      </c>
      <c r="AP14" s="15"/>
      <c r="AR14" s="15"/>
      <c r="AS14" s="15"/>
      <c r="AU14" s="15"/>
    </row>
    <row r="15" spans="1:49" x14ac:dyDescent="0.2">
      <c r="G15" s="88"/>
      <c r="H15" s="88"/>
      <c r="J15" s="101" t="s">
        <v>656</v>
      </c>
      <c r="K15" s="84">
        <v>80200851.659999996</v>
      </c>
      <c r="L15" s="84">
        <v>64104177.159999996</v>
      </c>
      <c r="M15" s="84">
        <v>0</v>
      </c>
      <c r="N15" s="84">
        <v>17812499.999999996</v>
      </c>
      <c r="AP15" s="15"/>
      <c r="AR15" s="15"/>
      <c r="AS15" s="15"/>
      <c r="AU15" s="15"/>
    </row>
    <row r="16" spans="1:49" x14ac:dyDescent="0.2">
      <c r="G16" s="88"/>
      <c r="H16" s="88"/>
      <c r="J16" s="81" t="s">
        <v>657</v>
      </c>
      <c r="K16" s="84">
        <v>75703189.109999985</v>
      </c>
      <c r="L16" s="84">
        <v>61091791.719999991</v>
      </c>
      <c r="M16" s="84">
        <v>28390174.66</v>
      </c>
      <c r="N16" s="84">
        <v>102784504.00000001</v>
      </c>
      <c r="AP16" s="15"/>
      <c r="AR16" s="15"/>
      <c r="AS16" s="15"/>
      <c r="AU16" s="15"/>
    </row>
    <row r="17" spans="7:47" x14ac:dyDescent="0.2">
      <c r="G17" s="88"/>
      <c r="H17" s="88"/>
      <c r="J17" s="81" t="s">
        <v>658</v>
      </c>
      <c r="K17" s="84">
        <v>101339301.64</v>
      </c>
      <c r="L17" s="84">
        <v>63703121.030000001</v>
      </c>
      <c r="M17" s="84">
        <v>63703121.030000001</v>
      </c>
      <c r="N17" s="84">
        <v>35312500</v>
      </c>
      <c r="AP17" s="15"/>
      <c r="AR17" s="15"/>
      <c r="AS17" s="15"/>
      <c r="AU17" s="15"/>
    </row>
    <row r="18" spans="7:47" x14ac:dyDescent="0.2">
      <c r="G18" s="88"/>
      <c r="H18" s="88"/>
      <c r="J18" s="81" t="s">
        <v>659</v>
      </c>
      <c r="K18" s="84">
        <v>55631454.110000007</v>
      </c>
      <c r="L18" s="84">
        <v>46001943.190000005</v>
      </c>
      <c r="M18" s="84">
        <v>46001943.190000005</v>
      </c>
      <c r="N18" s="84">
        <v>17500000</v>
      </c>
      <c r="AP18" s="15"/>
      <c r="AR18" s="15"/>
      <c r="AS18" s="15"/>
      <c r="AU18" s="15"/>
    </row>
    <row r="19" spans="7:47" x14ac:dyDescent="0.2">
      <c r="G19" s="88"/>
      <c r="H19" s="88"/>
      <c r="J19" s="81" t="s">
        <v>660</v>
      </c>
      <c r="K19" s="84">
        <v>73275623.139999986</v>
      </c>
      <c r="L19" s="84">
        <v>58218760.849999994</v>
      </c>
      <c r="M19" s="84">
        <v>58218760.849999994</v>
      </c>
      <c r="N19" s="84">
        <v>17500000</v>
      </c>
      <c r="AP19" s="15"/>
      <c r="AR19" s="15"/>
      <c r="AS19" s="15"/>
      <c r="AU19" s="15"/>
    </row>
    <row r="20" spans="7:47" x14ac:dyDescent="0.2">
      <c r="G20" s="88"/>
      <c r="H20" s="88"/>
      <c r="J20" s="81" t="s">
        <v>661</v>
      </c>
      <c r="K20" s="84">
        <v>46727232.619999997</v>
      </c>
      <c r="L20" s="84">
        <v>34293616.310000002</v>
      </c>
      <c r="M20" s="84">
        <v>34293616.310000002</v>
      </c>
      <c r="N20" s="84">
        <v>17500000</v>
      </c>
      <c r="AP20" s="15"/>
      <c r="AR20" s="15"/>
      <c r="AS20" s="15"/>
      <c r="AU20" s="15"/>
    </row>
    <row r="21" spans="7:47" x14ac:dyDescent="0.2">
      <c r="G21" s="88"/>
      <c r="H21" s="88"/>
      <c r="J21" s="82" t="s">
        <v>760</v>
      </c>
      <c r="K21" s="85">
        <v>30328031.43</v>
      </c>
      <c r="L21" s="85">
        <v>25050324.289999999</v>
      </c>
      <c r="M21" s="85">
        <v>25050324.289999999</v>
      </c>
      <c r="N21" s="85">
        <v>17500000</v>
      </c>
      <c r="AP21" s="15"/>
      <c r="AR21" s="15"/>
      <c r="AS21" s="15"/>
      <c r="AU21" s="15"/>
    </row>
    <row r="22" spans="7:47" x14ac:dyDescent="0.2">
      <c r="G22" s="88"/>
      <c r="H22" s="88"/>
      <c r="J22" s="17" t="s">
        <v>64</v>
      </c>
      <c r="K22" s="90">
        <v>803670564.3599999</v>
      </c>
      <c r="L22" s="90">
        <v>616904944.32999992</v>
      </c>
      <c r="M22" s="90">
        <v>255657940.32999998</v>
      </c>
      <c r="N22" s="90">
        <v>361247004</v>
      </c>
      <c r="O22" s="2"/>
      <c r="P22" s="7"/>
      <c r="Q22" s="7"/>
      <c r="R22" s="7"/>
      <c r="S22" s="2"/>
      <c r="AQ22" s="15"/>
      <c r="AS22" s="15"/>
      <c r="AU22" s="15"/>
    </row>
    <row r="23" spans="7:47" x14ac:dyDescent="0.2">
      <c r="G23" s="88"/>
      <c r="H23" s="88"/>
      <c r="N23" s="99">
        <v>0</v>
      </c>
      <c r="O23" s="2"/>
      <c r="AM23" s="15"/>
      <c r="AO23" s="15"/>
      <c r="AP23" s="15"/>
      <c r="AQ23" s="15"/>
      <c r="AR23" s="15"/>
      <c r="AS23" s="15"/>
      <c r="AU23" s="15"/>
    </row>
    <row r="24" spans="7:47" x14ac:dyDescent="0.2">
      <c r="G24" s="88"/>
      <c r="H24" s="88"/>
      <c r="K24" s="99">
        <v>0</v>
      </c>
      <c r="M24" s="40"/>
      <c r="AL24" s="15"/>
      <c r="AN24" s="15"/>
      <c r="AO24" s="15"/>
      <c r="AP24" s="15"/>
      <c r="AQ24" s="15"/>
      <c r="AR24" s="15"/>
      <c r="AS24" s="15"/>
      <c r="AU24" s="15"/>
    </row>
    <row r="25" spans="7:47" x14ac:dyDescent="0.2">
      <c r="G25" s="88"/>
      <c r="H25" s="88"/>
      <c r="J25" s="2" t="s">
        <v>818</v>
      </c>
      <c r="N25" s="2"/>
      <c r="O25" s="2"/>
      <c r="P25" s="2"/>
      <c r="Q25" s="2"/>
      <c r="R25" s="2"/>
      <c r="S25" s="2"/>
    </row>
    <row r="26" spans="7:47" x14ac:dyDescent="0.2">
      <c r="G26" s="88"/>
      <c r="H26" s="88"/>
      <c r="N26" s="2"/>
      <c r="O26" s="2"/>
      <c r="P26" s="2"/>
      <c r="Q26" s="2"/>
      <c r="R26" s="2"/>
      <c r="S26" s="2"/>
    </row>
    <row r="27" spans="7:47" x14ac:dyDescent="0.2">
      <c r="G27" s="88"/>
      <c r="H27" s="88"/>
      <c r="N27" s="2"/>
      <c r="O27" s="98"/>
      <c r="Q27" s="98"/>
      <c r="S27" s="2"/>
    </row>
    <row r="28" spans="7:47" x14ac:dyDescent="0.2">
      <c r="G28" s="88"/>
      <c r="H28" s="88"/>
      <c r="N28" s="2"/>
      <c r="Q28" s="98"/>
      <c r="S28" s="2"/>
    </row>
    <row r="29" spans="7:47" x14ac:dyDescent="0.2">
      <c r="G29" s="88"/>
      <c r="H29" s="88"/>
      <c r="J29" s="1" t="s">
        <v>761</v>
      </c>
      <c r="N29" s="2"/>
      <c r="Q29" s="78"/>
      <c r="S29" s="2"/>
      <c r="T29" s="98"/>
    </row>
    <row r="30" spans="7:47" x14ac:dyDescent="0.2">
      <c r="G30" s="88"/>
      <c r="H30" s="88"/>
      <c r="J30" s="86" t="s">
        <v>3</v>
      </c>
      <c r="K30" s="87">
        <v>2016</v>
      </c>
      <c r="L30" s="87">
        <v>2017</v>
      </c>
      <c r="M30" s="87">
        <v>2018</v>
      </c>
      <c r="N30" s="87">
        <v>2019</v>
      </c>
      <c r="O30" s="87">
        <v>2020</v>
      </c>
      <c r="P30" s="87">
        <v>2021</v>
      </c>
      <c r="Q30" s="87" t="s">
        <v>15</v>
      </c>
    </row>
    <row r="31" spans="7:47" x14ac:dyDescent="0.2">
      <c r="G31" s="88"/>
      <c r="H31" s="88"/>
      <c r="J31" s="80" t="s">
        <v>5</v>
      </c>
      <c r="K31" s="83">
        <v>1692732.5</v>
      </c>
      <c r="L31" s="83">
        <v>1291432.43</v>
      </c>
      <c r="M31" s="83">
        <v>2486274.4900000002</v>
      </c>
      <c r="N31" s="83">
        <v>5968389</v>
      </c>
      <c r="O31" s="83">
        <v>0</v>
      </c>
      <c r="P31" s="83">
        <v>50000</v>
      </c>
      <c r="Q31" s="83">
        <v>11488828.42</v>
      </c>
      <c r="R31" s="98">
        <v>0</v>
      </c>
    </row>
    <row r="32" spans="7:47" x14ac:dyDescent="0.2">
      <c r="G32" s="88"/>
      <c r="H32" s="88"/>
      <c r="J32" s="95" t="s">
        <v>6</v>
      </c>
      <c r="K32" s="84">
        <v>7555928.5700000003</v>
      </c>
      <c r="L32" s="84">
        <v>17957588.430000003</v>
      </c>
      <c r="M32" s="84">
        <v>15032648.879999999</v>
      </c>
      <c r="N32" s="84">
        <v>6065879.0399999991</v>
      </c>
      <c r="O32" s="84">
        <v>5217497.46</v>
      </c>
      <c r="P32" s="84">
        <v>2907500</v>
      </c>
      <c r="Q32" s="84">
        <v>54737042.380000003</v>
      </c>
      <c r="R32" s="78">
        <v>0</v>
      </c>
    </row>
    <row r="33" spans="7:18" x14ac:dyDescent="0.2">
      <c r="G33" s="88"/>
      <c r="H33" s="88"/>
      <c r="J33" s="95" t="s">
        <v>7</v>
      </c>
      <c r="K33" s="84">
        <v>395000</v>
      </c>
      <c r="L33" s="84">
        <v>446135.75</v>
      </c>
      <c r="M33" s="84">
        <v>1365000</v>
      </c>
      <c r="N33" s="84">
        <v>312500</v>
      </c>
      <c r="O33" s="84">
        <v>442500</v>
      </c>
      <c r="P33" s="84">
        <v>87500</v>
      </c>
      <c r="Q33" s="84">
        <v>3048635.75</v>
      </c>
      <c r="R33" s="78">
        <v>0</v>
      </c>
    </row>
    <row r="34" spans="7:18" x14ac:dyDescent="0.2">
      <c r="G34" s="88"/>
      <c r="H34" s="88"/>
      <c r="J34" s="95" t="s">
        <v>8</v>
      </c>
      <c r="K34" s="84">
        <v>1459217.4</v>
      </c>
      <c r="L34" s="84">
        <v>3751404.0300000003</v>
      </c>
      <c r="M34" s="84">
        <v>1284279.5</v>
      </c>
      <c r="N34" s="84">
        <v>13046931.5</v>
      </c>
      <c r="O34" s="84">
        <v>1528078.5</v>
      </c>
      <c r="P34" s="84">
        <v>7782500</v>
      </c>
      <c r="Q34" s="84">
        <v>28852410.93</v>
      </c>
      <c r="R34" s="78">
        <v>0</v>
      </c>
    </row>
    <row r="35" spans="7:18" x14ac:dyDescent="0.2">
      <c r="G35" s="88"/>
      <c r="H35" s="88"/>
      <c r="J35" s="95" t="s">
        <v>2</v>
      </c>
      <c r="K35" s="84">
        <v>6315394.29</v>
      </c>
      <c r="L35" s="84">
        <v>19321684.069999997</v>
      </c>
      <c r="M35" s="84">
        <v>15460131.73</v>
      </c>
      <c r="N35" s="84">
        <v>8402553.7400000002</v>
      </c>
      <c r="O35" s="84">
        <v>12295926.25</v>
      </c>
      <c r="P35" s="84">
        <v>7832746.75</v>
      </c>
      <c r="Q35" s="84">
        <v>69628436.829999998</v>
      </c>
      <c r="R35" s="78">
        <v>0</v>
      </c>
    </row>
    <row r="36" spans="7:18" x14ac:dyDescent="0.2">
      <c r="G36" s="88"/>
      <c r="H36" s="88"/>
      <c r="J36" s="95" t="s">
        <v>1</v>
      </c>
      <c r="K36" s="84">
        <v>1246985.1599999999</v>
      </c>
      <c r="L36" s="84">
        <v>2203097.92</v>
      </c>
      <c r="M36" s="84">
        <v>4896222.37</v>
      </c>
      <c r="N36" s="84">
        <v>12195931.9</v>
      </c>
      <c r="O36" s="84">
        <v>5558065</v>
      </c>
      <c r="P36" s="84">
        <v>4736038.87</v>
      </c>
      <c r="Q36" s="84">
        <v>30836341.220000003</v>
      </c>
      <c r="R36" s="78">
        <v>0</v>
      </c>
    </row>
    <row r="37" spans="7:18" x14ac:dyDescent="0.2">
      <c r="G37" s="88"/>
      <c r="H37" s="88"/>
      <c r="J37" s="95" t="s">
        <v>9</v>
      </c>
      <c r="K37" s="84">
        <v>6924916.7400000002</v>
      </c>
      <c r="L37" s="84">
        <v>15400543.41</v>
      </c>
      <c r="M37" s="84">
        <v>4012241.89</v>
      </c>
      <c r="N37" s="84">
        <v>8171575.4800000004</v>
      </c>
      <c r="O37" s="84">
        <v>6072022.5999999996</v>
      </c>
      <c r="P37" s="84">
        <v>1404038.67</v>
      </c>
      <c r="Q37" s="84">
        <v>41985338.789999999</v>
      </c>
      <c r="R37" s="78">
        <v>0</v>
      </c>
    </row>
    <row r="38" spans="7:18" x14ac:dyDescent="0.2">
      <c r="G38" s="88"/>
      <c r="H38" s="88"/>
      <c r="J38" s="96" t="s">
        <v>40</v>
      </c>
      <c r="K38" s="84">
        <v>2800000</v>
      </c>
      <c r="L38" s="84">
        <v>3331234.99</v>
      </c>
      <c r="M38" s="84">
        <v>1465144.33</v>
      </c>
      <c r="N38" s="84">
        <v>4055000.19</v>
      </c>
      <c r="O38" s="84">
        <v>3179526.5</v>
      </c>
      <c r="P38" s="84">
        <v>250000</v>
      </c>
      <c r="Q38" s="84">
        <v>15080906.01</v>
      </c>
      <c r="R38" s="78">
        <v>0</v>
      </c>
    </row>
    <row r="39" spans="7:18" x14ac:dyDescent="0.2">
      <c r="J39" s="72" t="s">
        <v>225</v>
      </c>
      <c r="K39" s="90">
        <v>28390174.660000004</v>
      </c>
      <c r="L39" s="90">
        <v>63703121.030000009</v>
      </c>
      <c r="M39" s="90">
        <v>46001943.18999999</v>
      </c>
      <c r="N39" s="90">
        <v>58218760.849999994</v>
      </c>
      <c r="O39" s="90">
        <v>34293616.310000002</v>
      </c>
      <c r="P39" s="90">
        <v>25050324.289999999</v>
      </c>
      <c r="Q39" s="90">
        <v>255657940.32999998</v>
      </c>
      <c r="R39" s="78">
        <v>0</v>
      </c>
    </row>
    <row r="40" spans="7:18" x14ac:dyDescent="0.2">
      <c r="J40" s="2" t="s">
        <v>819</v>
      </c>
      <c r="N40" s="2"/>
      <c r="Q40" s="98">
        <v>0</v>
      </c>
    </row>
    <row r="41" spans="7:18" x14ac:dyDescent="0.2">
      <c r="J41" s="44">
        <v>44287</v>
      </c>
      <c r="N41" s="2"/>
    </row>
    <row r="42" spans="7:18" x14ac:dyDescent="0.2">
      <c r="N42" s="2"/>
    </row>
    <row r="43" spans="7:18" x14ac:dyDescent="0.2">
      <c r="N43" s="2"/>
    </row>
    <row r="44" spans="7:18" x14ac:dyDescent="0.2">
      <c r="N44" s="2"/>
    </row>
    <row r="45" spans="7:18" x14ac:dyDescent="0.2">
      <c r="J45" s="86" t="s">
        <v>3</v>
      </c>
      <c r="K45" s="87" t="s">
        <v>716</v>
      </c>
      <c r="L45" s="87" t="s">
        <v>717</v>
      </c>
      <c r="M45" s="87" t="s">
        <v>712</v>
      </c>
      <c r="N45" s="2"/>
    </row>
    <row r="46" spans="7:18" x14ac:dyDescent="0.2">
      <c r="J46" s="80" t="s">
        <v>5</v>
      </c>
      <c r="K46" s="83">
        <v>11488828.42</v>
      </c>
      <c r="L46" s="62">
        <v>16359597.750000002</v>
      </c>
      <c r="M46" s="83">
        <v>38074689.019999996</v>
      </c>
      <c r="N46" s="2"/>
    </row>
    <row r="47" spans="7:18" x14ac:dyDescent="0.2">
      <c r="J47" s="95" t="s">
        <v>6</v>
      </c>
      <c r="K47" s="84">
        <v>54737042.380000003</v>
      </c>
      <c r="L47" s="84">
        <v>89576236.930000007</v>
      </c>
      <c r="M47" s="84">
        <v>194853950.50000003</v>
      </c>
      <c r="N47" s="2"/>
    </row>
    <row r="48" spans="7:18" x14ac:dyDescent="0.2">
      <c r="J48" s="95" t="s">
        <v>7</v>
      </c>
      <c r="K48" s="84">
        <v>3048635.75</v>
      </c>
      <c r="L48" s="84">
        <v>15957779.02</v>
      </c>
      <c r="M48" s="84">
        <v>27762829.529999997</v>
      </c>
      <c r="N48" s="2"/>
    </row>
    <row r="49" spans="10:48" x14ac:dyDescent="0.2">
      <c r="J49" s="95" t="s">
        <v>8</v>
      </c>
      <c r="K49" s="84">
        <v>28852410.93</v>
      </c>
      <c r="L49" s="84">
        <v>22903469.529999997</v>
      </c>
      <c r="M49" s="84">
        <v>71446490.700000003</v>
      </c>
      <c r="N49" s="2"/>
    </row>
    <row r="50" spans="10:48" x14ac:dyDescent="0.2">
      <c r="J50" s="95" t="s">
        <v>2</v>
      </c>
      <c r="K50" s="84">
        <v>69628436.830000013</v>
      </c>
      <c r="L50" s="84">
        <v>61922253.019999996</v>
      </c>
      <c r="M50" s="84">
        <v>164214371.31</v>
      </c>
      <c r="N50" s="2"/>
    </row>
    <row r="51" spans="10:48" x14ac:dyDescent="0.2">
      <c r="J51" s="95" t="s">
        <v>1</v>
      </c>
      <c r="K51" s="84">
        <v>30836341.220000003</v>
      </c>
      <c r="L51" s="84">
        <v>13364899.909999998</v>
      </c>
      <c r="M51" s="84">
        <v>58351651.109999999</v>
      </c>
      <c r="N51" s="2"/>
    </row>
    <row r="52" spans="10:48" x14ac:dyDescent="0.2">
      <c r="J52" s="95" t="s">
        <v>9</v>
      </c>
      <c r="K52" s="84">
        <v>41985338.790000007</v>
      </c>
      <c r="L52" s="84">
        <v>124340962.61</v>
      </c>
      <c r="M52" s="84">
        <v>205371159.75999993</v>
      </c>
      <c r="N52" s="2"/>
    </row>
    <row r="53" spans="10:48" x14ac:dyDescent="0.2">
      <c r="J53" s="96" t="s">
        <v>40</v>
      </c>
      <c r="K53" s="84">
        <v>15080906.01</v>
      </c>
      <c r="L53" s="84">
        <v>16821805.219999999</v>
      </c>
      <c r="M53" s="84">
        <v>43595422.43</v>
      </c>
    </row>
    <row r="54" spans="10:48" x14ac:dyDescent="0.2">
      <c r="J54" s="72" t="s">
        <v>225</v>
      </c>
      <c r="K54" s="90">
        <v>255657940.33000004</v>
      </c>
      <c r="L54" s="90">
        <v>361247003.99000001</v>
      </c>
      <c r="M54" s="90">
        <v>803670564.36000001</v>
      </c>
    </row>
    <row r="55" spans="10:48" x14ac:dyDescent="0.2">
      <c r="J55" s="2" t="s">
        <v>820</v>
      </c>
      <c r="L55" s="2" t="s">
        <v>44</v>
      </c>
      <c r="M55" s="2" t="s">
        <v>44</v>
      </c>
    </row>
    <row r="56" spans="10:48" x14ac:dyDescent="0.2">
      <c r="J56" s="2" t="s">
        <v>821</v>
      </c>
    </row>
    <row r="58" spans="10:48" x14ac:dyDescent="0.2">
      <c r="K58" s="44">
        <v>44287</v>
      </c>
    </row>
    <row r="59" spans="10:48" x14ac:dyDescent="0.2">
      <c r="J59" s="97"/>
    </row>
    <row r="60" spans="10:48" x14ac:dyDescent="0.2">
      <c r="J60" s="1" t="s">
        <v>711</v>
      </c>
    </row>
    <row r="61" spans="10:48" x14ac:dyDescent="0.2">
      <c r="J61" s="86" t="s">
        <v>3</v>
      </c>
      <c r="K61" s="87">
        <v>2016</v>
      </c>
      <c r="L61" s="87">
        <v>2017</v>
      </c>
      <c r="M61" s="87">
        <v>2018</v>
      </c>
      <c r="N61" s="87">
        <v>2019</v>
      </c>
      <c r="O61" s="87">
        <v>2020</v>
      </c>
      <c r="P61" s="87">
        <v>2021</v>
      </c>
      <c r="Q61" s="87" t="s">
        <v>15</v>
      </c>
      <c r="AT61" s="2"/>
      <c r="AU61" s="15"/>
      <c r="AV61" s="2"/>
    </row>
    <row r="62" spans="10:48" x14ac:dyDescent="0.2">
      <c r="J62" s="80" t="s">
        <v>5</v>
      </c>
      <c r="K62" s="83">
        <v>3660465</v>
      </c>
      <c r="L62" s="83">
        <v>2582864.8499999996</v>
      </c>
      <c r="M62" s="83">
        <v>2931274.74</v>
      </c>
      <c r="N62" s="83">
        <v>6805889</v>
      </c>
      <c r="O62" s="83">
        <v>0</v>
      </c>
      <c r="P62" s="83">
        <v>100000</v>
      </c>
      <c r="Q62" s="83">
        <v>16080493.59</v>
      </c>
      <c r="AT62" s="2"/>
      <c r="AU62" s="15"/>
      <c r="AV62" s="2"/>
    </row>
    <row r="63" spans="10:48" x14ac:dyDescent="0.2">
      <c r="J63" s="95" t="s">
        <v>6</v>
      </c>
      <c r="K63" s="84">
        <v>16211857.129999999</v>
      </c>
      <c r="L63" s="84">
        <v>41910727.889999993</v>
      </c>
      <c r="M63" s="84">
        <v>16291788.550000001</v>
      </c>
      <c r="N63" s="84">
        <v>7626758.0700000003</v>
      </c>
      <c r="O63" s="84">
        <v>6409994.9199999999</v>
      </c>
      <c r="P63" s="84">
        <v>3315000</v>
      </c>
      <c r="Q63" s="84">
        <v>91766126.559999987</v>
      </c>
      <c r="AT63" s="2"/>
      <c r="AU63" s="15"/>
      <c r="AV63" s="2"/>
    </row>
    <row r="64" spans="10:48" x14ac:dyDescent="0.2">
      <c r="J64" s="95" t="s">
        <v>7</v>
      </c>
      <c r="K64" s="84">
        <v>1951751.54</v>
      </c>
      <c r="L64" s="84">
        <v>892271.5</v>
      </c>
      <c r="M64" s="84">
        <v>2230000</v>
      </c>
      <c r="N64" s="84">
        <v>625000</v>
      </c>
      <c r="O64" s="84">
        <v>885000</v>
      </c>
      <c r="P64" s="84">
        <v>175000</v>
      </c>
      <c r="Q64" s="84">
        <v>6759023.04</v>
      </c>
      <c r="AT64" s="2"/>
      <c r="AU64" s="15"/>
      <c r="AV64" s="2"/>
    </row>
    <row r="65" spans="10:48" x14ac:dyDescent="0.2">
      <c r="J65" s="95" t="s">
        <v>8</v>
      </c>
      <c r="K65" s="84">
        <v>5678808.4299999997</v>
      </c>
      <c r="L65" s="84">
        <v>6158133.0600000005</v>
      </c>
      <c r="M65" s="84">
        <v>2568559</v>
      </c>
      <c r="N65" s="84">
        <v>15593863</v>
      </c>
      <c r="O65" s="84">
        <v>3056157</v>
      </c>
      <c r="P65" s="84">
        <v>8065000</v>
      </c>
      <c r="Q65" s="84">
        <v>41120520.490000002</v>
      </c>
      <c r="AT65" s="2"/>
      <c r="AU65" s="15"/>
      <c r="AV65" s="2"/>
    </row>
    <row r="66" spans="10:48" x14ac:dyDescent="0.2">
      <c r="J66" s="95" t="s">
        <v>2</v>
      </c>
      <c r="K66" s="84">
        <v>16784941.289999999</v>
      </c>
      <c r="L66" s="84">
        <v>22425551.75</v>
      </c>
      <c r="M66" s="84">
        <v>17887277.789999999</v>
      </c>
      <c r="N66" s="84">
        <v>12821632.98</v>
      </c>
      <c r="O66" s="84">
        <v>15781852.5</v>
      </c>
      <c r="P66" s="84">
        <v>9972729</v>
      </c>
      <c r="Q66" s="84">
        <v>95673985.310000002</v>
      </c>
      <c r="AT66" s="2"/>
      <c r="AU66" s="15"/>
      <c r="AV66" s="2"/>
    </row>
    <row r="67" spans="10:48" x14ac:dyDescent="0.2">
      <c r="J67" s="95" t="s">
        <v>1</v>
      </c>
      <c r="K67" s="84">
        <v>5979470.3100000005</v>
      </c>
      <c r="L67" s="84">
        <v>4406195.8100000005</v>
      </c>
      <c r="M67" s="84">
        <v>5902781.6100000003</v>
      </c>
      <c r="N67" s="84">
        <v>13399328.76</v>
      </c>
      <c r="O67" s="84">
        <v>6616130</v>
      </c>
      <c r="P67" s="84">
        <v>5392225.1100000003</v>
      </c>
      <c r="Q67" s="84">
        <v>41696131.600000001</v>
      </c>
      <c r="AT67" s="2"/>
      <c r="AU67" s="15"/>
      <c r="AV67" s="2"/>
    </row>
    <row r="68" spans="10:48" x14ac:dyDescent="0.2">
      <c r="J68" s="95" t="s">
        <v>9</v>
      </c>
      <c r="K68" s="84">
        <v>19435895.41</v>
      </c>
      <c r="L68" s="84">
        <v>18301086.810000002</v>
      </c>
      <c r="M68" s="84">
        <v>5524483.7699999996</v>
      </c>
      <c r="N68" s="84">
        <v>11343150.960000001</v>
      </c>
      <c r="O68" s="84">
        <v>9144045.1999999993</v>
      </c>
      <c r="P68" s="84">
        <v>2808077.3200000003</v>
      </c>
      <c r="Q68" s="84">
        <v>66556739.469999991</v>
      </c>
      <c r="AT68" s="2"/>
      <c r="AU68" s="15"/>
      <c r="AV68" s="2"/>
    </row>
    <row r="69" spans="10:48" x14ac:dyDescent="0.2">
      <c r="J69" s="96" t="s">
        <v>40</v>
      </c>
      <c r="K69" s="84">
        <v>6000000</v>
      </c>
      <c r="L69" s="84">
        <v>4662469.9700000007</v>
      </c>
      <c r="M69" s="84">
        <v>2295288.65</v>
      </c>
      <c r="N69" s="84">
        <v>5060000.37</v>
      </c>
      <c r="O69" s="84">
        <v>4834053</v>
      </c>
      <c r="P69" s="84">
        <v>500000</v>
      </c>
      <c r="Q69" s="84">
        <v>23351811.990000002</v>
      </c>
      <c r="AT69" s="2"/>
      <c r="AU69" s="15"/>
      <c r="AV69" s="2"/>
    </row>
    <row r="70" spans="10:48" x14ac:dyDescent="0.2">
      <c r="J70" s="72" t="s">
        <v>225</v>
      </c>
      <c r="K70" s="90">
        <v>75703189.109999999</v>
      </c>
      <c r="L70" s="90">
        <v>101339301.64</v>
      </c>
      <c r="M70" s="90">
        <v>55631454.109999992</v>
      </c>
      <c r="N70" s="90">
        <v>73275623.140000001</v>
      </c>
      <c r="O70" s="90">
        <v>46727232.620000005</v>
      </c>
      <c r="P70" s="90">
        <v>30328031.43</v>
      </c>
      <c r="Q70" s="90">
        <v>383004832.05000001</v>
      </c>
      <c r="AT70" s="2"/>
      <c r="AU70" s="15"/>
      <c r="AV70" s="2"/>
    </row>
    <row r="71" spans="10:48" x14ac:dyDescent="0.2">
      <c r="AT71" s="2"/>
      <c r="AU71" s="15"/>
      <c r="AV71" s="2"/>
    </row>
    <row r="72" spans="10:48" x14ac:dyDescent="0.2">
      <c r="Q72" s="98">
        <v>0</v>
      </c>
      <c r="AT72" s="2"/>
      <c r="AU72" s="15"/>
      <c r="AV72" s="2"/>
    </row>
    <row r="121" spans="9:39" customFormat="1" x14ac:dyDescent="0.2">
      <c r="I121" s="2"/>
      <c r="J121" s="2"/>
      <c r="K121" s="2"/>
      <c r="L121" s="2"/>
      <c r="M121" s="2"/>
      <c r="N121" s="40"/>
      <c r="O121" s="40"/>
      <c r="P121" s="40"/>
      <c r="Q121" s="40"/>
      <c r="R121" s="40"/>
      <c r="S121" s="40"/>
      <c r="T121" s="40"/>
      <c r="U121" s="40"/>
      <c r="V121" s="40"/>
      <c r="W121" s="40"/>
      <c r="X121" s="40"/>
      <c r="Y121" s="40"/>
      <c r="Z121" s="40"/>
      <c r="AA121" s="40"/>
      <c r="AB121" s="40"/>
      <c r="AC121" s="40"/>
      <c r="AD121" s="40"/>
      <c r="AE121" s="40"/>
      <c r="AF121" s="40"/>
      <c r="AG121" s="2"/>
      <c r="AH121" s="2"/>
      <c r="AI121" s="2"/>
      <c r="AJ121" s="2"/>
      <c r="AK121" s="2"/>
      <c r="AL121" s="2"/>
      <c r="AM121" s="2"/>
    </row>
    <row r="122" spans="9:39" customFormat="1" x14ac:dyDescent="0.2">
      <c r="I122" s="2"/>
      <c r="J122" s="2"/>
      <c r="K122" s="2"/>
      <c r="L122" s="2"/>
      <c r="M122" s="2"/>
      <c r="N122" s="40"/>
      <c r="O122" s="40"/>
      <c r="P122" s="40"/>
      <c r="Q122" s="40"/>
      <c r="R122" s="40"/>
      <c r="S122" s="40"/>
      <c r="T122" s="40"/>
      <c r="U122" s="40"/>
      <c r="V122" s="40"/>
      <c r="W122" s="40"/>
      <c r="X122" s="40"/>
      <c r="Y122" s="40"/>
      <c r="Z122" s="40"/>
      <c r="AA122" s="40"/>
      <c r="AB122" s="40"/>
      <c r="AC122" s="40"/>
      <c r="AD122" s="40"/>
      <c r="AE122" s="40"/>
      <c r="AF122" s="40"/>
      <c r="AG122" s="2"/>
      <c r="AH122" s="2"/>
      <c r="AI122" s="2"/>
      <c r="AJ122" s="2"/>
      <c r="AK122" s="2"/>
      <c r="AL122" s="2"/>
      <c r="AM122" s="2"/>
    </row>
    <row r="123" spans="9:39" customFormat="1" x14ac:dyDescent="0.2">
      <c r="I123" s="2"/>
      <c r="J123" s="2"/>
      <c r="K123" s="2"/>
      <c r="L123" s="2"/>
      <c r="M123" s="2"/>
      <c r="N123" s="40"/>
      <c r="O123" s="40"/>
      <c r="P123" s="40"/>
      <c r="Q123" s="40"/>
      <c r="R123" s="40"/>
      <c r="S123" s="40"/>
      <c r="T123" s="40"/>
      <c r="U123" s="40"/>
      <c r="V123" s="40"/>
      <c r="W123" s="40"/>
      <c r="X123" s="40"/>
      <c r="Y123" s="40"/>
      <c r="Z123" s="40"/>
      <c r="AA123" s="40"/>
      <c r="AB123" s="40"/>
      <c r="AC123" s="40"/>
      <c r="AD123" s="40"/>
      <c r="AE123" s="40"/>
      <c r="AF123" s="40"/>
      <c r="AG123" s="2"/>
      <c r="AH123" s="2"/>
      <c r="AI123" s="2"/>
      <c r="AJ123" s="2"/>
      <c r="AK123" s="2"/>
      <c r="AL123" s="2"/>
      <c r="AM123" s="2"/>
    </row>
    <row r="124" spans="9:39" customFormat="1" x14ac:dyDescent="0.2">
      <c r="I124" s="2"/>
      <c r="J124" s="2"/>
      <c r="K124" s="2"/>
      <c r="L124" s="2"/>
      <c r="M124" s="2"/>
      <c r="N124" s="40"/>
      <c r="O124" s="40"/>
      <c r="P124" s="40"/>
      <c r="Q124" s="40"/>
      <c r="R124" s="40"/>
      <c r="S124" s="40"/>
      <c r="T124" s="40"/>
      <c r="U124" s="40"/>
      <c r="V124" s="40"/>
      <c r="W124" s="40"/>
      <c r="X124" s="40"/>
      <c r="Y124" s="40"/>
      <c r="Z124" s="40"/>
      <c r="AA124" s="40"/>
      <c r="AB124" s="40"/>
      <c r="AC124" s="40"/>
      <c r="AD124" s="40"/>
      <c r="AE124" s="40"/>
      <c r="AF124" s="40"/>
      <c r="AG124" s="2"/>
      <c r="AH124" s="2"/>
      <c r="AI124" s="2"/>
      <c r="AJ124" s="2"/>
      <c r="AK124" s="2"/>
      <c r="AL124" s="2"/>
      <c r="AM124" s="2"/>
    </row>
    <row r="125" spans="9:39" customFormat="1" x14ac:dyDescent="0.2">
      <c r="I125" s="2"/>
      <c r="J125" s="2"/>
      <c r="K125" s="2"/>
      <c r="L125" s="2"/>
      <c r="M125" s="2"/>
      <c r="N125" s="40"/>
      <c r="O125" s="40"/>
      <c r="P125" s="40"/>
      <c r="Q125" s="40"/>
      <c r="R125" s="40"/>
      <c r="S125" s="40"/>
      <c r="T125" s="40"/>
      <c r="U125" s="40"/>
      <c r="V125" s="40"/>
      <c r="W125" s="40"/>
      <c r="X125" s="40"/>
      <c r="Y125" s="40"/>
      <c r="Z125" s="40"/>
      <c r="AA125" s="40"/>
      <c r="AB125" s="40"/>
      <c r="AC125" s="40"/>
      <c r="AD125" s="40"/>
      <c r="AE125" s="40"/>
      <c r="AF125" s="40"/>
      <c r="AG125" s="2"/>
      <c r="AH125" s="2"/>
      <c r="AI125" s="2"/>
      <c r="AJ125" s="2"/>
      <c r="AK125" s="2"/>
      <c r="AL125" s="2"/>
      <c r="AM125" s="2"/>
    </row>
    <row r="126" spans="9:39" customFormat="1" x14ac:dyDescent="0.2">
      <c r="I126" s="2"/>
      <c r="J126" s="2"/>
      <c r="K126" s="2"/>
      <c r="L126" s="2"/>
      <c r="M126" s="2"/>
      <c r="N126" s="40"/>
      <c r="O126" s="40"/>
      <c r="P126" s="40"/>
      <c r="Q126" s="40"/>
      <c r="R126" s="40"/>
      <c r="S126" s="40"/>
      <c r="T126" s="40"/>
      <c r="U126" s="40"/>
      <c r="V126" s="40"/>
      <c r="W126" s="40"/>
      <c r="X126" s="40"/>
      <c r="Y126" s="40"/>
      <c r="Z126" s="40"/>
      <c r="AA126" s="40"/>
      <c r="AB126" s="40"/>
      <c r="AC126" s="40"/>
      <c r="AD126" s="40"/>
      <c r="AE126" s="40"/>
      <c r="AF126" s="40"/>
      <c r="AG126" s="2"/>
      <c r="AH126" s="2"/>
      <c r="AI126" s="2"/>
      <c r="AJ126" s="2"/>
      <c r="AK126" s="2"/>
      <c r="AL126" s="2"/>
      <c r="AM126" s="2"/>
    </row>
    <row r="127" spans="9:39" customFormat="1" x14ac:dyDescent="0.2">
      <c r="I127" s="2"/>
      <c r="J127" s="2"/>
      <c r="K127" s="2"/>
      <c r="L127" s="2"/>
      <c r="M127" s="2"/>
      <c r="N127" s="40"/>
      <c r="O127" s="40"/>
      <c r="P127" s="40"/>
      <c r="Q127" s="40"/>
      <c r="R127" s="40"/>
      <c r="S127" s="40"/>
      <c r="T127" s="40"/>
      <c r="U127" s="40"/>
      <c r="V127" s="40"/>
      <c r="W127" s="40"/>
      <c r="X127" s="40"/>
      <c r="Y127" s="40"/>
      <c r="Z127" s="40"/>
      <c r="AA127" s="40"/>
      <c r="AB127" s="40"/>
      <c r="AC127" s="40"/>
      <c r="AD127" s="40"/>
      <c r="AE127" s="40"/>
      <c r="AF127" s="40"/>
      <c r="AG127" s="2"/>
      <c r="AH127" s="2"/>
      <c r="AI127" s="2"/>
      <c r="AJ127" s="2"/>
      <c r="AK127" s="2"/>
      <c r="AL127" s="2"/>
      <c r="AM127" s="2"/>
    </row>
    <row r="128" spans="9:39" customFormat="1" x14ac:dyDescent="0.2">
      <c r="I128" s="2"/>
      <c r="J128" s="2"/>
      <c r="K128" s="2"/>
      <c r="L128" s="2"/>
      <c r="M128" s="2"/>
      <c r="N128" s="40"/>
      <c r="O128" s="40"/>
      <c r="P128" s="40"/>
      <c r="Q128" s="40"/>
      <c r="R128" s="40"/>
      <c r="S128" s="40"/>
      <c r="T128" s="40"/>
      <c r="U128" s="40"/>
      <c r="V128" s="40"/>
      <c r="W128" s="40"/>
      <c r="X128" s="40"/>
      <c r="Y128" s="40"/>
      <c r="Z128" s="40"/>
      <c r="AA128" s="40"/>
      <c r="AB128" s="40"/>
      <c r="AC128" s="40"/>
      <c r="AD128" s="40"/>
      <c r="AE128" s="40"/>
      <c r="AF128" s="40"/>
      <c r="AG128" s="2"/>
      <c r="AH128" s="2"/>
      <c r="AI128" s="2"/>
      <c r="AJ128" s="2"/>
      <c r="AK128" s="2"/>
      <c r="AL128" s="2"/>
      <c r="AM128" s="2"/>
    </row>
    <row r="129" spans="7:40" customFormat="1" x14ac:dyDescent="0.2">
      <c r="I129" s="2"/>
      <c r="J129" s="2"/>
      <c r="K129" s="2"/>
      <c r="L129" s="2"/>
      <c r="M129" s="2"/>
      <c r="N129" s="40"/>
      <c r="O129" s="40"/>
      <c r="P129" s="40"/>
      <c r="Q129" s="40"/>
      <c r="R129" s="40"/>
      <c r="S129" s="40"/>
      <c r="T129" s="40"/>
      <c r="U129" s="40"/>
      <c r="V129" s="40"/>
      <c r="W129" s="40"/>
      <c r="X129" s="40"/>
      <c r="Y129" s="40"/>
      <c r="Z129" s="40"/>
      <c r="AA129" s="40"/>
      <c r="AB129" s="40"/>
      <c r="AC129" s="40"/>
      <c r="AD129" s="40"/>
      <c r="AE129" s="40"/>
      <c r="AF129" s="40"/>
      <c r="AG129" s="2"/>
      <c r="AH129" s="2"/>
      <c r="AI129" s="2"/>
      <c r="AJ129" s="2"/>
      <c r="AK129" s="2"/>
      <c r="AL129" s="2"/>
      <c r="AM129" s="2"/>
    </row>
    <row r="130" spans="7:40" customFormat="1" x14ac:dyDescent="0.2">
      <c r="I130" s="2"/>
      <c r="J130" s="2"/>
      <c r="K130" s="2"/>
      <c r="L130" s="2"/>
      <c r="M130" s="2"/>
      <c r="N130" s="40"/>
      <c r="O130" s="40"/>
      <c r="P130" s="40"/>
      <c r="Q130" s="40"/>
      <c r="R130" s="40"/>
      <c r="S130" s="40"/>
      <c r="T130" s="40"/>
      <c r="U130" s="40"/>
      <c r="V130" s="40"/>
      <c r="W130" s="40"/>
      <c r="X130" s="40"/>
      <c r="Y130" s="40"/>
      <c r="Z130" s="40"/>
      <c r="AA130" s="40"/>
      <c r="AB130" s="40"/>
      <c r="AC130" s="40"/>
      <c r="AD130" s="40"/>
      <c r="AE130" s="40"/>
      <c r="AF130" s="40"/>
      <c r="AG130" s="2"/>
      <c r="AH130" s="2"/>
      <c r="AI130" s="2"/>
      <c r="AJ130" s="2"/>
      <c r="AK130" s="2"/>
      <c r="AL130" s="2"/>
      <c r="AM130" s="2"/>
    </row>
    <row r="131" spans="7:40" customFormat="1" x14ac:dyDescent="0.2">
      <c r="I131" s="2"/>
      <c r="J131" s="2"/>
      <c r="K131" s="2"/>
      <c r="L131" s="2"/>
      <c r="M131" s="2"/>
      <c r="N131" s="40"/>
      <c r="O131" s="40"/>
      <c r="P131" s="40"/>
      <c r="Q131" s="40"/>
      <c r="R131" s="40"/>
      <c r="S131" s="40"/>
      <c r="T131" s="40"/>
      <c r="U131" s="40"/>
      <c r="V131" s="40"/>
      <c r="W131" s="40"/>
      <c r="X131" s="40"/>
      <c r="Y131" s="40"/>
      <c r="Z131" s="40"/>
      <c r="AA131" s="40"/>
      <c r="AB131" s="40"/>
      <c r="AC131" s="40"/>
      <c r="AD131" s="40"/>
      <c r="AE131" s="40"/>
      <c r="AF131" s="40"/>
      <c r="AG131" s="2"/>
      <c r="AH131" s="2"/>
      <c r="AI131" s="2"/>
      <c r="AJ131" s="2"/>
      <c r="AK131" s="2"/>
      <c r="AL131" s="2"/>
      <c r="AM131" s="2"/>
    </row>
    <row r="132" spans="7:40" customFormat="1" x14ac:dyDescent="0.2">
      <c r="I132" s="2"/>
      <c r="J132" s="2"/>
      <c r="K132" s="2"/>
      <c r="L132" s="2"/>
      <c r="M132" s="2"/>
      <c r="N132" s="40"/>
      <c r="O132" s="40"/>
      <c r="P132" s="40"/>
      <c r="Q132" s="40"/>
      <c r="R132" s="40"/>
      <c r="S132" s="40"/>
      <c r="T132" s="40"/>
      <c r="U132" s="40"/>
      <c r="V132" s="40"/>
      <c r="W132" s="40"/>
      <c r="X132" s="40"/>
      <c r="Y132" s="40"/>
      <c r="Z132" s="40"/>
      <c r="AA132" s="40"/>
      <c r="AB132" s="40"/>
      <c r="AC132" s="40"/>
      <c r="AD132" s="40"/>
      <c r="AE132" s="40"/>
      <c r="AF132" s="40"/>
      <c r="AG132" s="2"/>
      <c r="AH132" s="2"/>
      <c r="AI132" s="2"/>
      <c r="AJ132" s="2"/>
      <c r="AK132" s="2"/>
      <c r="AL132" s="2"/>
      <c r="AM132" s="2"/>
    </row>
    <row r="133" spans="7:40" customFormat="1" x14ac:dyDescent="0.2">
      <c r="I133" s="2"/>
      <c r="J133" s="2"/>
      <c r="K133" s="2"/>
      <c r="L133" s="2"/>
      <c r="M133" s="2"/>
      <c r="N133" s="40"/>
      <c r="O133" s="40"/>
      <c r="P133" s="40"/>
      <c r="Q133" s="40"/>
      <c r="R133" s="40"/>
      <c r="S133" s="40"/>
      <c r="T133" s="40"/>
      <c r="U133" s="40"/>
      <c r="V133" s="40"/>
      <c r="W133" s="40"/>
      <c r="X133" s="40"/>
      <c r="Y133" s="40"/>
      <c r="Z133" s="40"/>
      <c r="AA133" s="40"/>
      <c r="AB133" s="40"/>
      <c r="AC133" s="40"/>
      <c r="AD133" s="40"/>
      <c r="AE133" s="40"/>
      <c r="AF133" s="40"/>
      <c r="AG133" s="2"/>
      <c r="AH133" s="2"/>
      <c r="AI133" s="2"/>
      <c r="AJ133" s="2"/>
      <c r="AK133" s="2"/>
      <c r="AL133" s="2"/>
      <c r="AM133" s="2"/>
    </row>
    <row r="134" spans="7:40" customFormat="1" x14ac:dyDescent="0.2">
      <c r="I134" s="2"/>
      <c r="J134" s="2"/>
      <c r="K134" s="2"/>
      <c r="L134" s="2"/>
      <c r="M134" s="2"/>
      <c r="N134" s="40"/>
      <c r="O134" s="40"/>
      <c r="P134" s="40"/>
      <c r="Q134" s="40"/>
      <c r="R134" s="40"/>
      <c r="S134" s="40"/>
      <c r="T134" s="40"/>
      <c r="U134" s="40"/>
      <c r="V134" s="40"/>
      <c r="W134" s="40"/>
      <c r="X134" s="40"/>
      <c r="Y134" s="40"/>
      <c r="Z134" s="40"/>
      <c r="AA134" s="40"/>
      <c r="AB134" s="40"/>
      <c r="AC134" s="40"/>
      <c r="AD134" s="40"/>
      <c r="AE134" s="40"/>
      <c r="AF134" s="40"/>
      <c r="AG134" s="2"/>
      <c r="AH134" s="2"/>
      <c r="AI134" s="2"/>
      <c r="AJ134" s="2"/>
      <c r="AK134" s="2"/>
      <c r="AL134" s="2"/>
      <c r="AM134" s="2"/>
    </row>
    <row r="135" spans="7:40" customFormat="1" x14ac:dyDescent="0.2">
      <c r="I135" s="2"/>
      <c r="J135" s="2"/>
      <c r="K135" s="2"/>
      <c r="L135" s="2"/>
      <c r="M135" s="2"/>
      <c r="N135" s="40"/>
      <c r="O135" s="40"/>
      <c r="P135" s="40"/>
      <c r="Q135" s="40"/>
      <c r="R135" s="40"/>
      <c r="S135" s="40"/>
      <c r="T135" s="40"/>
      <c r="U135" s="40"/>
      <c r="V135" s="40"/>
      <c r="W135" s="40"/>
      <c r="X135" s="40"/>
      <c r="Y135" s="40"/>
      <c r="Z135" s="40"/>
      <c r="AA135" s="40"/>
      <c r="AB135" s="40"/>
      <c r="AC135" s="40"/>
      <c r="AD135" s="40"/>
      <c r="AE135" s="40"/>
      <c r="AF135" s="40"/>
      <c r="AG135" s="2"/>
      <c r="AH135" s="2"/>
      <c r="AI135" s="2"/>
      <c r="AJ135" s="2"/>
      <c r="AK135" s="2"/>
      <c r="AL135" s="2"/>
      <c r="AM135" s="2"/>
    </row>
    <row r="136" spans="7:40" customFormat="1" x14ac:dyDescent="0.2">
      <c r="I136" s="2"/>
      <c r="J136" s="2"/>
      <c r="K136" s="2"/>
      <c r="L136" s="2"/>
      <c r="M136" s="2"/>
      <c r="N136" s="40"/>
      <c r="O136" s="40"/>
      <c r="P136" s="40"/>
      <c r="Q136" s="40"/>
      <c r="R136" s="40"/>
      <c r="S136" s="40"/>
      <c r="T136" s="40"/>
      <c r="U136" s="40"/>
      <c r="V136" s="40"/>
      <c r="W136" s="40"/>
      <c r="X136" s="40"/>
      <c r="Y136" s="40"/>
      <c r="Z136" s="40"/>
      <c r="AA136" s="40"/>
      <c r="AB136" s="40"/>
      <c r="AC136" s="40"/>
      <c r="AD136" s="40"/>
      <c r="AE136" s="40"/>
      <c r="AF136" s="40"/>
      <c r="AG136" s="2"/>
      <c r="AH136" s="2"/>
      <c r="AI136" s="2"/>
      <c r="AJ136" s="2"/>
      <c r="AK136" s="2"/>
      <c r="AL136" s="2"/>
      <c r="AM136" s="2"/>
    </row>
    <row r="137" spans="7:40" customFormat="1" x14ac:dyDescent="0.2">
      <c r="I137" s="2"/>
      <c r="J137" s="2"/>
      <c r="K137" s="2"/>
      <c r="L137" s="2"/>
      <c r="M137" s="2"/>
      <c r="N137" s="40"/>
      <c r="O137" s="40"/>
      <c r="P137" s="40"/>
      <c r="Q137" s="40"/>
      <c r="R137" s="40"/>
      <c r="S137" s="40"/>
      <c r="T137" s="40"/>
      <c r="U137" s="40"/>
      <c r="V137" s="40"/>
      <c r="W137" s="40"/>
      <c r="X137" s="40"/>
      <c r="Y137" s="40"/>
      <c r="Z137" s="40"/>
      <c r="AA137" s="40"/>
      <c r="AB137" s="40"/>
      <c r="AC137" s="40"/>
      <c r="AD137" s="40"/>
      <c r="AE137" s="40"/>
      <c r="AF137" s="40"/>
      <c r="AG137" s="2"/>
      <c r="AH137" s="2"/>
      <c r="AI137" s="2"/>
      <c r="AJ137" s="2"/>
      <c r="AK137" s="2"/>
      <c r="AL137" s="2"/>
      <c r="AM137" s="2"/>
    </row>
    <row r="138" spans="7:40" customFormat="1" x14ac:dyDescent="0.2">
      <c r="G138" s="2"/>
      <c r="H138" s="2"/>
      <c r="I138" s="2"/>
      <c r="J138" s="2"/>
      <c r="K138" s="2"/>
      <c r="L138" s="2"/>
      <c r="M138" s="2"/>
      <c r="N138" s="40"/>
      <c r="O138" s="40"/>
      <c r="P138" s="40"/>
      <c r="Q138" s="40"/>
      <c r="R138" s="40"/>
      <c r="S138" s="40"/>
      <c r="T138" s="40"/>
      <c r="U138" s="40"/>
      <c r="V138" s="40"/>
      <c r="W138" s="40"/>
      <c r="X138" s="40"/>
      <c r="Y138" s="40"/>
      <c r="Z138" s="40"/>
      <c r="AA138" s="40"/>
      <c r="AB138" s="40"/>
      <c r="AC138" s="40"/>
      <c r="AD138" s="40"/>
      <c r="AE138" s="40"/>
      <c r="AF138" s="40"/>
      <c r="AG138" s="2"/>
      <c r="AH138" s="2"/>
      <c r="AI138" s="2"/>
      <c r="AJ138" s="2"/>
      <c r="AK138" s="2"/>
      <c r="AL138" s="2"/>
      <c r="AM138" s="2"/>
      <c r="AN138" s="40"/>
    </row>
    <row r="202" spans="3:48" x14ac:dyDescent="0.2">
      <c r="C202" s="10">
        <v>0</v>
      </c>
    </row>
    <row r="203" spans="3:48" s="2" customFormat="1" x14ac:dyDescent="0.2">
      <c r="C203" s="10">
        <v>0</v>
      </c>
      <c r="N203" s="40"/>
      <c r="O203" s="40"/>
      <c r="P203" s="40"/>
      <c r="Q203" s="40"/>
      <c r="R203" s="40"/>
      <c r="S203" s="40"/>
      <c r="T203" s="40"/>
      <c r="U203" s="40"/>
      <c r="V203" s="40"/>
      <c r="W203" s="40"/>
      <c r="X203" s="40"/>
      <c r="Y203" s="40"/>
      <c r="Z203" s="40"/>
      <c r="AA203" s="40"/>
      <c r="AB203" s="40"/>
      <c r="AC203" s="40"/>
      <c r="AD203" s="40"/>
      <c r="AE203" s="40"/>
      <c r="AF203" s="40"/>
      <c r="AT203" s="15"/>
      <c r="AV203" s="15"/>
    </row>
    <row r="204" spans="3:48" s="2" customFormat="1" x14ac:dyDescent="0.2">
      <c r="N204" s="40"/>
      <c r="O204" s="40"/>
      <c r="P204" s="40"/>
      <c r="Q204" s="40"/>
      <c r="R204" s="40"/>
      <c r="S204" s="40"/>
      <c r="T204" s="40"/>
      <c r="U204" s="40"/>
      <c r="V204" s="40"/>
      <c r="W204" s="40"/>
      <c r="X204" s="40"/>
      <c r="Y204" s="40"/>
      <c r="Z204" s="40"/>
      <c r="AA204" s="40"/>
      <c r="AB204" s="40"/>
      <c r="AC204" s="40"/>
      <c r="AD204" s="40"/>
      <c r="AE204" s="40"/>
      <c r="AF204" s="40"/>
      <c r="AT204" s="15"/>
      <c r="AV204" s="15"/>
    </row>
    <row r="205" spans="3:48" x14ac:dyDescent="0.2">
      <c r="C205" s="10">
        <v>0</v>
      </c>
    </row>
    <row r="206" spans="3:48" s="2" customFormat="1" x14ac:dyDescent="0.2">
      <c r="C206" s="10">
        <v>0</v>
      </c>
      <c r="N206" s="40"/>
      <c r="O206" s="40"/>
      <c r="P206" s="40"/>
      <c r="Q206" s="40"/>
      <c r="R206" s="40"/>
      <c r="S206" s="40"/>
      <c r="T206" s="40"/>
      <c r="U206" s="40"/>
      <c r="V206" s="40"/>
      <c r="W206" s="40"/>
      <c r="X206" s="40"/>
      <c r="Y206" s="40"/>
      <c r="Z206" s="40"/>
      <c r="AA206" s="40"/>
      <c r="AB206" s="40"/>
      <c r="AC206" s="40"/>
      <c r="AD206" s="40"/>
      <c r="AE206" s="40"/>
      <c r="AF206" s="40"/>
      <c r="AT206" s="15"/>
      <c r="AV206" s="15"/>
    </row>
    <row r="207" spans="3:48" s="2" customFormat="1" x14ac:dyDescent="0.2">
      <c r="C207" s="10">
        <v>0</v>
      </c>
      <c r="N207" s="40"/>
      <c r="O207" s="40"/>
      <c r="P207" s="40"/>
      <c r="Q207" s="40"/>
      <c r="R207" s="40"/>
      <c r="S207" s="40"/>
      <c r="T207" s="40"/>
      <c r="U207" s="40"/>
      <c r="V207" s="40"/>
      <c r="W207" s="40"/>
      <c r="X207" s="40"/>
      <c r="Y207" s="40"/>
      <c r="Z207" s="40"/>
      <c r="AA207" s="40"/>
      <c r="AB207" s="40"/>
      <c r="AC207" s="40"/>
      <c r="AD207" s="40"/>
      <c r="AE207" s="40"/>
      <c r="AF207" s="40"/>
      <c r="AT207" s="15"/>
      <c r="AV207" s="15"/>
    </row>
    <row r="208" spans="3:48" s="2" customFormat="1" x14ac:dyDescent="0.2">
      <c r="N208" s="40"/>
      <c r="O208" s="40"/>
      <c r="P208" s="40"/>
      <c r="Q208" s="40"/>
      <c r="R208" s="40"/>
      <c r="S208" s="40"/>
      <c r="T208" s="40"/>
      <c r="U208" s="40"/>
      <c r="V208" s="40"/>
      <c r="W208" s="40"/>
      <c r="X208" s="40"/>
      <c r="Y208" s="40"/>
      <c r="Z208" s="40"/>
      <c r="AA208" s="40"/>
      <c r="AB208" s="40"/>
      <c r="AC208" s="40"/>
      <c r="AD208" s="40"/>
      <c r="AE208" s="40"/>
      <c r="AF208" s="40"/>
      <c r="AT208" s="15"/>
      <c r="AV208" s="15"/>
    </row>
    <row r="210" spans="3:48" x14ac:dyDescent="0.2">
      <c r="C210" s="10">
        <v>0</v>
      </c>
    </row>
    <row r="211" spans="3:48" s="2" customFormat="1" x14ac:dyDescent="0.2">
      <c r="N211" s="40"/>
      <c r="O211" s="40"/>
      <c r="P211" s="40"/>
      <c r="Q211" s="40"/>
      <c r="R211" s="40"/>
      <c r="S211" s="40"/>
      <c r="T211" s="40"/>
      <c r="U211" s="40"/>
      <c r="V211" s="40"/>
      <c r="W211" s="40"/>
      <c r="X211" s="40"/>
      <c r="Y211" s="40"/>
      <c r="Z211" s="40"/>
      <c r="AA211" s="40"/>
      <c r="AB211" s="40"/>
      <c r="AC211" s="40"/>
      <c r="AD211" s="40"/>
      <c r="AE211" s="40"/>
      <c r="AF211" s="40"/>
      <c r="AT211" s="15"/>
      <c r="AV211" s="15"/>
    </row>
    <row r="565" spans="1:48" x14ac:dyDescent="0.2">
      <c r="B565" s="7"/>
    </row>
    <row r="566" spans="1:48" x14ac:dyDescent="0.2">
      <c r="A566" s="7"/>
      <c r="C566" s="7"/>
    </row>
    <row r="567" spans="1:48" s="2" customFormat="1" x14ac:dyDescent="0.2">
      <c r="N567" s="40"/>
      <c r="O567" s="40"/>
      <c r="P567" s="40"/>
      <c r="Q567" s="40"/>
      <c r="R567" s="40"/>
      <c r="S567" s="40"/>
      <c r="T567" s="40"/>
      <c r="U567" s="40"/>
      <c r="V567" s="40"/>
      <c r="W567" s="40"/>
      <c r="X567" s="40"/>
      <c r="Y567" s="40"/>
      <c r="Z567" s="40"/>
      <c r="AA567" s="40"/>
      <c r="AB567" s="40"/>
      <c r="AC567" s="40"/>
      <c r="AD567" s="40"/>
      <c r="AE567" s="40"/>
      <c r="AF567" s="40"/>
      <c r="AT567" s="15"/>
      <c r="AV567" s="15"/>
    </row>
    <row r="765" spans="1:48" x14ac:dyDescent="0.2">
      <c r="B765" s="7"/>
    </row>
    <row r="766" spans="1:48" x14ac:dyDescent="0.2">
      <c r="A766" s="7"/>
      <c r="C766" s="7"/>
    </row>
    <row r="767" spans="1:48" s="2" customFormat="1" x14ac:dyDescent="0.2">
      <c r="N767" s="40"/>
      <c r="O767" s="40"/>
      <c r="P767" s="40"/>
      <c r="Q767" s="40"/>
      <c r="R767" s="40"/>
      <c r="S767" s="40"/>
      <c r="T767" s="40"/>
      <c r="U767" s="40"/>
      <c r="V767" s="40"/>
      <c r="W767" s="40"/>
      <c r="X767" s="40"/>
      <c r="Y767" s="40"/>
      <c r="Z767" s="40"/>
      <c r="AA767" s="40"/>
      <c r="AB767" s="40"/>
      <c r="AC767" s="40"/>
      <c r="AD767" s="40"/>
      <c r="AE767" s="40"/>
      <c r="AF767" s="40"/>
      <c r="AT767" s="15"/>
      <c r="AV767" s="15"/>
    </row>
  </sheetData>
  <printOptions horizontalCentered="1"/>
  <pageMargins left="0.18" right="0.16" top="0.25" bottom="0.32" header="0.25" footer="0.17"/>
  <pageSetup scale="71" fitToHeight="0" orientation="portrait" horizontalDpi="4294967295" verticalDpi="4294967295" r:id="rId1"/>
  <headerFooter alignWithMargins="0"/>
  <rowBreaks count="1" manualBreakCount="1">
    <brk id="60" max="6"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tabColor theme="5" tint="0.79998168889431442"/>
    <pageSetUpPr fitToPage="1"/>
  </sheetPr>
  <dimension ref="A1:AS1087"/>
  <sheetViews>
    <sheetView showGridLines="0" tabSelected="1" zoomScaleNormal="100" workbookViewId="0">
      <selection activeCell="A2" sqref="A2"/>
    </sheetView>
  </sheetViews>
  <sheetFormatPr defaultColWidth="9.140625" defaultRowHeight="12.75" x14ac:dyDescent="0.2"/>
  <cols>
    <col min="1" max="1" width="35.140625" style="2" bestFit="1" customWidth="1"/>
    <col min="2" max="2" width="20.85546875" style="2" customWidth="1"/>
    <col min="3" max="3" width="21" style="2" customWidth="1"/>
    <col min="4" max="4" width="19.42578125" style="2" customWidth="1"/>
    <col min="5" max="5" width="18.85546875" style="2" customWidth="1"/>
    <col min="6" max="6" width="13.85546875" style="2" customWidth="1"/>
    <col min="7" max="13" width="8" style="40" customWidth="1"/>
    <col min="14" max="14" width="22.42578125" style="40" customWidth="1"/>
    <col min="15" max="27" width="8" style="40" customWidth="1"/>
    <col min="28" max="28" width="6.5703125" style="40" customWidth="1"/>
    <col min="29" max="29" width="9.85546875" style="40" customWidth="1"/>
    <col min="30" max="30" width="18.42578125" style="2" customWidth="1"/>
    <col min="31" max="31" width="21.42578125" style="2" customWidth="1"/>
    <col min="32" max="32" width="16.42578125" style="2" customWidth="1"/>
    <col min="33" max="33" width="13.42578125" style="2" bestFit="1" customWidth="1"/>
    <col min="34" max="34" width="13.85546875" style="2" bestFit="1" customWidth="1"/>
    <col min="35" max="35" width="14.5703125" style="2" bestFit="1" customWidth="1"/>
    <col min="36" max="36" width="3.140625" style="2" customWidth="1"/>
    <col min="37" max="37" width="35.140625" style="2" bestFit="1" customWidth="1"/>
    <col min="38" max="40" width="16.85546875" style="2" bestFit="1" customWidth="1"/>
    <col min="41" max="41" width="14.5703125" style="2" customWidth="1"/>
    <col min="42" max="42" width="17.85546875" style="2" bestFit="1" customWidth="1"/>
    <col min="43" max="43" width="9.140625" style="15"/>
    <col min="44" max="44" width="9.140625" style="2"/>
    <col min="45" max="16384" width="9.140625" style="15"/>
  </cols>
  <sheetData>
    <row r="1" spans="1:45" ht="15" thickBot="1" x14ac:dyDescent="0.25">
      <c r="A1" s="14" t="s">
        <v>230</v>
      </c>
    </row>
    <row r="2" spans="1:45" ht="13.5" thickBot="1" x14ac:dyDescent="0.25">
      <c r="A2" s="1" t="s">
        <v>822</v>
      </c>
      <c r="C2" s="92" t="s">
        <v>708</v>
      </c>
      <c r="D2" s="93"/>
      <c r="E2" s="94">
        <v>255657940.33000004</v>
      </c>
    </row>
    <row r="3" spans="1:45" ht="13.5" thickBot="1" x14ac:dyDescent="0.25">
      <c r="AE3" s="2" t="s">
        <v>77</v>
      </c>
      <c r="AF3" s="44">
        <v>44287</v>
      </c>
    </row>
    <row r="4" spans="1:45" s="16" customFormat="1" ht="13.5" customHeight="1" thickBot="1" x14ac:dyDescent="0.25">
      <c r="A4" s="1" t="s">
        <v>701</v>
      </c>
      <c r="B4" s="142" t="s">
        <v>217</v>
      </c>
      <c r="C4" s="143"/>
      <c r="D4" s="143"/>
      <c r="E4" s="143"/>
      <c r="F4" s="144"/>
      <c r="G4" s="40"/>
      <c r="H4" s="40"/>
      <c r="I4" s="40"/>
      <c r="J4" s="40"/>
      <c r="K4" s="40"/>
      <c r="L4" s="40"/>
      <c r="M4" s="40"/>
      <c r="N4" s="40"/>
      <c r="O4" s="40"/>
      <c r="P4" s="40"/>
      <c r="Q4" s="40"/>
      <c r="R4" s="40"/>
      <c r="S4" s="40"/>
      <c r="T4" s="40"/>
      <c r="U4" s="40"/>
      <c r="V4" s="40"/>
      <c r="W4" s="40"/>
      <c r="X4" s="40"/>
      <c r="Y4" s="40"/>
      <c r="Z4" s="40"/>
      <c r="AA4" s="40"/>
      <c r="AB4" s="40"/>
      <c r="AC4" s="40"/>
      <c r="AD4" s="2"/>
      <c r="AE4" s="2"/>
      <c r="AF4" s="2"/>
      <c r="AG4" s="2"/>
      <c r="AH4" s="2"/>
      <c r="AI4" s="2"/>
      <c r="AJ4" s="2"/>
      <c r="AK4" s="2"/>
      <c r="AL4" s="2"/>
      <c r="AM4" s="2"/>
      <c r="AN4" s="2"/>
      <c r="AO4" s="2"/>
      <c r="AP4" s="2"/>
      <c r="AQ4" s="15"/>
      <c r="AR4" s="3"/>
      <c r="AS4" s="15"/>
    </row>
    <row r="5" spans="1:45" ht="61.5" customHeight="1" x14ac:dyDescent="0.2">
      <c r="A5" s="63" t="s">
        <v>3</v>
      </c>
      <c r="B5" s="68" t="s">
        <v>56</v>
      </c>
      <c r="C5" s="68" t="s">
        <v>389</v>
      </c>
      <c r="D5" s="68" t="s">
        <v>229</v>
      </c>
      <c r="E5" s="69" t="s">
        <v>64</v>
      </c>
      <c r="F5" s="69" t="s">
        <v>66</v>
      </c>
      <c r="G5" s="41"/>
      <c r="H5" s="41"/>
      <c r="I5" s="41"/>
      <c r="J5" s="41"/>
      <c r="K5" s="41"/>
      <c r="L5" s="41"/>
      <c r="M5" s="41"/>
      <c r="N5" s="41"/>
      <c r="O5" s="41"/>
      <c r="P5" s="41"/>
      <c r="Q5" s="41"/>
      <c r="R5" s="41"/>
      <c r="S5" s="41"/>
      <c r="T5" s="41"/>
      <c r="U5" s="41"/>
      <c r="V5" s="41"/>
      <c r="W5" s="41"/>
      <c r="X5" s="41"/>
      <c r="Y5" s="41"/>
      <c r="Z5" s="41"/>
    </row>
    <row r="6" spans="1:45" x14ac:dyDescent="0.2">
      <c r="A6" s="64" t="s">
        <v>5</v>
      </c>
      <c r="B6" s="62">
        <v>0</v>
      </c>
      <c r="C6" s="62">
        <v>50000</v>
      </c>
      <c r="D6" s="62">
        <v>11438828.42</v>
      </c>
      <c r="E6" s="27">
        <v>11488828.42</v>
      </c>
      <c r="F6" s="36">
        <v>4.4900000000000002E-2</v>
      </c>
      <c r="G6" s="35"/>
      <c r="H6" s="35"/>
      <c r="I6" s="35"/>
      <c r="J6" s="35"/>
      <c r="K6" s="35"/>
      <c r="L6" s="35"/>
      <c r="M6" s="35"/>
      <c r="N6" s="35"/>
      <c r="O6" s="35"/>
      <c r="P6" s="35"/>
      <c r="Q6" s="35"/>
      <c r="R6" s="35"/>
      <c r="S6" s="35"/>
      <c r="T6" s="35"/>
      <c r="U6" s="35"/>
      <c r="V6" s="35"/>
      <c r="W6" s="35"/>
      <c r="X6" s="35"/>
      <c r="Y6" s="35"/>
      <c r="Z6" s="35"/>
      <c r="AJ6" s="7"/>
      <c r="AK6" s="7"/>
      <c r="AL6" s="7"/>
      <c r="AM6" s="7"/>
    </row>
    <row r="7" spans="1:45" x14ac:dyDescent="0.2">
      <c r="A7" s="64" t="s">
        <v>6</v>
      </c>
      <c r="B7" s="62">
        <v>2750000</v>
      </c>
      <c r="C7" s="62">
        <v>2826291.95</v>
      </c>
      <c r="D7" s="62">
        <v>49160750.43</v>
      </c>
      <c r="E7" s="27">
        <v>54737042.380000003</v>
      </c>
      <c r="F7" s="36">
        <v>0.21410000000000001</v>
      </c>
      <c r="G7" s="35"/>
      <c r="H7" s="35"/>
      <c r="I7" s="35"/>
      <c r="J7" s="35"/>
      <c r="K7" s="35"/>
      <c r="L7" s="35"/>
      <c r="M7" s="35"/>
      <c r="N7" s="35"/>
      <c r="O7" s="35"/>
      <c r="P7" s="35"/>
      <c r="Q7" s="35"/>
      <c r="R7" s="35"/>
      <c r="S7" s="35"/>
      <c r="T7" s="35"/>
      <c r="U7" s="35"/>
      <c r="V7" s="35"/>
      <c r="W7" s="35"/>
      <c r="X7" s="35"/>
      <c r="Y7" s="35"/>
      <c r="Z7" s="35"/>
      <c r="AJ7" s="7"/>
      <c r="AK7" s="7"/>
      <c r="AL7" s="7"/>
      <c r="AM7" s="7"/>
    </row>
    <row r="8" spans="1:45" x14ac:dyDescent="0.2">
      <c r="A8" s="64" t="s">
        <v>7</v>
      </c>
      <c r="B8" s="62">
        <v>0</v>
      </c>
      <c r="C8" s="62">
        <v>442500</v>
      </c>
      <c r="D8" s="62">
        <v>2606135.75</v>
      </c>
      <c r="E8" s="27">
        <v>3048635.75</v>
      </c>
      <c r="F8" s="36">
        <v>1.1900000000000001E-2</v>
      </c>
      <c r="G8" s="35"/>
      <c r="H8" s="35"/>
      <c r="I8" s="35"/>
      <c r="J8" s="35"/>
      <c r="K8" s="35"/>
      <c r="L8" s="35"/>
      <c r="M8" s="35"/>
      <c r="N8" s="35"/>
      <c r="O8" s="35"/>
      <c r="P8" s="35"/>
      <c r="Q8" s="35"/>
      <c r="R8" s="35"/>
      <c r="S8" s="35"/>
      <c r="T8" s="35"/>
      <c r="U8" s="35"/>
      <c r="V8" s="35"/>
      <c r="W8" s="35"/>
      <c r="X8" s="35"/>
      <c r="Y8" s="35"/>
      <c r="Z8" s="35"/>
      <c r="AJ8" s="7"/>
      <c r="AK8" s="7"/>
      <c r="AL8" s="7"/>
      <c r="AM8" s="7"/>
      <c r="AR8" s="15"/>
    </row>
    <row r="9" spans="1:45" x14ac:dyDescent="0.2">
      <c r="A9" s="64" t="s">
        <v>8</v>
      </c>
      <c r="B9" s="62">
        <v>7732500</v>
      </c>
      <c r="C9" s="62">
        <v>1033844.5</v>
      </c>
      <c r="D9" s="62">
        <v>20086066.43</v>
      </c>
      <c r="E9" s="27">
        <v>28852410.93</v>
      </c>
      <c r="F9" s="36">
        <v>0.1129</v>
      </c>
      <c r="G9" s="35"/>
      <c r="H9" s="35"/>
      <c r="I9" s="35"/>
      <c r="J9" s="35"/>
      <c r="K9" s="35"/>
      <c r="L9" s="35"/>
      <c r="M9" s="35"/>
      <c r="N9" s="35"/>
      <c r="O9" s="35"/>
      <c r="P9" s="35"/>
      <c r="Q9" s="35"/>
      <c r="R9" s="35"/>
      <c r="S9" s="35"/>
      <c r="T9" s="35"/>
      <c r="U9" s="35"/>
      <c r="V9" s="35"/>
      <c r="W9" s="35"/>
      <c r="X9" s="35"/>
      <c r="Y9" s="35"/>
      <c r="Z9" s="35"/>
      <c r="AJ9" s="7"/>
      <c r="AK9" s="7"/>
      <c r="AL9" s="7"/>
      <c r="AM9" s="7"/>
      <c r="AR9" s="15"/>
    </row>
    <row r="10" spans="1:45" x14ac:dyDescent="0.2">
      <c r="A10" s="64" t="s">
        <v>2</v>
      </c>
      <c r="B10" s="62">
        <v>4600000</v>
      </c>
      <c r="C10" s="62">
        <v>10783781.5</v>
      </c>
      <c r="D10" s="62">
        <v>54244655.330000006</v>
      </c>
      <c r="E10" s="27">
        <v>69628436.830000013</v>
      </c>
      <c r="F10" s="36">
        <v>0.27229999999999999</v>
      </c>
      <c r="G10" s="35"/>
      <c r="H10" s="35"/>
      <c r="I10" s="35"/>
      <c r="J10" s="35"/>
      <c r="K10" s="35"/>
      <c r="L10" s="35"/>
      <c r="M10" s="35"/>
      <c r="N10" s="35"/>
      <c r="O10" s="35"/>
      <c r="P10" s="35"/>
      <c r="Q10" s="35"/>
      <c r="R10" s="35"/>
      <c r="S10" s="35"/>
      <c r="T10" s="35"/>
      <c r="U10" s="35"/>
      <c r="V10" s="35"/>
      <c r="W10" s="35"/>
      <c r="X10" s="35"/>
      <c r="Y10" s="35"/>
      <c r="Z10" s="35"/>
      <c r="AJ10" s="7"/>
      <c r="AK10" s="7"/>
      <c r="AL10" s="7"/>
      <c r="AM10" s="7"/>
      <c r="AR10" s="15"/>
    </row>
    <row r="11" spans="1:45" x14ac:dyDescent="0.2">
      <c r="A11" s="64" t="s">
        <v>1</v>
      </c>
      <c r="B11" s="62">
        <v>4261038.87</v>
      </c>
      <c r="C11" s="62">
        <v>5853065</v>
      </c>
      <c r="D11" s="62">
        <v>20722237.350000001</v>
      </c>
      <c r="E11" s="27">
        <v>30836341.220000003</v>
      </c>
      <c r="F11" s="36">
        <v>0.1206</v>
      </c>
      <c r="G11" s="35"/>
      <c r="H11" s="35"/>
      <c r="I11" s="35"/>
      <c r="J11" s="35"/>
      <c r="K11" s="35"/>
      <c r="L11" s="35"/>
      <c r="M11" s="35"/>
      <c r="N11" s="35"/>
      <c r="O11" s="35"/>
      <c r="P11" s="35"/>
      <c r="Q11" s="35"/>
      <c r="R11" s="35"/>
      <c r="S11" s="35"/>
      <c r="T11" s="35"/>
      <c r="U11" s="35"/>
      <c r="V11" s="35"/>
      <c r="W11" s="35"/>
      <c r="X11" s="35"/>
      <c r="Y11" s="35"/>
      <c r="Z11" s="35"/>
      <c r="AJ11" s="7"/>
      <c r="AK11" s="7"/>
      <c r="AL11" s="7"/>
      <c r="AM11" s="7"/>
      <c r="AR11" s="15"/>
    </row>
    <row r="12" spans="1:45" x14ac:dyDescent="0.2">
      <c r="A12" s="64" t="s">
        <v>9</v>
      </c>
      <c r="B12" s="62">
        <v>550000</v>
      </c>
      <c r="C12" s="62">
        <v>2636061.27</v>
      </c>
      <c r="D12" s="62">
        <v>38799277.520000003</v>
      </c>
      <c r="E12" s="27">
        <v>41985338.790000007</v>
      </c>
      <c r="F12" s="36">
        <v>0.16420000000000001</v>
      </c>
      <c r="G12" s="35"/>
      <c r="H12" s="35"/>
      <c r="I12" s="35"/>
      <c r="J12" s="35"/>
      <c r="K12" s="35"/>
      <c r="L12" s="35"/>
      <c r="M12" s="35"/>
      <c r="N12" s="35"/>
      <c r="O12" s="35"/>
      <c r="P12" s="35"/>
      <c r="Q12" s="35"/>
      <c r="R12" s="35"/>
      <c r="S12" s="35"/>
      <c r="T12" s="35"/>
      <c r="U12" s="35"/>
      <c r="V12" s="35"/>
      <c r="W12" s="35"/>
      <c r="X12" s="35"/>
      <c r="Y12" s="35"/>
      <c r="Z12" s="35"/>
      <c r="AJ12" s="7"/>
      <c r="AK12" s="7"/>
      <c r="AL12" s="7"/>
      <c r="AM12" s="7"/>
      <c r="AR12" s="15"/>
    </row>
    <row r="13" spans="1:45" x14ac:dyDescent="0.2">
      <c r="A13" s="64" t="s">
        <v>40</v>
      </c>
      <c r="B13" s="62">
        <v>250000</v>
      </c>
      <c r="C13" s="62">
        <v>2900500</v>
      </c>
      <c r="D13" s="62">
        <v>11930406.01</v>
      </c>
      <c r="E13" s="27">
        <v>15080906.01</v>
      </c>
      <c r="F13" s="36">
        <v>5.8999999999999997E-2</v>
      </c>
      <c r="G13" s="35"/>
      <c r="H13" s="35"/>
      <c r="I13" s="35"/>
      <c r="J13" s="35"/>
      <c r="K13" s="35"/>
      <c r="L13" s="35"/>
      <c r="M13" s="35"/>
      <c r="O13" s="35"/>
      <c r="P13" s="35"/>
      <c r="Q13" s="35"/>
      <c r="R13" s="35"/>
      <c r="S13" s="35"/>
      <c r="T13" s="35"/>
      <c r="U13" s="35"/>
      <c r="V13" s="35"/>
      <c r="W13" s="35"/>
      <c r="X13" s="35"/>
      <c r="Y13" s="35"/>
      <c r="Z13" s="35"/>
      <c r="AJ13" s="7"/>
      <c r="AK13" s="7"/>
      <c r="AL13" s="7"/>
      <c r="AM13" s="7"/>
      <c r="AR13" s="15"/>
    </row>
    <row r="14" spans="1:45" ht="13.5" thickBot="1" x14ac:dyDescent="0.25">
      <c r="A14" s="71" t="s">
        <v>64</v>
      </c>
      <c r="B14" s="48">
        <v>20143538.870000001</v>
      </c>
      <c r="C14" s="48">
        <v>26526044.219999999</v>
      </c>
      <c r="D14" s="48">
        <v>208988357.24000001</v>
      </c>
      <c r="E14" s="28">
        <v>255657940.33000004</v>
      </c>
      <c r="F14" s="37">
        <v>0.99990000000000001</v>
      </c>
      <c r="G14" s="39"/>
      <c r="H14" s="39"/>
      <c r="I14" s="39"/>
      <c r="J14" s="39"/>
      <c r="K14" s="39"/>
      <c r="L14" s="39"/>
      <c r="M14" s="39"/>
      <c r="O14" s="39"/>
      <c r="P14" s="39"/>
      <c r="Q14" s="39"/>
      <c r="R14" s="39"/>
      <c r="S14" s="39"/>
      <c r="T14" s="39"/>
      <c r="U14" s="39"/>
      <c r="V14" s="39"/>
      <c r="W14" s="39"/>
      <c r="X14" s="39"/>
      <c r="Y14" s="39"/>
      <c r="Z14" s="39"/>
      <c r="AR14" s="15"/>
    </row>
    <row r="15" spans="1:45" x14ac:dyDescent="0.2">
      <c r="A15" s="22" t="s">
        <v>55</v>
      </c>
      <c r="B15" s="23">
        <v>23</v>
      </c>
      <c r="C15" s="23">
        <v>92</v>
      </c>
      <c r="D15" s="23">
        <v>467</v>
      </c>
      <c r="E15" s="65">
        <v>582</v>
      </c>
      <c r="F15" s="2" t="s">
        <v>44</v>
      </c>
      <c r="AR15" s="15"/>
    </row>
    <row r="16" spans="1:45" x14ac:dyDescent="0.2">
      <c r="A16" s="22"/>
      <c r="B16" s="23"/>
      <c r="C16" s="23"/>
      <c r="D16" s="73"/>
      <c r="E16" s="65"/>
      <c r="AR16" s="15"/>
    </row>
    <row r="17" spans="1:44" x14ac:dyDescent="0.2">
      <c r="A17" s="7"/>
      <c r="B17" s="4" t="s">
        <v>29</v>
      </c>
      <c r="C17" s="4"/>
      <c r="D17" s="57">
        <v>229131896.11000001</v>
      </c>
      <c r="E17" s="7"/>
      <c r="AA17" s="41"/>
      <c r="AB17" s="41"/>
      <c r="AR17" s="15"/>
    </row>
    <row r="18" spans="1:44" ht="25.5" customHeight="1" x14ac:dyDescent="0.2">
      <c r="A18" s="145" t="s">
        <v>707</v>
      </c>
      <c r="B18" s="145"/>
      <c r="C18" s="145"/>
      <c r="D18" s="145"/>
      <c r="E18" s="145"/>
      <c r="F18" s="145"/>
      <c r="AA18" s="35"/>
      <c r="AB18" s="35"/>
      <c r="AR18" s="15"/>
    </row>
    <row r="19" spans="1:44" ht="53.25" customHeight="1" x14ac:dyDescent="0.2">
      <c r="A19" s="19" t="s">
        <v>3</v>
      </c>
      <c r="B19" s="20" t="s">
        <v>56</v>
      </c>
      <c r="C19" s="20" t="s">
        <v>389</v>
      </c>
      <c r="D19" s="20" t="s">
        <v>229</v>
      </c>
      <c r="E19" s="20" t="s">
        <v>64</v>
      </c>
      <c r="F19" s="26" t="s">
        <v>66</v>
      </c>
      <c r="AA19" s="35"/>
      <c r="AB19" s="35"/>
      <c r="AR19" s="15"/>
    </row>
    <row r="20" spans="1:44" ht="15.75" customHeight="1" x14ac:dyDescent="0.2">
      <c r="A20" s="5" t="s">
        <v>5</v>
      </c>
      <c r="B20" s="29">
        <v>0</v>
      </c>
      <c r="C20" s="29">
        <v>100000</v>
      </c>
      <c r="D20" s="29">
        <v>15205493.59</v>
      </c>
      <c r="E20" s="27">
        <v>15305493.59</v>
      </c>
      <c r="F20" s="36">
        <v>4.4699999999999997E-2</v>
      </c>
      <c r="G20" s="41"/>
      <c r="H20" s="41"/>
      <c r="I20" s="41"/>
      <c r="J20" s="41"/>
      <c r="K20" s="41"/>
      <c r="L20" s="41"/>
      <c r="M20" s="41"/>
      <c r="N20" s="41"/>
      <c r="O20" s="41"/>
      <c r="P20" s="41"/>
      <c r="Q20" s="41"/>
      <c r="R20" s="41"/>
      <c r="S20" s="41"/>
      <c r="T20" s="41"/>
      <c r="U20" s="41"/>
      <c r="V20" s="41"/>
      <c r="W20" s="41"/>
      <c r="X20" s="41"/>
      <c r="Y20" s="41"/>
      <c r="Z20" s="41"/>
      <c r="AA20" s="35"/>
      <c r="AB20" s="35"/>
      <c r="AR20" s="15"/>
    </row>
    <row r="21" spans="1:44" x14ac:dyDescent="0.2">
      <c r="A21" s="5" t="s">
        <v>6</v>
      </c>
      <c r="B21" s="29">
        <v>3000000</v>
      </c>
      <c r="C21" s="29">
        <v>3652583.9</v>
      </c>
      <c r="D21" s="29">
        <v>77983542.659999982</v>
      </c>
      <c r="E21" s="27">
        <v>84636126.559999987</v>
      </c>
      <c r="F21" s="36">
        <v>0.247</v>
      </c>
      <c r="G21" s="35"/>
      <c r="H21" s="35"/>
      <c r="I21" s="35"/>
      <c r="J21" s="35"/>
      <c r="K21" s="35"/>
      <c r="L21" s="35"/>
      <c r="M21" s="35"/>
      <c r="N21" s="35"/>
      <c r="O21" s="35"/>
      <c r="P21" s="35"/>
      <c r="Q21" s="35"/>
      <c r="R21" s="35"/>
      <c r="S21" s="35"/>
      <c r="T21" s="35"/>
      <c r="U21" s="35"/>
      <c r="V21" s="35"/>
      <c r="W21" s="35"/>
      <c r="X21" s="35"/>
      <c r="Y21" s="35"/>
      <c r="Z21" s="35"/>
      <c r="AA21" s="35"/>
      <c r="AB21" s="35"/>
      <c r="AR21" s="15"/>
    </row>
    <row r="22" spans="1:44" x14ac:dyDescent="0.2">
      <c r="A22" s="5" t="s">
        <v>7</v>
      </c>
      <c r="B22" s="29">
        <v>0</v>
      </c>
      <c r="C22" s="29">
        <v>885000</v>
      </c>
      <c r="D22" s="29">
        <v>4712271.5</v>
      </c>
      <c r="E22" s="27">
        <v>5597271.5</v>
      </c>
      <c r="F22" s="36">
        <v>1.6299999999999999E-2</v>
      </c>
      <c r="G22" s="35"/>
      <c r="H22" s="35"/>
      <c r="I22" s="35"/>
      <c r="J22" s="35"/>
      <c r="K22" s="35"/>
      <c r="L22" s="35"/>
      <c r="M22" s="35"/>
      <c r="N22" s="35"/>
      <c r="O22" s="35"/>
      <c r="P22" s="35"/>
      <c r="Q22" s="35"/>
      <c r="R22" s="35"/>
      <c r="S22" s="35"/>
      <c r="T22" s="35"/>
      <c r="U22" s="35"/>
      <c r="V22" s="35"/>
      <c r="W22" s="35"/>
      <c r="X22" s="35"/>
      <c r="Y22" s="35"/>
      <c r="Z22" s="35"/>
      <c r="AA22" s="35"/>
      <c r="AB22" s="35"/>
      <c r="AR22" s="15"/>
    </row>
    <row r="23" spans="1:44" x14ac:dyDescent="0.2">
      <c r="A23" s="5" t="s">
        <v>8</v>
      </c>
      <c r="B23" s="29">
        <v>7965000</v>
      </c>
      <c r="C23" s="29">
        <v>2067689</v>
      </c>
      <c r="D23" s="29">
        <v>27827457.859999999</v>
      </c>
      <c r="E23" s="27">
        <v>37860146.859999999</v>
      </c>
      <c r="F23" s="36">
        <v>0.1105</v>
      </c>
      <c r="G23" s="35"/>
      <c r="H23" s="35"/>
      <c r="I23" s="35"/>
      <c r="J23" s="35"/>
      <c r="K23" s="35"/>
      <c r="L23" s="35"/>
      <c r="M23" s="35"/>
      <c r="N23" s="35"/>
      <c r="O23" s="35"/>
      <c r="P23" s="35"/>
      <c r="Q23" s="35"/>
      <c r="R23" s="35"/>
      <c r="S23" s="35"/>
      <c r="T23" s="35"/>
      <c r="U23" s="35"/>
      <c r="V23" s="35"/>
      <c r="W23" s="35"/>
      <c r="X23" s="35"/>
      <c r="Y23" s="35"/>
      <c r="Z23" s="35"/>
      <c r="AA23" s="35"/>
      <c r="AB23" s="35"/>
      <c r="AR23" s="15"/>
    </row>
    <row r="24" spans="1:44" x14ac:dyDescent="0.2">
      <c r="A24" s="5" t="s">
        <v>2</v>
      </c>
      <c r="B24" s="29">
        <v>5200000</v>
      </c>
      <c r="C24" s="29">
        <v>15064798.5</v>
      </c>
      <c r="D24" s="29">
        <v>65339639.810000002</v>
      </c>
      <c r="E24" s="27">
        <v>85604438.310000002</v>
      </c>
      <c r="F24" s="36">
        <v>0.24979999999999999</v>
      </c>
      <c r="G24" s="35"/>
      <c r="H24" s="35"/>
      <c r="I24" s="35"/>
      <c r="J24" s="35"/>
      <c r="K24" s="35"/>
      <c r="L24" s="35"/>
      <c r="M24" s="35"/>
      <c r="N24" s="35"/>
      <c r="O24" s="35"/>
      <c r="P24" s="35"/>
      <c r="Q24" s="35"/>
      <c r="R24" s="35"/>
      <c r="S24" s="35"/>
      <c r="T24" s="35"/>
      <c r="U24" s="35"/>
      <c r="V24" s="35"/>
      <c r="W24" s="35"/>
      <c r="X24" s="35"/>
      <c r="Y24" s="35"/>
      <c r="Z24" s="35"/>
      <c r="AA24" s="35"/>
      <c r="AB24" s="35"/>
      <c r="AR24" s="15"/>
    </row>
    <row r="25" spans="1:44" x14ac:dyDescent="0.2">
      <c r="A25" s="5" t="s">
        <v>1</v>
      </c>
      <c r="B25" s="29">
        <v>4442225.1100000003</v>
      </c>
      <c r="C25" s="29">
        <v>7206130</v>
      </c>
      <c r="D25" s="29">
        <v>26562276.489999995</v>
      </c>
      <c r="E25" s="27">
        <v>38210631.599999994</v>
      </c>
      <c r="F25" s="36">
        <v>0.1115</v>
      </c>
      <c r="G25" s="35"/>
      <c r="H25" s="35"/>
      <c r="I25" s="35"/>
      <c r="J25" s="35"/>
      <c r="K25" s="35"/>
      <c r="L25" s="35"/>
      <c r="M25" s="35"/>
      <c r="N25" s="35"/>
      <c r="O25" s="35"/>
      <c r="P25" s="35"/>
      <c r="Q25" s="35"/>
      <c r="R25" s="35"/>
      <c r="S25" s="35"/>
      <c r="T25" s="35"/>
      <c r="U25" s="35"/>
      <c r="V25" s="35"/>
      <c r="W25" s="35"/>
      <c r="X25" s="35"/>
      <c r="Y25" s="35"/>
      <c r="Z25" s="35"/>
      <c r="AA25" s="35"/>
      <c r="AB25" s="35"/>
      <c r="AR25" s="15"/>
    </row>
    <row r="26" spans="1:44" x14ac:dyDescent="0.2">
      <c r="A26" s="5" t="s">
        <v>9</v>
      </c>
      <c r="B26" s="29">
        <v>1100000</v>
      </c>
      <c r="C26" s="29">
        <v>4772122.5200000005</v>
      </c>
      <c r="D26" s="29">
        <v>49113721.539999999</v>
      </c>
      <c r="E26" s="27">
        <v>54985844.060000002</v>
      </c>
      <c r="F26" s="36">
        <v>0.1605</v>
      </c>
      <c r="G26" s="35"/>
      <c r="H26" s="35"/>
      <c r="I26" s="35"/>
      <c r="J26" s="35"/>
      <c r="K26" s="35"/>
      <c r="L26" s="35"/>
      <c r="M26" s="35"/>
      <c r="N26" s="35"/>
      <c r="O26" s="35"/>
      <c r="P26" s="35"/>
      <c r="Q26" s="35"/>
      <c r="R26" s="35"/>
      <c r="S26" s="35"/>
      <c r="T26" s="35"/>
      <c r="U26" s="35"/>
      <c r="V26" s="35"/>
      <c r="W26" s="35"/>
      <c r="X26" s="35"/>
      <c r="Y26" s="35"/>
      <c r="Z26" s="35"/>
      <c r="AA26" s="35"/>
      <c r="AB26" s="35"/>
      <c r="AD26" s="7">
        <v>0</v>
      </c>
      <c r="AE26" s="7">
        <v>0</v>
      </c>
      <c r="AF26" s="7">
        <v>0</v>
      </c>
      <c r="AR26" s="15"/>
    </row>
    <row r="27" spans="1:44" x14ac:dyDescent="0.2">
      <c r="A27" s="5" t="s">
        <v>40</v>
      </c>
      <c r="B27" s="29">
        <v>500000</v>
      </c>
      <c r="C27" s="29">
        <v>4276000</v>
      </c>
      <c r="D27" s="29">
        <v>15675811.99</v>
      </c>
      <c r="E27" s="27">
        <v>20451811.990000002</v>
      </c>
      <c r="F27" s="36">
        <v>5.9700000000000003E-2</v>
      </c>
      <c r="G27" s="35"/>
      <c r="H27" s="35"/>
      <c r="I27" s="35"/>
      <c r="J27" s="35"/>
      <c r="K27" s="35"/>
      <c r="L27" s="35"/>
      <c r="M27" s="35"/>
      <c r="O27" s="35"/>
      <c r="P27" s="35"/>
      <c r="Q27" s="35"/>
      <c r="R27" s="35"/>
      <c r="S27" s="35"/>
      <c r="T27" s="35"/>
      <c r="U27" s="35"/>
      <c r="V27" s="35"/>
      <c r="W27" s="35"/>
      <c r="X27" s="35"/>
      <c r="Y27" s="35"/>
      <c r="Z27" s="35"/>
      <c r="AA27" s="35"/>
      <c r="AB27" s="35"/>
    </row>
    <row r="28" spans="1:44" x14ac:dyDescent="0.2">
      <c r="A28" s="17" t="s">
        <v>64</v>
      </c>
      <c r="B28" s="18">
        <v>22207225.109999999</v>
      </c>
      <c r="C28" s="18">
        <v>38024323.920000002</v>
      </c>
      <c r="D28" s="18">
        <v>282420215.43999994</v>
      </c>
      <c r="E28" s="18">
        <v>342651764.47000003</v>
      </c>
      <c r="F28" s="37">
        <v>1</v>
      </c>
      <c r="G28" s="35"/>
      <c r="H28" s="35"/>
      <c r="I28" s="35"/>
      <c r="J28" s="35"/>
      <c r="K28" s="35"/>
      <c r="L28" s="35"/>
      <c r="M28" s="35"/>
      <c r="N28" s="70"/>
      <c r="O28" s="35"/>
      <c r="P28" s="35"/>
      <c r="Q28" s="35"/>
      <c r="R28" s="35"/>
      <c r="S28" s="35"/>
      <c r="T28" s="35"/>
      <c r="U28" s="35"/>
      <c r="V28" s="35"/>
      <c r="W28" s="35"/>
      <c r="X28" s="35"/>
      <c r="Y28" s="35"/>
      <c r="Z28" s="35"/>
      <c r="AA28" s="35"/>
      <c r="AB28" s="35"/>
    </row>
    <row r="29" spans="1:44" x14ac:dyDescent="0.2">
      <c r="B29" s="10"/>
      <c r="C29" s="10"/>
      <c r="D29" s="10"/>
      <c r="E29" s="22"/>
      <c r="G29" s="39"/>
      <c r="H29" s="39"/>
      <c r="I29" s="39"/>
      <c r="J29" s="39"/>
      <c r="K29" s="39"/>
      <c r="L29" s="39"/>
      <c r="M29" s="39"/>
      <c r="N29" s="39"/>
      <c r="O29" s="39"/>
      <c r="P29" s="39"/>
      <c r="Q29" s="39"/>
      <c r="R29" s="39"/>
      <c r="S29" s="39"/>
      <c r="T29" s="39"/>
      <c r="U29" s="39"/>
      <c r="V29" s="39"/>
      <c r="W29" s="39"/>
      <c r="X29" s="39"/>
      <c r="Y29" s="39"/>
      <c r="Z29" s="39"/>
      <c r="AA29" s="35"/>
      <c r="AB29" s="35"/>
    </row>
    <row r="30" spans="1:44" x14ac:dyDescent="0.2">
      <c r="B30" s="10"/>
      <c r="C30" s="10"/>
      <c r="D30" s="10"/>
      <c r="AA30" s="35"/>
      <c r="AB30" s="35"/>
    </row>
    <row r="31" spans="1:44" x14ac:dyDescent="0.2">
      <c r="A31" s="1" t="s">
        <v>388</v>
      </c>
      <c r="E31" s="7"/>
      <c r="AA31" s="35"/>
      <c r="AB31" s="35"/>
    </row>
    <row r="32" spans="1:44" ht="56.25" customHeight="1" x14ac:dyDescent="0.2">
      <c r="A32" s="19" t="s">
        <v>3</v>
      </c>
      <c r="B32" s="20" t="s">
        <v>56</v>
      </c>
      <c r="C32" s="20" t="s">
        <v>389</v>
      </c>
      <c r="D32" s="20" t="s">
        <v>229</v>
      </c>
      <c r="E32" s="20" t="s">
        <v>64</v>
      </c>
      <c r="AA32" s="35"/>
      <c r="AB32" s="35"/>
    </row>
    <row r="33" spans="1:32" ht="19.5" customHeight="1" x14ac:dyDescent="0.2">
      <c r="A33" s="5" t="s">
        <v>5</v>
      </c>
      <c r="B33" s="11">
        <v>0</v>
      </c>
      <c r="C33" s="11">
        <v>0.5</v>
      </c>
      <c r="D33" s="11">
        <v>0.75228261103755467</v>
      </c>
      <c r="E33" s="11">
        <v>0.75063429692370998</v>
      </c>
      <c r="AA33" s="35"/>
      <c r="AB33" s="35"/>
    </row>
    <row r="34" spans="1:32" x14ac:dyDescent="0.2">
      <c r="A34" s="5" t="s">
        <v>6</v>
      </c>
      <c r="B34" s="11">
        <v>0.91666666666666663</v>
      </c>
      <c r="C34" s="11">
        <v>0.77377878985887227</v>
      </c>
      <c r="D34" s="11">
        <v>0.6303990400171442</v>
      </c>
      <c r="E34" s="11">
        <v>0.6467337838434275</v>
      </c>
      <c r="AA34" s="35"/>
      <c r="AB34" s="35"/>
    </row>
    <row r="35" spans="1:32" x14ac:dyDescent="0.2">
      <c r="A35" s="5" t="s">
        <v>7</v>
      </c>
      <c r="B35" s="11">
        <v>0</v>
      </c>
      <c r="C35" s="11">
        <v>0.5</v>
      </c>
      <c r="D35" s="11">
        <v>0.55305297031378609</v>
      </c>
      <c r="E35" s="11">
        <v>0.54466461918097053</v>
      </c>
      <c r="AA35" s="39"/>
      <c r="AB35" s="39"/>
      <c r="AC35" s="35"/>
    </row>
    <row r="36" spans="1:32" x14ac:dyDescent="0.2">
      <c r="A36" s="5" t="s">
        <v>8</v>
      </c>
      <c r="B36" s="11">
        <v>0.97080979284369118</v>
      </c>
      <c r="C36" s="11">
        <v>0.5</v>
      </c>
      <c r="D36" s="11">
        <v>0.72180745115321143</v>
      </c>
      <c r="E36" s="11">
        <v>0.7620786849214034</v>
      </c>
    </row>
    <row r="37" spans="1:32" x14ac:dyDescent="0.2">
      <c r="A37" s="5" t="s">
        <v>2</v>
      </c>
      <c r="B37" s="11">
        <v>0.88461538461538458</v>
      </c>
      <c r="C37" s="11">
        <v>0.71582646790795113</v>
      </c>
      <c r="D37" s="11">
        <v>0.83019519984709267</v>
      </c>
      <c r="E37" s="11">
        <v>0.81337414513315331</v>
      </c>
    </row>
    <row r="38" spans="1:32" x14ac:dyDescent="0.2">
      <c r="A38" s="5" t="s">
        <v>1</v>
      </c>
      <c r="B38" s="11">
        <v>0.95921272886596232</v>
      </c>
      <c r="C38" s="11">
        <v>0.81223416729922993</v>
      </c>
      <c r="D38" s="11">
        <v>0.78013785293596294</v>
      </c>
      <c r="E38" s="11">
        <v>0.80700946120974371</v>
      </c>
    </row>
    <row r="39" spans="1:32" x14ac:dyDescent="0.2">
      <c r="A39" s="5" t="s">
        <v>9</v>
      </c>
      <c r="B39" s="11">
        <v>0.5</v>
      </c>
      <c r="C39" s="11">
        <v>0.55238759251302705</v>
      </c>
      <c r="D39" s="11">
        <v>0.78998854705808563</v>
      </c>
      <c r="E39" s="11">
        <v>0.76356632343746556</v>
      </c>
      <c r="AA39" s="41"/>
      <c r="AB39" s="41"/>
    </row>
    <row r="40" spans="1:32" x14ac:dyDescent="0.2">
      <c r="A40" s="5" t="s">
        <v>40</v>
      </c>
      <c r="B40" s="11">
        <v>0.5</v>
      </c>
      <c r="C40" s="11">
        <v>0.67832086061739949</v>
      </c>
      <c r="D40" s="11">
        <v>0.76107100656799853</v>
      </c>
      <c r="E40" s="11">
        <v>0.73738727978596086</v>
      </c>
      <c r="AA40" s="35"/>
      <c r="AB40" s="35"/>
    </row>
    <row r="41" spans="1:32" x14ac:dyDescent="0.2">
      <c r="A41" s="17" t="s">
        <v>64</v>
      </c>
      <c r="B41" s="12">
        <v>0.90707140447409107</v>
      </c>
      <c r="C41" s="12">
        <v>0.69760725465648199</v>
      </c>
      <c r="D41" s="12">
        <v>0.73999078612132674</v>
      </c>
      <c r="E41" s="12">
        <v>0.74611593121500908</v>
      </c>
      <c r="AA41" s="35"/>
      <c r="AB41" s="35"/>
    </row>
    <row r="42" spans="1:32" x14ac:dyDescent="0.2">
      <c r="E42" s="21"/>
      <c r="AA42" s="35"/>
      <c r="AB42" s="35"/>
    </row>
    <row r="43" spans="1:32" x14ac:dyDescent="0.2">
      <c r="E43" s="21"/>
      <c r="AA43" s="35"/>
      <c r="AB43" s="35"/>
    </row>
    <row r="44" spans="1:32" x14ac:dyDescent="0.2">
      <c r="E44" s="21"/>
      <c r="AA44" s="35"/>
      <c r="AB44" s="35"/>
    </row>
    <row r="45" spans="1:32" x14ac:dyDescent="0.2">
      <c r="A45" s="1" t="s">
        <v>71</v>
      </c>
      <c r="E45" s="21"/>
      <c r="AA45" s="35"/>
      <c r="AB45" s="35"/>
    </row>
    <row r="46" spans="1:32" ht="57.75" customHeight="1" x14ac:dyDescent="0.2">
      <c r="A46" s="19" t="s">
        <v>38</v>
      </c>
      <c r="B46" s="20" t="s">
        <v>56</v>
      </c>
      <c r="C46" s="20" t="s">
        <v>389</v>
      </c>
      <c r="D46" s="20" t="s">
        <v>229</v>
      </c>
      <c r="E46" s="20" t="s">
        <v>64</v>
      </c>
      <c r="F46" s="26" t="s">
        <v>66</v>
      </c>
      <c r="AA46" s="35"/>
      <c r="AB46" s="35"/>
    </row>
    <row r="47" spans="1:32" ht="16.5" customHeight="1" x14ac:dyDescent="0.2">
      <c r="A47" s="5" t="s">
        <v>14</v>
      </c>
      <c r="B47" s="29">
        <v>4925000</v>
      </c>
      <c r="C47" s="29">
        <v>5012227.8400000008</v>
      </c>
      <c r="D47" s="29">
        <v>20097480.359999999</v>
      </c>
      <c r="E47" s="27">
        <v>30034708.199999999</v>
      </c>
      <c r="F47" s="36">
        <v>0.11749999999999999</v>
      </c>
      <c r="G47" s="41"/>
      <c r="H47" s="41"/>
      <c r="I47" s="41"/>
      <c r="J47" s="41"/>
      <c r="K47" s="41"/>
      <c r="L47" s="41"/>
      <c r="M47" s="41"/>
      <c r="N47" s="41"/>
      <c r="O47" s="41"/>
      <c r="P47" s="41"/>
      <c r="Q47" s="41"/>
      <c r="R47" s="41"/>
      <c r="S47" s="41"/>
      <c r="T47" s="41"/>
      <c r="U47" s="41"/>
      <c r="V47" s="41"/>
      <c r="W47" s="41"/>
      <c r="X47" s="41"/>
      <c r="Y47" s="41"/>
      <c r="Z47" s="41"/>
      <c r="AA47" s="35"/>
      <c r="AB47" s="35"/>
    </row>
    <row r="48" spans="1:32" x14ac:dyDescent="0.2">
      <c r="A48" s="5" t="s">
        <v>21</v>
      </c>
      <c r="B48" s="29">
        <v>0</v>
      </c>
      <c r="C48" s="29">
        <v>181772.5</v>
      </c>
      <c r="D48" s="29">
        <v>8143949.6299999999</v>
      </c>
      <c r="E48" s="27">
        <v>8325722.1299999999</v>
      </c>
      <c r="F48" s="36">
        <v>3.2599999999999997E-2</v>
      </c>
      <c r="G48" s="35"/>
      <c r="H48" s="35"/>
      <c r="I48" s="35"/>
      <c r="J48" s="35"/>
      <c r="K48" s="35"/>
      <c r="L48" s="35"/>
      <c r="M48" s="35"/>
      <c r="N48" s="35"/>
      <c r="O48" s="35"/>
      <c r="P48" s="35"/>
      <c r="Q48" s="35"/>
      <c r="R48" s="35"/>
      <c r="S48" s="35"/>
      <c r="T48" s="35"/>
      <c r="U48" s="35"/>
      <c r="V48" s="35"/>
      <c r="W48" s="35"/>
      <c r="X48" s="35"/>
      <c r="Y48" s="35"/>
      <c r="Z48" s="35"/>
      <c r="AA48" s="35"/>
      <c r="AB48" s="35"/>
      <c r="AD48" s="7"/>
      <c r="AE48" s="7"/>
      <c r="AF48" s="7"/>
    </row>
    <row r="49" spans="1:32" x14ac:dyDescent="0.2">
      <c r="A49" s="5" t="s">
        <v>23</v>
      </c>
      <c r="B49" s="29">
        <v>0</v>
      </c>
      <c r="C49" s="29">
        <v>152500</v>
      </c>
      <c r="D49" s="29">
        <v>13864996.540000001</v>
      </c>
      <c r="E49" s="27">
        <v>14017496.540000001</v>
      </c>
      <c r="F49" s="36">
        <v>5.4800000000000001E-2</v>
      </c>
      <c r="G49" s="35"/>
      <c r="H49" s="35"/>
      <c r="I49" s="35"/>
      <c r="J49" s="35"/>
      <c r="K49" s="35"/>
      <c r="L49" s="35"/>
      <c r="M49" s="35"/>
      <c r="N49" s="35"/>
      <c r="O49" s="35"/>
      <c r="P49" s="35"/>
      <c r="Q49" s="35"/>
      <c r="R49" s="35"/>
      <c r="S49" s="35"/>
      <c r="T49" s="35"/>
      <c r="U49" s="35"/>
      <c r="V49" s="35"/>
      <c r="W49" s="35"/>
      <c r="X49" s="35"/>
      <c r="Y49" s="35"/>
      <c r="Z49" s="35"/>
      <c r="AA49" s="35"/>
      <c r="AB49" s="35"/>
    </row>
    <row r="50" spans="1:32" x14ac:dyDescent="0.2">
      <c r="A50" s="5" t="s">
        <v>33</v>
      </c>
      <c r="B50" s="29">
        <v>0</v>
      </c>
      <c r="C50" s="29">
        <v>1345750</v>
      </c>
      <c r="D50" s="29">
        <v>8681587.5</v>
      </c>
      <c r="E50" s="27">
        <v>10027337.5</v>
      </c>
      <c r="F50" s="36">
        <v>3.9199999999999999E-2</v>
      </c>
      <c r="G50" s="35"/>
      <c r="H50" s="35"/>
      <c r="I50" s="35"/>
      <c r="J50" s="35"/>
      <c r="K50" s="35"/>
      <c r="L50" s="35"/>
      <c r="M50" s="35"/>
      <c r="N50" s="35"/>
      <c r="O50" s="35"/>
      <c r="P50" s="35"/>
      <c r="Q50" s="35"/>
      <c r="R50" s="35"/>
      <c r="S50" s="35"/>
      <c r="T50" s="35"/>
      <c r="U50" s="35"/>
      <c r="V50" s="35"/>
      <c r="W50" s="35"/>
      <c r="X50" s="35"/>
      <c r="Y50" s="35"/>
      <c r="Z50" s="35"/>
      <c r="AA50" s="35"/>
      <c r="AB50" s="35"/>
    </row>
    <row r="51" spans="1:32" x14ac:dyDescent="0.2">
      <c r="A51" s="5" t="s">
        <v>35</v>
      </c>
      <c r="B51" s="29">
        <v>7000000</v>
      </c>
      <c r="C51" s="29">
        <v>1812500</v>
      </c>
      <c r="D51" s="29">
        <v>20411072.060000002</v>
      </c>
      <c r="E51" s="27">
        <v>29223572.060000002</v>
      </c>
      <c r="F51" s="36">
        <v>0.1143</v>
      </c>
      <c r="G51" s="35"/>
      <c r="H51" s="35"/>
      <c r="I51" s="35"/>
      <c r="J51" s="35"/>
      <c r="K51" s="35"/>
      <c r="L51" s="35"/>
      <c r="M51" s="35"/>
      <c r="N51" s="35"/>
      <c r="O51" s="35"/>
      <c r="P51" s="35"/>
      <c r="Q51" s="35"/>
      <c r="R51" s="35"/>
      <c r="S51" s="35"/>
      <c r="T51" s="35"/>
      <c r="U51" s="35"/>
      <c r="V51" s="35"/>
      <c r="W51" s="35"/>
      <c r="X51" s="35"/>
      <c r="Y51" s="35"/>
      <c r="Z51" s="35"/>
      <c r="AA51" s="35"/>
      <c r="AB51" s="35"/>
    </row>
    <row r="52" spans="1:32" x14ac:dyDescent="0.2">
      <c r="A52" s="5" t="s">
        <v>30</v>
      </c>
      <c r="B52" s="29">
        <v>250000</v>
      </c>
      <c r="C52" s="29">
        <v>1656166</v>
      </c>
      <c r="D52" s="29">
        <v>18925563.32</v>
      </c>
      <c r="E52" s="27">
        <v>20831729.32</v>
      </c>
      <c r="F52" s="36">
        <v>8.1500000000000003E-2</v>
      </c>
      <c r="G52" s="35"/>
      <c r="H52" s="35"/>
      <c r="I52" s="35"/>
      <c r="J52" s="35"/>
      <c r="K52" s="35"/>
      <c r="L52" s="35"/>
      <c r="M52" s="35"/>
      <c r="N52" s="35"/>
      <c r="O52" s="35"/>
      <c r="P52" s="35"/>
      <c r="Q52" s="35"/>
      <c r="R52" s="35"/>
      <c r="S52" s="35"/>
      <c r="T52" s="35"/>
      <c r="U52" s="35"/>
      <c r="V52" s="35"/>
      <c r="W52" s="35"/>
      <c r="X52" s="35"/>
      <c r="Y52" s="35"/>
      <c r="Z52" s="35"/>
      <c r="AA52" s="35"/>
      <c r="AB52" s="35"/>
    </row>
    <row r="53" spans="1:32" x14ac:dyDescent="0.2">
      <c r="A53" s="5" t="s">
        <v>27</v>
      </c>
      <c r="B53" s="29">
        <v>4536038.87</v>
      </c>
      <c r="C53" s="29">
        <v>7430565</v>
      </c>
      <c r="D53" s="29">
        <v>54235374.959999993</v>
      </c>
      <c r="E53" s="27">
        <v>66201978.829999998</v>
      </c>
      <c r="F53" s="36">
        <v>0.25890000000000002</v>
      </c>
      <c r="G53" s="35"/>
      <c r="H53" s="35"/>
      <c r="I53" s="35"/>
      <c r="J53" s="35"/>
      <c r="K53" s="35"/>
      <c r="L53" s="35"/>
      <c r="M53" s="35"/>
      <c r="N53" s="35"/>
      <c r="O53" s="35"/>
      <c r="P53" s="35"/>
      <c r="Q53" s="35"/>
      <c r="R53" s="35"/>
      <c r="S53" s="35"/>
      <c r="T53" s="35"/>
      <c r="U53" s="35"/>
      <c r="V53" s="35"/>
      <c r="W53" s="35"/>
      <c r="X53" s="35"/>
      <c r="Y53" s="35"/>
      <c r="Z53" s="35"/>
      <c r="AA53" s="35"/>
      <c r="AB53" s="35"/>
    </row>
    <row r="54" spans="1:32" x14ac:dyDescent="0.2">
      <c r="A54" s="5" t="s">
        <v>37</v>
      </c>
      <c r="B54" s="29">
        <v>2500000</v>
      </c>
      <c r="C54" s="29">
        <v>1925000</v>
      </c>
      <c r="D54" s="29">
        <v>4793467.54</v>
      </c>
      <c r="E54" s="27">
        <v>9218467.5399999991</v>
      </c>
      <c r="F54" s="36">
        <v>3.61E-2</v>
      </c>
      <c r="G54" s="35"/>
      <c r="H54" s="35"/>
      <c r="I54" s="35"/>
      <c r="J54" s="35"/>
      <c r="K54" s="35"/>
      <c r="L54" s="35"/>
      <c r="M54" s="35"/>
      <c r="N54" s="35"/>
      <c r="O54" s="35"/>
      <c r="P54" s="35"/>
      <c r="Q54" s="35"/>
      <c r="R54" s="35"/>
      <c r="S54" s="35"/>
      <c r="T54" s="35"/>
      <c r="U54" s="35"/>
      <c r="V54" s="35"/>
      <c r="W54" s="35"/>
      <c r="X54" s="35"/>
      <c r="Y54" s="35"/>
      <c r="Z54" s="35"/>
      <c r="AA54" s="35"/>
      <c r="AB54" s="35"/>
    </row>
    <row r="55" spans="1:32" x14ac:dyDescent="0.2">
      <c r="A55" s="5" t="s">
        <v>22</v>
      </c>
      <c r="B55" s="29">
        <v>0</v>
      </c>
      <c r="C55" s="29">
        <v>465850</v>
      </c>
      <c r="D55" s="29">
        <v>2084426.1600000001</v>
      </c>
      <c r="E55" s="27">
        <v>2550276.16</v>
      </c>
      <c r="F55" s="36">
        <v>0.01</v>
      </c>
      <c r="G55" s="35"/>
      <c r="H55" s="35"/>
      <c r="I55" s="35"/>
      <c r="J55" s="35"/>
      <c r="K55" s="35"/>
      <c r="L55" s="35"/>
      <c r="M55" s="35"/>
      <c r="N55" s="35"/>
      <c r="O55" s="35"/>
      <c r="P55" s="35"/>
      <c r="Q55" s="35"/>
      <c r="R55" s="35"/>
      <c r="S55" s="35"/>
      <c r="T55" s="35"/>
      <c r="U55" s="35"/>
      <c r="V55" s="35"/>
      <c r="W55" s="35"/>
      <c r="X55" s="35"/>
      <c r="Y55" s="35"/>
      <c r="Z55" s="35"/>
      <c r="AA55" s="35"/>
      <c r="AB55" s="35"/>
    </row>
    <row r="56" spans="1:32" x14ac:dyDescent="0.2">
      <c r="A56" s="5" t="s">
        <v>26</v>
      </c>
      <c r="B56" s="29">
        <v>150000</v>
      </c>
      <c r="C56" s="29">
        <v>3450284.38</v>
      </c>
      <c r="D56" s="29">
        <v>34324549.379999995</v>
      </c>
      <c r="E56" s="27">
        <v>37924833.759999998</v>
      </c>
      <c r="F56" s="36">
        <v>0.14829999999999999</v>
      </c>
      <c r="G56" s="35"/>
      <c r="H56" s="35"/>
      <c r="I56" s="35"/>
      <c r="J56" s="35"/>
      <c r="K56" s="35"/>
      <c r="L56" s="35"/>
      <c r="M56" s="35"/>
      <c r="N56" s="35"/>
      <c r="O56" s="35"/>
      <c r="P56" s="35"/>
      <c r="Q56" s="35"/>
      <c r="R56" s="35"/>
      <c r="S56" s="35"/>
      <c r="T56" s="35"/>
      <c r="U56" s="35"/>
      <c r="V56" s="35"/>
      <c r="W56" s="35"/>
      <c r="X56" s="35"/>
      <c r="Y56" s="35"/>
      <c r="Z56" s="35"/>
      <c r="AA56" s="35"/>
      <c r="AB56" s="35"/>
    </row>
    <row r="57" spans="1:32" x14ac:dyDescent="0.2">
      <c r="A57" s="5" t="s">
        <v>34</v>
      </c>
      <c r="B57" s="29">
        <v>100000</v>
      </c>
      <c r="C57" s="29">
        <v>310428.5</v>
      </c>
      <c r="D57" s="29">
        <v>1547197.35</v>
      </c>
      <c r="E57" s="27">
        <v>1957625.85</v>
      </c>
      <c r="F57" s="36">
        <v>7.7000000000000002E-3</v>
      </c>
      <c r="G57" s="35"/>
      <c r="H57" s="35"/>
      <c r="I57" s="35"/>
      <c r="J57" s="35"/>
      <c r="K57" s="35"/>
      <c r="L57" s="35"/>
      <c r="M57" s="35"/>
      <c r="N57" s="35"/>
      <c r="O57" s="35"/>
      <c r="P57" s="35"/>
      <c r="Q57" s="35"/>
      <c r="R57" s="35"/>
      <c r="S57" s="35"/>
      <c r="T57" s="35"/>
      <c r="U57" s="35"/>
      <c r="V57" s="35"/>
      <c r="W57" s="35"/>
      <c r="X57" s="35"/>
      <c r="Y57" s="35"/>
      <c r="Z57" s="35"/>
      <c r="AA57" s="39"/>
      <c r="AB57" s="39"/>
      <c r="AC57" s="35"/>
    </row>
    <row r="58" spans="1:32" x14ac:dyDescent="0.2">
      <c r="A58" s="5" t="s">
        <v>25</v>
      </c>
      <c r="B58" s="29">
        <v>50000</v>
      </c>
      <c r="C58" s="29">
        <v>903000</v>
      </c>
      <c r="D58" s="29">
        <v>10222481.529999999</v>
      </c>
      <c r="E58" s="27">
        <v>11175481.529999999</v>
      </c>
      <c r="F58" s="36">
        <v>4.3700000000000003E-2</v>
      </c>
      <c r="G58" s="35"/>
      <c r="H58" s="35"/>
      <c r="I58" s="35"/>
      <c r="J58" s="35"/>
      <c r="K58" s="35"/>
      <c r="L58" s="35"/>
      <c r="M58" s="35"/>
      <c r="N58" s="35"/>
      <c r="O58" s="35"/>
      <c r="P58" s="35"/>
      <c r="Q58" s="35"/>
      <c r="R58" s="35"/>
      <c r="S58" s="35"/>
      <c r="T58" s="35"/>
      <c r="U58" s="35"/>
      <c r="V58" s="35"/>
      <c r="W58" s="35"/>
      <c r="X58" s="35"/>
      <c r="Y58" s="35"/>
      <c r="Z58" s="35"/>
    </row>
    <row r="59" spans="1:32" x14ac:dyDescent="0.2">
      <c r="A59" s="5" t="s">
        <v>41</v>
      </c>
      <c r="B59" s="29">
        <v>232500</v>
      </c>
      <c r="C59" s="29">
        <v>1312500</v>
      </c>
      <c r="D59" s="29">
        <v>5348827.83</v>
      </c>
      <c r="E59" s="27">
        <v>6893827.8300000001</v>
      </c>
      <c r="F59" s="36">
        <v>2.7E-2</v>
      </c>
      <c r="G59" s="35"/>
      <c r="H59" s="35"/>
      <c r="I59" s="35"/>
      <c r="J59" s="35"/>
      <c r="K59" s="35"/>
      <c r="L59" s="35"/>
      <c r="M59" s="35"/>
      <c r="N59" s="35"/>
      <c r="O59" s="35"/>
      <c r="P59" s="35"/>
      <c r="Q59" s="35"/>
      <c r="R59" s="35"/>
      <c r="S59" s="35"/>
      <c r="T59" s="35"/>
      <c r="U59" s="35"/>
      <c r="V59" s="35"/>
      <c r="W59" s="35"/>
      <c r="X59" s="35"/>
      <c r="Y59" s="35"/>
      <c r="Z59" s="35"/>
    </row>
    <row r="60" spans="1:32" x14ac:dyDescent="0.2">
      <c r="A60" s="5" t="s">
        <v>31</v>
      </c>
      <c r="B60" s="29">
        <v>0</v>
      </c>
      <c r="C60" s="29">
        <v>100000</v>
      </c>
      <c r="D60" s="29">
        <v>400000</v>
      </c>
      <c r="E60" s="27">
        <v>500000</v>
      </c>
      <c r="F60" s="36">
        <v>2E-3</v>
      </c>
      <c r="G60" s="35"/>
      <c r="H60" s="35"/>
      <c r="I60" s="35"/>
      <c r="J60" s="35"/>
      <c r="K60" s="35"/>
      <c r="L60" s="35"/>
      <c r="M60" s="35"/>
      <c r="N60" s="35"/>
      <c r="O60" s="35"/>
      <c r="P60" s="35"/>
      <c r="Q60" s="35"/>
      <c r="R60" s="35"/>
      <c r="S60" s="35"/>
      <c r="T60" s="35"/>
      <c r="U60" s="35"/>
      <c r="V60" s="35"/>
      <c r="W60" s="35"/>
      <c r="X60" s="35"/>
      <c r="Y60" s="35"/>
      <c r="Z60" s="35"/>
    </row>
    <row r="61" spans="1:32" x14ac:dyDescent="0.2">
      <c r="A61" s="5" t="s">
        <v>28</v>
      </c>
      <c r="B61" s="29">
        <v>350000</v>
      </c>
      <c r="C61" s="29">
        <v>467500</v>
      </c>
      <c r="D61" s="29">
        <v>1530000</v>
      </c>
      <c r="E61" s="27">
        <v>2347500</v>
      </c>
      <c r="F61" s="36">
        <v>9.1999999999999998E-3</v>
      </c>
      <c r="G61" s="35"/>
      <c r="H61" s="35"/>
      <c r="I61" s="35"/>
      <c r="J61" s="35"/>
      <c r="K61" s="35"/>
      <c r="L61" s="35"/>
      <c r="M61" s="35"/>
      <c r="N61" s="35"/>
      <c r="O61" s="35"/>
      <c r="P61" s="35"/>
      <c r="Q61" s="35"/>
      <c r="R61" s="35"/>
      <c r="S61" s="35"/>
      <c r="T61" s="35"/>
      <c r="U61" s="35"/>
      <c r="V61" s="35"/>
      <c r="W61" s="35"/>
      <c r="X61" s="35"/>
      <c r="Y61" s="35"/>
      <c r="Z61" s="35"/>
      <c r="AA61" s="41"/>
      <c r="AB61" s="41"/>
      <c r="AD61" s="7"/>
      <c r="AE61" s="7"/>
      <c r="AF61" s="7"/>
    </row>
    <row r="62" spans="1:32" x14ac:dyDescent="0.2">
      <c r="A62" s="5" t="s">
        <v>13</v>
      </c>
      <c r="B62" s="29">
        <v>0</v>
      </c>
      <c r="C62" s="29">
        <v>0</v>
      </c>
      <c r="D62" s="29">
        <v>1906983.08</v>
      </c>
      <c r="E62" s="27">
        <v>1906983.08</v>
      </c>
      <c r="F62" s="36">
        <v>7.4999999999999997E-3</v>
      </c>
      <c r="G62" s="35"/>
      <c r="H62" s="35"/>
      <c r="I62" s="35"/>
      <c r="J62" s="35"/>
      <c r="K62" s="35"/>
      <c r="L62" s="35"/>
      <c r="M62" s="35"/>
      <c r="N62" s="35"/>
      <c r="O62" s="35"/>
      <c r="P62" s="35"/>
      <c r="Q62" s="35"/>
      <c r="R62" s="35"/>
      <c r="S62" s="35"/>
      <c r="T62" s="35"/>
      <c r="U62" s="35"/>
      <c r="V62" s="35"/>
      <c r="W62" s="35"/>
      <c r="X62" s="35"/>
      <c r="Y62" s="35"/>
      <c r="Z62" s="35"/>
      <c r="AA62" s="35"/>
      <c r="AB62" s="35"/>
    </row>
    <row r="63" spans="1:32" x14ac:dyDescent="0.2">
      <c r="A63" s="5" t="s">
        <v>36</v>
      </c>
      <c r="B63" s="29">
        <v>50000</v>
      </c>
      <c r="C63" s="29">
        <v>0</v>
      </c>
      <c r="D63" s="29">
        <v>2470400</v>
      </c>
      <c r="E63" s="27">
        <v>2520400</v>
      </c>
      <c r="F63" s="36">
        <v>9.9000000000000008E-3</v>
      </c>
      <c r="G63" s="35"/>
      <c r="H63" s="35"/>
      <c r="I63" s="35"/>
      <c r="J63" s="35"/>
      <c r="K63" s="35"/>
      <c r="L63" s="35"/>
      <c r="M63" s="35"/>
      <c r="N63" s="35"/>
      <c r="O63" s="35"/>
      <c r="P63" s="35"/>
      <c r="Q63" s="35"/>
      <c r="R63" s="35"/>
      <c r="S63" s="35"/>
      <c r="T63" s="35"/>
      <c r="U63" s="35"/>
      <c r="V63" s="35"/>
      <c r="W63" s="35"/>
      <c r="X63" s="35"/>
      <c r="Y63" s="35"/>
      <c r="Z63" s="35"/>
    </row>
    <row r="64" spans="1:32" x14ac:dyDescent="0.2">
      <c r="A64" s="17" t="s">
        <v>64</v>
      </c>
      <c r="B64" s="18">
        <v>20143538.870000001</v>
      </c>
      <c r="C64" s="18">
        <v>26526044.219999999</v>
      </c>
      <c r="D64" s="18">
        <v>208988357.24000001</v>
      </c>
      <c r="E64" s="28">
        <v>255657940.32999998</v>
      </c>
      <c r="F64" s="37">
        <v>1.0002</v>
      </c>
      <c r="G64" s="35"/>
      <c r="H64" s="35"/>
      <c r="I64" s="35"/>
      <c r="J64" s="35"/>
      <c r="K64" s="35"/>
      <c r="L64" s="35"/>
      <c r="M64" s="35"/>
      <c r="N64" s="35"/>
      <c r="O64" s="35"/>
      <c r="P64" s="35"/>
      <c r="Q64" s="35"/>
      <c r="R64" s="35"/>
      <c r="S64" s="35"/>
      <c r="T64" s="35"/>
      <c r="U64" s="35"/>
      <c r="V64" s="35"/>
      <c r="W64" s="35"/>
      <c r="X64" s="35"/>
      <c r="Y64" s="35"/>
      <c r="Z64" s="35"/>
    </row>
    <row r="65" spans="1:44" x14ac:dyDescent="0.2">
      <c r="B65" s="7">
        <v>0</v>
      </c>
      <c r="C65" s="7">
        <v>0</v>
      </c>
      <c r="D65" s="7">
        <v>0</v>
      </c>
      <c r="E65" s="7">
        <v>0</v>
      </c>
      <c r="G65" s="39"/>
      <c r="H65" s="39"/>
      <c r="I65" s="39"/>
      <c r="J65" s="39"/>
      <c r="K65" s="39"/>
      <c r="L65" s="39"/>
      <c r="M65" s="39"/>
      <c r="N65" s="39"/>
      <c r="O65" s="39"/>
      <c r="P65" s="39"/>
      <c r="Q65" s="39"/>
      <c r="R65" s="39"/>
      <c r="S65" s="39"/>
      <c r="T65" s="39"/>
      <c r="U65" s="39"/>
      <c r="V65" s="39"/>
      <c r="W65" s="39"/>
      <c r="X65" s="39"/>
      <c r="Y65" s="39"/>
      <c r="Z65" s="39"/>
      <c r="AR65" s="15"/>
    </row>
    <row r="67" spans="1:44" x14ac:dyDescent="0.2">
      <c r="A67" s="1" t="s">
        <v>72</v>
      </c>
    </row>
    <row r="68" spans="1:44" ht="55.5" customHeight="1" x14ac:dyDescent="0.2">
      <c r="A68" s="19" t="s">
        <v>38</v>
      </c>
      <c r="B68" s="20" t="s">
        <v>56</v>
      </c>
      <c r="C68" s="20" t="s">
        <v>389</v>
      </c>
      <c r="D68" s="20" t="s">
        <v>229</v>
      </c>
      <c r="E68" s="20" t="s">
        <v>64</v>
      </c>
      <c r="F68" s="26" t="s">
        <v>66</v>
      </c>
    </row>
    <row r="69" spans="1:44" ht="15" customHeight="1" x14ac:dyDescent="0.2">
      <c r="A69" s="5" t="s">
        <v>14</v>
      </c>
      <c r="B69" s="29">
        <v>5350000</v>
      </c>
      <c r="C69" s="29">
        <v>7024455.6700000009</v>
      </c>
      <c r="D69" s="29">
        <v>27443852.98</v>
      </c>
      <c r="E69" s="27">
        <v>39818308.650000006</v>
      </c>
      <c r="F69" s="36">
        <v>0.1162</v>
      </c>
      <c r="G69" s="41"/>
      <c r="H69" s="41"/>
      <c r="I69" s="41"/>
      <c r="J69" s="41"/>
      <c r="K69" s="41"/>
      <c r="L69" s="41"/>
      <c r="M69" s="41"/>
      <c r="N69" s="41"/>
      <c r="O69" s="41"/>
      <c r="P69" s="41"/>
      <c r="Q69" s="41"/>
      <c r="R69" s="41"/>
      <c r="S69" s="41"/>
      <c r="T69" s="41"/>
      <c r="U69" s="41"/>
      <c r="V69" s="41"/>
      <c r="W69" s="41"/>
      <c r="X69" s="41"/>
      <c r="Y69" s="41"/>
      <c r="Z69" s="41"/>
    </row>
    <row r="70" spans="1:44" x14ac:dyDescent="0.2">
      <c r="A70" s="5" t="s">
        <v>21</v>
      </c>
      <c r="B70" s="29">
        <v>0</v>
      </c>
      <c r="C70" s="29">
        <v>363545</v>
      </c>
      <c r="D70" s="29">
        <v>11787899.26</v>
      </c>
      <c r="E70" s="27">
        <v>12151444.26</v>
      </c>
      <c r="F70" s="36">
        <v>3.5499999999999997E-2</v>
      </c>
      <c r="G70" s="35"/>
      <c r="H70" s="35"/>
      <c r="I70" s="35"/>
      <c r="J70" s="35"/>
      <c r="K70" s="35"/>
      <c r="L70" s="35"/>
      <c r="M70" s="35"/>
      <c r="N70" s="35"/>
      <c r="O70" s="35"/>
      <c r="P70" s="35"/>
      <c r="Q70" s="35"/>
      <c r="R70" s="35"/>
      <c r="S70" s="35"/>
      <c r="T70" s="35"/>
      <c r="U70" s="35"/>
      <c r="V70" s="35"/>
      <c r="W70" s="35"/>
      <c r="X70" s="35"/>
      <c r="Y70" s="35"/>
      <c r="Z70" s="35"/>
    </row>
    <row r="71" spans="1:44" x14ac:dyDescent="0.2">
      <c r="A71" s="5" t="s">
        <v>23</v>
      </c>
      <c r="B71" s="29">
        <v>0</v>
      </c>
      <c r="C71" s="29">
        <v>305000</v>
      </c>
      <c r="D71" s="29">
        <v>15579993.059999999</v>
      </c>
      <c r="E71" s="27">
        <v>15884993.059999999</v>
      </c>
      <c r="F71" s="36">
        <v>4.6399999999999997E-2</v>
      </c>
      <c r="G71" s="35"/>
      <c r="H71" s="35"/>
      <c r="I71" s="35"/>
      <c r="J71" s="35"/>
      <c r="K71" s="35"/>
      <c r="L71" s="35"/>
      <c r="M71" s="35"/>
      <c r="N71" s="35"/>
      <c r="O71" s="35"/>
      <c r="P71" s="35"/>
      <c r="Q71" s="35"/>
      <c r="R71" s="35"/>
      <c r="S71" s="35"/>
      <c r="T71" s="35"/>
      <c r="U71" s="35"/>
      <c r="V71" s="35"/>
      <c r="W71" s="35"/>
      <c r="X71" s="35"/>
      <c r="Y71" s="35"/>
      <c r="Z71" s="35"/>
    </row>
    <row r="72" spans="1:44" x14ac:dyDescent="0.2">
      <c r="A72" s="5" t="s">
        <v>33</v>
      </c>
      <c r="B72" s="29">
        <v>0</v>
      </c>
      <c r="C72" s="29">
        <v>2191500</v>
      </c>
      <c r="D72" s="29">
        <v>12863175</v>
      </c>
      <c r="E72" s="27">
        <v>15054675</v>
      </c>
      <c r="F72" s="36">
        <v>4.3900000000000002E-2</v>
      </c>
      <c r="G72" s="35"/>
      <c r="H72" s="35"/>
      <c r="I72" s="35"/>
      <c r="J72" s="35"/>
      <c r="K72" s="35"/>
      <c r="L72" s="35"/>
      <c r="M72" s="35"/>
      <c r="N72" s="35"/>
      <c r="O72" s="35"/>
      <c r="P72" s="35"/>
      <c r="Q72" s="35"/>
      <c r="R72" s="35"/>
      <c r="S72" s="35"/>
      <c r="T72" s="35"/>
      <c r="U72" s="35"/>
      <c r="V72" s="35"/>
      <c r="W72" s="35"/>
      <c r="X72" s="35"/>
      <c r="Y72" s="35"/>
      <c r="Z72" s="35"/>
      <c r="AA72" s="39"/>
      <c r="AB72" s="39"/>
      <c r="AC72" s="35"/>
    </row>
    <row r="73" spans="1:44" x14ac:dyDescent="0.2">
      <c r="A73" s="5" t="s">
        <v>35</v>
      </c>
      <c r="B73" s="29">
        <v>7000000</v>
      </c>
      <c r="C73" s="29">
        <v>2625000</v>
      </c>
      <c r="D73" s="29">
        <v>25047144.100000001</v>
      </c>
      <c r="E73" s="27">
        <v>34672144.100000001</v>
      </c>
      <c r="F73" s="36">
        <v>0.1012</v>
      </c>
      <c r="G73" s="35"/>
      <c r="H73" s="35"/>
      <c r="I73" s="35"/>
      <c r="J73" s="35"/>
      <c r="K73" s="35"/>
      <c r="L73" s="35"/>
      <c r="M73" s="35"/>
      <c r="N73" s="35"/>
      <c r="O73" s="35"/>
      <c r="P73" s="35"/>
      <c r="Q73" s="35"/>
      <c r="R73" s="35"/>
      <c r="S73" s="35"/>
      <c r="T73" s="35"/>
      <c r="U73" s="35"/>
      <c r="V73" s="35"/>
      <c r="W73" s="35"/>
      <c r="X73" s="35"/>
      <c r="Y73" s="35"/>
      <c r="Z73" s="35"/>
    </row>
    <row r="74" spans="1:44" x14ac:dyDescent="0.2">
      <c r="A74" s="5" t="s">
        <v>30</v>
      </c>
      <c r="B74" s="29">
        <v>500000</v>
      </c>
      <c r="C74" s="29">
        <v>2812332</v>
      </c>
      <c r="D74" s="29">
        <v>24220322.630000003</v>
      </c>
      <c r="E74" s="27">
        <v>27532654.630000003</v>
      </c>
      <c r="F74" s="36">
        <v>8.0399999999999999E-2</v>
      </c>
      <c r="G74" s="35"/>
      <c r="H74" s="35"/>
      <c r="I74" s="35"/>
      <c r="J74" s="35"/>
      <c r="K74" s="35"/>
      <c r="L74" s="35"/>
      <c r="M74" s="35"/>
      <c r="N74" s="35"/>
      <c r="O74" s="35"/>
      <c r="P74" s="35"/>
      <c r="Q74" s="35"/>
      <c r="R74" s="35"/>
      <c r="S74" s="35"/>
      <c r="T74" s="35"/>
      <c r="U74" s="35"/>
      <c r="V74" s="35"/>
      <c r="W74" s="35"/>
      <c r="X74" s="35"/>
      <c r="Y74" s="35"/>
      <c r="Z74" s="35"/>
    </row>
    <row r="75" spans="1:44" x14ac:dyDescent="0.2">
      <c r="A75" s="5" t="s">
        <v>27</v>
      </c>
      <c r="B75" s="29">
        <v>4992225.1100000003</v>
      </c>
      <c r="C75" s="29">
        <v>9551130</v>
      </c>
      <c r="D75" s="29">
        <v>85885371.900000006</v>
      </c>
      <c r="E75" s="27">
        <v>100428727.01000001</v>
      </c>
      <c r="F75" s="36">
        <v>0.29310000000000003</v>
      </c>
      <c r="G75" s="35"/>
      <c r="H75" s="35"/>
      <c r="I75" s="35"/>
      <c r="J75" s="35"/>
      <c r="K75" s="35"/>
      <c r="L75" s="35"/>
      <c r="M75" s="35"/>
      <c r="N75" s="35"/>
      <c r="O75" s="35"/>
      <c r="P75" s="35"/>
      <c r="Q75" s="35"/>
      <c r="R75" s="35"/>
      <c r="S75" s="35"/>
      <c r="T75" s="35"/>
      <c r="U75" s="35"/>
      <c r="V75" s="35"/>
      <c r="W75" s="35"/>
      <c r="X75" s="35"/>
      <c r="Y75" s="35"/>
      <c r="Z75" s="35"/>
    </row>
    <row r="76" spans="1:44" x14ac:dyDescent="0.2">
      <c r="A76" s="5" t="s">
        <v>37</v>
      </c>
      <c r="B76" s="29">
        <v>2500000</v>
      </c>
      <c r="C76" s="29">
        <v>2850000</v>
      </c>
      <c r="D76" s="29">
        <v>6059016.4799999995</v>
      </c>
      <c r="E76" s="27">
        <v>11409016.48</v>
      </c>
      <c r="F76" s="36">
        <v>3.3300000000000003E-2</v>
      </c>
      <c r="G76" s="35"/>
      <c r="H76" s="35"/>
      <c r="I76" s="35"/>
      <c r="J76" s="35"/>
      <c r="K76" s="35"/>
      <c r="L76" s="35"/>
      <c r="M76" s="35"/>
      <c r="N76" s="35"/>
      <c r="O76" s="35"/>
      <c r="P76" s="35"/>
      <c r="Q76" s="35"/>
      <c r="R76" s="35"/>
      <c r="S76" s="35"/>
      <c r="T76" s="35"/>
      <c r="U76" s="35"/>
      <c r="V76" s="35"/>
      <c r="W76" s="35"/>
      <c r="X76" s="35"/>
      <c r="Y76" s="35"/>
      <c r="Z76" s="35"/>
      <c r="AA76" s="41"/>
      <c r="AB76" s="41"/>
      <c r="AD76" s="7"/>
      <c r="AE76" s="7"/>
      <c r="AF76" s="7"/>
    </row>
    <row r="77" spans="1:44" x14ac:dyDescent="0.2">
      <c r="A77" s="5" t="s">
        <v>22</v>
      </c>
      <c r="B77" s="29">
        <v>0</v>
      </c>
      <c r="C77" s="29">
        <v>931700</v>
      </c>
      <c r="D77" s="29">
        <v>4168852.3200000003</v>
      </c>
      <c r="E77" s="27">
        <v>5100552.32</v>
      </c>
      <c r="F77" s="36">
        <v>1.49E-2</v>
      </c>
      <c r="G77" s="35"/>
      <c r="H77" s="35"/>
      <c r="I77" s="35"/>
      <c r="J77" s="35"/>
      <c r="K77" s="35"/>
      <c r="L77" s="35"/>
      <c r="M77" s="35"/>
      <c r="N77" s="35"/>
      <c r="O77" s="35"/>
      <c r="P77" s="35"/>
      <c r="Q77" s="35"/>
      <c r="R77" s="35"/>
      <c r="S77" s="35"/>
      <c r="T77" s="35"/>
      <c r="U77" s="35"/>
      <c r="V77" s="35"/>
      <c r="W77" s="35"/>
      <c r="X77" s="35"/>
      <c r="Y77" s="35"/>
      <c r="Z77" s="35"/>
      <c r="AA77" s="35"/>
      <c r="AB77" s="35"/>
    </row>
    <row r="78" spans="1:44" x14ac:dyDescent="0.2">
      <c r="A78" s="5" t="s">
        <v>26</v>
      </c>
      <c r="B78" s="29">
        <v>300000</v>
      </c>
      <c r="C78" s="29">
        <v>4207804.25</v>
      </c>
      <c r="D78" s="29">
        <v>36075777.640000001</v>
      </c>
      <c r="E78" s="27">
        <v>40583581.890000001</v>
      </c>
      <c r="F78" s="36">
        <v>0.11840000000000001</v>
      </c>
      <c r="G78" s="35"/>
      <c r="H78" s="35"/>
      <c r="I78" s="35"/>
      <c r="J78" s="35"/>
      <c r="K78" s="35"/>
      <c r="L78" s="35"/>
      <c r="M78" s="35"/>
      <c r="N78" s="35"/>
      <c r="O78" s="35"/>
      <c r="P78" s="35"/>
      <c r="Q78" s="35"/>
      <c r="R78" s="35"/>
      <c r="S78" s="35"/>
      <c r="T78" s="35"/>
      <c r="U78" s="35"/>
      <c r="V78" s="35"/>
      <c r="W78" s="35"/>
      <c r="X78" s="35"/>
      <c r="Y78" s="35"/>
      <c r="Z78" s="35"/>
      <c r="AA78" s="35"/>
      <c r="AB78" s="35"/>
    </row>
    <row r="79" spans="1:44" x14ac:dyDescent="0.2">
      <c r="A79" s="5" t="s">
        <v>34</v>
      </c>
      <c r="B79" s="29">
        <v>200000</v>
      </c>
      <c r="C79" s="29">
        <v>620857</v>
      </c>
      <c r="D79" s="29">
        <v>3094394.6799999997</v>
      </c>
      <c r="E79" s="27">
        <v>3915251.6799999997</v>
      </c>
      <c r="F79" s="36">
        <v>1.14E-2</v>
      </c>
      <c r="G79" s="35"/>
      <c r="H79" s="35"/>
      <c r="I79" s="35"/>
      <c r="J79" s="35"/>
      <c r="K79" s="35"/>
      <c r="L79" s="35"/>
      <c r="M79" s="35"/>
      <c r="N79" s="35"/>
      <c r="O79" s="35"/>
      <c r="P79" s="35"/>
      <c r="Q79" s="35"/>
      <c r="R79" s="35"/>
      <c r="S79" s="35"/>
      <c r="T79" s="35"/>
      <c r="U79" s="35"/>
      <c r="V79" s="35"/>
      <c r="W79" s="35"/>
      <c r="X79" s="35"/>
      <c r="Y79" s="35"/>
      <c r="Z79" s="35"/>
      <c r="AA79" s="35"/>
      <c r="AB79" s="35"/>
    </row>
    <row r="80" spans="1:44" x14ac:dyDescent="0.2">
      <c r="A80" s="5" t="s">
        <v>25</v>
      </c>
      <c r="B80" s="29">
        <v>100000</v>
      </c>
      <c r="C80" s="29">
        <v>1306000</v>
      </c>
      <c r="D80" s="29">
        <v>13914963.059999999</v>
      </c>
      <c r="E80" s="27">
        <v>15320963.059999999</v>
      </c>
      <c r="F80" s="36">
        <v>4.4699999999999997E-2</v>
      </c>
      <c r="G80" s="35"/>
      <c r="H80" s="35"/>
      <c r="I80" s="35"/>
      <c r="J80" s="35"/>
      <c r="K80" s="35"/>
      <c r="L80" s="35"/>
      <c r="M80" s="35"/>
      <c r="N80" s="35"/>
      <c r="O80" s="35"/>
      <c r="P80" s="35"/>
      <c r="Q80" s="35"/>
      <c r="R80" s="35"/>
      <c r="S80" s="35"/>
      <c r="T80" s="35"/>
      <c r="U80" s="35"/>
      <c r="V80" s="35"/>
      <c r="W80" s="35"/>
      <c r="X80" s="35"/>
      <c r="Y80" s="35"/>
      <c r="Z80" s="35"/>
      <c r="AA80" s="35"/>
      <c r="AB80" s="35"/>
    </row>
    <row r="81" spans="1:44" x14ac:dyDescent="0.2">
      <c r="A81" s="5" t="s">
        <v>41</v>
      </c>
      <c r="B81" s="29">
        <v>465000</v>
      </c>
      <c r="C81" s="29">
        <v>2100000</v>
      </c>
      <c r="D81" s="29">
        <v>7302980.6600000001</v>
      </c>
      <c r="E81" s="27">
        <v>9867980.6600000001</v>
      </c>
      <c r="F81" s="36">
        <v>2.8799999999999999E-2</v>
      </c>
      <c r="G81" s="35"/>
      <c r="H81" s="35"/>
      <c r="I81" s="35"/>
      <c r="J81" s="35"/>
      <c r="K81" s="35"/>
      <c r="L81" s="35"/>
      <c r="M81" s="35"/>
      <c r="N81" s="35"/>
      <c r="O81" s="35"/>
      <c r="P81" s="35"/>
      <c r="Q81" s="35"/>
      <c r="R81" s="35"/>
      <c r="S81" s="35"/>
      <c r="T81" s="35"/>
      <c r="U81" s="35"/>
      <c r="V81" s="35"/>
      <c r="W81" s="35"/>
      <c r="X81" s="35"/>
      <c r="Y81" s="35"/>
      <c r="Z81" s="35"/>
      <c r="AA81" s="35"/>
      <c r="AB81" s="35"/>
    </row>
    <row r="82" spans="1:44" x14ac:dyDescent="0.2">
      <c r="A82" s="5" t="s">
        <v>31</v>
      </c>
      <c r="B82" s="29">
        <v>0</v>
      </c>
      <c r="C82" s="29">
        <v>200000</v>
      </c>
      <c r="D82" s="29">
        <v>800000</v>
      </c>
      <c r="E82" s="27">
        <v>1000000</v>
      </c>
      <c r="F82" s="36">
        <v>2.8999999999999998E-3</v>
      </c>
      <c r="G82" s="35"/>
      <c r="H82" s="35"/>
      <c r="I82" s="35"/>
      <c r="J82" s="35"/>
      <c r="K82" s="35"/>
      <c r="L82" s="35"/>
      <c r="M82" s="35"/>
      <c r="N82" s="35"/>
      <c r="O82" s="35"/>
      <c r="P82" s="35"/>
      <c r="Q82" s="35"/>
      <c r="R82" s="35"/>
      <c r="S82" s="35"/>
      <c r="T82" s="35"/>
      <c r="U82" s="35"/>
      <c r="V82" s="35"/>
      <c r="W82" s="35"/>
      <c r="X82" s="35"/>
      <c r="Y82" s="35"/>
      <c r="Z82" s="35"/>
      <c r="AA82" s="35"/>
      <c r="AB82" s="35"/>
    </row>
    <row r="83" spans="1:44" x14ac:dyDescent="0.2">
      <c r="A83" s="5" t="s">
        <v>28</v>
      </c>
      <c r="B83" s="29">
        <v>700000</v>
      </c>
      <c r="C83" s="29">
        <v>935000</v>
      </c>
      <c r="D83" s="29">
        <v>2560000</v>
      </c>
      <c r="E83" s="27">
        <v>4195000</v>
      </c>
      <c r="F83" s="36">
        <v>1.2200000000000001E-2</v>
      </c>
      <c r="G83" s="35"/>
      <c r="H83" s="35"/>
      <c r="I83" s="35"/>
      <c r="J83" s="35"/>
      <c r="K83" s="35"/>
      <c r="L83" s="35"/>
      <c r="M83" s="35"/>
      <c r="N83" s="35"/>
      <c r="O83" s="35"/>
      <c r="P83" s="35"/>
      <c r="Q83" s="35"/>
      <c r="R83" s="35"/>
      <c r="S83" s="35"/>
      <c r="T83" s="35"/>
      <c r="U83" s="35"/>
      <c r="V83" s="35"/>
      <c r="W83" s="35"/>
      <c r="X83" s="35"/>
      <c r="Y83" s="35"/>
      <c r="Z83" s="35"/>
      <c r="AA83" s="35"/>
      <c r="AB83" s="35"/>
    </row>
    <row r="84" spans="1:44" x14ac:dyDescent="0.2">
      <c r="A84" s="5" t="s">
        <v>13</v>
      </c>
      <c r="B84" s="29">
        <v>0</v>
      </c>
      <c r="C84" s="29">
        <v>0</v>
      </c>
      <c r="D84" s="29">
        <v>2675671.67</v>
      </c>
      <c r="E84" s="27">
        <v>2675671.67</v>
      </c>
      <c r="F84" s="36">
        <v>7.7999999999999996E-3</v>
      </c>
      <c r="G84" s="35"/>
      <c r="H84" s="35"/>
      <c r="I84" s="35"/>
      <c r="J84" s="35"/>
      <c r="K84" s="35"/>
      <c r="L84" s="35"/>
      <c r="M84" s="35"/>
      <c r="N84" s="35"/>
      <c r="O84" s="35"/>
      <c r="P84" s="35"/>
      <c r="Q84" s="35"/>
      <c r="R84" s="35"/>
      <c r="S84" s="35"/>
      <c r="T84" s="35"/>
      <c r="U84" s="35"/>
      <c r="V84" s="35"/>
      <c r="W84" s="35"/>
      <c r="X84" s="35"/>
      <c r="Y84" s="35"/>
      <c r="Z84" s="35"/>
      <c r="AA84" s="35"/>
      <c r="AB84" s="35"/>
    </row>
    <row r="85" spans="1:44" x14ac:dyDescent="0.2">
      <c r="A85" s="5" t="s">
        <v>36</v>
      </c>
      <c r="B85" s="29">
        <v>100000</v>
      </c>
      <c r="C85" s="29">
        <v>0</v>
      </c>
      <c r="D85" s="29">
        <v>2940800</v>
      </c>
      <c r="E85" s="27">
        <v>3040800</v>
      </c>
      <c r="F85" s="36">
        <v>8.8999999999999999E-3</v>
      </c>
      <c r="G85" s="35"/>
      <c r="H85" s="35"/>
      <c r="I85" s="35"/>
      <c r="J85" s="35"/>
      <c r="K85" s="35"/>
      <c r="L85" s="35"/>
      <c r="M85" s="35"/>
      <c r="N85" s="35"/>
      <c r="O85" s="35"/>
      <c r="P85" s="35"/>
      <c r="Q85" s="35"/>
      <c r="R85" s="35"/>
      <c r="S85" s="35"/>
      <c r="T85" s="35"/>
      <c r="U85" s="35"/>
      <c r="V85" s="35"/>
      <c r="W85" s="35"/>
      <c r="X85" s="35"/>
      <c r="Y85" s="35"/>
      <c r="Z85" s="35"/>
      <c r="AA85" s="35"/>
      <c r="AB85" s="35"/>
    </row>
    <row r="86" spans="1:44" x14ac:dyDescent="0.2">
      <c r="A86" s="17" t="s">
        <v>64</v>
      </c>
      <c r="B86" s="18">
        <v>22207225.109999999</v>
      </c>
      <c r="C86" s="18">
        <v>38024323.920000002</v>
      </c>
      <c r="D86" s="18">
        <v>282420215.44000006</v>
      </c>
      <c r="E86" s="28">
        <v>342651764.47000003</v>
      </c>
      <c r="F86" s="37">
        <v>1</v>
      </c>
      <c r="G86" s="35"/>
      <c r="H86" s="35"/>
      <c r="I86" s="35"/>
      <c r="J86" s="35"/>
      <c r="K86" s="35"/>
      <c r="L86" s="35"/>
      <c r="M86" s="35"/>
      <c r="N86" s="35"/>
      <c r="O86" s="35"/>
      <c r="P86" s="35"/>
      <c r="Q86" s="35"/>
      <c r="R86" s="35"/>
      <c r="S86" s="35"/>
      <c r="T86" s="35"/>
      <c r="U86" s="35"/>
      <c r="V86" s="35"/>
      <c r="W86" s="35"/>
      <c r="X86" s="35"/>
      <c r="Y86" s="35"/>
      <c r="Z86" s="35"/>
      <c r="AA86" s="35"/>
      <c r="AB86" s="35"/>
      <c r="AD86" s="7"/>
      <c r="AE86" s="7"/>
      <c r="AF86" s="7"/>
    </row>
    <row r="87" spans="1:44" x14ac:dyDescent="0.2">
      <c r="B87" s="7">
        <v>0</v>
      </c>
      <c r="C87" s="7">
        <v>0</v>
      </c>
      <c r="D87" s="7">
        <v>0</v>
      </c>
      <c r="E87" s="7">
        <v>0</v>
      </c>
      <c r="G87" s="39"/>
      <c r="H87" s="39"/>
      <c r="I87" s="39"/>
      <c r="J87" s="39"/>
      <c r="K87" s="39"/>
      <c r="L87" s="39"/>
      <c r="M87" s="39"/>
      <c r="N87" s="39"/>
      <c r="O87" s="39"/>
      <c r="P87" s="39"/>
      <c r="Q87" s="39"/>
      <c r="R87" s="39"/>
      <c r="S87" s="39"/>
      <c r="T87" s="39"/>
      <c r="U87" s="39"/>
      <c r="V87" s="39"/>
      <c r="W87" s="39"/>
      <c r="X87" s="39"/>
      <c r="Y87" s="39"/>
      <c r="Z87" s="39"/>
      <c r="AA87" s="39"/>
      <c r="AB87" s="39"/>
      <c r="AC87" s="35"/>
      <c r="AR87" s="15"/>
    </row>
    <row r="89" spans="1:44" x14ac:dyDescent="0.2">
      <c r="A89" s="1" t="s">
        <v>73</v>
      </c>
    </row>
    <row r="90" spans="1:44" ht="56.25" customHeight="1" x14ac:dyDescent="0.2">
      <c r="A90" s="19" t="s">
        <v>11</v>
      </c>
      <c r="B90" s="20" t="s">
        <v>56</v>
      </c>
      <c r="C90" s="20" t="s">
        <v>389</v>
      </c>
      <c r="D90" s="20" t="s">
        <v>229</v>
      </c>
      <c r="E90" s="20" t="s">
        <v>64</v>
      </c>
      <c r="F90" s="26" t="s">
        <v>66</v>
      </c>
    </row>
    <row r="91" spans="1:44" ht="15" customHeight="1" x14ac:dyDescent="0.2">
      <c r="A91" s="5" t="s">
        <v>43</v>
      </c>
      <c r="B91" s="29">
        <v>0</v>
      </c>
      <c r="C91" s="29">
        <v>10742873.83</v>
      </c>
      <c r="D91" s="29">
        <v>73631465.359999999</v>
      </c>
      <c r="E91" s="27">
        <v>84374339.189999998</v>
      </c>
      <c r="F91" s="36">
        <v>0.33</v>
      </c>
      <c r="G91" s="41"/>
      <c r="H91" s="41"/>
      <c r="I91" s="41"/>
      <c r="J91" s="41"/>
      <c r="K91" s="41"/>
      <c r="L91" s="41"/>
      <c r="M91" s="41"/>
      <c r="N91" s="41"/>
      <c r="O91" s="41"/>
      <c r="P91" s="41"/>
      <c r="Q91" s="41"/>
      <c r="R91" s="41"/>
      <c r="S91" s="41"/>
      <c r="T91" s="41"/>
      <c r="U91" s="41"/>
      <c r="V91" s="41"/>
      <c r="W91" s="41"/>
      <c r="X91" s="41"/>
      <c r="Y91" s="41"/>
      <c r="Z91" s="41"/>
      <c r="AA91" s="41"/>
      <c r="AB91" s="41"/>
    </row>
    <row r="92" spans="1:44" x14ac:dyDescent="0.2">
      <c r="A92" s="5" t="s">
        <v>12</v>
      </c>
      <c r="B92" s="29">
        <v>8161038.8700000001</v>
      </c>
      <c r="C92" s="29">
        <v>5000000</v>
      </c>
      <c r="D92" s="29">
        <v>44936280.289999999</v>
      </c>
      <c r="E92" s="27">
        <v>58097319.159999996</v>
      </c>
      <c r="F92" s="36">
        <v>0.22720000000000001</v>
      </c>
      <c r="G92" s="35"/>
      <c r="H92" s="35"/>
      <c r="I92" s="35"/>
      <c r="J92" s="35"/>
      <c r="K92" s="35"/>
      <c r="L92" s="35"/>
      <c r="M92" s="35"/>
      <c r="N92" s="35"/>
      <c r="O92" s="35"/>
      <c r="P92" s="35"/>
      <c r="Q92" s="35"/>
      <c r="R92" s="35"/>
      <c r="S92" s="35"/>
      <c r="T92" s="35"/>
      <c r="U92" s="35"/>
      <c r="V92" s="35"/>
      <c r="W92" s="35"/>
      <c r="X92" s="35"/>
      <c r="Y92" s="35"/>
      <c r="Z92" s="35"/>
      <c r="AA92" s="35"/>
      <c r="AB92" s="35"/>
    </row>
    <row r="93" spans="1:44" x14ac:dyDescent="0.2">
      <c r="A93" s="5" t="s">
        <v>223</v>
      </c>
      <c r="B93" s="29">
        <v>425000</v>
      </c>
      <c r="C93" s="29">
        <v>987501.14</v>
      </c>
      <c r="D93" s="29">
        <v>26057321.810000002</v>
      </c>
      <c r="E93" s="27">
        <v>27469822.950000003</v>
      </c>
      <c r="F93" s="36">
        <v>0.1074</v>
      </c>
      <c r="AA93" s="35"/>
      <c r="AB93" s="35"/>
    </row>
    <row r="94" spans="1:44" x14ac:dyDescent="0.2">
      <c r="A94" s="5" t="s">
        <v>32</v>
      </c>
      <c r="B94" s="29">
        <v>0</v>
      </c>
      <c r="C94" s="29">
        <v>2917350</v>
      </c>
      <c r="D94" s="29">
        <v>42080744.640000001</v>
      </c>
      <c r="E94" s="27">
        <v>44998094.640000001</v>
      </c>
      <c r="F94" s="36">
        <v>0.17599999999999999</v>
      </c>
      <c r="AA94" s="35"/>
      <c r="AB94" s="35"/>
      <c r="AD94" s="7"/>
      <c r="AE94" s="7"/>
      <c r="AF94" s="7"/>
    </row>
    <row r="95" spans="1:44" x14ac:dyDescent="0.2">
      <c r="A95" s="5" t="s">
        <v>24</v>
      </c>
      <c r="B95" s="29">
        <v>250000</v>
      </c>
      <c r="C95" s="29">
        <v>2013000</v>
      </c>
      <c r="D95" s="29">
        <v>4995073.3</v>
      </c>
      <c r="E95" s="27">
        <v>7258073.2999999998</v>
      </c>
      <c r="F95" s="36">
        <v>2.8400000000000002E-2</v>
      </c>
      <c r="AA95" s="39"/>
      <c r="AB95" s="39"/>
      <c r="AC95" s="35"/>
    </row>
    <row r="96" spans="1:44" x14ac:dyDescent="0.2">
      <c r="A96" s="5" t="s">
        <v>221</v>
      </c>
      <c r="B96" s="29">
        <v>100000</v>
      </c>
      <c r="C96" s="29">
        <v>2000000</v>
      </c>
      <c r="D96" s="29">
        <v>6032539.9699999997</v>
      </c>
      <c r="E96" s="27">
        <v>8132539.9699999997</v>
      </c>
      <c r="F96" s="36">
        <v>3.1800000000000002E-2</v>
      </c>
    </row>
    <row r="97" spans="1:44" x14ac:dyDescent="0.2">
      <c r="A97" s="5" t="s">
        <v>222</v>
      </c>
      <c r="B97" s="29">
        <v>10982500</v>
      </c>
      <c r="C97" s="29">
        <v>2186046.75</v>
      </c>
      <c r="D97" s="29">
        <v>0</v>
      </c>
      <c r="E97" s="27">
        <v>13168546.75</v>
      </c>
      <c r="F97" s="36">
        <v>5.1499999999999997E-2</v>
      </c>
    </row>
    <row r="98" spans="1:44" x14ac:dyDescent="0.2">
      <c r="A98" s="5" t="s">
        <v>20</v>
      </c>
      <c r="B98" s="29">
        <v>75000</v>
      </c>
      <c r="C98" s="29">
        <v>81772.5</v>
      </c>
      <c r="D98" s="29">
        <v>308268.44</v>
      </c>
      <c r="E98" s="27">
        <v>465040.94</v>
      </c>
      <c r="F98" s="36">
        <v>1.8E-3</v>
      </c>
    </row>
    <row r="99" spans="1:44" x14ac:dyDescent="0.2">
      <c r="A99" s="5" t="s">
        <v>58</v>
      </c>
      <c r="B99" s="29">
        <v>150000</v>
      </c>
      <c r="C99" s="29">
        <v>530000</v>
      </c>
      <c r="D99" s="29">
        <v>10946663.43</v>
      </c>
      <c r="E99" s="27">
        <v>11626663.43</v>
      </c>
      <c r="F99" s="36">
        <v>4.5499999999999999E-2</v>
      </c>
      <c r="AA99" s="41"/>
      <c r="AB99" s="41"/>
    </row>
    <row r="100" spans="1:44" x14ac:dyDescent="0.2">
      <c r="A100" s="5" t="s">
        <v>807</v>
      </c>
      <c r="B100" s="29">
        <v>0</v>
      </c>
      <c r="C100" s="29">
        <v>67500</v>
      </c>
      <c r="D100" s="29">
        <v>0</v>
      </c>
      <c r="E100" s="27">
        <v>67500</v>
      </c>
      <c r="F100" s="36">
        <v>2.9999999999999997E-4</v>
      </c>
      <c r="AA100" s="35"/>
      <c r="AB100" s="35"/>
    </row>
    <row r="101" spans="1:44" x14ac:dyDescent="0.2">
      <c r="A101" s="17" t="s">
        <v>64</v>
      </c>
      <c r="B101" s="18">
        <v>20143538.870000001</v>
      </c>
      <c r="C101" s="18">
        <v>26526044.219999999</v>
      </c>
      <c r="D101" s="18">
        <v>208988357.24000004</v>
      </c>
      <c r="E101" s="18">
        <v>255657940.33000001</v>
      </c>
      <c r="F101" s="37">
        <v>0.99990000000000001</v>
      </c>
      <c r="AA101" s="35"/>
      <c r="AB101" s="35"/>
    </row>
    <row r="102" spans="1:44" x14ac:dyDescent="0.2">
      <c r="B102" s="7">
        <v>0</v>
      </c>
      <c r="C102" s="7">
        <v>0</v>
      </c>
      <c r="D102" s="7">
        <v>0</v>
      </c>
      <c r="E102" s="7">
        <v>0</v>
      </c>
      <c r="G102" s="39"/>
      <c r="H102" s="39"/>
      <c r="I102" s="39"/>
      <c r="J102" s="39"/>
      <c r="K102" s="39"/>
      <c r="L102" s="39"/>
      <c r="M102" s="39"/>
      <c r="N102" s="39"/>
      <c r="O102" s="39"/>
      <c r="P102" s="39"/>
      <c r="Q102" s="39"/>
      <c r="R102" s="39"/>
      <c r="S102" s="39"/>
      <c r="T102" s="39"/>
      <c r="U102" s="39"/>
      <c r="V102" s="39"/>
      <c r="W102" s="39"/>
      <c r="X102" s="39"/>
      <c r="Y102" s="39"/>
      <c r="Z102" s="39"/>
      <c r="AA102" s="35"/>
      <c r="AB102" s="35"/>
      <c r="AR102" s="15"/>
    </row>
    <row r="103" spans="1:44" x14ac:dyDescent="0.2">
      <c r="AA103" s="39"/>
      <c r="AB103" s="39"/>
      <c r="AC103" s="35"/>
    </row>
    <row r="104" spans="1:44" x14ac:dyDescent="0.2">
      <c r="A104" s="1" t="s">
        <v>74</v>
      </c>
    </row>
    <row r="105" spans="1:44" ht="54.75" customHeight="1" x14ac:dyDescent="0.2">
      <c r="A105" s="19" t="s">
        <v>11</v>
      </c>
      <c r="B105" s="20" t="s">
        <v>56</v>
      </c>
      <c r="C105" s="20" t="s">
        <v>389</v>
      </c>
      <c r="D105" s="20" t="s">
        <v>229</v>
      </c>
      <c r="E105" s="20" t="s">
        <v>64</v>
      </c>
      <c r="F105" s="26" t="s">
        <v>66</v>
      </c>
    </row>
    <row r="106" spans="1:44" ht="19.5" customHeight="1" x14ac:dyDescent="0.2">
      <c r="A106" s="5" t="s">
        <v>43</v>
      </c>
      <c r="B106" s="29">
        <v>0</v>
      </c>
      <c r="C106" s="29">
        <v>15150747.65</v>
      </c>
      <c r="D106" s="29">
        <v>101853045.84</v>
      </c>
      <c r="E106" s="27">
        <v>117003793.49000001</v>
      </c>
      <c r="F106" s="36">
        <v>0.34150000000000003</v>
      </c>
      <c r="G106" s="41"/>
      <c r="H106" s="41"/>
      <c r="I106" s="41"/>
      <c r="J106" s="41"/>
      <c r="K106" s="41"/>
      <c r="L106" s="41"/>
      <c r="M106" s="41"/>
      <c r="N106" s="41"/>
      <c r="O106" s="41"/>
      <c r="P106" s="41"/>
      <c r="Q106" s="41"/>
      <c r="R106" s="41"/>
      <c r="S106" s="41"/>
      <c r="T106" s="41"/>
      <c r="U106" s="41"/>
      <c r="V106" s="41"/>
      <c r="W106" s="41"/>
      <c r="X106" s="41"/>
      <c r="Y106" s="41"/>
      <c r="Z106" s="41"/>
    </row>
    <row r="107" spans="1:44" x14ac:dyDescent="0.2">
      <c r="A107" s="5" t="s">
        <v>12</v>
      </c>
      <c r="B107" s="29">
        <v>8242225.1100000003</v>
      </c>
      <c r="C107" s="29">
        <v>5500000</v>
      </c>
      <c r="D107" s="29">
        <v>51018593.629999995</v>
      </c>
      <c r="E107" s="27">
        <v>64760818.739999995</v>
      </c>
      <c r="F107" s="36">
        <v>0.189</v>
      </c>
      <c r="G107" s="35"/>
      <c r="H107" s="35"/>
      <c r="I107" s="35"/>
      <c r="J107" s="35"/>
      <c r="K107" s="35"/>
      <c r="L107" s="35"/>
      <c r="M107" s="35"/>
      <c r="N107" s="35"/>
      <c r="O107" s="35"/>
      <c r="P107" s="35"/>
      <c r="Q107" s="35"/>
      <c r="R107" s="35"/>
      <c r="S107" s="35"/>
      <c r="T107" s="35"/>
      <c r="U107" s="35"/>
      <c r="V107" s="35"/>
      <c r="W107" s="35"/>
      <c r="X107" s="35"/>
      <c r="Y107" s="35"/>
      <c r="Z107" s="35"/>
    </row>
    <row r="108" spans="1:44" x14ac:dyDescent="0.2">
      <c r="A108" s="5" t="s">
        <v>223</v>
      </c>
      <c r="B108" s="29">
        <v>850000</v>
      </c>
      <c r="C108" s="29">
        <v>1975002.27</v>
      </c>
      <c r="D108" s="29">
        <v>30564567.149999999</v>
      </c>
      <c r="E108" s="27">
        <v>33389569.419999998</v>
      </c>
      <c r="F108" s="36">
        <v>9.74E-2</v>
      </c>
      <c r="G108" s="35"/>
      <c r="H108" s="35"/>
      <c r="I108" s="35"/>
      <c r="J108" s="35"/>
      <c r="K108" s="35"/>
      <c r="L108" s="35"/>
      <c r="M108" s="35"/>
      <c r="N108" s="35"/>
      <c r="O108" s="35"/>
      <c r="P108" s="35"/>
      <c r="Q108" s="35"/>
      <c r="R108" s="35"/>
      <c r="S108" s="35"/>
      <c r="T108" s="35"/>
      <c r="U108" s="35"/>
      <c r="V108" s="35"/>
      <c r="W108" s="35"/>
      <c r="X108" s="35"/>
      <c r="Y108" s="35"/>
      <c r="Z108" s="35"/>
    </row>
    <row r="109" spans="1:44" x14ac:dyDescent="0.2">
      <c r="A109" s="5" t="s">
        <v>32</v>
      </c>
      <c r="B109" s="29">
        <v>0</v>
      </c>
      <c r="C109" s="29">
        <v>4334700</v>
      </c>
      <c r="D109" s="29">
        <v>69722703.760000005</v>
      </c>
      <c r="E109" s="27">
        <v>74057403.760000005</v>
      </c>
      <c r="F109" s="36">
        <v>0.21609999999999999</v>
      </c>
      <c r="G109" s="35"/>
      <c r="H109" s="35"/>
      <c r="I109" s="35"/>
      <c r="J109" s="35"/>
      <c r="K109" s="35"/>
      <c r="L109" s="35"/>
      <c r="M109" s="35"/>
      <c r="N109" s="35"/>
      <c r="O109" s="35"/>
      <c r="P109" s="35"/>
      <c r="Q109" s="35"/>
      <c r="R109" s="35"/>
      <c r="S109" s="35"/>
      <c r="T109" s="35"/>
      <c r="U109" s="35"/>
      <c r="V109" s="35"/>
      <c r="W109" s="35"/>
      <c r="X109" s="35"/>
      <c r="Y109" s="35"/>
      <c r="Z109" s="35"/>
    </row>
    <row r="110" spans="1:44" x14ac:dyDescent="0.2">
      <c r="A110" s="5" t="s">
        <v>24</v>
      </c>
      <c r="B110" s="29">
        <v>500000</v>
      </c>
      <c r="C110" s="29">
        <v>3026000</v>
      </c>
      <c r="D110" s="29">
        <v>5990146.5999999996</v>
      </c>
      <c r="E110" s="27">
        <v>9516146.5999999996</v>
      </c>
      <c r="F110" s="36">
        <v>2.7799999999999998E-2</v>
      </c>
      <c r="G110" s="35"/>
      <c r="H110" s="35"/>
      <c r="I110" s="35"/>
      <c r="J110" s="35"/>
      <c r="K110" s="35"/>
      <c r="L110" s="35"/>
      <c r="M110" s="35"/>
      <c r="N110" s="35"/>
      <c r="O110" s="35"/>
      <c r="P110" s="35"/>
      <c r="Q110" s="35"/>
      <c r="R110" s="35"/>
      <c r="S110" s="35"/>
      <c r="T110" s="35"/>
      <c r="U110" s="35"/>
      <c r="V110" s="35"/>
      <c r="W110" s="35"/>
      <c r="X110" s="35"/>
      <c r="Y110" s="35"/>
      <c r="Z110" s="35"/>
    </row>
    <row r="111" spans="1:44" x14ac:dyDescent="0.2">
      <c r="A111" s="5" t="s">
        <v>221</v>
      </c>
      <c r="B111" s="29">
        <v>200000</v>
      </c>
      <c r="C111" s="29">
        <v>3000000</v>
      </c>
      <c r="D111" s="29">
        <v>10807958.18</v>
      </c>
      <c r="E111" s="27">
        <v>14007958.18</v>
      </c>
      <c r="F111" s="36">
        <v>4.0899999999999999E-2</v>
      </c>
      <c r="G111" s="35"/>
      <c r="H111" s="35"/>
      <c r="I111" s="35"/>
      <c r="J111" s="35"/>
      <c r="K111" s="35"/>
      <c r="L111" s="35"/>
      <c r="M111" s="35"/>
      <c r="N111" s="35"/>
      <c r="O111" s="35"/>
      <c r="P111" s="35"/>
      <c r="Q111" s="35"/>
      <c r="R111" s="35"/>
      <c r="S111" s="35"/>
      <c r="T111" s="35"/>
      <c r="U111" s="35"/>
      <c r="V111" s="35"/>
      <c r="W111" s="35"/>
      <c r="X111" s="35"/>
      <c r="Y111" s="35"/>
      <c r="Z111" s="35"/>
    </row>
    <row r="112" spans="1:44" x14ac:dyDescent="0.2">
      <c r="A112" s="5" t="s">
        <v>222</v>
      </c>
      <c r="B112" s="29">
        <v>11965000</v>
      </c>
      <c r="C112" s="29">
        <v>3679329</v>
      </c>
      <c r="D112" s="29">
        <v>0</v>
      </c>
      <c r="E112" s="27">
        <v>15644329</v>
      </c>
      <c r="F112" s="36">
        <v>4.5699999999999998E-2</v>
      </c>
      <c r="G112" s="35"/>
      <c r="H112" s="35"/>
      <c r="I112" s="35"/>
      <c r="J112" s="35"/>
      <c r="K112" s="35"/>
      <c r="L112" s="35"/>
      <c r="M112" s="35"/>
      <c r="N112" s="35"/>
      <c r="O112" s="35"/>
      <c r="P112" s="35"/>
      <c r="Q112" s="35"/>
      <c r="R112" s="35"/>
      <c r="S112" s="35"/>
      <c r="T112" s="35"/>
      <c r="U112" s="35"/>
      <c r="V112" s="35"/>
      <c r="W112" s="35"/>
      <c r="X112" s="35"/>
      <c r="Y112" s="35"/>
      <c r="Z112" s="35"/>
    </row>
    <row r="113" spans="1:44" x14ac:dyDescent="0.2">
      <c r="A113" s="5" t="s">
        <v>20</v>
      </c>
      <c r="B113" s="29">
        <v>150000</v>
      </c>
      <c r="C113" s="29">
        <v>163545</v>
      </c>
      <c r="D113" s="29">
        <v>616536.85</v>
      </c>
      <c r="E113" s="27">
        <v>930081.85</v>
      </c>
      <c r="F113" s="36">
        <v>2.7000000000000001E-3</v>
      </c>
      <c r="G113" s="35"/>
      <c r="H113" s="35"/>
      <c r="I113" s="35"/>
      <c r="J113" s="35"/>
      <c r="K113" s="35"/>
      <c r="L113" s="35"/>
      <c r="M113" s="35"/>
      <c r="N113" s="35"/>
      <c r="O113" s="35"/>
      <c r="P113" s="35"/>
      <c r="Q113" s="35"/>
      <c r="R113" s="35"/>
      <c r="S113" s="35"/>
      <c r="T113" s="35"/>
      <c r="U113" s="35"/>
      <c r="V113" s="35"/>
      <c r="W113" s="35"/>
      <c r="X113" s="35"/>
      <c r="Y113" s="35"/>
      <c r="Z113" s="35"/>
    </row>
    <row r="114" spans="1:44" x14ac:dyDescent="0.2">
      <c r="A114" s="5" t="s">
        <v>58</v>
      </c>
      <c r="B114" s="29">
        <v>300000</v>
      </c>
      <c r="C114" s="29">
        <v>1060000</v>
      </c>
      <c r="D114" s="29">
        <v>11846663.43</v>
      </c>
      <c r="E114" s="27">
        <v>13206663.43</v>
      </c>
      <c r="F114" s="36">
        <v>3.85E-2</v>
      </c>
      <c r="G114" s="35"/>
      <c r="H114" s="35"/>
      <c r="I114" s="35"/>
      <c r="J114" s="35"/>
      <c r="K114" s="35"/>
      <c r="L114" s="35"/>
      <c r="M114" s="35"/>
      <c r="N114" s="35"/>
      <c r="O114" s="35"/>
      <c r="P114" s="35"/>
      <c r="Q114" s="35"/>
      <c r="R114" s="35"/>
      <c r="S114" s="35"/>
      <c r="T114" s="35"/>
      <c r="U114" s="35"/>
      <c r="V114" s="35"/>
      <c r="W114" s="35"/>
      <c r="X114" s="35"/>
      <c r="Y114" s="35"/>
      <c r="Z114" s="35"/>
    </row>
    <row r="115" spans="1:44" x14ac:dyDescent="0.2">
      <c r="A115" s="5" t="s">
        <v>807</v>
      </c>
      <c r="B115" s="29">
        <v>0</v>
      </c>
      <c r="C115" s="29">
        <v>135000</v>
      </c>
      <c r="D115" s="29">
        <v>0</v>
      </c>
      <c r="E115" s="27">
        <v>135000</v>
      </c>
      <c r="F115" s="36">
        <v>4.0000000000000002E-4</v>
      </c>
      <c r="G115" s="35"/>
      <c r="H115" s="35"/>
      <c r="I115" s="35"/>
      <c r="J115" s="35"/>
      <c r="K115" s="35"/>
      <c r="L115" s="35"/>
      <c r="M115" s="35"/>
      <c r="N115" s="35"/>
      <c r="O115" s="35"/>
      <c r="P115" s="35"/>
      <c r="Q115" s="35"/>
      <c r="R115" s="35"/>
      <c r="S115" s="35"/>
      <c r="T115" s="35"/>
      <c r="U115" s="35"/>
      <c r="V115" s="35"/>
      <c r="W115" s="35"/>
      <c r="X115" s="35"/>
      <c r="Y115" s="35"/>
      <c r="Z115" s="35"/>
    </row>
    <row r="116" spans="1:44" x14ac:dyDescent="0.2">
      <c r="A116" s="17" t="s">
        <v>64</v>
      </c>
      <c r="B116" s="18">
        <v>22207225.109999999</v>
      </c>
      <c r="C116" s="18">
        <v>38024323.920000002</v>
      </c>
      <c r="D116" s="18">
        <v>282420215.44</v>
      </c>
      <c r="E116" s="18">
        <v>342651764.47000009</v>
      </c>
      <c r="F116" s="37">
        <v>1</v>
      </c>
      <c r="G116" s="35"/>
      <c r="H116" s="35"/>
      <c r="I116" s="35"/>
      <c r="J116" s="35"/>
      <c r="K116" s="35"/>
      <c r="L116" s="35"/>
      <c r="M116" s="35"/>
      <c r="N116" s="35"/>
      <c r="O116" s="35"/>
      <c r="P116" s="35"/>
      <c r="Q116" s="35"/>
      <c r="R116" s="35"/>
      <c r="S116" s="35"/>
      <c r="T116" s="35"/>
      <c r="U116" s="35"/>
      <c r="V116" s="35"/>
      <c r="W116" s="35"/>
      <c r="X116" s="35"/>
      <c r="Y116" s="35"/>
      <c r="Z116" s="35"/>
    </row>
    <row r="117" spans="1:44" x14ac:dyDescent="0.2">
      <c r="B117" s="7">
        <v>0</v>
      </c>
      <c r="C117" s="7">
        <v>0</v>
      </c>
      <c r="D117" s="7">
        <v>0</v>
      </c>
      <c r="E117" s="7">
        <v>0</v>
      </c>
      <c r="G117" s="39"/>
      <c r="H117" s="39"/>
      <c r="I117" s="39"/>
      <c r="J117" s="39"/>
      <c r="K117" s="39"/>
      <c r="L117" s="39"/>
      <c r="M117" s="39"/>
      <c r="N117" s="39"/>
      <c r="O117" s="39"/>
      <c r="P117" s="39"/>
      <c r="Q117" s="39"/>
      <c r="R117" s="39"/>
      <c r="S117" s="39"/>
      <c r="T117" s="39"/>
      <c r="U117" s="39"/>
      <c r="V117" s="39"/>
      <c r="W117" s="39"/>
      <c r="X117" s="39"/>
      <c r="Y117" s="39"/>
      <c r="Z117" s="39"/>
      <c r="AR117" s="15"/>
    </row>
    <row r="118" spans="1:44" x14ac:dyDescent="0.2">
      <c r="C118" s="7"/>
    </row>
    <row r="119" spans="1:44" x14ac:dyDescent="0.2">
      <c r="A119" s="1" t="s">
        <v>76</v>
      </c>
    </row>
    <row r="120" spans="1:44" ht="54" customHeight="1" x14ac:dyDescent="0.2">
      <c r="A120" s="19" t="s">
        <v>16</v>
      </c>
      <c r="B120" s="20" t="s">
        <v>56</v>
      </c>
      <c r="C120" s="20" t="s">
        <v>389</v>
      </c>
      <c r="D120" s="20" t="s">
        <v>229</v>
      </c>
      <c r="E120" s="20" t="s">
        <v>64</v>
      </c>
      <c r="F120" s="26" t="s">
        <v>66</v>
      </c>
    </row>
    <row r="121" spans="1:44" ht="15.75" customHeight="1" x14ac:dyDescent="0.2">
      <c r="A121" s="5" t="s">
        <v>17</v>
      </c>
      <c r="B121" s="29">
        <v>8307500</v>
      </c>
      <c r="C121" s="29">
        <v>7634061.3300000001</v>
      </c>
      <c r="D121" s="29">
        <v>107923875.52</v>
      </c>
      <c r="E121" s="27">
        <v>123865436.84999999</v>
      </c>
      <c r="F121" s="36">
        <v>0.48449999999999999</v>
      </c>
      <c r="G121" s="41"/>
      <c r="H121" s="41"/>
      <c r="I121" s="41"/>
      <c r="J121" s="41"/>
      <c r="K121" s="41"/>
      <c r="L121" s="41"/>
      <c r="M121" s="41"/>
      <c r="N121" s="41"/>
      <c r="O121" s="41"/>
      <c r="P121" s="41"/>
      <c r="Q121" s="41"/>
      <c r="R121" s="41"/>
      <c r="S121" s="41"/>
      <c r="T121" s="41"/>
      <c r="U121" s="41"/>
      <c r="V121" s="41"/>
      <c r="W121" s="41"/>
      <c r="X121" s="41"/>
      <c r="Y121" s="41"/>
      <c r="Z121" s="41"/>
    </row>
    <row r="122" spans="1:44" x14ac:dyDescent="0.2">
      <c r="A122" s="5" t="s">
        <v>553</v>
      </c>
      <c r="B122" s="29">
        <v>8611038.870000001</v>
      </c>
      <c r="C122" s="29">
        <v>10283951.139999999</v>
      </c>
      <c r="D122" s="29">
        <v>69334277.229999989</v>
      </c>
      <c r="E122" s="27">
        <v>88229267.23999998</v>
      </c>
      <c r="F122" s="36">
        <v>0.34510000000000002</v>
      </c>
      <c r="G122" s="35"/>
      <c r="H122" s="35"/>
      <c r="I122" s="35"/>
      <c r="J122" s="35"/>
      <c r="K122" s="35"/>
      <c r="L122" s="35"/>
      <c r="M122" s="35"/>
      <c r="N122" s="35"/>
      <c r="O122" s="35"/>
      <c r="P122" s="35"/>
      <c r="Q122" s="35"/>
      <c r="R122" s="35"/>
      <c r="S122" s="35"/>
      <c r="T122" s="35"/>
      <c r="U122" s="35"/>
      <c r="V122" s="35"/>
      <c r="W122" s="35"/>
      <c r="X122" s="35"/>
      <c r="Y122" s="35"/>
      <c r="Z122" s="35"/>
    </row>
    <row r="123" spans="1:44" x14ac:dyDescent="0.2">
      <c r="A123" s="5" t="s">
        <v>18</v>
      </c>
      <c r="B123" s="29">
        <v>3225000</v>
      </c>
      <c r="C123" s="29">
        <v>8608031.75</v>
      </c>
      <c r="D123" s="29">
        <v>31730204.489999998</v>
      </c>
      <c r="E123" s="27">
        <v>43563236.239999995</v>
      </c>
      <c r="F123" s="36">
        <v>0.1704</v>
      </c>
      <c r="G123" s="35"/>
      <c r="H123" s="35"/>
      <c r="I123" s="35"/>
      <c r="J123" s="35"/>
      <c r="K123" s="35"/>
      <c r="L123" s="35"/>
      <c r="M123" s="35"/>
      <c r="N123" s="35"/>
      <c r="O123" s="35"/>
      <c r="P123" s="35"/>
      <c r="Q123" s="35"/>
      <c r="R123" s="35"/>
      <c r="S123" s="35"/>
      <c r="T123" s="35"/>
      <c r="U123" s="35"/>
      <c r="V123" s="35"/>
      <c r="W123" s="35"/>
      <c r="X123" s="35"/>
      <c r="Y123" s="35"/>
      <c r="Z123" s="35"/>
    </row>
    <row r="124" spans="1:44" x14ac:dyDescent="0.2">
      <c r="A124" s="17" t="s">
        <v>64</v>
      </c>
      <c r="B124" s="18">
        <v>20143538.870000001</v>
      </c>
      <c r="C124" s="18">
        <v>26526044.219999999</v>
      </c>
      <c r="D124" s="18">
        <v>208988357.24000001</v>
      </c>
      <c r="E124" s="28">
        <v>255657940.32999998</v>
      </c>
      <c r="F124" s="37">
        <v>1</v>
      </c>
      <c r="G124" s="35"/>
      <c r="H124" s="35"/>
      <c r="I124" s="35"/>
      <c r="J124" s="35"/>
      <c r="K124" s="35"/>
      <c r="L124" s="35"/>
      <c r="M124" s="35"/>
      <c r="N124" s="35"/>
      <c r="O124" s="35"/>
      <c r="P124" s="35"/>
      <c r="Q124" s="35"/>
      <c r="R124" s="35"/>
      <c r="S124" s="35"/>
      <c r="T124" s="35"/>
      <c r="U124" s="35"/>
      <c r="V124" s="35"/>
      <c r="W124" s="35"/>
      <c r="X124" s="35"/>
      <c r="Y124" s="35"/>
      <c r="Z124" s="35"/>
    </row>
    <row r="125" spans="1:44" x14ac:dyDescent="0.2">
      <c r="B125" s="7">
        <v>0</v>
      </c>
      <c r="C125" s="7">
        <v>0</v>
      </c>
      <c r="D125" s="7">
        <v>0</v>
      </c>
      <c r="E125" s="7">
        <v>0</v>
      </c>
      <c r="G125" s="39"/>
      <c r="H125" s="39"/>
      <c r="I125" s="39"/>
      <c r="J125" s="39"/>
      <c r="K125" s="39"/>
      <c r="L125" s="39"/>
      <c r="M125" s="39"/>
      <c r="N125" s="39"/>
      <c r="O125" s="39"/>
      <c r="P125" s="39"/>
      <c r="Q125" s="39"/>
      <c r="R125" s="39"/>
      <c r="S125" s="39"/>
      <c r="T125" s="39"/>
      <c r="U125" s="39"/>
      <c r="V125" s="39"/>
      <c r="W125" s="39"/>
      <c r="X125" s="39"/>
      <c r="Y125" s="39"/>
      <c r="Z125" s="39"/>
      <c r="AR125" s="15"/>
    </row>
    <row r="127" spans="1:44" x14ac:dyDescent="0.2">
      <c r="A127" s="1" t="s">
        <v>75</v>
      </c>
    </row>
    <row r="128" spans="1:44" ht="54" customHeight="1" x14ac:dyDescent="0.2">
      <c r="A128" s="19" t="s">
        <v>16</v>
      </c>
      <c r="B128" s="20" t="s">
        <v>56</v>
      </c>
      <c r="C128" s="20" t="s">
        <v>389</v>
      </c>
      <c r="D128" s="20" t="s">
        <v>229</v>
      </c>
      <c r="E128" s="20" t="s">
        <v>64</v>
      </c>
      <c r="F128" s="26" t="s">
        <v>66</v>
      </c>
    </row>
    <row r="129" spans="1:44" ht="15.75" customHeight="1" x14ac:dyDescent="0.2">
      <c r="A129" s="5" t="s">
        <v>17</v>
      </c>
      <c r="B129" s="29">
        <v>9115000</v>
      </c>
      <c r="C129" s="29">
        <v>13458122.65</v>
      </c>
      <c r="D129" s="29">
        <v>130786644.25999999</v>
      </c>
      <c r="E129" s="27">
        <v>153359766.91</v>
      </c>
      <c r="F129" s="36">
        <v>0.4476</v>
      </c>
      <c r="G129" s="41"/>
      <c r="H129" s="41"/>
      <c r="I129" s="41"/>
      <c r="J129" s="41"/>
      <c r="K129" s="41"/>
      <c r="L129" s="41"/>
      <c r="M129" s="41"/>
      <c r="N129" s="41"/>
      <c r="O129" s="41"/>
      <c r="P129" s="41"/>
      <c r="Q129" s="41"/>
      <c r="R129" s="41"/>
      <c r="S129" s="41"/>
      <c r="T129" s="41"/>
      <c r="U129" s="41"/>
      <c r="V129" s="41"/>
      <c r="W129" s="41"/>
      <c r="X129" s="41"/>
      <c r="Y129" s="41"/>
      <c r="Z129" s="41"/>
    </row>
    <row r="130" spans="1:44" x14ac:dyDescent="0.2">
      <c r="A130" s="5" t="s">
        <v>553</v>
      </c>
      <c r="B130" s="29">
        <v>9142225.1099999994</v>
      </c>
      <c r="C130" s="29">
        <v>12567902.27</v>
      </c>
      <c r="D130" s="29">
        <v>107932995.69</v>
      </c>
      <c r="E130" s="27">
        <v>129643123.06999999</v>
      </c>
      <c r="F130" s="36">
        <v>0.37840000000000001</v>
      </c>
      <c r="G130" s="35"/>
      <c r="H130" s="35"/>
      <c r="I130" s="35"/>
      <c r="J130" s="35"/>
      <c r="K130" s="35"/>
      <c r="L130" s="35"/>
      <c r="M130" s="35"/>
      <c r="N130" s="35"/>
      <c r="O130" s="35"/>
      <c r="P130" s="35"/>
      <c r="Q130" s="35"/>
      <c r="R130" s="35"/>
      <c r="S130" s="35"/>
      <c r="T130" s="35"/>
      <c r="U130" s="35"/>
      <c r="V130" s="35"/>
      <c r="W130" s="35"/>
      <c r="X130" s="35"/>
      <c r="Y130" s="35"/>
      <c r="Z130" s="35"/>
    </row>
    <row r="131" spans="1:44" x14ac:dyDescent="0.2">
      <c r="A131" s="5" t="s">
        <v>18</v>
      </c>
      <c r="B131" s="29">
        <v>3950000</v>
      </c>
      <c r="C131" s="29">
        <v>11998299</v>
      </c>
      <c r="D131" s="29">
        <v>43700575.489999995</v>
      </c>
      <c r="E131" s="27">
        <v>59648874.489999995</v>
      </c>
      <c r="F131" s="36">
        <v>0.1741</v>
      </c>
      <c r="G131" s="35"/>
      <c r="H131" s="35"/>
      <c r="I131" s="35"/>
      <c r="J131" s="35"/>
      <c r="K131" s="35"/>
      <c r="L131" s="35"/>
      <c r="M131" s="35"/>
      <c r="N131" s="35"/>
      <c r="O131" s="35"/>
      <c r="P131" s="35"/>
      <c r="Q131" s="35"/>
      <c r="R131" s="35"/>
      <c r="S131" s="35"/>
      <c r="T131" s="35"/>
      <c r="U131" s="35"/>
      <c r="V131" s="35"/>
      <c r="W131" s="35"/>
      <c r="X131" s="35"/>
      <c r="Y131" s="35"/>
      <c r="Z131" s="35"/>
    </row>
    <row r="132" spans="1:44" x14ac:dyDescent="0.2">
      <c r="A132" s="17" t="s">
        <v>64</v>
      </c>
      <c r="B132" s="18">
        <v>22207225.109999999</v>
      </c>
      <c r="C132" s="18">
        <v>38024323.920000002</v>
      </c>
      <c r="D132" s="18">
        <v>282420215.44</v>
      </c>
      <c r="E132" s="28">
        <v>342651764.47000003</v>
      </c>
      <c r="F132" s="37">
        <v>1.0001</v>
      </c>
      <c r="G132" s="35"/>
      <c r="H132" s="35"/>
      <c r="I132" s="35"/>
      <c r="J132" s="35"/>
      <c r="K132" s="35"/>
      <c r="L132" s="35"/>
      <c r="M132" s="35"/>
      <c r="N132" s="35"/>
      <c r="O132" s="35"/>
      <c r="P132" s="35"/>
      <c r="Q132" s="35"/>
      <c r="R132" s="35"/>
      <c r="S132" s="35"/>
      <c r="T132" s="35"/>
      <c r="U132" s="35"/>
      <c r="V132" s="35"/>
      <c r="W132" s="35"/>
      <c r="X132" s="35"/>
      <c r="Y132" s="35"/>
      <c r="Z132" s="35"/>
    </row>
    <row r="133" spans="1:44" x14ac:dyDescent="0.2">
      <c r="B133" s="7">
        <v>0</v>
      </c>
      <c r="C133" s="7">
        <v>0</v>
      </c>
      <c r="D133" s="7">
        <v>0</v>
      </c>
      <c r="E133" s="7">
        <v>0</v>
      </c>
      <c r="G133" s="39"/>
      <c r="H133" s="39"/>
      <c r="I133" s="39"/>
      <c r="J133" s="39"/>
      <c r="K133" s="39"/>
      <c r="L133" s="39"/>
      <c r="M133" s="39"/>
      <c r="N133" s="39"/>
      <c r="O133" s="39"/>
      <c r="P133" s="39"/>
      <c r="Q133" s="39"/>
      <c r="R133" s="39"/>
      <c r="S133" s="39"/>
      <c r="T133" s="39"/>
      <c r="U133" s="39"/>
      <c r="V133" s="39"/>
      <c r="W133" s="39"/>
      <c r="X133" s="39"/>
      <c r="Y133" s="39"/>
      <c r="Z133" s="39"/>
      <c r="AR133" s="15"/>
    </row>
    <row r="135" spans="1:44" x14ac:dyDescent="0.2">
      <c r="E135" s="7">
        <v>0</v>
      </c>
    </row>
    <row r="137" spans="1:44" x14ac:dyDescent="0.2">
      <c r="A137" s="2" t="s">
        <v>702</v>
      </c>
    </row>
    <row r="138" spans="1:44" ht="58.5" customHeight="1" x14ac:dyDescent="0.2">
      <c r="A138" s="146" t="s">
        <v>703</v>
      </c>
      <c r="B138" s="146"/>
      <c r="C138" s="146"/>
      <c r="D138" s="146"/>
      <c r="E138" s="146"/>
      <c r="F138" s="146"/>
      <c r="G138" s="146"/>
      <c r="H138" s="146"/>
    </row>
    <row r="139" spans="1:44" ht="15" x14ac:dyDescent="0.2">
      <c r="A139" s="91" t="s">
        <v>704</v>
      </c>
    </row>
    <row r="140" spans="1:44" ht="15" x14ac:dyDescent="0.2">
      <c r="A140" s="91" t="s">
        <v>705</v>
      </c>
    </row>
    <row r="141" spans="1:44" ht="15" x14ac:dyDescent="0.2">
      <c r="A141" s="91" t="s">
        <v>706</v>
      </c>
    </row>
    <row r="146" spans="1:6" ht="38.25" x14ac:dyDescent="0.2">
      <c r="A146" s="19" t="s">
        <v>762</v>
      </c>
      <c r="B146" s="20" t="s">
        <v>56</v>
      </c>
      <c r="C146" s="20" t="s">
        <v>389</v>
      </c>
      <c r="D146" s="20" t="s">
        <v>229</v>
      </c>
      <c r="E146" s="20" t="s">
        <v>64</v>
      </c>
      <c r="F146" s="26" t="s">
        <v>66</v>
      </c>
    </row>
    <row r="147" spans="1:6" x14ac:dyDescent="0.2">
      <c r="A147" s="2" t="s">
        <v>765</v>
      </c>
      <c r="B147" s="105">
        <v>16</v>
      </c>
      <c r="C147" s="105">
        <v>76</v>
      </c>
      <c r="D147" s="105">
        <v>401</v>
      </c>
      <c r="E147" s="106">
        <v>493</v>
      </c>
      <c r="F147" s="36">
        <v>0.84709999999999996</v>
      </c>
    </row>
    <row r="148" spans="1:6" x14ac:dyDescent="0.2">
      <c r="A148" s="2" t="s">
        <v>763</v>
      </c>
      <c r="B148" s="105">
        <v>1</v>
      </c>
      <c r="C148" s="105">
        <v>13</v>
      </c>
      <c r="D148" s="105">
        <v>24</v>
      </c>
      <c r="E148" s="106">
        <v>38</v>
      </c>
      <c r="F148" s="36">
        <v>6.5299999999999997E-2</v>
      </c>
    </row>
    <row r="149" spans="1:6" x14ac:dyDescent="0.2">
      <c r="A149" s="2" t="s">
        <v>764</v>
      </c>
      <c r="B149" s="105">
        <v>6</v>
      </c>
      <c r="C149" s="105">
        <v>3</v>
      </c>
      <c r="D149" s="105">
        <v>42</v>
      </c>
      <c r="E149" s="106">
        <v>51</v>
      </c>
      <c r="F149" s="36">
        <v>8.7599999999999997E-2</v>
      </c>
    </row>
    <row r="150" spans="1:6" x14ac:dyDescent="0.2">
      <c r="A150" s="17" t="s">
        <v>64</v>
      </c>
      <c r="B150" s="105">
        <v>23</v>
      </c>
      <c r="C150" s="105">
        <v>92</v>
      </c>
      <c r="D150" s="105">
        <v>467</v>
      </c>
      <c r="E150" s="106">
        <v>582</v>
      </c>
      <c r="F150" s="37">
        <v>1</v>
      </c>
    </row>
    <row r="151" spans="1:6" x14ac:dyDescent="0.2">
      <c r="B151" s="107">
        <v>0</v>
      </c>
      <c r="C151" s="107">
        <v>0</v>
      </c>
      <c r="D151" s="107">
        <v>0</v>
      </c>
      <c r="E151" s="107">
        <v>0</v>
      </c>
    </row>
    <row r="565" spans="3:3" x14ac:dyDescent="0.2">
      <c r="C565" s="10">
        <v>11</v>
      </c>
    </row>
    <row r="566" spans="3:3" x14ac:dyDescent="0.2">
      <c r="C566" s="10">
        <v>11</v>
      </c>
    </row>
    <row r="568" spans="3:3" x14ac:dyDescent="0.2">
      <c r="C568" s="10">
        <v>11</v>
      </c>
    </row>
    <row r="569" spans="3:3" x14ac:dyDescent="0.2">
      <c r="C569" s="10">
        <v>11</v>
      </c>
    </row>
    <row r="570" spans="3:3" x14ac:dyDescent="0.2">
      <c r="C570" s="10">
        <v>11</v>
      </c>
    </row>
    <row r="573" spans="3:3" x14ac:dyDescent="0.2">
      <c r="C573" s="10">
        <v>55</v>
      </c>
    </row>
    <row r="887" spans="1:1" x14ac:dyDescent="0.2">
      <c r="A887" s="7"/>
    </row>
    <row r="1087" spans="1:1" x14ac:dyDescent="0.2">
      <c r="A1087" s="7"/>
    </row>
  </sheetData>
  <mergeCells count="3">
    <mergeCell ref="B4:F4"/>
    <mergeCell ref="A18:F18"/>
    <mergeCell ref="A138:H138"/>
  </mergeCells>
  <pageMargins left="0.18" right="0.16" top="0.19" bottom="0.32" header="0.17" footer="0.17"/>
  <pageSetup scale="83" fitToHeight="0" orientation="portrait" r:id="rId1"/>
  <headerFooter alignWithMargins="0"/>
  <rowBreaks count="2" manualBreakCount="2">
    <brk id="43" max="5" man="1"/>
    <brk id="102" max="5"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9">
    <tabColor theme="5" tint="0.79998168889431442"/>
  </sheetPr>
  <dimension ref="A1:Q694"/>
  <sheetViews>
    <sheetView showGridLines="0" topLeftCell="F1" zoomScaleNormal="100" workbookViewId="0">
      <pane ySplit="6" topLeftCell="A7" activePane="bottomLeft" state="frozen"/>
      <selection activeCell="A1749" sqref="A1749"/>
      <selection pane="bottomLeft" activeCell="I3" sqref="I3"/>
    </sheetView>
  </sheetViews>
  <sheetFormatPr defaultColWidth="8.85546875" defaultRowHeight="14.25" x14ac:dyDescent="0.2"/>
  <cols>
    <col min="1" max="1" width="9.42578125" style="117" customWidth="1"/>
    <col min="2" max="2" width="36.42578125" style="117" customWidth="1"/>
    <col min="3" max="3" width="18.140625" style="109" bestFit="1" customWidth="1"/>
    <col min="4" max="4" width="17.5703125" style="109" bestFit="1" customWidth="1"/>
    <col min="5" max="5" width="17.5703125" style="112" bestFit="1" customWidth="1"/>
    <col min="6" max="6" width="15.42578125" style="123" bestFit="1" customWidth="1"/>
    <col min="7" max="7" width="21.85546875" style="123" bestFit="1" customWidth="1"/>
    <col min="8" max="8" width="17" style="123" bestFit="1" customWidth="1"/>
    <col min="9" max="9" width="22" style="123" bestFit="1" customWidth="1"/>
    <col min="10" max="10" width="17" style="123" bestFit="1" customWidth="1"/>
    <col min="11" max="11" width="4.5703125" style="123" customWidth="1"/>
    <col min="12" max="12" width="35.85546875" style="123" bestFit="1" customWidth="1"/>
    <col min="13" max="13" width="16.42578125" style="123" bestFit="1" customWidth="1"/>
    <col min="14" max="14" width="14.85546875" style="123" bestFit="1" customWidth="1"/>
    <col min="15" max="16384" width="8.85546875" style="123"/>
  </cols>
  <sheetData>
    <row r="1" spans="1:15" ht="15" x14ac:dyDescent="0.25">
      <c r="A1" s="118" t="s">
        <v>214</v>
      </c>
      <c r="G1" s="147" t="s">
        <v>218</v>
      </c>
      <c r="H1" s="148"/>
      <c r="I1" s="149"/>
    </row>
    <row r="2" spans="1:15" ht="36.75" customHeight="1" x14ac:dyDescent="0.25">
      <c r="A2" s="124" t="str">
        <f>'Summ-Dollars'!A2</f>
        <v>Report as of:            04/01/21</v>
      </c>
      <c r="G2" s="24" t="s">
        <v>210</v>
      </c>
      <c r="I2" s="24" t="s">
        <v>211</v>
      </c>
      <c r="L2" s="153" t="s">
        <v>215</v>
      </c>
      <c r="M2" s="154"/>
      <c r="N2" s="155"/>
    </row>
    <row r="3" spans="1:15" ht="18" customHeight="1" x14ac:dyDescent="0.25">
      <c r="A3" s="124" t="s">
        <v>383</v>
      </c>
      <c r="G3" s="24"/>
      <c r="I3" s="24"/>
      <c r="L3" s="125"/>
      <c r="M3" s="125"/>
      <c r="N3" s="125"/>
    </row>
    <row r="4" spans="1:15" ht="15.75" thickBot="1" x14ac:dyDescent="0.3">
      <c r="A4" s="118"/>
      <c r="G4" s="126">
        <v>0</v>
      </c>
      <c r="I4" s="126">
        <v>0</v>
      </c>
      <c r="J4" s="127"/>
    </row>
    <row r="5" spans="1:15" ht="15" x14ac:dyDescent="0.25">
      <c r="C5" s="115" t="s">
        <v>207</v>
      </c>
      <c r="L5" s="150" t="s">
        <v>213</v>
      </c>
      <c r="M5" s="151"/>
      <c r="N5" s="152"/>
    </row>
    <row r="6" spans="1:15" ht="36" customHeight="1" x14ac:dyDescent="0.25">
      <c r="A6" s="116" t="s">
        <v>10</v>
      </c>
      <c r="B6" s="116" t="s">
        <v>3</v>
      </c>
      <c r="C6" s="45" t="s">
        <v>57</v>
      </c>
      <c r="D6" s="45" t="s">
        <v>61</v>
      </c>
      <c r="E6" s="110" t="s">
        <v>4</v>
      </c>
      <c r="G6" s="45" t="s">
        <v>208</v>
      </c>
      <c r="H6" s="45" t="s">
        <v>212</v>
      </c>
      <c r="I6" s="45" t="s">
        <v>209</v>
      </c>
      <c r="J6" s="45" t="s">
        <v>212</v>
      </c>
      <c r="L6" s="128" t="s">
        <v>3</v>
      </c>
      <c r="M6" s="45" t="s">
        <v>208</v>
      </c>
      <c r="N6" s="54" t="s">
        <v>209</v>
      </c>
    </row>
    <row r="7" spans="1:15" ht="16.5" customHeight="1" x14ac:dyDescent="0.2">
      <c r="A7" s="121" t="s">
        <v>82</v>
      </c>
      <c r="B7" s="121" t="s">
        <v>6</v>
      </c>
      <c r="C7" s="113">
        <v>42419</v>
      </c>
      <c r="D7" s="74" t="s">
        <v>65</v>
      </c>
      <c r="E7" s="111">
        <v>0</v>
      </c>
      <c r="F7" s="74"/>
      <c r="G7" s="129">
        <f>IF(E7&gt;=G4,G4,E7)</f>
        <v>0</v>
      </c>
      <c r="H7" s="129">
        <f>IF(G4&lt;$E7,0,G4-G7)</f>
        <v>0</v>
      </c>
      <c r="I7" s="129">
        <f>IF(E7-G7&lt;=I4,E7-G7,I4)</f>
        <v>0</v>
      </c>
      <c r="J7" s="129">
        <f>I4-I7</f>
        <v>0</v>
      </c>
      <c r="K7" s="129"/>
      <c r="L7" s="130"/>
      <c r="M7" s="131"/>
      <c r="N7" s="132"/>
      <c r="O7" s="129"/>
    </row>
    <row r="8" spans="1:15" x14ac:dyDescent="0.2">
      <c r="A8" s="121" t="s">
        <v>79</v>
      </c>
      <c r="B8" s="121" t="s">
        <v>9</v>
      </c>
      <c r="C8" s="113">
        <v>42424</v>
      </c>
      <c r="D8" s="74" t="s">
        <v>219</v>
      </c>
      <c r="E8" s="111">
        <v>104916.74</v>
      </c>
      <c r="F8" s="111"/>
      <c r="G8" s="129">
        <f>IF(E8&lt;=H7,E8,H7)</f>
        <v>0</v>
      </c>
      <c r="H8" s="129">
        <f>H7-G8</f>
        <v>0</v>
      </c>
      <c r="I8" s="129">
        <f>IF(E8-G8&lt;=J7,E8-G8,J7)</f>
        <v>0</v>
      </c>
      <c r="J8" s="129">
        <f>J7-I8</f>
        <v>0</v>
      </c>
      <c r="K8" s="129"/>
      <c r="L8" s="133" t="s">
        <v>5</v>
      </c>
      <c r="M8" s="131">
        <f>SUMIF($B$7:$B$669,$L8,$G$7:$G$669)</f>
        <v>0</v>
      </c>
      <c r="N8" s="132">
        <f>SUMIF($B$7:$B$669,$L8,$I$7:$I$669)</f>
        <v>0</v>
      </c>
      <c r="O8" s="129"/>
    </row>
    <row r="9" spans="1:15" x14ac:dyDescent="0.2">
      <c r="A9" s="121" t="s">
        <v>83</v>
      </c>
      <c r="B9" s="121" t="s">
        <v>6</v>
      </c>
      <c r="C9" s="113">
        <v>42425</v>
      </c>
      <c r="D9" s="74" t="s">
        <v>231</v>
      </c>
      <c r="E9" s="111">
        <v>54187.5</v>
      </c>
      <c r="F9" s="74"/>
      <c r="G9" s="129">
        <f t="shared" ref="G9:G72" si="0">IF(E9&lt;=H8,E9,H8)</f>
        <v>0</v>
      </c>
      <c r="H9" s="129">
        <f t="shared" ref="H9:H72" si="1">H8-G9</f>
        <v>0</v>
      </c>
      <c r="I9" s="129">
        <f t="shared" ref="I9:I72" si="2">IF(E9-G9&lt;=J8,E9-G9,J8)</f>
        <v>0</v>
      </c>
      <c r="J9" s="129">
        <f t="shared" ref="J9:J72" si="3">J8-I9</f>
        <v>0</v>
      </c>
      <c r="K9" s="129"/>
      <c r="L9" s="133" t="s">
        <v>6</v>
      </c>
      <c r="M9" s="131">
        <f t="shared" ref="M9:M15" si="4">SUMIF($B$7:$B$669,$L9,$G$7:$G$669)</f>
        <v>0</v>
      </c>
      <c r="N9" s="132">
        <f t="shared" ref="N9:N15" si="5">SUMIF($B$7:$B$669,$L9,$I$7:$I$669)</f>
        <v>0</v>
      </c>
      <c r="O9" s="129"/>
    </row>
    <row r="10" spans="1:15" x14ac:dyDescent="0.2">
      <c r="A10" s="121" t="s">
        <v>80</v>
      </c>
      <c r="B10" s="121" t="s">
        <v>9</v>
      </c>
      <c r="C10" s="113">
        <v>42426</v>
      </c>
      <c r="D10" s="74" t="s">
        <v>231</v>
      </c>
      <c r="E10" s="111">
        <v>300000</v>
      </c>
      <c r="F10" s="74"/>
      <c r="G10" s="129">
        <f t="shared" si="0"/>
        <v>0</v>
      </c>
      <c r="H10" s="129">
        <f t="shared" si="1"/>
        <v>0</v>
      </c>
      <c r="I10" s="129">
        <f t="shared" si="2"/>
        <v>0</v>
      </c>
      <c r="J10" s="129">
        <f t="shared" si="3"/>
        <v>0</v>
      </c>
      <c r="K10" s="129"/>
      <c r="L10" s="133" t="s">
        <v>7</v>
      </c>
      <c r="M10" s="131">
        <f t="shared" si="4"/>
        <v>0</v>
      </c>
      <c r="N10" s="132">
        <f t="shared" si="5"/>
        <v>0</v>
      </c>
      <c r="O10" s="129"/>
    </row>
    <row r="11" spans="1:15" x14ac:dyDescent="0.2">
      <c r="A11" s="121" t="s">
        <v>85</v>
      </c>
      <c r="B11" s="121" t="s">
        <v>8</v>
      </c>
      <c r="C11" s="113">
        <v>42430</v>
      </c>
      <c r="D11" s="74" t="s">
        <v>231</v>
      </c>
      <c r="E11" s="111">
        <v>75000</v>
      </c>
      <c r="F11" s="74"/>
      <c r="G11" s="129">
        <f t="shared" si="0"/>
        <v>0</v>
      </c>
      <c r="H11" s="129">
        <f t="shared" si="1"/>
        <v>0</v>
      </c>
      <c r="I11" s="129">
        <f t="shared" si="2"/>
        <v>0</v>
      </c>
      <c r="J11" s="129">
        <f t="shared" si="3"/>
        <v>0</v>
      </c>
      <c r="K11" s="129"/>
      <c r="L11" s="133" t="s">
        <v>8</v>
      </c>
      <c r="M11" s="131">
        <f t="shared" si="4"/>
        <v>0</v>
      </c>
      <c r="N11" s="132">
        <f t="shared" si="5"/>
        <v>0</v>
      </c>
      <c r="O11" s="129"/>
    </row>
    <row r="12" spans="1:15" x14ac:dyDescent="0.2">
      <c r="A12" s="121" t="s">
        <v>87</v>
      </c>
      <c r="B12" s="121" t="s">
        <v>1</v>
      </c>
      <c r="C12" s="113">
        <v>42430</v>
      </c>
      <c r="D12" s="74" t="s">
        <v>65</v>
      </c>
      <c r="E12" s="111">
        <v>0</v>
      </c>
      <c r="F12" s="74"/>
      <c r="G12" s="129">
        <f t="shared" si="0"/>
        <v>0</v>
      </c>
      <c r="H12" s="129">
        <f t="shared" si="1"/>
        <v>0</v>
      </c>
      <c r="I12" s="129">
        <f t="shared" si="2"/>
        <v>0</v>
      </c>
      <c r="J12" s="129">
        <f t="shared" si="3"/>
        <v>0</v>
      </c>
      <c r="K12" s="129"/>
      <c r="L12" s="133" t="s">
        <v>2</v>
      </c>
      <c r="M12" s="131">
        <f t="shared" si="4"/>
        <v>0</v>
      </c>
      <c r="N12" s="132">
        <f t="shared" si="5"/>
        <v>0</v>
      </c>
      <c r="O12" s="129"/>
    </row>
    <row r="13" spans="1:15" x14ac:dyDescent="0.2">
      <c r="A13" s="121" t="s">
        <v>86</v>
      </c>
      <c r="B13" s="121" t="s">
        <v>2</v>
      </c>
      <c r="C13" s="113">
        <v>42436</v>
      </c>
      <c r="D13" s="74" t="s">
        <v>231</v>
      </c>
      <c r="E13" s="111">
        <v>50000</v>
      </c>
      <c r="F13" s="74"/>
      <c r="G13" s="129">
        <f t="shared" si="0"/>
        <v>0</v>
      </c>
      <c r="H13" s="129">
        <f t="shared" si="1"/>
        <v>0</v>
      </c>
      <c r="I13" s="129">
        <f t="shared" si="2"/>
        <v>0</v>
      </c>
      <c r="J13" s="129">
        <f t="shared" si="3"/>
        <v>0</v>
      </c>
      <c r="K13" s="129"/>
      <c r="L13" s="133" t="s">
        <v>1</v>
      </c>
      <c r="M13" s="131">
        <f t="shared" si="4"/>
        <v>0</v>
      </c>
      <c r="N13" s="132">
        <f t="shared" si="5"/>
        <v>0</v>
      </c>
      <c r="O13" s="129"/>
    </row>
    <row r="14" spans="1:15" x14ac:dyDescent="0.2">
      <c r="A14" s="121" t="s">
        <v>81</v>
      </c>
      <c r="B14" s="121" t="s">
        <v>40</v>
      </c>
      <c r="C14" s="113">
        <v>42443</v>
      </c>
      <c r="D14" s="74" t="s">
        <v>231</v>
      </c>
      <c r="E14" s="111">
        <v>50000</v>
      </c>
      <c r="F14" s="74"/>
      <c r="G14" s="129">
        <f t="shared" si="0"/>
        <v>0</v>
      </c>
      <c r="H14" s="129">
        <f t="shared" si="1"/>
        <v>0</v>
      </c>
      <c r="I14" s="129">
        <f t="shared" si="2"/>
        <v>0</v>
      </c>
      <c r="J14" s="129">
        <f t="shared" si="3"/>
        <v>0</v>
      </c>
      <c r="K14" s="129"/>
      <c r="L14" s="133" t="s">
        <v>9</v>
      </c>
      <c r="M14" s="131">
        <f t="shared" si="4"/>
        <v>0</v>
      </c>
      <c r="N14" s="132">
        <f t="shared" si="5"/>
        <v>0</v>
      </c>
      <c r="O14" s="129"/>
    </row>
    <row r="15" spans="1:15" x14ac:dyDescent="0.2">
      <c r="A15" s="121" t="s">
        <v>84</v>
      </c>
      <c r="B15" s="121" t="s">
        <v>2</v>
      </c>
      <c r="C15" s="113">
        <v>42444</v>
      </c>
      <c r="D15" s="74" t="s">
        <v>231</v>
      </c>
      <c r="E15" s="111">
        <v>3000000</v>
      </c>
      <c r="F15" s="74"/>
      <c r="G15" s="129">
        <f t="shared" si="0"/>
        <v>0</v>
      </c>
      <c r="H15" s="129">
        <f t="shared" si="1"/>
        <v>0</v>
      </c>
      <c r="I15" s="129">
        <f t="shared" si="2"/>
        <v>0</v>
      </c>
      <c r="J15" s="129">
        <f t="shared" si="3"/>
        <v>0</v>
      </c>
      <c r="K15" s="129"/>
      <c r="L15" s="134" t="s">
        <v>40</v>
      </c>
      <c r="M15" s="131">
        <f t="shared" si="4"/>
        <v>0</v>
      </c>
      <c r="N15" s="132">
        <f t="shared" si="5"/>
        <v>0</v>
      </c>
      <c r="O15" s="129"/>
    </row>
    <row r="16" spans="1:15" ht="15.75" thickBot="1" x14ac:dyDescent="0.3">
      <c r="A16" s="121" t="s">
        <v>89</v>
      </c>
      <c r="B16" s="121" t="s">
        <v>5</v>
      </c>
      <c r="C16" s="113">
        <v>42457</v>
      </c>
      <c r="D16" s="74" t="s">
        <v>231</v>
      </c>
      <c r="E16" s="111">
        <v>325232.5</v>
      </c>
      <c r="F16" s="74"/>
      <c r="G16" s="129">
        <f t="shared" si="0"/>
        <v>0</v>
      </c>
      <c r="H16" s="129">
        <f t="shared" si="1"/>
        <v>0</v>
      </c>
      <c r="I16" s="129">
        <f t="shared" si="2"/>
        <v>0</v>
      </c>
      <c r="J16" s="129">
        <f t="shared" si="3"/>
        <v>0</v>
      </c>
      <c r="K16" s="129"/>
      <c r="L16" s="135" t="s">
        <v>64</v>
      </c>
      <c r="M16" s="136">
        <f>SUM(M8:M15)</f>
        <v>0</v>
      </c>
      <c r="N16" s="137">
        <f>SUM(N8:N15)</f>
        <v>0</v>
      </c>
      <c r="O16" s="129"/>
    </row>
    <row r="17" spans="1:17" x14ac:dyDescent="0.2">
      <c r="A17" s="121" t="s">
        <v>92</v>
      </c>
      <c r="B17" s="121" t="s">
        <v>1</v>
      </c>
      <c r="C17" s="113">
        <v>42464</v>
      </c>
      <c r="D17" s="74" t="s">
        <v>231</v>
      </c>
      <c r="E17" s="111">
        <v>372985.16</v>
      </c>
      <c r="F17" s="74"/>
      <c r="G17" s="129">
        <f t="shared" si="0"/>
        <v>0</v>
      </c>
      <c r="H17" s="129">
        <f t="shared" si="1"/>
        <v>0</v>
      </c>
      <c r="I17" s="129">
        <f t="shared" si="2"/>
        <v>0</v>
      </c>
      <c r="J17" s="129">
        <f t="shared" si="3"/>
        <v>0</v>
      </c>
      <c r="K17" s="129"/>
      <c r="L17" s="129"/>
      <c r="M17" s="129"/>
      <c r="N17" s="129"/>
      <c r="O17" s="129"/>
    </row>
    <row r="18" spans="1:17" x14ac:dyDescent="0.2">
      <c r="A18" s="121" t="s">
        <v>90</v>
      </c>
      <c r="B18" s="121" t="s">
        <v>7</v>
      </c>
      <c r="C18" s="113">
        <v>42467</v>
      </c>
      <c r="D18" s="74" t="s">
        <v>231</v>
      </c>
      <c r="E18" s="111">
        <v>150000</v>
      </c>
      <c r="F18" s="74"/>
      <c r="G18" s="129">
        <f t="shared" si="0"/>
        <v>0</v>
      </c>
      <c r="H18" s="129">
        <f t="shared" si="1"/>
        <v>0</v>
      </c>
      <c r="I18" s="129">
        <f t="shared" si="2"/>
        <v>0</v>
      </c>
      <c r="J18" s="129">
        <f t="shared" si="3"/>
        <v>0</v>
      </c>
      <c r="K18" s="129"/>
      <c r="L18" s="129"/>
      <c r="M18" s="129"/>
      <c r="N18" s="129"/>
      <c r="O18" s="129"/>
    </row>
    <row r="19" spans="1:17" x14ac:dyDescent="0.2">
      <c r="A19" s="121" t="s">
        <v>88</v>
      </c>
      <c r="B19" s="121" t="s">
        <v>40</v>
      </c>
      <c r="C19" s="113">
        <v>42468</v>
      </c>
      <c r="D19" s="74" t="s">
        <v>65</v>
      </c>
      <c r="E19" s="111">
        <v>0</v>
      </c>
      <c r="F19" s="74"/>
      <c r="G19" s="129">
        <f t="shared" si="0"/>
        <v>0</v>
      </c>
      <c r="H19" s="129">
        <f t="shared" si="1"/>
        <v>0</v>
      </c>
      <c r="I19" s="129">
        <f t="shared" si="2"/>
        <v>0</v>
      </c>
      <c r="J19" s="129">
        <f t="shared" si="3"/>
        <v>0</v>
      </c>
      <c r="K19" s="129"/>
      <c r="L19" s="129"/>
      <c r="M19" s="129"/>
      <c r="N19" s="129"/>
      <c r="O19" s="129"/>
    </row>
    <row r="20" spans="1:17" x14ac:dyDescent="0.2">
      <c r="A20" s="121" t="s">
        <v>93</v>
      </c>
      <c r="B20" s="121" t="s">
        <v>9</v>
      </c>
      <c r="C20" s="113">
        <v>42468</v>
      </c>
      <c r="D20" s="74" t="s">
        <v>231</v>
      </c>
      <c r="E20" s="111">
        <v>150000</v>
      </c>
      <c r="F20" s="74"/>
      <c r="G20" s="129">
        <f t="shared" si="0"/>
        <v>0</v>
      </c>
      <c r="H20" s="129">
        <f t="shared" si="1"/>
        <v>0</v>
      </c>
      <c r="I20" s="129">
        <f t="shared" si="2"/>
        <v>0</v>
      </c>
      <c r="J20" s="129">
        <f t="shared" si="3"/>
        <v>0</v>
      </c>
      <c r="K20" s="129"/>
      <c r="L20" s="129"/>
      <c r="M20" s="129"/>
      <c r="N20" s="129"/>
      <c r="O20" s="129"/>
    </row>
    <row r="21" spans="1:17" x14ac:dyDescent="0.2">
      <c r="A21" s="121" t="s">
        <v>94</v>
      </c>
      <c r="B21" s="121" t="s">
        <v>9</v>
      </c>
      <c r="C21" s="113">
        <v>42468</v>
      </c>
      <c r="D21" s="74" t="s">
        <v>231</v>
      </c>
      <c r="E21" s="111">
        <v>2500000</v>
      </c>
      <c r="F21" s="74"/>
      <c r="G21" s="129">
        <f t="shared" si="0"/>
        <v>0</v>
      </c>
      <c r="H21" s="129">
        <f t="shared" si="1"/>
        <v>0</v>
      </c>
      <c r="I21" s="129">
        <f t="shared" si="2"/>
        <v>0</v>
      </c>
      <c r="J21" s="129">
        <f t="shared" si="3"/>
        <v>0</v>
      </c>
      <c r="K21" s="129"/>
      <c r="L21" s="129"/>
      <c r="M21" s="129"/>
      <c r="N21" s="129"/>
      <c r="O21" s="129"/>
    </row>
    <row r="22" spans="1:17" x14ac:dyDescent="0.2">
      <c r="A22" s="121" t="s">
        <v>95</v>
      </c>
      <c r="B22" s="121" t="s">
        <v>7</v>
      </c>
      <c r="C22" s="113">
        <v>42479</v>
      </c>
      <c r="D22" s="74" t="s">
        <v>231</v>
      </c>
      <c r="E22" s="111">
        <v>50000</v>
      </c>
      <c r="F22" s="74"/>
      <c r="G22" s="129">
        <f t="shared" si="0"/>
        <v>0</v>
      </c>
      <c r="H22" s="129">
        <f t="shared" si="1"/>
        <v>0</v>
      </c>
      <c r="I22" s="129">
        <f t="shared" si="2"/>
        <v>0</v>
      </c>
      <c r="J22" s="129">
        <f t="shared" si="3"/>
        <v>0</v>
      </c>
      <c r="K22" s="129"/>
      <c r="L22" s="129"/>
      <c r="M22" s="129"/>
      <c r="N22" s="129"/>
      <c r="O22" s="129"/>
    </row>
    <row r="23" spans="1:17" x14ac:dyDescent="0.2">
      <c r="A23" s="121" t="s">
        <v>97</v>
      </c>
      <c r="B23" s="121" t="s">
        <v>5</v>
      </c>
      <c r="C23" s="113">
        <v>42479</v>
      </c>
      <c r="D23" s="74" t="s">
        <v>231</v>
      </c>
      <c r="E23" s="111">
        <v>175000</v>
      </c>
      <c r="F23" s="74"/>
      <c r="G23" s="129">
        <f t="shared" si="0"/>
        <v>0</v>
      </c>
      <c r="H23" s="129">
        <f t="shared" si="1"/>
        <v>0</v>
      </c>
      <c r="I23" s="129">
        <f t="shared" si="2"/>
        <v>0</v>
      </c>
      <c r="J23" s="129">
        <f t="shared" si="3"/>
        <v>0</v>
      </c>
      <c r="K23" s="129"/>
      <c r="L23" s="129"/>
      <c r="M23" s="129"/>
      <c r="N23" s="129"/>
      <c r="O23" s="129"/>
      <c r="P23" s="129"/>
      <c r="Q23" s="129"/>
    </row>
    <row r="24" spans="1:17" x14ac:dyDescent="0.2">
      <c r="A24" s="121" t="s">
        <v>91</v>
      </c>
      <c r="B24" s="121" t="s">
        <v>8</v>
      </c>
      <c r="C24" s="113">
        <v>42481</v>
      </c>
      <c r="D24" s="74" t="s">
        <v>231</v>
      </c>
      <c r="E24" s="111">
        <v>750000</v>
      </c>
      <c r="F24" s="74"/>
      <c r="G24" s="129">
        <f t="shared" si="0"/>
        <v>0</v>
      </c>
      <c r="H24" s="129">
        <f t="shared" si="1"/>
        <v>0</v>
      </c>
      <c r="I24" s="129">
        <f t="shared" si="2"/>
        <v>0</v>
      </c>
      <c r="J24" s="129">
        <f t="shared" si="3"/>
        <v>0</v>
      </c>
      <c r="K24" s="129"/>
      <c r="L24" s="129"/>
      <c r="M24" s="129"/>
      <c r="N24" s="129"/>
      <c r="O24" s="129"/>
      <c r="P24" s="129"/>
      <c r="Q24" s="129"/>
    </row>
    <row r="25" spans="1:17" x14ac:dyDescent="0.2">
      <c r="A25" s="121" t="s">
        <v>99</v>
      </c>
      <c r="B25" s="121" t="s">
        <v>6</v>
      </c>
      <c r="C25" s="113">
        <v>42486</v>
      </c>
      <c r="D25" s="74" t="s">
        <v>231</v>
      </c>
      <c r="E25" s="111">
        <v>50000</v>
      </c>
      <c r="F25" s="74"/>
      <c r="G25" s="129">
        <f t="shared" si="0"/>
        <v>0</v>
      </c>
      <c r="H25" s="129">
        <f t="shared" si="1"/>
        <v>0</v>
      </c>
      <c r="I25" s="129">
        <f t="shared" si="2"/>
        <v>0</v>
      </c>
      <c r="J25" s="129">
        <f t="shared" si="3"/>
        <v>0</v>
      </c>
      <c r="K25" s="129"/>
      <c r="L25" s="129"/>
      <c r="M25" s="129"/>
      <c r="N25" s="129"/>
      <c r="O25" s="129"/>
      <c r="P25" s="129"/>
      <c r="Q25" s="129"/>
    </row>
    <row r="26" spans="1:17" x14ac:dyDescent="0.2">
      <c r="A26" s="121" t="s">
        <v>100</v>
      </c>
      <c r="B26" s="121" t="s">
        <v>5</v>
      </c>
      <c r="C26" s="113">
        <v>42487</v>
      </c>
      <c r="D26" s="74" t="s">
        <v>231</v>
      </c>
      <c r="E26" s="111">
        <v>100000</v>
      </c>
      <c r="F26" s="74"/>
      <c r="G26" s="129">
        <f t="shared" si="0"/>
        <v>0</v>
      </c>
      <c r="H26" s="129">
        <f t="shared" si="1"/>
        <v>0</v>
      </c>
      <c r="I26" s="129">
        <f t="shared" si="2"/>
        <v>0</v>
      </c>
      <c r="J26" s="129">
        <f t="shared" si="3"/>
        <v>0</v>
      </c>
      <c r="K26" s="129"/>
      <c r="L26" s="129"/>
      <c r="M26" s="129"/>
      <c r="N26" s="129"/>
      <c r="O26" s="129"/>
    </row>
    <row r="27" spans="1:17" x14ac:dyDescent="0.2">
      <c r="A27" s="121" t="s">
        <v>96</v>
      </c>
      <c r="B27" s="121" t="s">
        <v>40</v>
      </c>
      <c r="C27" s="113">
        <v>42488</v>
      </c>
      <c r="D27" s="74" t="s">
        <v>231</v>
      </c>
      <c r="E27" s="111">
        <v>50000</v>
      </c>
      <c r="F27" s="74"/>
      <c r="G27" s="129">
        <f t="shared" si="0"/>
        <v>0</v>
      </c>
      <c r="H27" s="129">
        <f t="shared" si="1"/>
        <v>0</v>
      </c>
      <c r="I27" s="129">
        <f t="shared" si="2"/>
        <v>0</v>
      </c>
      <c r="J27" s="129">
        <f t="shared" si="3"/>
        <v>0</v>
      </c>
      <c r="K27" s="129"/>
      <c r="L27" s="129"/>
      <c r="M27" s="129"/>
      <c r="N27" s="129"/>
      <c r="O27" s="129"/>
    </row>
    <row r="28" spans="1:17" x14ac:dyDescent="0.2">
      <c r="A28" s="121" t="s">
        <v>101</v>
      </c>
      <c r="B28" s="121" t="s">
        <v>6</v>
      </c>
      <c r="C28" s="113">
        <v>42493</v>
      </c>
      <c r="D28" s="74" t="s">
        <v>231</v>
      </c>
      <c r="E28" s="111">
        <v>50508.07</v>
      </c>
      <c r="F28" s="74"/>
      <c r="G28" s="129">
        <f t="shared" si="0"/>
        <v>0</v>
      </c>
      <c r="H28" s="129">
        <f t="shared" si="1"/>
        <v>0</v>
      </c>
      <c r="I28" s="129">
        <f t="shared" si="2"/>
        <v>0</v>
      </c>
      <c r="J28" s="129">
        <f t="shared" si="3"/>
        <v>0</v>
      </c>
      <c r="K28" s="129"/>
      <c r="L28" s="129"/>
      <c r="M28" s="129"/>
      <c r="N28" s="129"/>
      <c r="O28" s="129"/>
    </row>
    <row r="29" spans="1:17" x14ac:dyDescent="0.2">
      <c r="A29" s="121" t="s">
        <v>98</v>
      </c>
      <c r="B29" s="121" t="s">
        <v>40</v>
      </c>
      <c r="C29" s="113">
        <v>42503</v>
      </c>
      <c r="D29" s="74" t="s">
        <v>231</v>
      </c>
      <c r="E29" s="111">
        <v>50000</v>
      </c>
      <c r="F29" s="74"/>
      <c r="G29" s="129">
        <f t="shared" si="0"/>
        <v>0</v>
      </c>
      <c r="H29" s="129">
        <f t="shared" si="1"/>
        <v>0</v>
      </c>
      <c r="I29" s="129">
        <f t="shared" si="2"/>
        <v>0</v>
      </c>
      <c r="J29" s="129">
        <f t="shared" si="3"/>
        <v>0</v>
      </c>
      <c r="K29" s="129"/>
      <c r="L29" s="129"/>
      <c r="M29" s="129"/>
      <c r="N29" s="129"/>
      <c r="O29" s="129"/>
    </row>
    <row r="30" spans="1:17" x14ac:dyDescent="0.2">
      <c r="A30" s="121" t="s">
        <v>106</v>
      </c>
      <c r="B30" s="121" t="s">
        <v>6</v>
      </c>
      <c r="C30" s="113">
        <v>42503</v>
      </c>
      <c r="D30" s="74" t="s">
        <v>231</v>
      </c>
      <c r="E30" s="111">
        <v>73776</v>
      </c>
      <c r="F30" s="74"/>
      <c r="G30" s="129">
        <f t="shared" si="0"/>
        <v>0</v>
      </c>
      <c r="H30" s="129">
        <f t="shared" si="1"/>
        <v>0</v>
      </c>
      <c r="I30" s="129">
        <f t="shared" si="2"/>
        <v>0</v>
      </c>
      <c r="J30" s="129">
        <f t="shared" si="3"/>
        <v>0</v>
      </c>
      <c r="K30" s="129"/>
      <c r="L30" s="129"/>
      <c r="M30" s="129"/>
      <c r="N30" s="129"/>
      <c r="O30" s="129"/>
    </row>
    <row r="31" spans="1:17" x14ac:dyDescent="0.2">
      <c r="A31" s="121" t="s">
        <v>102</v>
      </c>
      <c r="B31" s="121" t="s">
        <v>6</v>
      </c>
      <c r="C31" s="113">
        <v>42507</v>
      </c>
      <c r="D31" s="74" t="s">
        <v>231</v>
      </c>
      <c r="E31" s="111">
        <v>59753.21</v>
      </c>
      <c r="F31" s="74"/>
      <c r="G31" s="129">
        <f t="shared" si="0"/>
        <v>0</v>
      </c>
      <c r="H31" s="129">
        <f t="shared" si="1"/>
        <v>0</v>
      </c>
      <c r="I31" s="129">
        <f t="shared" si="2"/>
        <v>0</v>
      </c>
      <c r="J31" s="129">
        <f t="shared" si="3"/>
        <v>0</v>
      </c>
      <c r="K31" s="129"/>
      <c r="L31" s="129"/>
      <c r="M31" s="129"/>
      <c r="N31" s="129"/>
      <c r="O31" s="129"/>
    </row>
    <row r="32" spans="1:17" x14ac:dyDescent="0.2">
      <c r="A32" s="121" t="s">
        <v>103</v>
      </c>
      <c r="B32" s="121" t="s">
        <v>6</v>
      </c>
      <c r="C32" s="113">
        <v>42507</v>
      </c>
      <c r="D32" s="74" t="s">
        <v>231</v>
      </c>
      <c r="E32" s="111">
        <v>123066.29</v>
      </c>
      <c r="F32" s="74"/>
      <c r="G32" s="129">
        <f t="shared" si="0"/>
        <v>0</v>
      </c>
      <c r="H32" s="129">
        <f t="shared" si="1"/>
        <v>0</v>
      </c>
      <c r="I32" s="129">
        <f t="shared" si="2"/>
        <v>0</v>
      </c>
      <c r="J32" s="129">
        <f t="shared" si="3"/>
        <v>0</v>
      </c>
      <c r="K32" s="129"/>
      <c r="L32" s="129"/>
      <c r="M32" s="129"/>
      <c r="N32" s="129"/>
      <c r="O32" s="129"/>
    </row>
    <row r="33" spans="1:15" x14ac:dyDescent="0.2">
      <c r="A33" s="121" t="s">
        <v>105</v>
      </c>
      <c r="B33" s="121" t="s">
        <v>9</v>
      </c>
      <c r="C33" s="113">
        <v>42507</v>
      </c>
      <c r="D33" s="74" t="s">
        <v>231</v>
      </c>
      <c r="E33" s="111">
        <v>3275000</v>
      </c>
      <c r="F33" s="74"/>
      <c r="G33" s="129">
        <f t="shared" si="0"/>
        <v>0</v>
      </c>
      <c r="H33" s="129">
        <f t="shared" si="1"/>
        <v>0</v>
      </c>
      <c r="I33" s="129">
        <f t="shared" si="2"/>
        <v>0</v>
      </c>
      <c r="J33" s="129">
        <f t="shared" si="3"/>
        <v>0</v>
      </c>
      <c r="K33" s="129"/>
      <c r="L33" s="129"/>
      <c r="M33" s="129"/>
      <c r="N33" s="129"/>
      <c r="O33" s="129"/>
    </row>
    <row r="34" spans="1:15" x14ac:dyDescent="0.2">
      <c r="A34" s="121" t="s">
        <v>109</v>
      </c>
      <c r="B34" s="121" t="s">
        <v>2</v>
      </c>
      <c r="C34" s="113">
        <v>42508</v>
      </c>
      <c r="D34" s="74" t="s">
        <v>231</v>
      </c>
      <c r="E34" s="111">
        <v>50000</v>
      </c>
      <c r="F34" s="74"/>
      <c r="G34" s="129">
        <f t="shared" si="0"/>
        <v>0</v>
      </c>
      <c r="H34" s="129">
        <f t="shared" si="1"/>
        <v>0</v>
      </c>
      <c r="I34" s="129">
        <f t="shared" si="2"/>
        <v>0</v>
      </c>
      <c r="J34" s="129">
        <f t="shared" si="3"/>
        <v>0</v>
      </c>
      <c r="K34" s="129"/>
      <c r="L34" s="129"/>
      <c r="M34" s="129"/>
      <c r="N34" s="129"/>
      <c r="O34" s="129"/>
    </row>
    <row r="35" spans="1:15" x14ac:dyDescent="0.2">
      <c r="A35" s="121" t="s">
        <v>112</v>
      </c>
      <c r="B35" s="121" t="s">
        <v>2</v>
      </c>
      <c r="C35" s="113">
        <v>42516</v>
      </c>
      <c r="D35" s="74" t="s">
        <v>231</v>
      </c>
      <c r="E35" s="111">
        <v>250000</v>
      </c>
      <c r="F35" s="74"/>
      <c r="G35" s="129">
        <f t="shared" si="0"/>
        <v>0</v>
      </c>
      <c r="H35" s="129">
        <f t="shared" si="1"/>
        <v>0</v>
      </c>
      <c r="I35" s="129">
        <f t="shared" si="2"/>
        <v>0</v>
      </c>
      <c r="J35" s="129">
        <f t="shared" si="3"/>
        <v>0</v>
      </c>
      <c r="K35" s="129"/>
      <c r="L35" s="129"/>
      <c r="M35" s="129"/>
      <c r="N35" s="129"/>
      <c r="O35" s="129"/>
    </row>
    <row r="36" spans="1:15" x14ac:dyDescent="0.2">
      <c r="A36" s="121" t="s">
        <v>104</v>
      </c>
      <c r="B36" s="121" t="s">
        <v>40</v>
      </c>
      <c r="C36" s="113">
        <v>42517</v>
      </c>
      <c r="D36" s="74" t="s">
        <v>231</v>
      </c>
      <c r="E36" s="111">
        <v>100000</v>
      </c>
      <c r="F36" s="74"/>
      <c r="G36" s="129">
        <f t="shared" si="0"/>
        <v>0</v>
      </c>
      <c r="H36" s="129">
        <f t="shared" si="1"/>
        <v>0</v>
      </c>
      <c r="I36" s="129">
        <f t="shared" si="2"/>
        <v>0</v>
      </c>
      <c r="J36" s="129">
        <f t="shared" si="3"/>
        <v>0</v>
      </c>
      <c r="K36" s="129"/>
      <c r="L36" s="129"/>
      <c r="M36" s="129"/>
      <c r="N36" s="129"/>
      <c r="O36" s="129"/>
    </row>
    <row r="37" spans="1:15" x14ac:dyDescent="0.2">
      <c r="A37" s="121" t="s">
        <v>113</v>
      </c>
      <c r="B37" s="121" t="s">
        <v>1</v>
      </c>
      <c r="C37" s="113">
        <v>42522</v>
      </c>
      <c r="D37" s="74" t="s">
        <v>231</v>
      </c>
      <c r="E37" s="111">
        <v>50000</v>
      </c>
      <c r="F37" s="74"/>
      <c r="G37" s="129">
        <f t="shared" si="0"/>
        <v>0</v>
      </c>
      <c r="H37" s="129">
        <f t="shared" si="1"/>
        <v>0</v>
      </c>
      <c r="I37" s="129">
        <f t="shared" si="2"/>
        <v>0</v>
      </c>
      <c r="J37" s="129">
        <f t="shared" si="3"/>
        <v>0</v>
      </c>
      <c r="K37" s="129"/>
      <c r="L37" s="129"/>
      <c r="M37" s="129"/>
      <c r="N37" s="129"/>
      <c r="O37" s="129"/>
    </row>
    <row r="38" spans="1:15" x14ac:dyDescent="0.2">
      <c r="A38" s="121" t="s">
        <v>114</v>
      </c>
      <c r="B38" s="121" t="s">
        <v>1</v>
      </c>
      <c r="C38" s="113">
        <v>42523</v>
      </c>
      <c r="D38" s="74" t="s">
        <v>231</v>
      </c>
      <c r="E38" s="111">
        <v>109000</v>
      </c>
      <c r="F38" s="74"/>
      <c r="G38" s="129">
        <f t="shared" si="0"/>
        <v>0</v>
      </c>
      <c r="H38" s="129">
        <f t="shared" si="1"/>
        <v>0</v>
      </c>
      <c r="I38" s="129">
        <f t="shared" si="2"/>
        <v>0</v>
      </c>
      <c r="J38" s="129">
        <f t="shared" si="3"/>
        <v>0</v>
      </c>
      <c r="K38" s="129"/>
      <c r="L38" s="129"/>
      <c r="M38" s="129"/>
      <c r="N38" s="129"/>
      <c r="O38" s="129"/>
    </row>
    <row r="39" spans="1:15" x14ac:dyDescent="0.2">
      <c r="A39" s="121" t="s">
        <v>118</v>
      </c>
      <c r="B39" s="121" t="s">
        <v>6</v>
      </c>
      <c r="C39" s="113">
        <v>42523</v>
      </c>
      <c r="D39" s="74" t="s">
        <v>231</v>
      </c>
      <c r="E39" s="111">
        <v>319637.5</v>
      </c>
      <c r="F39" s="74"/>
      <c r="G39" s="129">
        <f t="shared" si="0"/>
        <v>0</v>
      </c>
      <c r="H39" s="129">
        <f t="shared" si="1"/>
        <v>0</v>
      </c>
      <c r="I39" s="129">
        <f t="shared" si="2"/>
        <v>0</v>
      </c>
      <c r="J39" s="129">
        <f t="shared" si="3"/>
        <v>0</v>
      </c>
      <c r="K39" s="129"/>
      <c r="L39" s="129"/>
      <c r="M39" s="129"/>
      <c r="N39" s="129"/>
      <c r="O39" s="129"/>
    </row>
    <row r="40" spans="1:15" x14ac:dyDescent="0.2">
      <c r="A40" s="121" t="s">
        <v>107</v>
      </c>
      <c r="B40" s="121" t="s">
        <v>7</v>
      </c>
      <c r="C40" s="113">
        <v>42524</v>
      </c>
      <c r="D40" s="74" t="s">
        <v>231</v>
      </c>
      <c r="E40" s="111">
        <v>145000</v>
      </c>
      <c r="F40" s="74"/>
      <c r="G40" s="129">
        <f t="shared" si="0"/>
        <v>0</v>
      </c>
      <c r="H40" s="129">
        <f t="shared" si="1"/>
        <v>0</v>
      </c>
      <c r="I40" s="129">
        <f t="shared" si="2"/>
        <v>0</v>
      </c>
      <c r="J40" s="129">
        <f t="shared" si="3"/>
        <v>0</v>
      </c>
      <c r="K40" s="129"/>
      <c r="L40" s="129"/>
      <c r="M40" s="129"/>
      <c r="N40" s="129"/>
      <c r="O40" s="129"/>
    </row>
    <row r="41" spans="1:15" x14ac:dyDescent="0.2">
      <c r="A41" s="121" t="s">
        <v>108</v>
      </c>
      <c r="B41" s="121" t="s">
        <v>9</v>
      </c>
      <c r="C41" s="113">
        <v>42524</v>
      </c>
      <c r="D41" s="74" t="s">
        <v>231</v>
      </c>
      <c r="E41" s="111">
        <v>320000</v>
      </c>
      <c r="F41" s="74"/>
      <c r="G41" s="129">
        <f t="shared" si="0"/>
        <v>0</v>
      </c>
      <c r="H41" s="129">
        <f t="shared" si="1"/>
        <v>0</v>
      </c>
      <c r="I41" s="129">
        <f t="shared" si="2"/>
        <v>0</v>
      </c>
      <c r="J41" s="129">
        <f t="shared" si="3"/>
        <v>0</v>
      </c>
      <c r="K41" s="129"/>
      <c r="L41" s="129"/>
      <c r="M41" s="129"/>
      <c r="N41" s="129"/>
      <c r="O41" s="129"/>
    </row>
    <row r="42" spans="1:15" x14ac:dyDescent="0.2">
      <c r="A42" s="121" t="s">
        <v>117</v>
      </c>
      <c r="B42" s="121" t="s">
        <v>6</v>
      </c>
      <c r="C42" s="113">
        <v>42527</v>
      </c>
      <c r="D42" s="74" t="s">
        <v>231</v>
      </c>
      <c r="E42" s="111">
        <v>360000</v>
      </c>
      <c r="F42" s="74"/>
      <c r="G42" s="129">
        <f t="shared" si="0"/>
        <v>0</v>
      </c>
      <c r="H42" s="129">
        <f t="shared" si="1"/>
        <v>0</v>
      </c>
      <c r="I42" s="129">
        <f t="shared" si="2"/>
        <v>0</v>
      </c>
      <c r="J42" s="129">
        <f t="shared" si="3"/>
        <v>0</v>
      </c>
      <c r="K42" s="129"/>
      <c r="L42" s="129"/>
      <c r="M42" s="129"/>
      <c r="N42" s="129"/>
      <c r="O42" s="129"/>
    </row>
    <row r="43" spans="1:15" x14ac:dyDescent="0.2">
      <c r="A43" s="121" t="s">
        <v>121</v>
      </c>
      <c r="B43" s="121" t="s">
        <v>5</v>
      </c>
      <c r="C43" s="113">
        <v>42527</v>
      </c>
      <c r="D43" s="74" t="s">
        <v>231</v>
      </c>
      <c r="E43" s="111">
        <v>190000</v>
      </c>
      <c r="F43" s="74"/>
      <c r="G43" s="129">
        <f t="shared" si="0"/>
        <v>0</v>
      </c>
      <c r="H43" s="129">
        <f t="shared" si="1"/>
        <v>0</v>
      </c>
      <c r="I43" s="129">
        <f t="shared" si="2"/>
        <v>0</v>
      </c>
      <c r="J43" s="129">
        <f t="shared" si="3"/>
        <v>0</v>
      </c>
      <c r="K43" s="129"/>
      <c r="L43" s="129"/>
      <c r="M43" s="129"/>
      <c r="N43" s="129"/>
      <c r="O43" s="129"/>
    </row>
    <row r="44" spans="1:15" x14ac:dyDescent="0.2">
      <c r="A44" s="121" t="s">
        <v>115</v>
      </c>
      <c r="B44" s="121" t="s">
        <v>2</v>
      </c>
      <c r="C44" s="113">
        <v>42528</v>
      </c>
      <c r="D44" s="74" t="s">
        <v>231</v>
      </c>
      <c r="E44" s="111">
        <v>2915394.29</v>
      </c>
      <c r="F44" s="74"/>
      <c r="G44" s="129">
        <f t="shared" si="0"/>
        <v>0</v>
      </c>
      <c r="H44" s="129">
        <f t="shared" si="1"/>
        <v>0</v>
      </c>
      <c r="I44" s="129">
        <f t="shared" si="2"/>
        <v>0</v>
      </c>
      <c r="J44" s="129">
        <f t="shared" si="3"/>
        <v>0</v>
      </c>
      <c r="K44" s="129"/>
      <c r="L44" s="129"/>
      <c r="M44" s="129"/>
      <c r="N44" s="129"/>
      <c r="O44" s="129"/>
    </row>
    <row r="45" spans="1:15" x14ac:dyDescent="0.2">
      <c r="A45" s="121" t="s">
        <v>120</v>
      </c>
      <c r="B45" s="121" t="s">
        <v>1</v>
      </c>
      <c r="C45" s="113">
        <v>42528</v>
      </c>
      <c r="D45" s="74" t="s">
        <v>231</v>
      </c>
      <c r="E45" s="111">
        <v>140000</v>
      </c>
      <c r="F45" s="74"/>
      <c r="G45" s="129">
        <f t="shared" si="0"/>
        <v>0</v>
      </c>
      <c r="H45" s="129">
        <f t="shared" si="1"/>
        <v>0</v>
      </c>
      <c r="I45" s="129">
        <f t="shared" si="2"/>
        <v>0</v>
      </c>
      <c r="J45" s="129">
        <f t="shared" si="3"/>
        <v>0</v>
      </c>
      <c r="K45" s="129"/>
      <c r="L45" s="129"/>
      <c r="M45" s="129"/>
      <c r="N45" s="129"/>
      <c r="O45" s="129"/>
    </row>
    <row r="46" spans="1:15" x14ac:dyDescent="0.2">
      <c r="A46" s="121" t="s">
        <v>123</v>
      </c>
      <c r="B46" s="121" t="s">
        <v>6</v>
      </c>
      <c r="C46" s="113">
        <v>42528</v>
      </c>
      <c r="D46" s="74" t="s">
        <v>65</v>
      </c>
      <c r="E46" s="111">
        <v>0</v>
      </c>
      <c r="F46" s="74"/>
      <c r="G46" s="129">
        <f t="shared" si="0"/>
        <v>0</v>
      </c>
      <c r="H46" s="129">
        <f t="shared" si="1"/>
        <v>0</v>
      </c>
      <c r="I46" s="129">
        <f t="shared" si="2"/>
        <v>0</v>
      </c>
      <c r="J46" s="129">
        <f t="shared" si="3"/>
        <v>0</v>
      </c>
      <c r="K46" s="129"/>
      <c r="L46" s="129"/>
      <c r="M46" s="129"/>
      <c r="N46" s="129"/>
      <c r="O46" s="129"/>
    </row>
    <row r="47" spans="1:15" x14ac:dyDescent="0.2">
      <c r="A47" s="121" t="s">
        <v>110</v>
      </c>
      <c r="B47" s="121" t="s">
        <v>8</v>
      </c>
      <c r="C47" s="113">
        <v>42529</v>
      </c>
      <c r="D47" s="74" t="s">
        <v>231</v>
      </c>
      <c r="E47" s="111">
        <v>440000</v>
      </c>
      <c r="F47" s="74"/>
      <c r="G47" s="129">
        <f t="shared" si="0"/>
        <v>0</v>
      </c>
      <c r="H47" s="129">
        <f t="shared" si="1"/>
        <v>0</v>
      </c>
      <c r="I47" s="129">
        <f t="shared" si="2"/>
        <v>0</v>
      </c>
      <c r="J47" s="129">
        <f t="shared" si="3"/>
        <v>0</v>
      </c>
      <c r="K47" s="129"/>
      <c r="L47" s="129"/>
      <c r="M47" s="129"/>
      <c r="N47" s="129"/>
      <c r="O47" s="129"/>
    </row>
    <row r="48" spans="1:15" x14ac:dyDescent="0.2">
      <c r="A48" s="121" t="s">
        <v>122</v>
      </c>
      <c r="B48" s="121" t="s">
        <v>9</v>
      </c>
      <c r="C48" s="113">
        <v>42530</v>
      </c>
      <c r="D48" s="74" t="s">
        <v>231</v>
      </c>
      <c r="E48" s="111">
        <v>50000</v>
      </c>
      <c r="F48" s="74"/>
      <c r="G48" s="129">
        <f t="shared" si="0"/>
        <v>0</v>
      </c>
      <c r="H48" s="129">
        <f t="shared" si="1"/>
        <v>0</v>
      </c>
      <c r="I48" s="129">
        <f t="shared" si="2"/>
        <v>0</v>
      </c>
      <c r="J48" s="129">
        <f t="shared" si="3"/>
        <v>0</v>
      </c>
      <c r="K48" s="129"/>
      <c r="L48" s="129"/>
      <c r="M48" s="129"/>
      <c r="N48" s="129"/>
      <c r="O48" s="129"/>
    </row>
    <row r="49" spans="1:15" x14ac:dyDescent="0.2">
      <c r="A49" s="121" t="s">
        <v>111</v>
      </c>
      <c r="B49" s="121" t="s">
        <v>8</v>
      </c>
      <c r="C49" s="113">
        <v>42535</v>
      </c>
      <c r="D49" s="74" t="s">
        <v>231</v>
      </c>
      <c r="E49" s="111">
        <v>55000</v>
      </c>
      <c r="F49" s="74"/>
      <c r="G49" s="129">
        <f t="shared" si="0"/>
        <v>0</v>
      </c>
      <c r="H49" s="129">
        <f t="shared" si="1"/>
        <v>0</v>
      </c>
      <c r="I49" s="129">
        <f t="shared" si="2"/>
        <v>0</v>
      </c>
      <c r="J49" s="129">
        <f t="shared" si="3"/>
        <v>0</v>
      </c>
      <c r="K49" s="129"/>
      <c r="L49" s="129"/>
      <c r="M49" s="129"/>
      <c r="N49" s="129"/>
      <c r="O49" s="129"/>
    </row>
    <row r="50" spans="1:15" x14ac:dyDescent="0.2">
      <c r="A50" s="121" t="s">
        <v>119</v>
      </c>
      <c r="B50" s="121" t="s">
        <v>7</v>
      </c>
      <c r="C50" s="113">
        <v>42537</v>
      </c>
      <c r="D50" s="74" t="s">
        <v>231</v>
      </c>
      <c r="E50" s="111">
        <v>50000</v>
      </c>
      <c r="F50" s="74"/>
      <c r="G50" s="129">
        <f t="shared" si="0"/>
        <v>0</v>
      </c>
      <c r="H50" s="129">
        <f t="shared" si="1"/>
        <v>0</v>
      </c>
      <c r="I50" s="129">
        <f t="shared" si="2"/>
        <v>0</v>
      </c>
      <c r="J50" s="129">
        <f t="shared" si="3"/>
        <v>0</v>
      </c>
      <c r="K50" s="129"/>
      <c r="L50" s="129"/>
      <c r="M50" s="129"/>
      <c r="N50" s="129"/>
      <c r="O50" s="129"/>
    </row>
    <row r="51" spans="1:15" x14ac:dyDescent="0.2">
      <c r="A51" s="121" t="s">
        <v>116</v>
      </c>
      <c r="B51" s="121" t="s">
        <v>8</v>
      </c>
      <c r="C51" s="113">
        <v>42541</v>
      </c>
      <c r="D51" s="74" t="s">
        <v>231</v>
      </c>
      <c r="E51" s="111">
        <v>86622.5</v>
      </c>
      <c r="F51" s="74"/>
      <c r="G51" s="129">
        <f t="shared" si="0"/>
        <v>0</v>
      </c>
      <c r="H51" s="129">
        <f t="shared" si="1"/>
        <v>0</v>
      </c>
      <c r="I51" s="129">
        <f t="shared" si="2"/>
        <v>0</v>
      </c>
      <c r="J51" s="129">
        <f t="shared" si="3"/>
        <v>0</v>
      </c>
      <c r="K51" s="129"/>
      <c r="L51" s="129"/>
      <c r="M51" s="129"/>
      <c r="N51" s="129"/>
      <c r="O51" s="129"/>
    </row>
    <row r="52" spans="1:15" x14ac:dyDescent="0.2">
      <c r="A52" s="121" t="s">
        <v>124</v>
      </c>
      <c r="B52" s="121" t="s">
        <v>1</v>
      </c>
      <c r="C52" s="113">
        <v>42549</v>
      </c>
      <c r="D52" s="74" t="s">
        <v>231</v>
      </c>
      <c r="E52" s="111">
        <v>250000</v>
      </c>
      <c r="F52" s="74"/>
      <c r="G52" s="129">
        <f t="shared" si="0"/>
        <v>0</v>
      </c>
      <c r="H52" s="129">
        <f t="shared" si="1"/>
        <v>0</v>
      </c>
      <c r="I52" s="129">
        <f t="shared" si="2"/>
        <v>0</v>
      </c>
      <c r="J52" s="129">
        <f t="shared" si="3"/>
        <v>0</v>
      </c>
      <c r="K52" s="129"/>
      <c r="L52" s="129"/>
      <c r="M52" s="129"/>
      <c r="N52" s="129"/>
      <c r="O52" s="129"/>
    </row>
    <row r="53" spans="1:15" x14ac:dyDescent="0.2">
      <c r="A53" s="121" t="s">
        <v>128</v>
      </c>
      <c r="B53" s="121" t="s">
        <v>6</v>
      </c>
      <c r="C53" s="113">
        <v>42556</v>
      </c>
      <c r="D53" s="74" t="s">
        <v>231</v>
      </c>
      <c r="E53" s="111">
        <v>2030000</v>
      </c>
      <c r="F53" s="74"/>
      <c r="G53" s="129">
        <f t="shared" si="0"/>
        <v>0</v>
      </c>
      <c r="H53" s="129">
        <f t="shared" si="1"/>
        <v>0</v>
      </c>
      <c r="I53" s="129">
        <f t="shared" si="2"/>
        <v>0</v>
      </c>
      <c r="J53" s="129">
        <f t="shared" si="3"/>
        <v>0</v>
      </c>
      <c r="K53" s="129"/>
      <c r="L53" s="129"/>
      <c r="M53" s="129"/>
      <c r="N53" s="129"/>
      <c r="O53" s="129"/>
    </row>
    <row r="54" spans="1:15" x14ac:dyDescent="0.2">
      <c r="A54" s="121" t="s">
        <v>127</v>
      </c>
      <c r="B54" s="121" t="s">
        <v>8</v>
      </c>
      <c r="C54" s="113">
        <v>42557</v>
      </c>
      <c r="D54" s="74" t="s">
        <v>231</v>
      </c>
      <c r="E54" s="111">
        <v>52594.9</v>
      </c>
      <c r="F54" s="74"/>
      <c r="G54" s="129">
        <f t="shared" si="0"/>
        <v>0</v>
      </c>
      <c r="H54" s="129">
        <f t="shared" si="1"/>
        <v>0</v>
      </c>
      <c r="I54" s="129">
        <f t="shared" si="2"/>
        <v>0</v>
      </c>
      <c r="J54" s="129">
        <f t="shared" si="3"/>
        <v>0</v>
      </c>
      <c r="K54" s="129"/>
      <c r="L54" s="129"/>
      <c r="M54" s="129"/>
      <c r="N54" s="129"/>
      <c r="O54" s="129"/>
    </row>
    <row r="55" spans="1:15" x14ac:dyDescent="0.2">
      <c r="A55" s="121" t="s">
        <v>129</v>
      </c>
      <c r="B55" s="121" t="s">
        <v>6</v>
      </c>
      <c r="C55" s="113">
        <v>42558</v>
      </c>
      <c r="D55" s="74" t="s">
        <v>231</v>
      </c>
      <c r="E55" s="111">
        <v>60000</v>
      </c>
      <c r="F55" s="74"/>
      <c r="G55" s="129">
        <f t="shared" si="0"/>
        <v>0</v>
      </c>
      <c r="H55" s="129">
        <f t="shared" si="1"/>
        <v>0</v>
      </c>
      <c r="I55" s="129">
        <f t="shared" si="2"/>
        <v>0</v>
      </c>
      <c r="J55" s="129">
        <f t="shared" si="3"/>
        <v>0</v>
      </c>
      <c r="K55" s="129"/>
      <c r="L55" s="129"/>
      <c r="M55" s="129"/>
      <c r="N55" s="129"/>
      <c r="O55" s="129"/>
    </row>
    <row r="56" spans="1:15" x14ac:dyDescent="0.2">
      <c r="A56" s="121" t="s">
        <v>131</v>
      </c>
      <c r="B56" s="121" t="s">
        <v>6</v>
      </c>
      <c r="C56" s="113">
        <v>42559</v>
      </c>
      <c r="D56" s="74" t="s">
        <v>231</v>
      </c>
      <c r="E56" s="111">
        <v>325000</v>
      </c>
      <c r="F56" s="74"/>
      <c r="G56" s="129">
        <f t="shared" si="0"/>
        <v>0</v>
      </c>
      <c r="H56" s="129">
        <f t="shared" si="1"/>
        <v>0</v>
      </c>
      <c r="I56" s="129">
        <f t="shared" si="2"/>
        <v>0</v>
      </c>
      <c r="J56" s="129">
        <f t="shared" si="3"/>
        <v>0</v>
      </c>
      <c r="K56" s="129"/>
      <c r="L56" s="129"/>
      <c r="M56" s="129"/>
      <c r="N56" s="129"/>
      <c r="O56" s="129"/>
    </row>
    <row r="57" spans="1:15" x14ac:dyDescent="0.2">
      <c r="A57" s="121" t="s">
        <v>132</v>
      </c>
      <c r="B57" s="121" t="s">
        <v>40</v>
      </c>
      <c r="C57" s="113">
        <v>42562</v>
      </c>
      <c r="D57" s="74" t="s">
        <v>65</v>
      </c>
      <c r="E57" s="111">
        <v>0</v>
      </c>
      <c r="F57" s="74"/>
      <c r="G57" s="129">
        <f t="shared" si="0"/>
        <v>0</v>
      </c>
      <c r="H57" s="129">
        <f t="shared" si="1"/>
        <v>0</v>
      </c>
      <c r="I57" s="129">
        <f t="shared" si="2"/>
        <v>0</v>
      </c>
      <c r="J57" s="129">
        <f t="shared" si="3"/>
        <v>0</v>
      </c>
      <c r="K57" s="129"/>
      <c r="L57" s="129"/>
      <c r="M57" s="129"/>
      <c r="N57" s="129"/>
      <c r="O57" s="129"/>
    </row>
    <row r="58" spans="1:15" x14ac:dyDescent="0.2">
      <c r="A58" s="121" t="s">
        <v>125</v>
      </c>
      <c r="B58" s="121" t="s">
        <v>40</v>
      </c>
      <c r="C58" s="113">
        <v>42563</v>
      </c>
      <c r="D58" s="74" t="s">
        <v>231</v>
      </c>
      <c r="E58" s="111">
        <v>50000</v>
      </c>
      <c r="F58" s="74"/>
      <c r="G58" s="129">
        <f t="shared" si="0"/>
        <v>0</v>
      </c>
      <c r="H58" s="129">
        <f t="shared" si="1"/>
        <v>0</v>
      </c>
      <c r="I58" s="129">
        <f t="shared" si="2"/>
        <v>0</v>
      </c>
      <c r="J58" s="129">
        <f t="shared" si="3"/>
        <v>0</v>
      </c>
      <c r="K58" s="129"/>
      <c r="L58" s="129"/>
      <c r="M58" s="129"/>
      <c r="N58" s="129"/>
      <c r="O58" s="129"/>
    </row>
    <row r="59" spans="1:15" x14ac:dyDescent="0.2">
      <c r="A59" s="121" t="s">
        <v>126</v>
      </c>
      <c r="B59" s="121" t="s">
        <v>2</v>
      </c>
      <c r="C59" s="113">
        <v>42569</v>
      </c>
      <c r="D59" s="74" t="s">
        <v>231</v>
      </c>
      <c r="E59" s="111">
        <v>50000</v>
      </c>
      <c r="F59" s="74"/>
      <c r="G59" s="129">
        <f t="shared" si="0"/>
        <v>0</v>
      </c>
      <c r="H59" s="129">
        <f t="shared" si="1"/>
        <v>0</v>
      </c>
      <c r="I59" s="129">
        <f t="shared" si="2"/>
        <v>0</v>
      </c>
      <c r="J59" s="129">
        <f t="shared" si="3"/>
        <v>0</v>
      </c>
      <c r="K59" s="129"/>
      <c r="L59" s="129"/>
      <c r="M59" s="129"/>
      <c r="N59" s="129"/>
      <c r="O59" s="129"/>
    </row>
    <row r="60" spans="1:15" x14ac:dyDescent="0.2">
      <c r="A60" s="121" t="s">
        <v>130</v>
      </c>
      <c r="B60" s="121" t="s">
        <v>6</v>
      </c>
      <c r="C60" s="113">
        <v>42572</v>
      </c>
      <c r="D60" s="74" t="s">
        <v>231</v>
      </c>
      <c r="E60" s="111">
        <v>50000</v>
      </c>
      <c r="F60" s="74"/>
      <c r="G60" s="129">
        <f t="shared" si="0"/>
        <v>0</v>
      </c>
      <c r="H60" s="129">
        <f t="shared" si="1"/>
        <v>0</v>
      </c>
      <c r="I60" s="129">
        <f t="shared" si="2"/>
        <v>0</v>
      </c>
      <c r="J60" s="129">
        <f t="shared" si="3"/>
        <v>0</v>
      </c>
      <c r="K60" s="129"/>
      <c r="L60" s="129"/>
      <c r="M60" s="129"/>
      <c r="N60" s="129"/>
      <c r="O60" s="129"/>
    </row>
    <row r="61" spans="1:15" x14ac:dyDescent="0.2">
      <c r="A61" s="121" t="s">
        <v>136</v>
      </c>
      <c r="B61" s="121" t="s">
        <v>5</v>
      </c>
      <c r="C61" s="113">
        <v>42572</v>
      </c>
      <c r="D61" s="74" t="s">
        <v>231</v>
      </c>
      <c r="E61" s="111">
        <v>750000</v>
      </c>
      <c r="F61" s="74"/>
      <c r="G61" s="129">
        <f t="shared" si="0"/>
        <v>0</v>
      </c>
      <c r="H61" s="129">
        <f t="shared" si="1"/>
        <v>0</v>
      </c>
      <c r="I61" s="129">
        <f t="shared" si="2"/>
        <v>0</v>
      </c>
      <c r="J61" s="129">
        <f t="shared" si="3"/>
        <v>0</v>
      </c>
      <c r="K61" s="129"/>
      <c r="L61" s="129"/>
      <c r="M61" s="129"/>
      <c r="N61" s="129"/>
      <c r="O61" s="129"/>
    </row>
    <row r="62" spans="1:15" x14ac:dyDescent="0.2">
      <c r="A62" s="121" t="s">
        <v>134</v>
      </c>
      <c r="B62" s="121" t="s">
        <v>9</v>
      </c>
      <c r="C62" s="113">
        <v>42578</v>
      </c>
      <c r="D62" s="74" t="s">
        <v>231</v>
      </c>
      <c r="E62" s="111">
        <v>50000</v>
      </c>
      <c r="F62" s="74"/>
      <c r="G62" s="129">
        <f t="shared" si="0"/>
        <v>0</v>
      </c>
      <c r="H62" s="129">
        <f t="shared" si="1"/>
        <v>0</v>
      </c>
      <c r="I62" s="129">
        <f t="shared" si="2"/>
        <v>0</v>
      </c>
      <c r="J62" s="129">
        <f t="shared" si="3"/>
        <v>0</v>
      </c>
      <c r="K62" s="129"/>
      <c r="L62" s="129"/>
      <c r="M62" s="129"/>
      <c r="N62" s="129"/>
      <c r="O62" s="129"/>
    </row>
    <row r="63" spans="1:15" x14ac:dyDescent="0.2">
      <c r="A63" s="121" t="s">
        <v>137</v>
      </c>
      <c r="B63" s="121" t="s">
        <v>1</v>
      </c>
      <c r="C63" s="113">
        <v>42578</v>
      </c>
      <c r="D63" s="74" t="s">
        <v>231</v>
      </c>
      <c r="E63" s="111">
        <v>150000</v>
      </c>
      <c r="F63" s="74"/>
      <c r="G63" s="129">
        <f t="shared" si="0"/>
        <v>0</v>
      </c>
      <c r="H63" s="129">
        <f t="shared" si="1"/>
        <v>0</v>
      </c>
      <c r="I63" s="129">
        <f t="shared" si="2"/>
        <v>0</v>
      </c>
      <c r="J63" s="129">
        <f t="shared" si="3"/>
        <v>0</v>
      </c>
      <c r="K63" s="129"/>
      <c r="L63" s="129"/>
      <c r="M63" s="129"/>
      <c r="N63" s="129"/>
      <c r="O63" s="129"/>
    </row>
    <row r="64" spans="1:15" x14ac:dyDescent="0.2">
      <c r="A64" s="121" t="s">
        <v>133</v>
      </c>
      <c r="B64" s="121" t="s">
        <v>1</v>
      </c>
      <c r="C64" s="113">
        <v>42579</v>
      </c>
      <c r="D64" s="74" t="s">
        <v>231</v>
      </c>
      <c r="E64" s="111">
        <v>175000</v>
      </c>
      <c r="F64" s="74"/>
      <c r="G64" s="129">
        <f t="shared" si="0"/>
        <v>0</v>
      </c>
      <c r="H64" s="129">
        <f t="shared" si="1"/>
        <v>0</v>
      </c>
      <c r="I64" s="129">
        <f t="shared" si="2"/>
        <v>0</v>
      </c>
      <c r="J64" s="129">
        <f t="shared" si="3"/>
        <v>0</v>
      </c>
      <c r="K64" s="129"/>
      <c r="L64" s="129"/>
      <c r="M64" s="129"/>
      <c r="N64" s="129"/>
      <c r="O64" s="129"/>
    </row>
    <row r="65" spans="1:15" x14ac:dyDescent="0.2">
      <c r="A65" s="121" t="s">
        <v>59</v>
      </c>
      <c r="B65" s="121" t="s">
        <v>2</v>
      </c>
      <c r="C65" s="113">
        <v>42585</v>
      </c>
      <c r="D65" s="74" t="s">
        <v>65</v>
      </c>
      <c r="E65" s="111">
        <v>0</v>
      </c>
      <c r="F65" s="74"/>
      <c r="G65" s="129">
        <f t="shared" si="0"/>
        <v>0</v>
      </c>
      <c r="H65" s="129">
        <f t="shared" si="1"/>
        <v>0</v>
      </c>
      <c r="I65" s="129">
        <f t="shared" si="2"/>
        <v>0</v>
      </c>
      <c r="J65" s="129">
        <f t="shared" si="3"/>
        <v>0</v>
      </c>
      <c r="K65" s="129"/>
      <c r="L65" s="129"/>
      <c r="M65" s="129"/>
      <c r="N65" s="129"/>
      <c r="O65" s="129"/>
    </row>
    <row r="66" spans="1:15" x14ac:dyDescent="0.2">
      <c r="A66" s="121" t="s">
        <v>135</v>
      </c>
      <c r="B66" s="121" t="s">
        <v>6</v>
      </c>
      <c r="C66" s="113">
        <v>42594</v>
      </c>
      <c r="D66" s="74" t="s">
        <v>231</v>
      </c>
      <c r="E66" s="111">
        <v>2000000</v>
      </c>
      <c r="F66" s="74"/>
      <c r="G66" s="129">
        <f t="shared" si="0"/>
        <v>0</v>
      </c>
      <c r="H66" s="129">
        <f t="shared" si="1"/>
        <v>0</v>
      </c>
      <c r="I66" s="129">
        <f t="shared" si="2"/>
        <v>0</v>
      </c>
      <c r="J66" s="129">
        <f t="shared" si="3"/>
        <v>0</v>
      </c>
      <c r="K66" s="129"/>
      <c r="L66" s="129"/>
      <c r="M66" s="129"/>
      <c r="N66" s="129"/>
      <c r="O66" s="129"/>
    </row>
    <row r="67" spans="1:15" x14ac:dyDescent="0.2">
      <c r="A67" s="121" t="s">
        <v>144</v>
      </c>
      <c r="B67" s="121" t="s">
        <v>9</v>
      </c>
      <c r="C67" s="113">
        <v>42604</v>
      </c>
      <c r="D67" s="74" t="s">
        <v>231</v>
      </c>
      <c r="E67" s="111">
        <v>75000</v>
      </c>
      <c r="F67" s="74"/>
      <c r="G67" s="129">
        <f t="shared" si="0"/>
        <v>0</v>
      </c>
      <c r="H67" s="129">
        <f t="shared" si="1"/>
        <v>0</v>
      </c>
      <c r="I67" s="129">
        <f t="shared" si="2"/>
        <v>0</v>
      </c>
      <c r="J67" s="129">
        <f t="shared" si="3"/>
        <v>0</v>
      </c>
      <c r="K67" s="129"/>
      <c r="L67" s="129"/>
      <c r="M67" s="129"/>
      <c r="N67" s="129"/>
      <c r="O67" s="129"/>
    </row>
    <row r="68" spans="1:15" x14ac:dyDescent="0.2">
      <c r="A68" s="121" t="s">
        <v>143</v>
      </c>
      <c r="B68" s="121" t="s">
        <v>5</v>
      </c>
      <c r="C68" s="113">
        <v>42606</v>
      </c>
      <c r="D68" s="74" t="s">
        <v>231</v>
      </c>
      <c r="E68" s="111">
        <v>102500</v>
      </c>
      <c r="F68" s="74"/>
      <c r="G68" s="129">
        <f t="shared" si="0"/>
        <v>0</v>
      </c>
      <c r="H68" s="129">
        <f t="shared" si="1"/>
        <v>0</v>
      </c>
      <c r="I68" s="129">
        <f t="shared" si="2"/>
        <v>0</v>
      </c>
      <c r="J68" s="129">
        <f t="shared" si="3"/>
        <v>0</v>
      </c>
      <c r="K68" s="129"/>
      <c r="L68" s="129"/>
      <c r="M68" s="129"/>
      <c r="N68" s="129"/>
      <c r="O68" s="129"/>
    </row>
    <row r="69" spans="1:15" x14ac:dyDescent="0.2">
      <c r="A69" s="121" t="s">
        <v>142</v>
      </c>
      <c r="B69" s="121" t="s">
        <v>9</v>
      </c>
      <c r="C69" s="113">
        <v>42607</v>
      </c>
      <c r="D69" s="74" t="s">
        <v>231</v>
      </c>
      <c r="E69" s="111">
        <v>100000</v>
      </c>
      <c r="F69" s="74"/>
      <c r="G69" s="129">
        <f t="shared" si="0"/>
        <v>0</v>
      </c>
      <c r="H69" s="129">
        <f t="shared" si="1"/>
        <v>0</v>
      </c>
      <c r="I69" s="129">
        <f t="shared" si="2"/>
        <v>0</v>
      </c>
      <c r="J69" s="129">
        <f t="shared" si="3"/>
        <v>0</v>
      </c>
      <c r="K69" s="129"/>
      <c r="L69" s="129"/>
      <c r="M69" s="129"/>
      <c r="N69" s="129"/>
      <c r="O69" s="129"/>
    </row>
    <row r="70" spans="1:15" x14ac:dyDescent="0.2">
      <c r="A70" s="121" t="s">
        <v>145</v>
      </c>
      <c r="B70" s="121" t="s">
        <v>40</v>
      </c>
      <c r="C70" s="113">
        <v>42607</v>
      </c>
      <c r="D70" s="74" t="s">
        <v>231</v>
      </c>
      <c r="E70" s="111">
        <v>2500000</v>
      </c>
      <c r="F70" s="74"/>
      <c r="G70" s="129">
        <f t="shared" si="0"/>
        <v>0</v>
      </c>
      <c r="H70" s="129">
        <f t="shared" si="1"/>
        <v>0</v>
      </c>
      <c r="I70" s="129">
        <f t="shared" si="2"/>
        <v>0</v>
      </c>
      <c r="J70" s="129">
        <f t="shared" si="3"/>
        <v>0</v>
      </c>
      <c r="K70" s="129"/>
      <c r="L70" s="129"/>
      <c r="M70" s="129"/>
      <c r="N70" s="129"/>
      <c r="O70" s="129"/>
    </row>
    <row r="71" spans="1:15" x14ac:dyDescent="0.2">
      <c r="A71" s="121" t="s">
        <v>138</v>
      </c>
      <c r="B71" s="121" t="s">
        <v>6</v>
      </c>
      <c r="C71" s="113">
        <v>42608</v>
      </c>
      <c r="D71" s="74" t="s">
        <v>231</v>
      </c>
      <c r="E71" s="111">
        <v>2000000</v>
      </c>
      <c r="F71" s="74"/>
      <c r="G71" s="129">
        <f t="shared" si="0"/>
        <v>0</v>
      </c>
      <c r="H71" s="129">
        <f t="shared" si="1"/>
        <v>0</v>
      </c>
      <c r="I71" s="129">
        <f t="shared" si="2"/>
        <v>0</v>
      </c>
      <c r="J71" s="129">
        <f t="shared" si="3"/>
        <v>0</v>
      </c>
      <c r="K71" s="129"/>
      <c r="L71" s="129"/>
      <c r="M71" s="129"/>
      <c r="N71" s="129"/>
      <c r="O71" s="129"/>
    </row>
    <row r="72" spans="1:15" x14ac:dyDescent="0.2">
      <c r="A72" s="121" t="s">
        <v>147</v>
      </c>
      <c r="B72" s="121" t="s">
        <v>5</v>
      </c>
      <c r="C72" s="113">
        <v>42612</v>
      </c>
      <c r="D72" s="74" t="s">
        <v>231</v>
      </c>
      <c r="E72" s="111">
        <v>50000</v>
      </c>
      <c r="F72" s="74"/>
      <c r="G72" s="129">
        <f t="shared" si="0"/>
        <v>0</v>
      </c>
      <c r="H72" s="129">
        <f t="shared" si="1"/>
        <v>0</v>
      </c>
      <c r="I72" s="129">
        <f t="shared" si="2"/>
        <v>0</v>
      </c>
      <c r="J72" s="129">
        <f t="shared" si="3"/>
        <v>0</v>
      </c>
      <c r="K72" s="129"/>
      <c r="L72" s="129"/>
      <c r="M72" s="129"/>
      <c r="N72" s="129"/>
      <c r="O72" s="129"/>
    </row>
    <row r="73" spans="1:15" x14ac:dyDescent="0.2">
      <c r="A73" s="121" t="s">
        <v>139</v>
      </c>
      <c r="B73" s="121" t="s">
        <v>6</v>
      </c>
      <c r="C73" s="113">
        <v>42614</v>
      </c>
      <c r="D73" s="74" t="s">
        <v>231</v>
      </c>
      <c r="E73" s="111">
        <v>8046663.4299999997</v>
      </c>
      <c r="F73" s="74"/>
      <c r="G73" s="129">
        <f t="shared" ref="G73:G136" si="6">IF(E73&lt;=H72,E73,H72)</f>
        <v>0</v>
      </c>
      <c r="H73" s="129">
        <f t="shared" ref="H73:H136" si="7">H72-G73</f>
        <v>0</v>
      </c>
      <c r="I73" s="129">
        <f t="shared" ref="I73:I136" si="8">IF(E73-G73&lt;=J72,E73-G73,J72)</f>
        <v>0</v>
      </c>
      <c r="J73" s="129">
        <f t="shared" ref="J73:J136" si="9">J72-I73</f>
        <v>0</v>
      </c>
      <c r="K73" s="129"/>
      <c r="L73" s="129"/>
      <c r="M73" s="129"/>
      <c r="N73" s="129"/>
      <c r="O73" s="129"/>
    </row>
    <row r="74" spans="1:15" x14ac:dyDescent="0.2">
      <c r="A74" s="121" t="s">
        <v>141</v>
      </c>
      <c r="B74" s="121" t="s">
        <v>40</v>
      </c>
      <c r="C74" s="113">
        <v>42619</v>
      </c>
      <c r="D74" s="74" t="s">
        <v>231</v>
      </c>
      <c r="E74" s="111">
        <v>95000</v>
      </c>
      <c r="F74" s="74"/>
      <c r="G74" s="129">
        <f t="shared" si="6"/>
        <v>0</v>
      </c>
      <c r="H74" s="129">
        <f t="shared" si="7"/>
        <v>0</v>
      </c>
      <c r="I74" s="129">
        <f t="shared" si="8"/>
        <v>0</v>
      </c>
      <c r="J74" s="129">
        <f t="shared" si="9"/>
        <v>0</v>
      </c>
      <c r="K74" s="129"/>
      <c r="L74" s="129"/>
      <c r="M74" s="129"/>
      <c r="N74" s="129"/>
      <c r="O74" s="129"/>
    </row>
    <row r="75" spans="1:15" x14ac:dyDescent="0.2">
      <c r="A75" s="121" t="s">
        <v>140</v>
      </c>
      <c r="B75" s="121" t="s">
        <v>40</v>
      </c>
      <c r="C75" s="113">
        <v>42620</v>
      </c>
      <c r="D75" s="74" t="s">
        <v>231</v>
      </c>
      <c r="E75" s="111">
        <v>100000</v>
      </c>
      <c r="F75" s="74"/>
      <c r="G75" s="129">
        <f t="shared" si="6"/>
        <v>0</v>
      </c>
      <c r="H75" s="129">
        <f t="shared" si="7"/>
        <v>0</v>
      </c>
      <c r="I75" s="129">
        <f t="shared" si="8"/>
        <v>0</v>
      </c>
      <c r="J75" s="129">
        <f t="shared" si="9"/>
        <v>0</v>
      </c>
      <c r="K75" s="129"/>
      <c r="L75" s="129"/>
      <c r="M75" s="129"/>
      <c r="N75" s="129"/>
      <c r="O75" s="129"/>
    </row>
    <row r="76" spans="1:15" x14ac:dyDescent="0.2">
      <c r="A76" s="121" t="s">
        <v>151</v>
      </c>
      <c r="B76" s="121" t="s">
        <v>2</v>
      </c>
      <c r="C76" s="113">
        <v>42622</v>
      </c>
      <c r="D76" s="74" t="s">
        <v>65</v>
      </c>
      <c r="E76" s="111">
        <v>0</v>
      </c>
      <c r="F76" s="74"/>
      <c r="G76" s="129">
        <f t="shared" si="6"/>
        <v>0</v>
      </c>
      <c r="H76" s="129">
        <f t="shared" si="7"/>
        <v>0</v>
      </c>
      <c r="I76" s="129">
        <f t="shared" si="8"/>
        <v>0</v>
      </c>
      <c r="J76" s="129">
        <f t="shared" si="9"/>
        <v>0</v>
      </c>
      <c r="K76" s="129"/>
      <c r="L76" s="129"/>
      <c r="M76" s="129"/>
      <c r="N76" s="129"/>
      <c r="O76" s="129"/>
    </row>
    <row r="77" spans="1:15" x14ac:dyDescent="0.2">
      <c r="A77" s="121" t="s">
        <v>152</v>
      </c>
      <c r="B77" s="121" t="s">
        <v>7</v>
      </c>
      <c r="C77" s="113">
        <v>42622</v>
      </c>
      <c r="D77" s="74" t="s">
        <v>231</v>
      </c>
      <c r="E77" s="111">
        <v>240000</v>
      </c>
      <c r="F77" s="74"/>
      <c r="G77" s="129">
        <f t="shared" si="6"/>
        <v>0</v>
      </c>
      <c r="H77" s="129">
        <f t="shared" si="7"/>
        <v>0</v>
      </c>
      <c r="I77" s="129">
        <f t="shared" si="8"/>
        <v>0</v>
      </c>
      <c r="J77" s="129">
        <f t="shared" si="9"/>
        <v>0</v>
      </c>
      <c r="K77" s="129"/>
      <c r="L77" s="129"/>
      <c r="M77" s="129"/>
      <c r="N77" s="129"/>
      <c r="O77" s="129"/>
    </row>
    <row r="78" spans="1:15" x14ac:dyDescent="0.2">
      <c r="A78" s="121" t="s">
        <v>155</v>
      </c>
      <c r="B78" s="121" t="s">
        <v>2</v>
      </c>
      <c r="C78" s="113">
        <v>42625</v>
      </c>
      <c r="D78" s="74" t="s">
        <v>65</v>
      </c>
      <c r="E78" s="111">
        <v>0</v>
      </c>
      <c r="F78" s="74"/>
      <c r="G78" s="129">
        <f t="shared" si="6"/>
        <v>0</v>
      </c>
      <c r="H78" s="129">
        <f t="shared" si="7"/>
        <v>0</v>
      </c>
      <c r="I78" s="129">
        <f t="shared" si="8"/>
        <v>0</v>
      </c>
      <c r="J78" s="129">
        <f t="shared" si="9"/>
        <v>0</v>
      </c>
      <c r="K78" s="129"/>
      <c r="L78" s="129"/>
      <c r="M78" s="129"/>
      <c r="N78" s="129"/>
      <c r="O78" s="129"/>
    </row>
    <row r="79" spans="1:15" x14ac:dyDescent="0.2">
      <c r="A79" s="121" t="s">
        <v>146</v>
      </c>
      <c r="B79" s="121" t="s">
        <v>40</v>
      </c>
      <c r="C79" s="113">
        <v>42627</v>
      </c>
      <c r="D79" s="74" t="s">
        <v>231</v>
      </c>
      <c r="E79" s="111">
        <v>100000</v>
      </c>
      <c r="F79" s="74"/>
      <c r="G79" s="129">
        <f t="shared" si="6"/>
        <v>0</v>
      </c>
      <c r="H79" s="129">
        <f t="shared" si="7"/>
        <v>0</v>
      </c>
      <c r="I79" s="129">
        <f t="shared" si="8"/>
        <v>0</v>
      </c>
      <c r="J79" s="129">
        <f t="shared" si="9"/>
        <v>0</v>
      </c>
      <c r="K79" s="129"/>
      <c r="L79" s="129"/>
      <c r="M79" s="129"/>
      <c r="N79" s="129"/>
      <c r="O79" s="129"/>
    </row>
    <row r="80" spans="1:15" x14ac:dyDescent="0.2">
      <c r="A80" s="121" t="s">
        <v>154</v>
      </c>
      <c r="B80" s="121" t="s">
        <v>6</v>
      </c>
      <c r="C80" s="75">
        <v>42627</v>
      </c>
      <c r="D80" s="74" t="s">
        <v>231</v>
      </c>
      <c r="E80" s="111">
        <v>79386.7</v>
      </c>
      <c r="F80" s="74"/>
      <c r="G80" s="129">
        <f t="shared" si="6"/>
        <v>0</v>
      </c>
      <c r="H80" s="129">
        <f t="shared" si="7"/>
        <v>0</v>
      </c>
      <c r="I80" s="129">
        <f t="shared" si="8"/>
        <v>0</v>
      </c>
      <c r="J80" s="129">
        <f t="shared" si="9"/>
        <v>0</v>
      </c>
      <c r="K80" s="129"/>
      <c r="L80" s="129"/>
      <c r="M80" s="129"/>
      <c r="N80" s="129"/>
      <c r="O80" s="129"/>
    </row>
    <row r="81" spans="1:15" x14ac:dyDescent="0.2">
      <c r="A81" s="121" t="s">
        <v>150</v>
      </c>
      <c r="B81" s="121" t="s">
        <v>5</v>
      </c>
      <c r="C81" s="113">
        <v>42628</v>
      </c>
      <c r="D81" s="74" t="s">
        <v>231</v>
      </c>
      <c r="E81" s="111">
        <v>75000</v>
      </c>
      <c r="F81" s="74"/>
      <c r="G81" s="129">
        <f t="shared" si="6"/>
        <v>0</v>
      </c>
      <c r="H81" s="129">
        <f t="shared" si="7"/>
        <v>0</v>
      </c>
      <c r="I81" s="129">
        <f t="shared" si="8"/>
        <v>0</v>
      </c>
      <c r="J81" s="129">
        <f t="shared" si="9"/>
        <v>0</v>
      </c>
      <c r="K81" s="129"/>
      <c r="L81" s="129"/>
      <c r="M81" s="129"/>
      <c r="N81" s="129"/>
      <c r="O81" s="129"/>
    </row>
    <row r="82" spans="1:15" x14ac:dyDescent="0.2">
      <c r="A82" s="121" t="s">
        <v>149</v>
      </c>
      <c r="B82" s="121" t="s">
        <v>9</v>
      </c>
      <c r="C82" s="113">
        <v>42629</v>
      </c>
      <c r="D82" s="74" t="s">
        <v>231</v>
      </c>
      <c r="E82" s="111">
        <v>10000000</v>
      </c>
      <c r="F82" s="74"/>
      <c r="G82" s="129">
        <f t="shared" si="6"/>
        <v>0</v>
      </c>
      <c r="H82" s="129">
        <f t="shared" si="7"/>
        <v>0</v>
      </c>
      <c r="I82" s="129">
        <f t="shared" si="8"/>
        <v>0</v>
      </c>
      <c r="J82" s="129">
        <f t="shared" si="9"/>
        <v>0</v>
      </c>
      <c r="K82" s="129"/>
      <c r="L82" s="129"/>
      <c r="M82" s="129"/>
      <c r="N82" s="129"/>
      <c r="O82" s="129"/>
    </row>
    <row r="83" spans="1:15" x14ac:dyDescent="0.2">
      <c r="A83" s="121" t="s">
        <v>153</v>
      </c>
      <c r="B83" s="121" t="s">
        <v>9</v>
      </c>
      <c r="C83" s="113">
        <v>42633</v>
      </c>
      <c r="D83" s="74" t="s">
        <v>231</v>
      </c>
      <c r="E83" s="111">
        <v>193420</v>
      </c>
      <c r="F83" s="74"/>
      <c r="G83" s="129">
        <f t="shared" si="6"/>
        <v>0</v>
      </c>
      <c r="H83" s="129">
        <f t="shared" si="7"/>
        <v>0</v>
      </c>
      <c r="I83" s="129">
        <f t="shared" si="8"/>
        <v>0</v>
      </c>
      <c r="J83" s="129">
        <f t="shared" si="9"/>
        <v>0</v>
      </c>
      <c r="K83" s="129"/>
      <c r="L83" s="129"/>
      <c r="M83" s="129"/>
      <c r="N83" s="129"/>
      <c r="O83" s="129"/>
    </row>
    <row r="84" spans="1:15" x14ac:dyDescent="0.2">
      <c r="A84" s="121" t="s">
        <v>148</v>
      </c>
      <c r="B84" s="121" t="s">
        <v>2</v>
      </c>
      <c r="C84" s="113">
        <v>42636</v>
      </c>
      <c r="D84" s="74" t="s">
        <v>231</v>
      </c>
      <c r="E84" s="111">
        <v>100000</v>
      </c>
      <c r="F84" s="74"/>
      <c r="G84" s="129">
        <f t="shared" si="6"/>
        <v>0</v>
      </c>
      <c r="H84" s="129">
        <f t="shared" si="7"/>
        <v>0</v>
      </c>
      <c r="I84" s="129">
        <f t="shared" si="8"/>
        <v>0</v>
      </c>
      <c r="J84" s="129">
        <f t="shared" si="9"/>
        <v>0</v>
      </c>
      <c r="K84" s="129"/>
      <c r="L84" s="129"/>
      <c r="M84" s="129"/>
      <c r="N84" s="129"/>
      <c r="O84" s="129"/>
    </row>
    <row r="85" spans="1:15" x14ac:dyDescent="0.2">
      <c r="A85" s="121" t="s">
        <v>158</v>
      </c>
      <c r="B85" s="121" t="s">
        <v>2</v>
      </c>
      <c r="C85" s="113">
        <v>42636</v>
      </c>
      <c r="D85" s="74" t="s">
        <v>65</v>
      </c>
      <c r="E85" s="111">
        <v>0</v>
      </c>
      <c r="F85" s="74"/>
      <c r="G85" s="129">
        <f t="shared" si="6"/>
        <v>0</v>
      </c>
      <c r="H85" s="129">
        <f t="shared" si="7"/>
        <v>0</v>
      </c>
      <c r="I85" s="129">
        <f t="shared" si="8"/>
        <v>0</v>
      </c>
      <c r="J85" s="129">
        <f t="shared" si="9"/>
        <v>0</v>
      </c>
      <c r="K85" s="129"/>
      <c r="L85" s="129"/>
      <c r="M85" s="129"/>
      <c r="N85" s="129"/>
      <c r="O85" s="129"/>
    </row>
    <row r="86" spans="1:15" x14ac:dyDescent="0.2">
      <c r="A86" s="121" t="s">
        <v>164</v>
      </c>
      <c r="B86" s="121" t="s">
        <v>2</v>
      </c>
      <c r="C86" s="113">
        <v>42642</v>
      </c>
      <c r="D86" s="74" t="s">
        <v>231</v>
      </c>
      <c r="E86" s="111">
        <v>125242.83</v>
      </c>
      <c r="F86" s="74"/>
      <c r="G86" s="129">
        <f t="shared" si="6"/>
        <v>0</v>
      </c>
      <c r="H86" s="129">
        <f t="shared" si="7"/>
        <v>0</v>
      </c>
      <c r="I86" s="129">
        <f t="shared" si="8"/>
        <v>0</v>
      </c>
      <c r="J86" s="129">
        <f t="shared" si="9"/>
        <v>0</v>
      </c>
      <c r="K86" s="129"/>
      <c r="L86" s="129"/>
      <c r="M86" s="129"/>
      <c r="N86" s="129"/>
      <c r="O86" s="129"/>
    </row>
    <row r="87" spans="1:15" x14ac:dyDescent="0.2">
      <c r="A87" s="121" t="s">
        <v>161</v>
      </c>
      <c r="B87" s="121" t="s">
        <v>6</v>
      </c>
      <c r="C87" s="113">
        <v>42646</v>
      </c>
      <c r="D87" s="74" t="s">
        <v>231</v>
      </c>
      <c r="E87" s="111">
        <v>130000</v>
      </c>
      <c r="F87" s="74"/>
      <c r="G87" s="129">
        <f t="shared" si="6"/>
        <v>0</v>
      </c>
      <c r="H87" s="129">
        <f t="shared" si="7"/>
        <v>0</v>
      </c>
      <c r="I87" s="129">
        <f t="shared" si="8"/>
        <v>0</v>
      </c>
      <c r="J87" s="129">
        <f t="shared" si="9"/>
        <v>0</v>
      </c>
      <c r="K87" s="129"/>
      <c r="L87" s="129"/>
      <c r="M87" s="129"/>
      <c r="N87" s="129"/>
      <c r="O87" s="129"/>
    </row>
    <row r="88" spans="1:15" x14ac:dyDescent="0.2">
      <c r="A88" s="121" t="s">
        <v>156</v>
      </c>
      <c r="B88" s="121" t="s">
        <v>9</v>
      </c>
      <c r="C88" s="113">
        <v>42647</v>
      </c>
      <c r="D88" s="74" t="s">
        <v>231</v>
      </c>
      <c r="E88" s="111">
        <v>150000</v>
      </c>
      <c r="F88" s="74"/>
      <c r="G88" s="129">
        <f t="shared" si="6"/>
        <v>0</v>
      </c>
      <c r="H88" s="129">
        <f t="shared" si="7"/>
        <v>0</v>
      </c>
      <c r="I88" s="129">
        <f t="shared" si="8"/>
        <v>0</v>
      </c>
      <c r="J88" s="129">
        <f t="shared" si="9"/>
        <v>0</v>
      </c>
      <c r="K88" s="129"/>
      <c r="L88" s="129"/>
      <c r="M88" s="129"/>
      <c r="N88" s="129"/>
      <c r="O88" s="129"/>
    </row>
    <row r="89" spans="1:15" x14ac:dyDescent="0.2">
      <c r="A89" s="121" t="s">
        <v>163</v>
      </c>
      <c r="B89" s="121" t="s">
        <v>8</v>
      </c>
      <c r="C89" s="75">
        <v>42647</v>
      </c>
      <c r="D89" s="74" t="s">
        <v>231</v>
      </c>
      <c r="E89" s="111">
        <v>250000</v>
      </c>
      <c r="F89" s="74"/>
      <c r="G89" s="129">
        <f t="shared" si="6"/>
        <v>0</v>
      </c>
      <c r="H89" s="129">
        <f t="shared" si="7"/>
        <v>0</v>
      </c>
      <c r="I89" s="129">
        <f t="shared" si="8"/>
        <v>0</v>
      </c>
      <c r="J89" s="129">
        <f t="shared" si="9"/>
        <v>0</v>
      </c>
      <c r="K89" s="129"/>
      <c r="L89" s="129"/>
      <c r="M89" s="129"/>
      <c r="N89" s="129"/>
      <c r="O89" s="129"/>
    </row>
    <row r="90" spans="1:15" x14ac:dyDescent="0.2">
      <c r="A90" s="121" t="s">
        <v>170</v>
      </c>
      <c r="B90" s="121" t="s">
        <v>7</v>
      </c>
      <c r="C90" s="113">
        <v>42648</v>
      </c>
      <c r="D90" s="74" t="s">
        <v>65</v>
      </c>
      <c r="E90" s="111">
        <v>0</v>
      </c>
      <c r="F90" s="74"/>
      <c r="G90" s="129">
        <f t="shared" si="6"/>
        <v>0</v>
      </c>
      <c r="H90" s="129">
        <f t="shared" si="7"/>
        <v>0</v>
      </c>
      <c r="I90" s="129">
        <f t="shared" si="8"/>
        <v>0</v>
      </c>
      <c r="J90" s="129">
        <f t="shared" si="9"/>
        <v>0</v>
      </c>
      <c r="K90" s="129"/>
      <c r="L90" s="129"/>
      <c r="M90" s="129"/>
      <c r="N90" s="129"/>
      <c r="O90" s="129"/>
    </row>
    <row r="91" spans="1:15" x14ac:dyDescent="0.2">
      <c r="A91" s="121" t="s">
        <v>157</v>
      </c>
      <c r="B91" s="121" t="s">
        <v>40</v>
      </c>
      <c r="C91" s="113">
        <v>42649</v>
      </c>
      <c r="D91" s="74" t="s">
        <v>231</v>
      </c>
      <c r="E91" s="111">
        <v>63937.5</v>
      </c>
      <c r="F91" s="74"/>
      <c r="G91" s="129">
        <f t="shared" si="6"/>
        <v>0</v>
      </c>
      <c r="H91" s="129">
        <f t="shared" si="7"/>
        <v>0</v>
      </c>
      <c r="I91" s="129">
        <f t="shared" si="8"/>
        <v>0</v>
      </c>
      <c r="J91" s="129">
        <f t="shared" si="9"/>
        <v>0</v>
      </c>
      <c r="K91" s="129"/>
      <c r="L91" s="129"/>
      <c r="M91" s="129"/>
      <c r="N91" s="129"/>
      <c r="O91" s="129"/>
    </row>
    <row r="92" spans="1:15" x14ac:dyDescent="0.2">
      <c r="A92" s="121" t="s">
        <v>159</v>
      </c>
      <c r="B92" s="121" t="s">
        <v>1</v>
      </c>
      <c r="C92" s="113">
        <v>42650</v>
      </c>
      <c r="D92" s="74" t="s">
        <v>231</v>
      </c>
      <c r="E92" s="111">
        <v>125000</v>
      </c>
      <c r="F92" s="74"/>
      <c r="G92" s="129">
        <f t="shared" si="6"/>
        <v>0</v>
      </c>
      <c r="H92" s="129">
        <f t="shared" si="7"/>
        <v>0</v>
      </c>
      <c r="I92" s="129">
        <f t="shared" si="8"/>
        <v>0</v>
      </c>
      <c r="J92" s="129">
        <f t="shared" si="9"/>
        <v>0</v>
      </c>
      <c r="K92" s="129"/>
      <c r="L92" s="129"/>
      <c r="M92" s="129"/>
      <c r="N92" s="129"/>
      <c r="O92" s="129"/>
    </row>
    <row r="93" spans="1:15" x14ac:dyDescent="0.2">
      <c r="A93" s="121" t="s">
        <v>160</v>
      </c>
      <c r="B93" s="121" t="s">
        <v>1</v>
      </c>
      <c r="C93" s="113">
        <v>42650</v>
      </c>
      <c r="D93" s="74" t="s">
        <v>65</v>
      </c>
      <c r="E93" s="111">
        <v>0</v>
      </c>
      <c r="F93" s="74"/>
      <c r="G93" s="129">
        <f t="shared" si="6"/>
        <v>0</v>
      </c>
      <c r="H93" s="129">
        <f t="shared" si="7"/>
        <v>0</v>
      </c>
      <c r="I93" s="129">
        <f t="shared" si="8"/>
        <v>0</v>
      </c>
      <c r="J93" s="129">
        <f t="shared" si="9"/>
        <v>0</v>
      </c>
      <c r="K93" s="129"/>
      <c r="L93" s="129"/>
      <c r="M93" s="129"/>
      <c r="N93" s="129"/>
      <c r="O93" s="129"/>
    </row>
    <row r="94" spans="1:15" x14ac:dyDescent="0.2">
      <c r="A94" s="121" t="s">
        <v>165</v>
      </c>
      <c r="B94" s="121" t="s">
        <v>1</v>
      </c>
      <c r="C94" s="113">
        <v>42655</v>
      </c>
      <c r="D94" s="74" t="s">
        <v>231</v>
      </c>
      <c r="E94" s="111">
        <v>97785.5</v>
      </c>
      <c r="F94" s="74"/>
      <c r="G94" s="129">
        <f t="shared" si="6"/>
        <v>0</v>
      </c>
      <c r="H94" s="129">
        <f t="shared" si="7"/>
        <v>0</v>
      </c>
      <c r="I94" s="129">
        <f t="shared" si="8"/>
        <v>0</v>
      </c>
      <c r="J94" s="129">
        <f t="shared" si="9"/>
        <v>0</v>
      </c>
      <c r="K94" s="129"/>
      <c r="L94" s="129"/>
      <c r="M94" s="129"/>
      <c r="N94" s="129"/>
      <c r="O94" s="129"/>
    </row>
    <row r="95" spans="1:15" x14ac:dyDescent="0.2">
      <c r="A95" s="121" t="s">
        <v>169</v>
      </c>
      <c r="B95" s="121" t="s">
        <v>5</v>
      </c>
      <c r="C95" s="113">
        <v>42656</v>
      </c>
      <c r="D95" s="74" t="s">
        <v>231</v>
      </c>
      <c r="E95" s="111">
        <v>68000</v>
      </c>
      <c r="F95" s="74"/>
      <c r="G95" s="129">
        <f t="shared" si="6"/>
        <v>0</v>
      </c>
      <c r="H95" s="129">
        <f t="shared" si="7"/>
        <v>0</v>
      </c>
      <c r="I95" s="129">
        <f t="shared" si="8"/>
        <v>0</v>
      </c>
      <c r="J95" s="129">
        <f t="shared" si="9"/>
        <v>0</v>
      </c>
      <c r="K95" s="129"/>
      <c r="L95" s="129"/>
      <c r="M95" s="129"/>
      <c r="N95" s="129"/>
      <c r="O95" s="129"/>
    </row>
    <row r="96" spans="1:15" x14ac:dyDescent="0.2">
      <c r="A96" s="121" t="s">
        <v>162</v>
      </c>
      <c r="B96" s="121" t="s">
        <v>8</v>
      </c>
      <c r="C96" s="75">
        <v>42660</v>
      </c>
      <c r="D96" s="74" t="s">
        <v>231</v>
      </c>
      <c r="E96" s="111">
        <v>50000</v>
      </c>
      <c r="F96" s="74"/>
      <c r="G96" s="129">
        <f t="shared" si="6"/>
        <v>0</v>
      </c>
      <c r="H96" s="129">
        <f t="shared" si="7"/>
        <v>0</v>
      </c>
      <c r="I96" s="129">
        <f t="shared" si="8"/>
        <v>0</v>
      </c>
      <c r="J96" s="129">
        <f t="shared" si="9"/>
        <v>0</v>
      </c>
      <c r="K96" s="129"/>
      <c r="L96" s="129"/>
      <c r="M96" s="129"/>
      <c r="N96" s="129"/>
      <c r="O96" s="129"/>
    </row>
    <row r="97" spans="1:15" x14ac:dyDescent="0.2">
      <c r="A97" s="121" t="s">
        <v>174</v>
      </c>
      <c r="B97" s="121" t="s">
        <v>6</v>
      </c>
      <c r="C97" s="113">
        <v>42662</v>
      </c>
      <c r="D97" s="74" t="s">
        <v>231</v>
      </c>
      <c r="E97" s="111">
        <v>61888.85</v>
      </c>
      <c r="F97" s="74"/>
      <c r="G97" s="129">
        <f t="shared" si="6"/>
        <v>0</v>
      </c>
      <c r="H97" s="129">
        <f t="shared" si="7"/>
        <v>0</v>
      </c>
      <c r="I97" s="129">
        <f t="shared" si="8"/>
        <v>0</v>
      </c>
      <c r="J97" s="129">
        <f t="shared" si="9"/>
        <v>0</v>
      </c>
      <c r="K97" s="129"/>
      <c r="L97" s="129"/>
      <c r="M97" s="129"/>
      <c r="N97" s="129"/>
      <c r="O97" s="129"/>
    </row>
    <row r="98" spans="1:15" x14ac:dyDescent="0.2">
      <c r="A98" s="121" t="s">
        <v>168</v>
      </c>
      <c r="B98" s="121" t="s">
        <v>9</v>
      </c>
      <c r="C98" s="113">
        <v>42668</v>
      </c>
      <c r="D98" s="74" t="s">
        <v>231</v>
      </c>
      <c r="E98" s="111">
        <v>75000</v>
      </c>
      <c r="F98" s="74"/>
      <c r="G98" s="129">
        <f t="shared" si="6"/>
        <v>0</v>
      </c>
      <c r="H98" s="129">
        <f t="shared" si="7"/>
        <v>0</v>
      </c>
      <c r="I98" s="129">
        <f t="shared" si="8"/>
        <v>0</v>
      </c>
      <c r="J98" s="129">
        <f t="shared" si="9"/>
        <v>0</v>
      </c>
      <c r="K98" s="129"/>
      <c r="L98" s="129"/>
      <c r="M98" s="129"/>
      <c r="N98" s="129"/>
      <c r="O98" s="129"/>
    </row>
    <row r="99" spans="1:15" x14ac:dyDescent="0.2">
      <c r="A99" s="121" t="s">
        <v>167</v>
      </c>
      <c r="B99" s="121" t="s">
        <v>9</v>
      </c>
      <c r="C99" s="75">
        <v>42670</v>
      </c>
      <c r="D99" s="74" t="s">
        <v>231</v>
      </c>
      <c r="E99" s="111">
        <v>115050</v>
      </c>
      <c r="F99" s="74"/>
      <c r="G99" s="129">
        <f t="shared" si="6"/>
        <v>0</v>
      </c>
      <c r="H99" s="129">
        <f t="shared" si="7"/>
        <v>0</v>
      </c>
      <c r="I99" s="129">
        <f t="shared" si="8"/>
        <v>0</v>
      </c>
      <c r="J99" s="129">
        <f t="shared" si="9"/>
        <v>0</v>
      </c>
      <c r="K99" s="129"/>
      <c r="L99" s="129"/>
      <c r="M99" s="129"/>
      <c r="N99" s="129"/>
      <c r="O99" s="129"/>
    </row>
    <row r="100" spans="1:15" x14ac:dyDescent="0.2">
      <c r="A100" s="121" t="s">
        <v>166</v>
      </c>
      <c r="B100" s="121" t="s">
        <v>9</v>
      </c>
      <c r="C100" s="113">
        <v>42671</v>
      </c>
      <c r="D100" s="74" t="s">
        <v>231</v>
      </c>
      <c r="E100" s="111">
        <v>50000</v>
      </c>
      <c r="F100" s="74"/>
      <c r="G100" s="129">
        <f t="shared" si="6"/>
        <v>0</v>
      </c>
      <c r="H100" s="129">
        <f t="shared" si="7"/>
        <v>0</v>
      </c>
      <c r="I100" s="129">
        <f t="shared" si="8"/>
        <v>0</v>
      </c>
      <c r="J100" s="129">
        <f t="shared" si="9"/>
        <v>0</v>
      </c>
      <c r="K100" s="129"/>
      <c r="L100" s="129"/>
      <c r="M100" s="129"/>
      <c r="N100" s="129"/>
      <c r="O100" s="129"/>
    </row>
    <row r="101" spans="1:15" x14ac:dyDescent="0.2">
      <c r="A101" s="121" t="s">
        <v>175</v>
      </c>
      <c r="B101" s="121" t="s">
        <v>6</v>
      </c>
      <c r="C101" s="113">
        <v>42677</v>
      </c>
      <c r="D101" s="74" t="s">
        <v>231</v>
      </c>
      <c r="E101" s="111">
        <v>105000</v>
      </c>
      <c r="F101" s="74"/>
      <c r="G101" s="129">
        <f t="shared" si="6"/>
        <v>0</v>
      </c>
      <c r="H101" s="129">
        <f t="shared" si="7"/>
        <v>0</v>
      </c>
      <c r="I101" s="129">
        <f t="shared" si="8"/>
        <v>0</v>
      </c>
      <c r="J101" s="129">
        <f t="shared" si="9"/>
        <v>0</v>
      </c>
      <c r="K101" s="129"/>
      <c r="L101" s="129"/>
      <c r="M101" s="129"/>
      <c r="N101" s="129"/>
      <c r="O101" s="129"/>
    </row>
    <row r="102" spans="1:15" x14ac:dyDescent="0.2">
      <c r="A102" s="121" t="s">
        <v>176</v>
      </c>
      <c r="B102" s="121" t="s">
        <v>6</v>
      </c>
      <c r="C102" s="113">
        <v>42678</v>
      </c>
      <c r="D102" s="74" t="s">
        <v>65</v>
      </c>
      <c r="E102" s="111">
        <v>0</v>
      </c>
      <c r="F102" s="74"/>
      <c r="G102" s="129">
        <f t="shared" si="6"/>
        <v>0</v>
      </c>
      <c r="H102" s="129">
        <f t="shared" si="7"/>
        <v>0</v>
      </c>
      <c r="I102" s="129">
        <f t="shared" si="8"/>
        <v>0</v>
      </c>
      <c r="J102" s="129">
        <f t="shared" si="9"/>
        <v>0</v>
      </c>
      <c r="K102" s="129"/>
      <c r="L102" s="129"/>
      <c r="M102" s="129"/>
      <c r="N102" s="129"/>
      <c r="O102" s="129"/>
    </row>
    <row r="103" spans="1:15" x14ac:dyDescent="0.2">
      <c r="A103" s="121" t="s">
        <v>182</v>
      </c>
      <c r="B103" s="121" t="s">
        <v>1</v>
      </c>
      <c r="C103" s="113">
        <v>42681</v>
      </c>
      <c r="D103" s="74" t="s">
        <v>231</v>
      </c>
      <c r="E103" s="111">
        <v>50000</v>
      </c>
      <c r="F103" s="74"/>
      <c r="G103" s="129">
        <f t="shared" si="6"/>
        <v>0</v>
      </c>
      <c r="H103" s="129">
        <f t="shared" si="7"/>
        <v>0</v>
      </c>
      <c r="I103" s="129">
        <f t="shared" si="8"/>
        <v>0</v>
      </c>
      <c r="J103" s="129">
        <f t="shared" si="9"/>
        <v>0</v>
      </c>
      <c r="K103" s="129"/>
      <c r="L103" s="129"/>
      <c r="M103" s="129"/>
      <c r="N103" s="129"/>
      <c r="O103" s="129"/>
    </row>
    <row r="104" spans="1:15" x14ac:dyDescent="0.2">
      <c r="A104" s="121" t="s">
        <v>172</v>
      </c>
      <c r="B104" s="121" t="s">
        <v>9</v>
      </c>
      <c r="C104" s="113">
        <v>42682</v>
      </c>
      <c r="D104" s="74" t="s">
        <v>231</v>
      </c>
      <c r="E104" s="111">
        <v>50000</v>
      </c>
      <c r="F104" s="74"/>
      <c r="G104" s="129">
        <f t="shared" si="6"/>
        <v>0</v>
      </c>
      <c r="H104" s="129">
        <f t="shared" si="7"/>
        <v>0</v>
      </c>
      <c r="I104" s="129">
        <f t="shared" si="8"/>
        <v>0</v>
      </c>
      <c r="J104" s="129">
        <f t="shared" si="9"/>
        <v>0</v>
      </c>
      <c r="K104" s="129"/>
      <c r="L104" s="129"/>
      <c r="M104" s="129"/>
      <c r="N104" s="129"/>
      <c r="O104" s="129"/>
    </row>
    <row r="105" spans="1:15" x14ac:dyDescent="0.2">
      <c r="A105" s="121" t="s">
        <v>179</v>
      </c>
      <c r="B105" s="121" t="s">
        <v>8</v>
      </c>
      <c r="C105" s="75">
        <v>42688</v>
      </c>
      <c r="D105" s="74" t="s">
        <v>231</v>
      </c>
      <c r="E105" s="111">
        <v>50000</v>
      </c>
      <c r="F105" s="74"/>
      <c r="G105" s="129">
        <f t="shared" si="6"/>
        <v>0</v>
      </c>
      <c r="H105" s="129">
        <f t="shared" si="7"/>
        <v>0</v>
      </c>
      <c r="I105" s="129">
        <f t="shared" si="8"/>
        <v>0</v>
      </c>
      <c r="J105" s="129">
        <f t="shared" si="9"/>
        <v>0</v>
      </c>
      <c r="K105" s="129"/>
      <c r="L105" s="129"/>
      <c r="M105" s="129"/>
      <c r="N105" s="129"/>
      <c r="O105" s="129"/>
    </row>
    <row r="106" spans="1:15" x14ac:dyDescent="0.2">
      <c r="A106" s="121" t="s">
        <v>185</v>
      </c>
      <c r="B106" s="121" t="s">
        <v>1</v>
      </c>
      <c r="C106" s="75">
        <v>42688</v>
      </c>
      <c r="D106" s="74" t="s">
        <v>231</v>
      </c>
      <c r="E106" s="111">
        <v>50000</v>
      </c>
      <c r="F106" s="74"/>
      <c r="G106" s="129">
        <f t="shared" si="6"/>
        <v>0</v>
      </c>
      <c r="H106" s="129">
        <f t="shared" si="7"/>
        <v>0</v>
      </c>
      <c r="I106" s="129">
        <f t="shared" si="8"/>
        <v>0</v>
      </c>
      <c r="J106" s="129">
        <f t="shared" si="9"/>
        <v>0</v>
      </c>
      <c r="K106" s="129"/>
      <c r="L106" s="129"/>
      <c r="M106" s="129"/>
      <c r="N106" s="129"/>
      <c r="O106" s="129"/>
    </row>
    <row r="107" spans="1:15" x14ac:dyDescent="0.2">
      <c r="A107" s="121" t="s">
        <v>171</v>
      </c>
      <c r="B107" s="121" t="s">
        <v>40</v>
      </c>
      <c r="C107" s="113">
        <v>42689</v>
      </c>
      <c r="D107" s="74" t="s">
        <v>231</v>
      </c>
      <c r="E107" s="111">
        <v>50000</v>
      </c>
      <c r="F107" s="74"/>
      <c r="G107" s="129">
        <f t="shared" si="6"/>
        <v>0</v>
      </c>
      <c r="H107" s="129">
        <f t="shared" si="7"/>
        <v>0</v>
      </c>
      <c r="I107" s="129">
        <f t="shared" si="8"/>
        <v>0</v>
      </c>
      <c r="J107" s="129">
        <f t="shared" si="9"/>
        <v>0</v>
      </c>
      <c r="K107" s="129"/>
      <c r="L107" s="129"/>
      <c r="M107" s="129"/>
      <c r="N107" s="129"/>
      <c r="O107" s="129"/>
    </row>
    <row r="108" spans="1:15" x14ac:dyDescent="0.2">
      <c r="A108" s="121" t="s">
        <v>173</v>
      </c>
      <c r="B108" s="121" t="s">
        <v>2</v>
      </c>
      <c r="C108" s="113">
        <v>42689</v>
      </c>
      <c r="D108" s="74" t="s">
        <v>231</v>
      </c>
      <c r="E108" s="111">
        <v>750000</v>
      </c>
      <c r="F108" s="74"/>
      <c r="G108" s="129">
        <f t="shared" si="6"/>
        <v>0</v>
      </c>
      <c r="H108" s="129">
        <f t="shared" si="7"/>
        <v>0</v>
      </c>
      <c r="I108" s="129">
        <f t="shared" si="8"/>
        <v>0</v>
      </c>
      <c r="J108" s="129">
        <f t="shared" si="9"/>
        <v>0</v>
      </c>
      <c r="K108" s="129"/>
      <c r="L108" s="129"/>
      <c r="M108" s="129"/>
      <c r="N108" s="129"/>
      <c r="O108" s="129"/>
    </row>
    <row r="109" spans="1:15" x14ac:dyDescent="0.2">
      <c r="A109" s="121" t="s">
        <v>177</v>
      </c>
      <c r="B109" s="121" t="s">
        <v>2</v>
      </c>
      <c r="C109" s="113">
        <v>42689</v>
      </c>
      <c r="D109" s="74" t="s">
        <v>231</v>
      </c>
      <c r="E109" s="111">
        <v>150000</v>
      </c>
      <c r="F109" s="74"/>
      <c r="G109" s="129">
        <f t="shared" si="6"/>
        <v>0</v>
      </c>
      <c r="H109" s="129">
        <f t="shared" si="7"/>
        <v>0</v>
      </c>
      <c r="I109" s="129">
        <f t="shared" si="8"/>
        <v>0</v>
      </c>
      <c r="J109" s="129">
        <f t="shared" si="9"/>
        <v>0</v>
      </c>
      <c r="K109" s="129"/>
      <c r="L109" s="129"/>
      <c r="M109" s="129"/>
      <c r="N109" s="129"/>
      <c r="O109" s="129"/>
    </row>
    <row r="110" spans="1:15" x14ac:dyDescent="0.2">
      <c r="A110" s="121" t="s">
        <v>180</v>
      </c>
      <c r="B110" s="121" t="s">
        <v>1</v>
      </c>
      <c r="C110" s="75">
        <v>42691</v>
      </c>
      <c r="D110" s="74" t="s">
        <v>231</v>
      </c>
      <c r="E110" s="111">
        <v>64463.57</v>
      </c>
      <c r="F110" s="74"/>
      <c r="G110" s="129">
        <f t="shared" si="6"/>
        <v>0</v>
      </c>
      <c r="H110" s="129">
        <f t="shared" si="7"/>
        <v>0</v>
      </c>
      <c r="I110" s="129">
        <f t="shared" si="8"/>
        <v>0</v>
      </c>
      <c r="J110" s="129">
        <f t="shared" si="9"/>
        <v>0</v>
      </c>
      <c r="K110" s="129"/>
      <c r="L110" s="129"/>
      <c r="M110" s="129"/>
      <c r="N110" s="129"/>
      <c r="O110" s="129"/>
    </row>
    <row r="111" spans="1:15" x14ac:dyDescent="0.2">
      <c r="A111" s="121" t="s">
        <v>178</v>
      </c>
      <c r="B111" s="121" t="s">
        <v>8</v>
      </c>
      <c r="C111" s="113">
        <v>42692</v>
      </c>
      <c r="D111" s="74" t="s">
        <v>231</v>
      </c>
      <c r="E111" s="111">
        <v>100000</v>
      </c>
      <c r="F111" s="74"/>
      <c r="G111" s="129">
        <f t="shared" si="6"/>
        <v>0</v>
      </c>
      <c r="H111" s="129">
        <f t="shared" si="7"/>
        <v>0</v>
      </c>
      <c r="I111" s="129">
        <f t="shared" si="8"/>
        <v>0</v>
      </c>
      <c r="J111" s="129">
        <f t="shared" si="9"/>
        <v>0</v>
      </c>
      <c r="K111" s="129"/>
      <c r="L111" s="129"/>
      <c r="M111" s="129"/>
      <c r="N111" s="129"/>
      <c r="O111" s="129"/>
    </row>
    <row r="112" spans="1:15" x14ac:dyDescent="0.2">
      <c r="A112" s="121" t="s">
        <v>186</v>
      </c>
      <c r="B112" s="121" t="s">
        <v>40</v>
      </c>
      <c r="C112" s="75">
        <v>42695</v>
      </c>
      <c r="D112" s="74" t="s">
        <v>231</v>
      </c>
      <c r="E112" s="111">
        <v>50000</v>
      </c>
      <c r="F112" s="74"/>
      <c r="G112" s="129">
        <f t="shared" si="6"/>
        <v>0</v>
      </c>
      <c r="H112" s="129">
        <f t="shared" si="7"/>
        <v>0</v>
      </c>
      <c r="I112" s="129">
        <f t="shared" si="8"/>
        <v>0</v>
      </c>
      <c r="J112" s="129">
        <f t="shared" si="9"/>
        <v>0</v>
      </c>
      <c r="K112" s="129"/>
      <c r="L112" s="129"/>
      <c r="M112" s="129"/>
      <c r="N112" s="129"/>
      <c r="O112" s="129"/>
    </row>
    <row r="113" spans="1:15" x14ac:dyDescent="0.2">
      <c r="A113" s="121" t="s">
        <v>191</v>
      </c>
      <c r="B113" s="121" t="s">
        <v>2</v>
      </c>
      <c r="C113" s="75">
        <v>42697</v>
      </c>
      <c r="D113" s="74" t="s">
        <v>231</v>
      </c>
      <c r="E113" s="111">
        <v>2000000</v>
      </c>
      <c r="F113" s="74"/>
      <c r="G113" s="129">
        <f t="shared" si="6"/>
        <v>0</v>
      </c>
      <c r="H113" s="129">
        <f t="shared" si="7"/>
        <v>0</v>
      </c>
      <c r="I113" s="129">
        <f t="shared" si="8"/>
        <v>0</v>
      </c>
      <c r="J113" s="129">
        <f t="shared" si="9"/>
        <v>0</v>
      </c>
      <c r="K113" s="129"/>
      <c r="L113" s="129"/>
      <c r="M113" s="129"/>
      <c r="N113" s="129"/>
      <c r="O113" s="129"/>
    </row>
    <row r="114" spans="1:15" x14ac:dyDescent="0.2">
      <c r="A114" s="121" t="s">
        <v>189</v>
      </c>
      <c r="B114" s="121" t="s">
        <v>5</v>
      </c>
      <c r="C114" s="75">
        <v>42702</v>
      </c>
      <c r="D114" s="74" t="s">
        <v>231</v>
      </c>
      <c r="E114" s="111">
        <v>50000</v>
      </c>
      <c r="F114" s="74"/>
      <c r="G114" s="129">
        <f t="shared" si="6"/>
        <v>0</v>
      </c>
      <c r="H114" s="129">
        <f t="shared" si="7"/>
        <v>0</v>
      </c>
      <c r="I114" s="129">
        <f t="shared" si="8"/>
        <v>0</v>
      </c>
      <c r="J114" s="129">
        <f t="shared" si="9"/>
        <v>0</v>
      </c>
      <c r="K114" s="129"/>
      <c r="L114" s="129"/>
      <c r="M114" s="129"/>
      <c r="N114" s="129"/>
      <c r="O114" s="129"/>
    </row>
    <row r="115" spans="1:15" x14ac:dyDescent="0.2">
      <c r="A115" s="121" t="s">
        <v>184</v>
      </c>
      <c r="B115" s="121" t="s">
        <v>2</v>
      </c>
      <c r="C115" s="75">
        <v>42703</v>
      </c>
      <c r="D115" s="74" t="s">
        <v>231</v>
      </c>
      <c r="E115" s="111">
        <v>50000</v>
      </c>
      <c r="F115" s="74"/>
      <c r="G115" s="129">
        <f t="shared" si="6"/>
        <v>0</v>
      </c>
      <c r="H115" s="129">
        <f t="shared" si="7"/>
        <v>0</v>
      </c>
      <c r="I115" s="129">
        <f t="shared" si="8"/>
        <v>0</v>
      </c>
      <c r="J115" s="129">
        <f t="shared" si="9"/>
        <v>0</v>
      </c>
      <c r="K115" s="129"/>
      <c r="L115" s="129"/>
      <c r="M115" s="129"/>
      <c r="N115" s="129"/>
      <c r="O115" s="129"/>
    </row>
    <row r="116" spans="1:15" x14ac:dyDescent="0.2">
      <c r="A116" s="121" t="s">
        <v>181</v>
      </c>
      <c r="B116" s="121" t="s">
        <v>1</v>
      </c>
      <c r="C116" s="75">
        <v>42704</v>
      </c>
      <c r="D116" s="74" t="s">
        <v>231</v>
      </c>
      <c r="E116" s="111">
        <v>105230.93</v>
      </c>
      <c r="F116" s="74"/>
      <c r="G116" s="129">
        <f t="shared" si="6"/>
        <v>0</v>
      </c>
      <c r="H116" s="129">
        <f t="shared" si="7"/>
        <v>0</v>
      </c>
      <c r="I116" s="129">
        <f t="shared" si="8"/>
        <v>0</v>
      </c>
      <c r="J116" s="129">
        <f t="shared" si="9"/>
        <v>0</v>
      </c>
      <c r="K116" s="129"/>
      <c r="L116" s="129"/>
      <c r="M116" s="129"/>
      <c r="N116" s="129"/>
      <c r="O116" s="129"/>
    </row>
    <row r="117" spans="1:15" x14ac:dyDescent="0.2">
      <c r="A117" s="121" t="s">
        <v>183</v>
      </c>
      <c r="B117" s="121" t="s">
        <v>40</v>
      </c>
      <c r="C117" s="113">
        <v>42704</v>
      </c>
      <c r="D117" s="74" t="s">
        <v>231</v>
      </c>
      <c r="E117" s="111">
        <v>50000</v>
      </c>
      <c r="F117" s="74"/>
      <c r="G117" s="129">
        <f t="shared" si="6"/>
        <v>0</v>
      </c>
      <c r="H117" s="129">
        <f t="shared" si="7"/>
        <v>0</v>
      </c>
      <c r="I117" s="129">
        <f t="shared" si="8"/>
        <v>0</v>
      </c>
      <c r="J117" s="129">
        <f t="shared" si="9"/>
        <v>0</v>
      </c>
      <c r="K117" s="129"/>
      <c r="L117" s="129"/>
      <c r="M117" s="129"/>
      <c r="N117" s="129"/>
      <c r="O117" s="129"/>
    </row>
    <row r="118" spans="1:15" x14ac:dyDescent="0.2">
      <c r="A118" s="121" t="s">
        <v>190</v>
      </c>
      <c r="B118" s="121" t="s">
        <v>6</v>
      </c>
      <c r="C118" s="113">
        <v>42705</v>
      </c>
      <c r="D118" s="74" t="s">
        <v>231</v>
      </c>
      <c r="E118" s="111">
        <v>197500</v>
      </c>
      <c r="F118" s="74"/>
      <c r="G118" s="129">
        <f t="shared" si="6"/>
        <v>0</v>
      </c>
      <c r="H118" s="129">
        <f t="shared" si="7"/>
        <v>0</v>
      </c>
      <c r="I118" s="129">
        <f t="shared" si="8"/>
        <v>0</v>
      </c>
      <c r="J118" s="129">
        <f t="shared" si="9"/>
        <v>0</v>
      </c>
      <c r="K118" s="129"/>
      <c r="L118" s="129"/>
      <c r="M118" s="129"/>
      <c r="N118" s="129"/>
      <c r="O118" s="129"/>
    </row>
    <row r="119" spans="1:15" x14ac:dyDescent="0.2">
      <c r="A119" s="121" t="s">
        <v>195</v>
      </c>
      <c r="B119" s="121" t="s">
        <v>5</v>
      </c>
      <c r="C119" s="75">
        <v>42706</v>
      </c>
      <c r="D119" s="74" t="s">
        <v>65</v>
      </c>
      <c r="E119" s="111">
        <v>0</v>
      </c>
      <c r="F119" s="74"/>
      <c r="G119" s="129">
        <f t="shared" si="6"/>
        <v>0</v>
      </c>
      <c r="H119" s="129">
        <f t="shared" si="7"/>
        <v>0</v>
      </c>
      <c r="I119" s="129">
        <f t="shared" si="8"/>
        <v>0</v>
      </c>
      <c r="J119" s="129">
        <f t="shared" si="9"/>
        <v>0</v>
      </c>
      <c r="K119" s="129"/>
      <c r="L119" s="129"/>
      <c r="M119" s="129"/>
      <c r="N119" s="129"/>
      <c r="O119" s="129"/>
    </row>
    <row r="120" spans="1:15" x14ac:dyDescent="0.2">
      <c r="A120" s="121" t="s">
        <v>192</v>
      </c>
      <c r="B120" s="121" t="s">
        <v>2</v>
      </c>
      <c r="C120" s="113">
        <v>42711</v>
      </c>
      <c r="D120" s="74" t="s">
        <v>231</v>
      </c>
      <c r="E120" s="111">
        <v>100000</v>
      </c>
      <c r="F120" s="74"/>
      <c r="G120" s="129">
        <f t="shared" si="6"/>
        <v>0</v>
      </c>
      <c r="H120" s="129">
        <f t="shared" si="7"/>
        <v>0</v>
      </c>
      <c r="I120" s="129">
        <f t="shared" si="8"/>
        <v>0</v>
      </c>
      <c r="J120" s="129">
        <f t="shared" si="9"/>
        <v>0</v>
      </c>
      <c r="K120" s="129"/>
      <c r="L120" s="129"/>
      <c r="M120" s="129"/>
      <c r="N120" s="129"/>
      <c r="O120" s="129"/>
    </row>
    <row r="121" spans="1:15" x14ac:dyDescent="0.2">
      <c r="A121" s="121" t="s">
        <v>187</v>
      </c>
      <c r="B121" s="121" t="s">
        <v>40</v>
      </c>
      <c r="C121" s="75">
        <v>42712</v>
      </c>
      <c r="D121" s="74" t="s">
        <v>231</v>
      </c>
      <c r="E121" s="111">
        <v>2000000</v>
      </c>
      <c r="F121" s="74"/>
      <c r="G121" s="129">
        <f t="shared" si="6"/>
        <v>0</v>
      </c>
      <c r="H121" s="129">
        <f t="shared" si="7"/>
        <v>0</v>
      </c>
      <c r="I121" s="129">
        <f t="shared" si="8"/>
        <v>0</v>
      </c>
      <c r="J121" s="129">
        <f t="shared" si="9"/>
        <v>0</v>
      </c>
      <c r="K121" s="129"/>
      <c r="L121" s="129"/>
      <c r="M121" s="129"/>
      <c r="N121" s="129"/>
      <c r="O121" s="129"/>
    </row>
    <row r="122" spans="1:15" x14ac:dyDescent="0.2">
      <c r="A122" s="121" t="s">
        <v>188</v>
      </c>
      <c r="B122" s="121" t="s">
        <v>8</v>
      </c>
      <c r="C122" s="75">
        <v>42717</v>
      </c>
      <c r="D122" s="74" t="s">
        <v>231</v>
      </c>
      <c r="E122" s="111">
        <v>75833.5</v>
      </c>
      <c r="F122" s="74"/>
      <c r="G122" s="129">
        <f t="shared" si="6"/>
        <v>0</v>
      </c>
      <c r="H122" s="129">
        <f t="shared" si="7"/>
        <v>0</v>
      </c>
      <c r="I122" s="129">
        <f t="shared" si="8"/>
        <v>0</v>
      </c>
      <c r="J122" s="129">
        <f t="shared" si="9"/>
        <v>0</v>
      </c>
      <c r="K122" s="129"/>
      <c r="L122" s="129"/>
      <c r="M122" s="129"/>
      <c r="N122" s="129"/>
      <c r="O122" s="129"/>
    </row>
    <row r="123" spans="1:15" x14ac:dyDescent="0.2">
      <c r="A123" s="121" t="s">
        <v>193</v>
      </c>
      <c r="B123" s="121" t="s">
        <v>2</v>
      </c>
      <c r="C123" s="75">
        <v>42717</v>
      </c>
      <c r="D123" s="74" t="s">
        <v>231</v>
      </c>
      <c r="E123" s="111">
        <v>52500</v>
      </c>
      <c r="F123" s="74"/>
      <c r="G123" s="129">
        <f t="shared" si="6"/>
        <v>0</v>
      </c>
      <c r="H123" s="129">
        <f t="shared" si="7"/>
        <v>0</v>
      </c>
      <c r="I123" s="129">
        <f t="shared" si="8"/>
        <v>0</v>
      </c>
      <c r="J123" s="129">
        <f t="shared" si="9"/>
        <v>0</v>
      </c>
      <c r="K123" s="129"/>
      <c r="L123" s="129"/>
      <c r="M123" s="129"/>
      <c r="N123" s="129"/>
      <c r="O123" s="129"/>
    </row>
    <row r="124" spans="1:15" x14ac:dyDescent="0.2">
      <c r="A124" s="121" t="s">
        <v>194</v>
      </c>
      <c r="B124" s="121" t="s">
        <v>2</v>
      </c>
      <c r="C124" s="75">
        <v>42717</v>
      </c>
      <c r="D124" s="74" t="s">
        <v>231</v>
      </c>
      <c r="E124" s="111">
        <v>2150000</v>
      </c>
      <c r="F124" s="74"/>
      <c r="G124" s="129">
        <f t="shared" si="6"/>
        <v>0</v>
      </c>
      <c r="H124" s="129">
        <f t="shared" si="7"/>
        <v>0</v>
      </c>
      <c r="I124" s="129">
        <f t="shared" si="8"/>
        <v>0</v>
      </c>
      <c r="J124" s="129">
        <f t="shared" si="9"/>
        <v>0</v>
      </c>
      <c r="K124" s="129"/>
      <c r="L124" s="129"/>
      <c r="M124" s="129"/>
      <c r="N124" s="129"/>
      <c r="O124" s="129"/>
    </row>
    <row r="125" spans="1:15" x14ac:dyDescent="0.2">
      <c r="A125" s="121" t="s">
        <v>196</v>
      </c>
      <c r="B125" s="121" t="s">
        <v>2</v>
      </c>
      <c r="C125" s="113">
        <v>42717</v>
      </c>
      <c r="D125" s="74" t="s">
        <v>65</v>
      </c>
      <c r="E125" s="111">
        <v>0</v>
      </c>
      <c r="F125" s="74"/>
      <c r="G125" s="129">
        <f t="shared" si="6"/>
        <v>0</v>
      </c>
      <c r="H125" s="129">
        <f t="shared" si="7"/>
        <v>0</v>
      </c>
      <c r="I125" s="129">
        <f t="shared" si="8"/>
        <v>0</v>
      </c>
      <c r="J125" s="129">
        <f t="shared" si="9"/>
        <v>0</v>
      </c>
      <c r="K125" s="129"/>
      <c r="L125" s="129"/>
      <c r="M125" s="129"/>
      <c r="N125" s="129"/>
      <c r="O125" s="129"/>
    </row>
    <row r="126" spans="1:15" x14ac:dyDescent="0.2">
      <c r="A126" s="121" t="s">
        <v>199</v>
      </c>
      <c r="B126" s="121" t="s">
        <v>9</v>
      </c>
      <c r="C126" s="75">
        <v>42718</v>
      </c>
      <c r="D126" s="74" t="s">
        <v>231</v>
      </c>
      <c r="E126" s="111">
        <v>50000</v>
      </c>
      <c r="F126" s="74"/>
      <c r="G126" s="129">
        <f t="shared" si="6"/>
        <v>0</v>
      </c>
      <c r="H126" s="129">
        <f t="shared" si="7"/>
        <v>0</v>
      </c>
      <c r="I126" s="129">
        <f t="shared" si="8"/>
        <v>0</v>
      </c>
      <c r="J126" s="129">
        <f t="shared" si="9"/>
        <v>0</v>
      </c>
      <c r="K126" s="129"/>
      <c r="L126" s="129"/>
      <c r="M126" s="129"/>
      <c r="N126" s="129"/>
      <c r="O126" s="129"/>
    </row>
    <row r="127" spans="1:15" x14ac:dyDescent="0.2">
      <c r="A127" s="121" t="s">
        <v>197</v>
      </c>
      <c r="B127" s="121" t="s">
        <v>1</v>
      </c>
      <c r="C127" s="75">
        <v>42720</v>
      </c>
      <c r="D127" s="74" t="s">
        <v>231</v>
      </c>
      <c r="E127" s="111">
        <v>100000</v>
      </c>
      <c r="F127" s="74"/>
      <c r="G127" s="129">
        <f t="shared" si="6"/>
        <v>0</v>
      </c>
      <c r="H127" s="129">
        <f t="shared" si="7"/>
        <v>0</v>
      </c>
      <c r="I127" s="129">
        <f t="shared" si="8"/>
        <v>0</v>
      </c>
      <c r="J127" s="129">
        <f t="shared" si="9"/>
        <v>0</v>
      </c>
      <c r="K127" s="129"/>
      <c r="L127" s="129"/>
      <c r="M127" s="129"/>
      <c r="N127" s="129"/>
      <c r="O127" s="129"/>
    </row>
    <row r="128" spans="1:15" x14ac:dyDescent="0.2">
      <c r="A128" s="121" t="s">
        <v>198</v>
      </c>
      <c r="B128" s="121" t="s">
        <v>40</v>
      </c>
      <c r="C128" s="75">
        <v>42724</v>
      </c>
      <c r="D128" s="74" t="s">
        <v>231</v>
      </c>
      <c r="E128" s="111">
        <v>51297.49</v>
      </c>
      <c r="F128" s="74"/>
      <c r="G128" s="129">
        <f t="shared" si="6"/>
        <v>0</v>
      </c>
      <c r="H128" s="129">
        <f t="shared" si="7"/>
        <v>0</v>
      </c>
      <c r="I128" s="129">
        <f t="shared" si="8"/>
        <v>0</v>
      </c>
      <c r="J128" s="129">
        <f t="shared" si="9"/>
        <v>0</v>
      </c>
      <c r="K128" s="129"/>
      <c r="L128" s="129"/>
      <c r="M128" s="129"/>
      <c r="N128" s="129"/>
      <c r="O128" s="129"/>
    </row>
    <row r="129" spans="1:15" x14ac:dyDescent="0.2">
      <c r="A129" s="121" t="s">
        <v>204</v>
      </c>
      <c r="B129" s="121" t="s">
        <v>6</v>
      </c>
      <c r="C129" s="75">
        <v>42724</v>
      </c>
      <c r="D129" s="74" t="s">
        <v>231</v>
      </c>
      <c r="E129" s="111">
        <v>50000</v>
      </c>
      <c r="F129" s="74"/>
      <c r="G129" s="129">
        <f t="shared" si="6"/>
        <v>0</v>
      </c>
      <c r="H129" s="129">
        <f t="shared" si="7"/>
        <v>0</v>
      </c>
      <c r="I129" s="129">
        <f t="shared" si="8"/>
        <v>0</v>
      </c>
      <c r="J129" s="129">
        <f t="shared" si="9"/>
        <v>0</v>
      </c>
      <c r="K129" s="129"/>
      <c r="L129" s="129"/>
      <c r="M129" s="129"/>
      <c r="N129" s="129"/>
      <c r="O129" s="129"/>
    </row>
    <row r="130" spans="1:15" x14ac:dyDescent="0.2">
      <c r="A130" s="121" t="s">
        <v>201</v>
      </c>
      <c r="B130" s="121" t="s">
        <v>8</v>
      </c>
      <c r="C130" s="75">
        <v>42725</v>
      </c>
      <c r="D130" s="74" t="s">
        <v>231</v>
      </c>
      <c r="E130" s="111">
        <v>125000</v>
      </c>
      <c r="F130" s="74"/>
      <c r="G130" s="129">
        <f t="shared" si="6"/>
        <v>0</v>
      </c>
      <c r="H130" s="129">
        <f t="shared" si="7"/>
        <v>0</v>
      </c>
      <c r="I130" s="129">
        <f t="shared" si="8"/>
        <v>0</v>
      </c>
      <c r="J130" s="129">
        <f t="shared" si="9"/>
        <v>0</v>
      </c>
      <c r="K130" s="129"/>
      <c r="L130" s="129"/>
      <c r="M130" s="129"/>
      <c r="N130" s="129"/>
      <c r="O130" s="129"/>
    </row>
    <row r="131" spans="1:15" x14ac:dyDescent="0.2">
      <c r="A131" s="121" t="s">
        <v>206</v>
      </c>
      <c r="B131" s="121" t="s">
        <v>5</v>
      </c>
      <c r="C131" s="75">
        <v>42725</v>
      </c>
      <c r="D131" s="74" t="s">
        <v>231</v>
      </c>
      <c r="E131" s="111">
        <v>50000</v>
      </c>
      <c r="F131" s="74"/>
      <c r="G131" s="129">
        <f t="shared" si="6"/>
        <v>0</v>
      </c>
      <c r="H131" s="129">
        <f t="shared" si="7"/>
        <v>0</v>
      </c>
      <c r="I131" s="129">
        <f t="shared" si="8"/>
        <v>0</v>
      </c>
      <c r="J131" s="129">
        <f t="shared" si="9"/>
        <v>0</v>
      </c>
      <c r="K131" s="129"/>
      <c r="L131" s="129"/>
      <c r="M131" s="129"/>
      <c r="N131" s="129"/>
      <c r="O131" s="129"/>
    </row>
    <row r="132" spans="1:15" x14ac:dyDescent="0.2">
      <c r="A132" s="121" t="s">
        <v>235</v>
      </c>
      <c r="B132" s="121" t="s">
        <v>8</v>
      </c>
      <c r="C132" s="113">
        <v>42734</v>
      </c>
      <c r="D132" s="74" t="s">
        <v>231</v>
      </c>
      <c r="E132" s="111">
        <v>750000</v>
      </c>
      <c r="F132" s="74"/>
      <c r="G132" s="129">
        <f t="shared" si="6"/>
        <v>0</v>
      </c>
      <c r="H132" s="129">
        <f t="shared" si="7"/>
        <v>0</v>
      </c>
      <c r="I132" s="129">
        <f t="shared" si="8"/>
        <v>0</v>
      </c>
      <c r="J132" s="129">
        <f t="shared" si="9"/>
        <v>0</v>
      </c>
      <c r="K132" s="129"/>
      <c r="L132" s="129"/>
      <c r="M132" s="129"/>
      <c r="N132" s="129"/>
      <c r="O132" s="129"/>
    </row>
    <row r="133" spans="1:15" x14ac:dyDescent="0.2">
      <c r="A133" s="121" t="s">
        <v>203</v>
      </c>
      <c r="B133" s="121" t="s">
        <v>9</v>
      </c>
      <c r="C133" s="113">
        <v>42737</v>
      </c>
      <c r="D133" s="74" t="s">
        <v>231</v>
      </c>
      <c r="E133" s="111">
        <v>50000</v>
      </c>
      <c r="F133" s="74"/>
      <c r="G133" s="129">
        <f t="shared" si="6"/>
        <v>0</v>
      </c>
      <c r="H133" s="129">
        <f t="shared" si="7"/>
        <v>0</v>
      </c>
      <c r="I133" s="129">
        <f t="shared" si="8"/>
        <v>0</v>
      </c>
      <c r="J133" s="129">
        <f t="shared" si="9"/>
        <v>0</v>
      </c>
      <c r="K133" s="129"/>
      <c r="L133" s="129"/>
      <c r="M133" s="129"/>
      <c r="N133" s="129"/>
      <c r="O133" s="129"/>
    </row>
    <row r="134" spans="1:15" x14ac:dyDescent="0.2">
      <c r="A134" s="121" t="s">
        <v>200</v>
      </c>
      <c r="B134" s="121" t="s">
        <v>1</v>
      </c>
      <c r="C134" s="75">
        <v>42738</v>
      </c>
      <c r="D134" s="74" t="s">
        <v>231</v>
      </c>
      <c r="E134" s="111">
        <v>76750</v>
      </c>
      <c r="F134" s="74"/>
      <c r="G134" s="129">
        <f t="shared" si="6"/>
        <v>0</v>
      </c>
      <c r="H134" s="129">
        <f t="shared" si="7"/>
        <v>0</v>
      </c>
      <c r="I134" s="129">
        <f t="shared" si="8"/>
        <v>0</v>
      </c>
      <c r="J134" s="129">
        <f t="shared" si="9"/>
        <v>0</v>
      </c>
      <c r="K134" s="129"/>
      <c r="L134" s="129"/>
      <c r="M134" s="129"/>
      <c r="N134" s="129"/>
      <c r="O134" s="129"/>
    </row>
    <row r="135" spans="1:15" x14ac:dyDescent="0.2">
      <c r="A135" s="121" t="s">
        <v>238</v>
      </c>
      <c r="B135" s="121" t="s">
        <v>2</v>
      </c>
      <c r="C135" s="75">
        <v>42738</v>
      </c>
      <c r="D135" s="74" t="s">
        <v>231</v>
      </c>
      <c r="E135" s="111">
        <v>93000</v>
      </c>
      <c r="F135" s="74"/>
      <c r="G135" s="129">
        <f t="shared" si="6"/>
        <v>0</v>
      </c>
      <c r="H135" s="129">
        <f t="shared" si="7"/>
        <v>0</v>
      </c>
      <c r="I135" s="129">
        <f t="shared" si="8"/>
        <v>0</v>
      </c>
      <c r="J135" s="129">
        <f t="shared" si="9"/>
        <v>0</v>
      </c>
      <c r="K135" s="129"/>
      <c r="L135" s="129"/>
      <c r="M135" s="129"/>
      <c r="N135" s="129"/>
      <c r="O135" s="129"/>
    </row>
    <row r="136" spans="1:15" x14ac:dyDescent="0.2">
      <c r="A136" s="121" t="s">
        <v>202</v>
      </c>
      <c r="B136" s="121" t="s">
        <v>8</v>
      </c>
      <c r="C136" s="75">
        <v>42739</v>
      </c>
      <c r="D136" s="74" t="s">
        <v>231</v>
      </c>
      <c r="E136" s="111">
        <v>50000</v>
      </c>
      <c r="F136" s="74"/>
      <c r="G136" s="129">
        <f t="shared" si="6"/>
        <v>0</v>
      </c>
      <c r="H136" s="129">
        <f t="shared" si="7"/>
        <v>0</v>
      </c>
      <c r="I136" s="129">
        <f t="shared" si="8"/>
        <v>0</v>
      </c>
      <c r="J136" s="129">
        <f t="shared" si="9"/>
        <v>0</v>
      </c>
      <c r="K136" s="129"/>
      <c r="L136" s="129"/>
      <c r="M136" s="129"/>
      <c r="N136" s="129"/>
      <c r="O136" s="129"/>
    </row>
    <row r="137" spans="1:15" x14ac:dyDescent="0.2">
      <c r="A137" s="121" t="s">
        <v>205</v>
      </c>
      <c r="B137" s="121" t="s">
        <v>9</v>
      </c>
      <c r="C137" s="113">
        <v>42741</v>
      </c>
      <c r="D137" s="74" t="s">
        <v>231</v>
      </c>
      <c r="E137" s="111">
        <v>50000</v>
      </c>
      <c r="F137" s="74"/>
      <c r="G137" s="129">
        <f t="shared" ref="G137:G200" si="10">IF(E137&lt;=H136,E137,H136)</f>
        <v>0</v>
      </c>
      <c r="H137" s="129">
        <f t="shared" ref="H137:H200" si="11">H136-G137</f>
        <v>0</v>
      </c>
      <c r="I137" s="129">
        <f t="shared" ref="I137:I200" si="12">IF(E137-G137&lt;=J136,E137-G137,J136)</f>
        <v>0</v>
      </c>
      <c r="J137" s="129">
        <f t="shared" ref="J137:J200" si="13">J136-I137</f>
        <v>0</v>
      </c>
      <c r="K137" s="129"/>
      <c r="L137" s="129"/>
      <c r="M137" s="129"/>
      <c r="N137" s="129"/>
      <c r="O137" s="129"/>
    </row>
    <row r="138" spans="1:15" x14ac:dyDescent="0.2">
      <c r="A138" s="121" t="s">
        <v>236</v>
      </c>
      <c r="B138" s="121" t="s">
        <v>7</v>
      </c>
      <c r="C138" s="75">
        <v>42745</v>
      </c>
      <c r="D138" s="74" t="s">
        <v>231</v>
      </c>
      <c r="E138" s="111">
        <v>62500</v>
      </c>
      <c r="F138" s="74"/>
      <c r="G138" s="129">
        <f t="shared" si="10"/>
        <v>0</v>
      </c>
      <c r="H138" s="129">
        <f t="shared" si="11"/>
        <v>0</v>
      </c>
      <c r="I138" s="129">
        <f t="shared" si="12"/>
        <v>0</v>
      </c>
      <c r="J138" s="129">
        <f t="shared" si="13"/>
        <v>0</v>
      </c>
      <c r="K138" s="129"/>
      <c r="L138" s="129"/>
      <c r="M138" s="129"/>
      <c r="N138" s="129"/>
      <c r="O138" s="129"/>
    </row>
    <row r="139" spans="1:15" x14ac:dyDescent="0.2">
      <c r="A139" s="121" t="s">
        <v>244</v>
      </c>
      <c r="B139" s="121" t="s">
        <v>1</v>
      </c>
      <c r="C139" s="75">
        <v>42752</v>
      </c>
      <c r="D139" s="74" t="s">
        <v>231</v>
      </c>
      <c r="E139" s="111">
        <v>112184.32000000001</v>
      </c>
      <c r="F139" s="74"/>
      <c r="G139" s="129">
        <f t="shared" si="10"/>
        <v>0</v>
      </c>
      <c r="H139" s="129">
        <f t="shared" si="11"/>
        <v>0</v>
      </c>
      <c r="I139" s="129">
        <f t="shared" si="12"/>
        <v>0</v>
      </c>
      <c r="J139" s="129">
        <f t="shared" si="13"/>
        <v>0</v>
      </c>
      <c r="K139" s="129"/>
      <c r="L139" s="129"/>
      <c r="M139" s="129"/>
      <c r="N139" s="129"/>
      <c r="O139" s="129"/>
    </row>
    <row r="140" spans="1:15" x14ac:dyDescent="0.2">
      <c r="A140" s="121" t="s">
        <v>239</v>
      </c>
      <c r="B140" s="121" t="s">
        <v>1</v>
      </c>
      <c r="C140" s="75">
        <v>42753</v>
      </c>
      <c r="D140" s="74" t="s">
        <v>231</v>
      </c>
      <c r="E140" s="111">
        <v>146433</v>
      </c>
      <c r="F140" s="74"/>
      <c r="G140" s="129">
        <f t="shared" si="10"/>
        <v>0</v>
      </c>
      <c r="H140" s="129">
        <f t="shared" si="11"/>
        <v>0</v>
      </c>
      <c r="I140" s="129">
        <f t="shared" si="12"/>
        <v>0</v>
      </c>
      <c r="J140" s="129">
        <f t="shared" si="13"/>
        <v>0</v>
      </c>
      <c r="K140" s="129"/>
      <c r="L140" s="129"/>
      <c r="M140" s="129"/>
      <c r="N140" s="129"/>
      <c r="O140" s="129"/>
    </row>
    <row r="141" spans="1:15" x14ac:dyDescent="0.2">
      <c r="A141" s="121" t="s">
        <v>237</v>
      </c>
      <c r="B141" s="121" t="s">
        <v>40</v>
      </c>
      <c r="C141" s="75">
        <v>42754</v>
      </c>
      <c r="D141" s="74" t="s">
        <v>231</v>
      </c>
      <c r="E141" s="111">
        <v>50000</v>
      </c>
      <c r="F141" s="74"/>
      <c r="G141" s="129">
        <f t="shared" si="10"/>
        <v>0</v>
      </c>
      <c r="H141" s="129">
        <f t="shared" si="11"/>
        <v>0</v>
      </c>
      <c r="I141" s="129">
        <f t="shared" si="12"/>
        <v>0</v>
      </c>
      <c r="J141" s="129">
        <f t="shared" si="13"/>
        <v>0</v>
      </c>
      <c r="K141" s="129"/>
      <c r="L141" s="129"/>
      <c r="M141" s="129"/>
      <c r="N141" s="129"/>
      <c r="O141" s="129"/>
    </row>
    <row r="142" spans="1:15" x14ac:dyDescent="0.2">
      <c r="A142" s="121" t="s">
        <v>251</v>
      </c>
      <c r="B142" s="121" t="s">
        <v>9</v>
      </c>
      <c r="C142" s="75">
        <v>42755</v>
      </c>
      <c r="D142" s="74" t="s">
        <v>231</v>
      </c>
      <c r="E142" s="111">
        <v>50045.279999999999</v>
      </c>
      <c r="F142" s="74"/>
      <c r="G142" s="129">
        <f t="shared" si="10"/>
        <v>0</v>
      </c>
      <c r="H142" s="129">
        <f t="shared" si="11"/>
        <v>0</v>
      </c>
      <c r="I142" s="129">
        <f t="shared" si="12"/>
        <v>0</v>
      </c>
      <c r="J142" s="129">
        <f t="shared" si="13"/>
        <v>0</v>
      </c>
      <c r="K142" s="129"/>
      <c r="L142" s="129"/>
      <c r="M142" s="129"/>
      <c r="N142" s="129"/>
      <c r="O142" s="129"/>
    </row>
    <row r="143" spans="1:15" x14ac:dyDescent="0.2">
      <c r="A143" s="121" t="s">
        <v>248</v>
      </c>
      <c r="B143" s="121" t="s">
        <v>2</v>
      </c>
      <c r="C143" s="75">
        <v>42759</v>
      </c>
      <c r="D143" s="74" t="s">
        <v>231</v>
      </c>
      <c r="E143" s="111">
        <v>2000000</v>
      </c>
      <c r="F143" s="74"/>
      <c r="G143" s="129">
        <f t="shared" si="10"/>
        <v>0</v>
      </c>
      <c r="H143" s="129">
        <f t="shared" si="11"/>
        <v>0</v>
      </c>
      <c r="I143" s="129">
        <f t="shared" si="12"/>
        <v>0</v>
      </c>
      <c r="J143" s="129">
        <f t="shared" si="13"/>
        <v>0</v>
      </c>
      <c r="K143" s="129"/>
      <c r="L143" s="129"/>
      <c r="M143" s="129"/>
      <c r="N143" s="129"/>
      <c r="O143" s="129"/>
    </row>
    <row r="144" spans="1:15" x14ac:dyDescent="0.2">
      <c r="A144" s="121" t="s">
        <v>253</v>
      </c>
      <c r="B144" s="121" t="s">
        <v>7</v>
      </c>
      <c r="C144" s="75">
        <v>42759</v>
      </c>
      <c r="D144" s="74" t="s">
        <v>231</v>
      </c>
      <c r="E144" s="111">
        <v>56135.75</v>
      </c>
      <c r="F144" s="74"/>
      <c r="G144" s="129">
        <f t="shared" si="10"/>
        <v>0</v>
      </c>
      <c r="H144" s="129">
        <f t="shared" si="11"/>
        <v>0</v>
      </c>
      <c r="I144" s="129">
        <f t="shared" si="12"/>
        <v>0</v>
      </c>
      <c r="J144" s="129">
        <f t="shared" si="13"/>
        <v>0</v>
      </c>
      <c r="K144" s="129"/>
      <c r="L144" s="129"/>
      <c r="M144" s="129"/>
      <c r="N144" s="129"/>
      <c r="O144" s="129"/>
    </row>
    <row r="145" spans="1:15" x14ac:dyDescent="0.2">
      <c r="A145" s="121" t="s">
        <v>240</v>
      </c>
      <c r="B145" s="121" t="s">
        <v>40</v>
      </c>
      <c r="C145" s="75">
        <v>42760</v>
      </c>
      <c r="D145" s="74" t="s">
        <v>231</v>
      </c>
      <c r="E145" s="111">
        <v>50000</v>
      </c>
      <c r="F145" s="74"/>
      <c r="G145" s="129">
        <f t="shared" si="10"/>
        <v>0</v>
      </c>
      <c r="H145" s="129">
        <f t="shared" si="11"/>
        <v>0</v>
      </c>
      <c r="I145" s="129">
        <f t="shared" si="12"/>
        <v>0</v>
      </c>
      <c r="J145" s="129">
        <f t="shared" si="13"/>
        <v>0</v>
      </c>
      <c r="K145" s="129"/>
      <c r="L145" s="129"/>
      <c r="M145" s="129"/>
      <c r="N145" s="129"/>
      <c r="O145" s="129"/>
    </row>
    <row r="146" spans="1:15" x14ac:dyDescent="0.2">
      <c r="A146" s="121" t="s">
        <v>245</v>
      </c>
      <c r="B146" s="121" t="s">
        <v>9</v>
      </c>
      <c r="C146" s="75">
        <v>42760</v>
      </c>
      <c r="D146" s="74" t="s">
        <v>231</v>
      </c>
      <c r="E146" s="111">
        <v>137499.5</v>
      </c>
      <c r="F146" s="74"/>
      <c r="G146" s="129">
        <f t="shared" si="10"/>
        <v>0</v>
      </c>
      <c r="H146" s="129">
        <f t="shared" si="11"/>
        <v>0</v>
      </c>
      <c r="I146" s="129">
        <f t="shared" si="12"/>
        <v>0</v>
      </c>
      <c r="J146" s="129">
        <f t="shared" si="13"/>
        <v>0</v>
      </c>
      <c r="K146" s="129"/>
      <c r="L146" s="129"/>
      <c r="M146" s="129"/>
      <c r="N146" s="129"/>
      <c r="O146" s="129"/>
    </row>
    <row r="147" spans="1:15" x14ac:dyDescent="0.2">
      <c r="A147" s="121" t="s">
        <v>241</v>
      </c>
      <c r="B147" s="121" t="s">
        <v>40</v>
      </c>
      <c r="C147" s="75">
        <v>42761</v>
      </c>
      <c r="D147" s="74" t="s">
        <v>231</v>
      </c>
      <c r="E147" s="111">
        <v>50000</v>
      </c>
      <c r="F147" s="74"/>
      <c r="G147" s="129">
        <f t="shared" si="10"/>
        <v>0</v>
      </c>
      <c r="H147" s="129">
        <f t="shared" si="11"/>
        <v>0</v>
      </c>
      <c r="I147" s="129">
        <f t="shared" si="12"/>
        <v>0</v>
      </c>
      <c r="J147" s="129">
        <f t="shared" si="13"/>
        <v>0</v>
      </c>
      <c r="K147" s="129"/>
      <c r="L147" s="129"/>
      <c r="M147" s="129"/>
      <c r="N147" s="129"/>
      <c r="O147" s="129"/>
    </row>
    <row r="148" spans="1:15" x14ac:dyDescent="0.2">
      <c r="A148" s="121" t="s">
        <v>249</v>
      </c>
      <c r="B148" s="121" t="s">
        <v>6</v>
      </c>
      <c r="C148" s="113">
        <v>42761</v>
      </c>
      <c r="D148" s="74" t="s">
        <v>231</v>
      </c>
      <c r="E148" s="111">
        <v>65000</v>
      </c>
      <c r="F148" s="74"/>
      <c r="G148" s="129">
        <f t="shared" si="10"/>
        <v>0</v>
      </c>
      <c r="H148" s="129">
        <f t="shared" si="11"/>
        <v>0</v>
      </c>
      <c r="I148" s="129">
        <f t="shared" si="12"/>
        <v>0</v>
      </c>
      <c r="J148" s="129">
        <f t="shared" si="13"/>
        <v>0</v>
      </c>
      <c r="K148" s="129"/>
      <c r="L148" s="129"/>
      <c r="M148" s="129"/>
      <c r="N148" s="129"/>
      <c r="O148" s="129"/>
    </row>
    <row r="149" spans="1:15" x14ac:dyDescent="0.2">
      <c r="A149" s="121" t="s">
        <v>243</v>
      </c>
      <c r="B149" s="121" t="s">
        <v>8</v>
      </c>
      <c r="C149" s="75">
        <v>42766</v>
      </c>
      <c r="D149" s="74" t="s">
        <v>231</v>
      </c>
      <c r="E149" s="111">
        <v>50000</v>
      </c>
      <c r="F149" s="74"/>
      <c r="G149" s="129">
        <f t="shared" si="10"/>
        <v>0</v>
      </c>
      <c r="H149" s="129">
        <f t="shared" si="11"/>
        <v>0</v>
      </c>
      <c r="I149" s="129">
        <f t="shared" si="12"/>
        <v>0</v>
      </c>
      <c r="J149" s="129">
        <f t="shared" si="13"/>
        <v>0</v>
      </c>
      <c r="K149" s="129"/>
      <c r="L149" s="129"/>
      <c r="M149" s="129"/>
      <c r="N149" s="129"/>
      <c r="O149" s="129"/>
    </row>
    <row r="150" spans="1:15" x14ac:dyDescent="0.2">
      <c r="A150" s="121" t="s">
        <v>256</v>
      </c>
      <c r="B150" s="121" t="s">
        <v>9</v>
      </c>
      <c r="C150" s="75">
        <v>42767</v>
      </c>
      <c r="D150" s="74" t="s">
        <v>231</v>
      </c>
      <c r="E150" s="111">
        <v>50500</v>
      </c>
      <c r="F150" s="74"/>
      <c r="G150" s="129">
        <f t="shared" si="10"/>
        <v>0</v>
      </c>
      <c r="H150" s="129">
        <f t="shared" si="11"/>
        <v>0</v>
      </c>
      <c r="I150" s="129">
        <f t="shared" si="12"/>
        <v>0</v>
      </c>
      <c r="J150" s="129">
        <f t="shared" si="13"/>
        <v>0</v>
      </c>
      <c r="K150" s="129"/>
      <c r="L150" s="129"/>
      <c r="M150" s="129"/>
      <c r="N150" s="129"/>
      <c r="O150" s="129"/>
    </row>
    <row r="151" spans="1:15" x14ac:dyDescent="0.2">
      <c r="A151" s="121" t="s">
        <v>257</v>
      </c>
      <c r="B151" s="121" t="s">
        <v>8</v>
      </c>
      <c r="C151" s="75">
        <v>42768</v>
      </c>
      <c r="D151" s="74" t="s">
        <v>231</v>
      </c>
      <c r="E151" s="111">
        <v>51500</v>
      </c>
      <c r="F151" s="74"/>
      <c r="G151" s="129">
        <f t="shared" si="10"/>
        <v>0</v>
      </c>
      <c r="H151" s="129">
        <f t="shared" si="11"/>
        <v>0</v>
      </c>
      <c r="I151" s="129">
        <f t="shared" si="12"/>
        <v>0</v>
      </c>
      <c r="J151" s="129">
        <f t="shared" si="13"/>
        <v>0</v>
      </c>
      <c r="K151" s="129"/>
      <c r="L151" s="129"/>
      <c r="M151" s="129"/>
      <c r="N151" s="129"/>
      <c r="O151" s="129"/>
    </row>
    <row r="152" spans="1:15" x14ac:dyDescent="0.2">
      <c r="A152" s="121" t="s">
        <v>250</v>
      </c>
      <c r="B152" s="121" t="s">
        <v>9</v>
      </c>
      <c r="C152" s="75">
        <v>42773</v>
      </c>
      <c r="D152" s="74" t="s">
        <v>231</v>
      </c>
      <c r="E152" s="111">
        <v>200000</v>
      </c>
      <c r="F152" s="74"/>
      <c r="G152" s="129">
        <f t="shared" si="10"/>
        <v>0</v>
      </c>
      <c r="H152" s="129">
        <f t="shared" si="11"/>
        <v>0</v>
      </c>
      <c r="I152" s="129">
        <f t="shared" si="12"/>
        <v>0</v>
      </c>
      <c r="J152" s="129">
        <f t="shared" si="13"/>
        <v>0</v>
      </c>
      <c r="K152" s="129"/>
      <c r="L152" s="129"/>
      <c r="M152" s="129"/>
      <c r="N152" s="129"/>
      <c r="O152" s="129"/>
    </row>
    <row r="153" spans="1:15" x14ac:dyDescent="0.2">
      <c r="A153" s="121" t="s">
        <v>242</v>
      </c>
      <c r="B153" s="121" t="s">
        <v>8</v>
      </c>
      <c r="C153" s="75">
        <v>42774</v>
      </c>
      <c r="D153" s="74" t="s">
        <v>231</v>
      </c>
      <c r="E153" s="111">
        <v>250000</v>
      </c>
      <c r="F153" s="74"/>
      <c r="G153" s="129">
        <f t="shared" si="10"/>
        <v>0</v>
      </c>
      <c r="H153" s="129">
        <f t="shared" si="11"/>
        <v>0</v>
      </c>
      <c r="I153" s="129">
        <f t="shared" si="12"/>
        <v>0</v>
      </c>
      <c r="J153" s="129">
        <f t="shared" si="13"/>
        <v>0</v>
      </c>
      <c r="K153" s="129"/>
      <c r="L153" s="129"/>
      <c r="M153" s="129"/>
      <c r="N153" s="129"/>
      <c r="O153" s="129"/>
    </row>
    <row r="154" spans="1:15" x14ac:dyDescent="0.2">
      <c r="A154" s="121" t="s">
        <v>252</v>
      </c>
      <c r="B154" s="121" t="s">
        <v>2</v>
      </c>
      <c r="C154" s="75">
        <v>42774</v>
      </c>
      <c r="D154" s="74" t="s">
        <v>231</v>
      </c>
      <c r="E154" s="111">
        <v>751372.5</v>
      </c>
      <c r="F154" s="74"/>
      <c r="G154" s="129">
        <f t="shared" si="10"/>
        <v>0</v>
      </c>
      <c r="H154" s="129">
        <f t="shared" si="11"/>
        <v>0</v>
      </c>
      <c r="I154" s="129">
        <f t="shared" si="12"/>
        <v>0</v>
      </c>
      <c r="J154" s="129">
        <f t="shared" si="13"/>
        <v>0</v>
      </c>
      <c r="K154" s="129"/>
      <c r="L154" s="129"/>
      <c r="M154" s="129"/>
      <c r="N154" s="129"/>
      <c r="O154" s="129"/>
    </row>
    <row r="155" spans="1:15" x14ac:dyDescent="0.2">
      <c r="A155" s="121" t="s">
        <v>254</v>
      </c>
      <c r="B155" s="121" t="s">
        <v>1</v>
      </c>
      <c r="C155" s="75">
        <v>42774</v>
      </c>
      <c r="D155" s="74" t="s">
        <v>231</v>
      </c>
      <c r="E155" s="111">
        <v>75000</v>
      </c>
      <c r="F155" s="74"/>
      <c r="G155" s="129">
        <f t="shared" si="10"/>
        <v>0</v>
      </c>
      <c r="H155" s="129">
        <f t="shared" si="11"/>
        <v>0</v>
      </c>
      <c r="I155" s="129">
        <f t="shared" si="12"/>
        <v>0</v>
      </c>
      <c r="J155" s="129">
        <f t="shared" si="13"/>
        <v>0</v>
      </c>
      <c r="K155" s="129"/>
      <c r="L155" s="129"/>
      <c r="M155" s="129"/>
      <c r="N155" s="129"/>
      <c r="O155" s="129"/>
    </row>
    <row r="156" spans="1:15" x14ac:dyDescent="0.2">
      <c r="A156" s="121" t="s">
        <v>246</v>
      </c>
      <c r="B156" s="121" t="s">
        <v>2</v>
      </c>
      <c r="C156" s="75">
        <v>42775</v>
      </c>
      <c r="D156" s="74" t="s">
        <v>231</v>
      </c>
      <c r="E156" s="111">
        <v>50000</v>
      </c>
      <c r="F156" s="74"/>
      <c r="G156" s="129">
        <f t="shared" si="10"/>
        <v>0</v>
      </c>
      <c r="H156" s="129">
        <f t="shared" si="11"/>
        <v>0</v>
      </c>
      <c r="I156" s="129">
        <f t="shared" si="12"/>
        <v>0</v>
      </c>
      <c r="J156" s="129">
        <f t="shared" si="13"/>
        <v>0</v>
      </c>
      <c r="K156" s="129"/>
      <c r="L156" s="129"/>
      <c r="M156" s="129"/>
      <c r="N156" s="129"/>
      <c r="O156" s="129"/>
    </row>
    <row r="157" spans="1:15" x14ac:dyDescent="0.2">
      <c r="A157" s="121" t="s">
        <v>260</v>
      </c>
      <c r="B157" s="121" t="s">
        <v>6</v>
      </c>
      <c r="C157" s="75">
        <v>42776</v>
      </c>
      <c r="D157" s="74" t="s">
        <v>231</v>
      </c>
      <c r="E157" s="111">
        <v>78000</v>
      </c>
      <c r="F157" s="74"/>
      <c r="G157" s="129">
        <f t="shared" si="10"/>
        <v>0</v>
      </c>
      <c r="H157" s="129">
        <f t="shared" si="11"/>
        <v>0</v>
      </c>
      <c r="I157" s="129">
        <f t="shared" si="12"/>
        <v>0</v>
      </c>
      <c r="J157" s="129">
        <f t="shared" si="13"/>
        <v>0</v>
      </c>
      <c r="K157" s="129"/>
      <c r="L157" s="129"/>
      <c r="M157" s="129"/>
      <c r="N157" s="129"/>
      <c r="O157" s="129"/>
    </row>
    <row r="158" spans="1:15" x14ac:dyDescent="0.2">
      <c r="A158" s="121" t="s">
        <v>262</v>
      </c>
      <c r="B158" s="121" t="s">
        <v>6</v>
      </c>
      <c r="C158" s="75">
        <v>42776</v>
      </c>
      <c r="D158" s="74" t="s">
        <v>231</v>
      </c>
      <c r="E158" s="111">
        <v>50000</v>
      </c>
      <c r="F158" s="74"/>
      <c r="G158" s="129">
        <f t="shared" si="10"/>
        <v>0</v>
      </c>
      <c r="H158" s="129">
        <f t="shared" si="11"/>
        <v>0</v>
      </c>
      <c r="I158" s="129">
        <f t="shared" si="12"/>
        <v>0</v>
      </c>
      <c r="J158" s="129">
        <f t="shared" si="13"/>
        <v>0</v>
      </c>
      <c r="K158" s="129"/>
      <c r="L158" s="129"/>
      <c r="M158" s="129"/>
      <c r="N158" s="129"/>
      <c r="O158" s="129"/>
    </row>
    <row r="159" spans="1:15" x14ac:dyDescent="0.2">
      <c r="A159" s="121" t="s">
        <v>261</v>
      </c>
      <c r="B159" s="121" t="s">
        <v>7</v>
      </c>
      <c r="C159" s="75">
        <v>42779</v>
      </c>
      <c r="D159" s="74" t="s">
        <v>65</v>
      </c>
      <c r="E159" s="111">
        <v>0</v>
      </c>
      <c r="F159" s="74"/>
      <c r="G159" s="129">
        <f t="shared" si="10"/>
        <v>0</v>
      </c>
      <c r="H159" s="129">
        <f t="shared" si="11"/>
        <v>0</v>
      </c>
      <c r="I159" s="129">
        <f t="shared" si="12"/>
        <v>0</v>
      </c>
      <c r="J159" s="129">
        <f t="shared" si="13"/>
        <v>0</v>
      </c>
      <c r="K159" s="129"/>
      <c r="L159" s="129"/>
      <c r="M159" s="129"/>
      <c r="N159" s="129"/>
      <c r="O159" s="129"/>
    </row>
    <row r="160" spans="1:15" x14ac:dyDescent="0.2">
      <c r="A160" s="121" t="s">
        <v>247</v>
      </c>
      <c r="B160" s="121" t="s">
        <v>40</v>
      </c>
      <c r="C160" s="75">
        <v>42780</v>
      </c>
      <c r="D160" s="74" t="s">
        <v>231</v>
      </c>
      <c r="E160" s="111">
        <v>88500</v>
      </c>
      <c r="F160" s="74"/>
      <c r="G160" s="129">
        <f t="shared" si="10"/>
        <v>0</v>
      </c>
      <c r="H160" s="129">
        <f t="shared" si="11"/>
        <v>0</v>
      </c>
      <c r="I160" s="129">
        <f t="shared" si="12"/>
        <v>0</v>
      </c>
      <c r="J160" s="129">
        <f t="shared" si="13"/>
        <v>0</v>
      </c>
      <c r="K160" s="129"/>
      <c r="L160" s="129"/>
      <c r="M160" s="129"/>
      <c r="N160" s="129"/>
      <c r="O160" s="129"/>
    </row>
    <row r="161" spans="1:15" x14ac:dyDescent="0.2">
      <c r="A161" s="121" t="s">
        <v>258</v>
      </c>
      <c r="B161" s="121" t="s">
        <v>40</v>
      </c>
      <c r="C161" s="75">
        <v>42783</v>
      </c>
      <c r="D161" s="74" t="s">
        <v>231</v>
      </c>
      <c r="E161" s="111">
        <v>150000</v>
      </c>
      <c r="F161" s="74"/>
      <c r="G161" s="129">
        <f t="shared" si="10"/>
        <v>0</v>
      </c>
      <c r="H161" s="129">
        <f t="shared" si="11"/>
        <v>0</v>
      </c>
      <c r="I161" s="129">
        <f t="shared" si="12"/>
        <v>0</v>
      </c>
      <c r="J161" s="129">
        <f t="shared" si="13"/>
        <v>0</v>
      </c>
      <c r="K161" s="129"/>
      <c r="L161" s="129"/>
      <c r="M161" s="129"/>
      <c r="N161" s="129"/>
      <c r="O161" s="129"/>
    </row>
    <row r="162" spans="1:15" x14ac:dyDescent="0.2">
      <c r="A162" s="121" t="s">
        <v>259</v>
      </c>
      <c r="B162" s="121" t="s">
        <v>40</v>
      </c>
      <c r="C162" s="75">
        <v>42783</v>
      </c>
      <c r="D162" s="74" t="s">
        <v>65</v>
      </c>
      <c r="E162" s="111">
        <v>0</v>
      </c>
      <c r="F162" s="74"/>
      <c r="G162" s="129">
        <f t="shared" si="10"/>
        <v>0</v>
      </c>
      <c r="H162" s="129">
        <f t="shared" si="11"/>
        <v>0</v>
      </c>
      <c r="I162" s="129">
        <f t="shared" si="12"/>
        <v>0</v>
      </c>
      <c r="J162" s="129">
        <f t="shared" si="13"/>
        <v>0</v>
      </c>
      <c r="K162" s="129"/>
      <c r="L162" s="129"/>
      <c r="M162" s="129"/>
      <c r="N162" s="129"/>
      <c r="O162" s="129"/>
    </row>
    <row r="163" spans="1:15" x14ac:dyDescent="0.2">
      <c r="A163" s="121" t="s">
        <v>255</v>
      </c>
      <c r="B163" s="121" t="s">
        <v>2</v>
      </c>
      <c r="C163" s="75">
        <v>42788</v>
      </c>
      <c r="D163" s="74" t="s">
        <v>231</v>
      </c>
      <c r="E163" s="111">
        <v>8000000</v>
      </c>
      <c r="F163" s="74"/>
      <c r="G163" s="129">
        <f t="shared" si="10"/>
        <v>0</v>
      </c>
      <c r="H163" s="129">
        <f t="shared" si="11"/>
        <v>0</v>
      </c>
      <c r="I163" s="129">
        <f t="shared" si="12"/>
        <v>0</v>
      </c>
      <c r="J163" s="129">
        <f t="shared" si="13"/>
        <v>0</v>
      </c>
      <c r="K163" s="129"/>
      <c r="L163" s="129"/>
      <c r="M163" s="129"/>
      <c r="N163" s="129"/>
      <c r="O163" s="129"/>
    </row>
    <row r="164" spans="1:15" x14ac:dyDescent="0.2">
      <c r="A164" s="121" t="s">
        <v>265</v>
      </c>
      <c r="B164" s="121" t="s">
        <v>6</v>
      </c>
      <c r="C164" s="75">
        <v>42788</v>
      </c>
      <c r="D164" s="74" t="s">
        <v>65</v>
      </c>
      <c r="E164" s="111">
        <v>0</v>
      </c>
      <c r="F164" s="74"/>
      <c r="G164" s="129">
        <f t="shared" si="10"/>
        <v>0</v>
      </c>
      <c r="H164" s="129">
        <f t="shared" si="11"/>
        <v>0</v>
      </c>
      <c r="I164" s="129">
        <f t="shared" si="12"/>
        <v>0</v>
      </c>
      <c r="J164" s="129">
        <f t="shared" si="13"/>
        <v>0</v>
      </c>
      <c r="K164" s="129"/>
      <c r="L164" s="129"/>
      <c r="M164" s="129"/>
      <c r="N164" s="129"/>
      <c r="O164" s="129"/>
    </row>
    <row r="165" spans="1:15" x14ac:dyDescent="0.2">
      <c r="A165" s="121" t="s">
        <v>266</v>
      </c>
      <c r="B165" s="121" t="s">
        <v>6</v>
      </c>
      <c r="C165" s="75">
        <v>42789</v>
      </c>
      <c r="D165" s="74" t="s">
        <v>65</v>
      </c>
      <c r="E165" s="111">
        <v>0</v>
      </c>
      <c r="F165" s="74"/>
      <c r="G165" s="129">
        <f t="shared" si="10"/>
        <v>0</v>
      </c>
      <c r="H165" s="129">
        <f t="shared" si="11"/>
        <v>0</v>
      </c>
      <c r="I165" s="129">
        <f t="shared" si="12"/>
        <v>0</v>
      </c>
      <c r="J165" s="129">
        <f t="shared" si="13"/>
        <v>0</v>
      </c>
      <c r="K165" s="129"/>
      <c r="L165" s="129"/>
      <c r="M165" s="129"/>
      <c r="N165" s="129"/>
      <c r="O165" s="129"/>
    </row>
    <row r="166" spans="1:15" x14ac:dyDescent="0.2">
      <c r="A166" s="121" t="s">
        <v>263</v>
      </c>
      <c r="B166" s="121" t="s">
        <v>1</v>
      </c>
      <c r="C166" s="75">
        <v>42801</v>
      </c>
      <c r="D166" s="74" t="s">
        <v>231</v>
      </c>
      <c r="E166" s="111">
        <v>77002.759999999995</v>
      </c>
      <c r="F166" s="74"/>
      <c r="G166" s="129">
        <f t="shared" si="10"/>
        <v>0</v>
      </c>
      <c r="H166" s="129">
        <f t="shared" si="11"/>
        <v>0</v>
      </c>
      <c r="I166" s="129">
        <f t="shared" si="12"/>
        <v>0</v>
      </c>
      <c r="J166" s="129">
        <f t="shared" si="13"/>
        <v>0</v>
      </c>
      <c r="K166" s="129"/>
      <c r="L166" s="129"/>
      <c r="M166" s="129"/>
      <c r="N166" s="129"/>
      <c r="O166" s="129"/>
    </row>
    <row r="167" spans="1:15" x14ac:dyDescent="0.2">
      <c r="A167" s="121" t="s">
        <v>264</v>
      </c>
      <c r="B167" s="121" t="s">
        <v>40</v>
      </c>
      <c r="C167" s="75">
        <v>42802</v>
      </c>
      <c r="D167" s="74" t="s">
        <v>65</v>
      </c>
      <c r="E167" s="111">
        <v>0</v>
      </c>
      <c r="F167" s="74"/>
      <c r="G167" s="129">
        <f t="shared" si="10"/>
        <v>0</v>
      </c>
      <c r="H167" s="129">
        <f t="shared" si="11"/>
        <v>0</v>
      </c>
      <c r="I167" s="129">
        <f t="shared" si="12"/>
        <v>0</v>
      </c>
      <c r="J167" s="129">
        <f t="shared" si="13"/>
        <v>0</v>
      </c>
      <c r="K167" s="129"/>
      <c r="L167" s="129"/>
      <c r="M167" s="129"/>
      <c r="N167" s="129"/>
      <c r="O167" s="129"/>
    </row>
    <row r="168" spans="1:15" x14ac:dyDescent="0.2">
      <c r="A168" s="121" t="s">
        <v>267</v>
      </c>
      <c r="B168" s="121" t="s">
        <v>2</v>
      </c>
      <c r="C168" s="75">
        <v>42808</v>
      </c>
      <c r="D168" s="74" t="s">
        <v>231</v>
      </c>
      <c r="E168" s="111">
        <v>400000</v>
      </c>
      <c r="F168" s="74"/>
      <c r="G168" s="129">
        <f t="shared" si="10"/>
        <v>0</v>
      </c>
      <c r="H168" s="129">
        <f t="shared" si="11"/>
        <v>0</v>
      </c>
      <c r="I168" s="129">
        <f t="shared" si="12"/>
        <v>0</v>
      </c>
      <c r="J168" s="129">
        <f t="shared" si="13"/>
        <v>0</v>
      </c>
      <c r="K168" s="129"/>
      <c r="L168" s="129"/>
      <c r="M168" s="129"/>
      <c r="N168" s="129"/>
      <c r="O168" s="129"/>
    </row>
    <row r="169" spans="1:15" x14ac:dyDescent="0.2">
      <c r="A169" s="121" t="s">
        <v>268</v>
      </c>
      <c r="B169" s="121" t="s">
        <v>2</v>
      </c>
      <c r="C169" s="75">
        <v>42808</v>
      </c>
      <c r="D169" s="74" t="s">
        <v>231</v>
      </c>
      <c r="E169" s="111">
        <v>50001</v>
      </c>
      <c r="F169" s="74"/>
      <c r="G169" s="129">
        <f t="shared" si="10"/>
        <v>0</v>
      </c>
      <c r="H169" s="129">
        <f t="shared" si="11"/>
        <v>0</v>
      </c>
      <c r="I169" s="129">
        <f t="shared" si="12"/>
        <v>0</v>
      </c>
      <c r="J169" s="129">
        <f t="shared" si="13"/>
        <v>0</v>
      </c>
      <c r="K169" s="129"/>
      <c r="L169" s="129"/>
      <c r="M169" s="129"/>
      <c r="N169" s="129"/>
      <c r="O169" s="129"/>
    </row>
    <row r="170" spans="1:15" x14ac:dyDescent="0.2">
      <c r="A170" s="121" t="s">
        <v>270</v>
      </c>
      <c r="B170" s="121" t="s">
        <v>1</v>
      </c>
      <c r="C170" s="75">
        <v>42811</v>
      </c>
      <c r="D170" s="74" t="s">
        <v>231</v>
      </c>
      <c r="E170" s="111">
        <v>112500</v>
      </c>
      <c r="F170" s="74"/>
      <c r="G170" s="129">
        <f t="shared" si="10"/>
        <v>0</v>
      </c>
      <c r="H170" s="129">
        <f t="shared" si="11"/>
        <v>0</v>
      </c>
      <c r="I170" s="129">
        <f t="shared" si="12"/>
        <v>0</v>
      </c>
      <c r="J170" s="129">
        <f t="shared" si="13"/>
        <v>0</v>
      </c>
      <c r="K170" s="129"/>
      <c r="L170" s="129"/>
      <c r="M170" s="129"/>
      <c r="N170" s="129"/>
      <c r="O170" s="129"/>
    </row>
    <row r="171" spans="1:15" x14ac:dyDescent="0.2">
      <c r="A171" s="121" t="s">
        <v>274</v>
      </c>
      <c r="B171" s="121" t="s">
        <v>8</v>
      </c>
      <c r="C171" s="75">
        <v>42814</v>
      </c>
      <c r="D171" s="74" t="s">
        <v>231</v>
      </c>
      <c r="E171" s="111">
        <v>100000</v>
      </c>
      <c r="F171" s="74"/>
      <c r="G171" s="129">
        <f t="shared" si="10"/>
        <v>0</v>
      </c>
      <c r="H171" s="129">
        <f t="shared" si="11"/>
        <v>0</v>
      </c>
      <c r="I171" s="129">
        <f t="shared" si="12"/>
        <v>0</v>
      </c>
      <c r="J171" s="129">
        <f t="shared" si="13"/>
        <v>0</v>
      </c>
      <c r="K171" s="129"/>
      <c r="L171" s="129"/>
      <c r="M171" s="129"/>
      <c r="N171" s="129"/>
      <c r="O171" s="129"/>
    </row>
    <row r="172" spans="1:15" x14ac:dyDescent="0.2">
      <c r="A172" s="121" t="s">
        <v>272</v>
      </c>
      <c r="B172" s="121" t="s">
        <v>1</v>
      </c>
      <c r="C172" s="75">
        <v>42816</v>
      </c>
      <c r="D172" s="74" t="s">
        <v>231</v>
      </c>
      <c r="E172" s="111">
        <v>61107.26</v>
      </c>
      <c r="F172" s="74"/>
      <c r="G172" s="129">
        <f t="shared" si="10"/>
        <v>0</v>
      </c>
      <c r="H172" s="129">
        <f t="shared" si="11"/>
        <v>0</v>
      </c>
      <c r="I172" s="129">
        <f t="shared" si="12"/>
        <v>0</v>
      </c>
      <c r="J172" s="129">
        <f t="shared" si="13"/>
        <v>0</v>
      </c>
      <c r="K172" s="129"/>
      <c r="L172" s="129"/>
      <c r="M172" s="129"/>
      <c r="N172" s="129"/>
      <c r="O172" s="129"/>
    </row>
    <row r="173" spans="1:15" x14ac:dyDescent="0.2">
      <c r="A173" s="121" t="s">
        <v>269</v>
      </c>
      <c r="B173" s="121" t="s">
        <v>5</v>
      </c>
      <c r="C173" s="75">
        <v>42818</v>
      </c>
      <c r="D173" s="74" t="s">
        <v>231</v>
      </c>
      <c r="E173" s="111">
        <v>421269.68</v>
      </c>
      <c r="F173" s="74"/>
      <c r="G173" s="129">
        <f t="shared" si="10"/>
        <v>0</v>
      </c>
      <c r="H173" s="129">
        <f t="shared" si="11"/>
        <v>0</v>
      </c>
      <c r="I173" s="129">
        <f t="shared" si="12"/>
        <v>0</v>
      </c>
      <c r="J173" s="129">
        <f t="shared" si="13"/>
        <v>0</v>
      </c>
      <c r="K173" s="129"/>
      <c r="L173" s="129"/>
      <c r="M173" s="129"/>
      <c r="N173" s="129"/>
      <c r="O173" s="129"/>
    </row>
    <row r="174" spans="1:15" x14ac:dyDescent="0.2">
      <c r="A174" s="121" t="s">
        <v>271</v>
      </c>
      <c r="B174" s="121" t="s">
        <v>5</v>
      </c>
      <c r="C174" s="75">
        <v>42832</v>
      </c>
      <c r="D174" s="74" t="s">
        <v>231</v>
      </c>
      <c r="E174" s="111">
        <v>177162.75</v>
      </c>
      <c r="F174" s="74"/>
      <c r="G174" s="129">
        <f t="shared" si="10"/>
        <v>0</v>
      </c>
      <c r="H174" s="129">
        <f t="shared" si="11"/>
        <v>0</v>
      </c>
      <c r="I174" s="129">
        <f t="shared" si="12"/>
        <v>0</v>
      </c>
      <c r="J174" s="129">
        <f t="shared" si="13"/>
        <v>0</v>
      </c>
      <c r="K174" s="129"/>
      <c r="L174" s="129"/>
      <c r="M174" s="129"/>
      <c r="N174" s="129"/>
      <c r="O174" s="129"/>
    </row>
    <row r="175" spans="1:15" x14ac:dyDescent="0.2">
      <c r="A175" s="121" t="s">
        <v>273</v>
      </c>
      <c r="B175" s="121" t="s">
        <v>9</v>
      </c>
      <c r="C175" s="75">
        <v>42832</v>
      </c>
      <c r="D175" s="74" t="s">
        <v>231</v>
      </c>
      <c r="E175" s="111">
        <v>50000</v>
      </c>
      <c r="F175" s="74"/>
      <c r="G175" s="129">
        <f t="shared" si="10"/>
        <v>0</v>
      </c>
      <c r="H175" s="129">
        <f t="shared" si="11"/>
        <v>0</v>
      </c>
      <c r="I175" s="129">
        <f t="shared" si="12"/>
        <v>0</v>
      </c>
      <c r="J175" s="129">
        <f t="shared" si="13"/>
        <v>0</v>
      </c>
      <c r="K175" s="129"/>
      <c r="L175" s="129"/>
      <c r="M175" s="129"/>
      <c r="N175" s="129"/>
      <c r="O175" s="129"/>
    </row>
    <row r="176" spans="1:15" x14ac:dyDescent="0.2">
      <c r="A176" s="121" t="s">
        <v>276</v>
      </c>
      <c r="B176" s="121" t="s">
        <v>5</v>
      </c>
      <c r="C176" s="75">
        <v>42832</v>
      </c>
      <c r="D176" s="74" t="s">
        <v>231</v>
      </c>
      <c r="E176" s="111">
        <v>100000</v>
      </c>
      <c r="F176" s="74"/>
      <c r="G176" s="129">
        <f t="shared" si="10"/>
        <v>0</v>
      </c>
      <c r="H176" s="129">
        <f t="shared" si="11"/>
        <v>0</v>
      </c>
      <c r="I176" s="129">
        <f t="shared" si="12"/>
        <v>0</v>
      </c>
      <c r="J176" s="129">
        <f t="shared" si="13"/>
        <v>0</v>
      </c>
      <c r="K176" s="129"/>
      <c r="L176" s="129"/>
      <c r="M176" s="129"/>
      <c r="N176" s="129"/>
      <c r="O176" s="129"/>
    </row>
    <row r="177" spans="1:15" x14ac:dyDescent="0.2">
      <c r="A177" s="121" t="s">
        <v>281</v>
      </c>
      <c r="B177" s="121" t="s">
        <v>1</v>
      </c>
      <c r="C177" s="75">
        <v>42838</v>
      </c>
      <c r="D177" s="74" t="s">
        <v>231</v>
      </c>
      <c r="E177" s="111">
        <v>53950.8</v>
      </c>
      <c r="F177" s="74"/>
      <c r="G177" s="129">
        <f t="shared" si="10"/>
        <v>0</v>
      </c>
      <c r="H177" s="129">
        <f t="shared" si="11"/>
        <v>0</v>
      </c>
      <c r="I177" s="129">
        <f t="shared" si="12"/>
        <v>0</v>
      </c>
      <c r="J177" s="129">
        <f t="shared" si="13"/>
        <v>0</v>
      </c>
      <c r="K177" s="129"/>
      <c r="L177" s="129"/>
      <c r="M177" s="129"/>
      <c r="N177" s="129"/>
      <c r="O177" s="129"/>
    </row>
    <row r="178" spans="1:15" x14ac:dyDescent="0.2">
      <c r="A178" s="121" t="s">
        <v>275</v>
      </c>
      <c r="B178" s="121" t="s">
        <v>8</v>
      </c>
      <c r="C178" s="75">
        <v>42843</v>
      </c>
      <c r="D178" s="74" t="s">
        <v>231</v>
      </c>
      <c r="E178" s="111">
        <v>50000</v>
      </c>
      <c r="F178" s="74"/>
      <c r="G178" s="129">
        <f t="shared" si="10"/>
        <v>0</v>
      </c>
      <c r="H178" s="129">
        <f t="shared" si="11"/>
        <v>0</v>
      </c>
      <c r="I178" s="129">
        <f t="shared" si="12"/>
        <v>0</v>
      </c>
      <c r="J178" s="129">
        <f t="shared" si="13"/>
        <v>0</v>
      </c>
      <c r="K178" s="129"/>
      <c r="L178" s="129"/>
      <c r="M178" s="129"/>
      <c r="N178" s="129"/>
      <c r="O178" s="129"/>
    </row>
    <row r="179" spans="1:15" x14ac:dyDescent="0.2">
      <c r="A179" s="121" t="s">
        <v>277</v>
      </c>
      <c r="B179" s="121" t="s">
        <v>1</v>
      </c>
      <c r="C179" s="75">
        <v>42843</v>
      </c>
      <c r="D179" s="74" t="s">
        <v>231</v>
      </c>
      <c r="E179" s="111">
        <v>100000</v>
      </c>
      <c r="F179" s="74"/>
      <c r="G179" s="129">
        <f t="shared" si="10"/>
        <v>0</v>
      </c>
      <c r="H179" s="129">
        <f t="shared" si="11"/>
        <v>0</v>
      </c>
      <c r="I179" s="129">
        <f t="shared" si="12"/>
        <v>0</v>
      </c>
      <c r="J179" s="129">
        <f t="shared" si="13"/>
        <v>0</v>
      </c>
      <c r="K179" s="129"/>
      <c r="L179" s="129"/>
      <c r="M179" s="129"/>
      <c r="N179" s="129"/>
      <c r="O179" s="129"/>
    </row>
    <row r="180" spans="1:15" x14ac:dyDescent="0.2">
      <c r="A180" s="121" t="s">
        <v>285</v>
      </c>
      <c r="B180" s="121" t="s">
        <v>1</v>
      </c>
      <c r="C180" s="75">
        <v>42843</v>
      </c>
      <c r="D180" s="74" t="s">
        <v>65</v>
      </c>
      <c r="E180" s="111">
        <v>0</v>
      </c>
      <c r="F180" s="74"/>
      <c r="G180" s="129">
        <f t="shared" si="10"/>
        <v>0</v>
      </c>
      <c r="H180" s="129">
        <f t="shared" si="11"/>
        <v>0</v>
      </c>
      <c r="I180" s="129">
        <f t="shared" si="12"/>
        <v>0</v>
      </c>
      <c r="J180" s="129">
        <f t="shared" si="13"/>
        <v>0</v>
      </c>
      <c r="K180" s="129"/>
      <c r="L180" s="129"/>
      <c r="M180" s="129"/>
      <c r="N180" s="129"/>
      <c r="O180" s="129"/>
    </row>
    <row r="181" spans="1:15" x14ac:dyDescent="0.2">
      <c r="A181" s="121" t="s">
        <v>282</v>
      </c>
      <c r="B181" s="121" t="s">
        <v>5</v>
      </c>
      <c r="C181" s="75">
        <v>42844</v>
      </c>
      <c r="D181" s="74" t="s">
        <v>231</v>
      </c>
      <c r="E181" s="111">
        <v>175000</v>
      </c>
      <c r="F181" s="74"/>
      <c r="G181" s="129">
        <f t="shared" si="10"/>
        <v>0</v>
      </c>
      <c r="H181" s="129">
        <f t="shared" si="11"/>
        <v>0</v>
      </c>
      <c r="I181" s="129">
        <f t="shared" si="12"/>
        <v>0</v>
      </c>
      <c r="J181" s="129">
        <f t="shared" si="13"/>
        <v>0</v>
      </c>
      <c r="K181" s="129"/>
      <c r="L181" s="129"/>
      <c r="M181" s="129"/>
      <c r="N181" s="129"/>
      <c r="O181" s="129"/>
    </row>
    <row r="182" spans="1:15" x14ac:dyDescent="0.2">
      <c r="A182" s="121" t="s">
        <v>278</v>
      </c>
      <c r="B182" s="121" t="s">
        <v>7</v>
      </c>
      <c r="C182" s="75">
        <v>42849</v>
      </c>
      <c r="D182" s="74" t="s">
        <v>231</v>
      </c>
      <c r="E182" s="111">
        <v>87500</v>
      </c>
      <c r="F182" s="74"/>
      <c r="G182" s="129">
        <f t="shared" si="10"/>
        <v>0</v>
      </c>
      <c r="H182" s="129">
        <f t="shared" si="11"/>
        <v>0</v>
      </c>
      <c r="I182" s="129">
        <f t="shared" si="12"/>
        <v>0</v>
      </c>
      <c r="J182" s="129">
        <f t="shared" si="13"/>
        <v>0</v>
      </c>
      <c r="K182" s="129"/>
      <c r="L182" s="129"/>
      <c r="M182" s="129"/>
      <c r="N182" s="129"/>
      <c r="O182" s="129"/>
    </row>
    <row r="183" spans="1:15" x14ac:dyDescent="0.2">
      <c r="A183" s="121" t="s">
        <v>280</v>
      </c>
      <c r="B183" s="121" t="s">
        <v>40</v>
      </c>
      <c r="C183" s="75">
        <v>42851</v>
      </c>
      <c r="D183" s="74" t="s">
        <v>231</v>
      </c>
      <c r="E183" s="111">
        <v>100000</v>
      </c>
      <c r="F183" s="74"/>
      <c r="G183" s="129">
        <f t="shared" si="10"/>
        <v>0</v>
      </c>
      <c r="H183" s="129">
        <f t="shared" si="11"/>
        <v>0</v>
      </c>
      <c r="I183" s="129">
        <f t="shared" si="12"/>
        <v>0</v>
      </c>
      <c r="J183" s="129">
        <f t="shared" si="13"/>
        <v>0</v>
      </c>
      <c r="K183" s="129"/>
      <c r="L183" s="129"/>
      <c r="M183" s="129"/>
      <c r="N183" s="129"/>
      <c r="O183" s="129"/>
    </row>
    <row r="184" spans="1:15" x14ac:dyDescent="0.2">
      <c r="A184" s="121" t="s">
        <v>284</v>
      </c>
      <c r="B184" s="121" t="s">
        <v>1</v>
      </c>
      <c r="C184" s="75">
        <v>42858</v>
      </c>
      <c r="D184" s="74" t="s">
        <v>231</v>
      </c>
      <c r="E184" s="111">
        <v>50000</v>
      </c>
      <c r="F184" s="74"/>
      <c r="G184" s="129">
        <f t="shared" si="10"/>
        <v>0</v>
      </c>
      <c r="H184" s="129">
        <f t="shared" si="11"/>
        <v>0</v>
      </c>
      <c r="I184" s="129">
        <f t="shared" si="12"/>
        <v>0</v>
      </c>
      <c r="J184" s="129">
        <f t="shared" si="13"/>
        <v>0</v>
      </c>
      <c r="K184" s="129"/>
      <c r="L184" s="129"/>
      <c r="M184" s="129"/>
      <c r="N184" s="129"/>
      <c r="O184" s="129"/>
    </row>
    <row r="185" spans="1:15" x14ac:dyDescent="0.2">
      <c r="A185" s="121" t="s">
        <v>279</v>
      </c>
      <c r="B185" s="121" t="s">
        <v>9</v>
      </c>
      <c r="C185" s="75">
        <v>42859</v>
      </c>
      <c r="D185" s="74" t="s">
        <v>231</v>
      </c>
      <c r="E185" s="111">
        <v>2000000</v>
      </c>
      <c r="F185" s="74"/>
      <c r="G185" s="129">
        <f t="shared" si="10"/>
        <v>0</v>
      </c>
      <c r="H185" s="129">
        <f t="shared" si="11"/>
        <v>0</v>
      </c>
      <c r="I185" s="129">
        <f t="shared" si="12"/>
        <v>0</v>
      </c>
      <c r="J185" s="129">
        <f t="shared" si="13"/>
        <v>0</v>
      </c>
      <c r="K185" s="129"/>
      <c r="L185" s="129"/>
      <c r="M185" s="129"/>
      <c r="N185" s="129"/>
      <c r="O185" s="129"/>
    </row>
    <row r="186" spans="1:15" x14ac:dyDescent="0.2">
      <c r="A186" s="121" t="s">
        <v>283</v>
      </c>
      <c r="B186" s="121" t="s">
        <v>9</v>
      </c>
      <c r="C186" s="75">
        <v>42865</v>
      </c>
      <c r="D186" s="74" t="s">
        <v>231</v>
      </c>
      <c r="E186" s="111">
        <v>375000</v>
      </c>
      <c r="F186" s="74"/>
      <c r="G186" s="129">
        <f t="shared" si="10"/>
        <v>0</v>
      </c>
      <c r="H186" s="129">
        <f t="shared" si="11"/>
        <v>0</v>
      </c>
      <c r="I186" s="129">
        <f t="shared" si="12"/>
        <v>0</v>
      </c>
      <c r="J186" s="129">
        <f t="shared" si="13"/>
        <v>0</v>
      </c>
      <c r="K186" s="129"/>
      <c r="L186" s="129"/>
      <c r="M186" s="129"/>
      <c r="N186" s="129"/>
      <c r="O186" s="129"/>
    </row>
    <row r="187" spans="1:15" x14ac:dyDescent="0.2">
      <c r="A187" s="121" t="s">
        <v>292</v>
      </c>
      <c r="B187" s="121" t="s">
        <v>6</v>
      </c>
      <c r="C187" s="75">
        <v>42871</v>
      </c>
      <c r="D187" s="74" t="s">
        <v>231</v>
      </c>
      <c r="E187" s="111">
        <v>5019000</v>
      </c>
      <c r="F187" s="74"/>
      <c r="G187" s="129">
        <f t="shared" si="10"/>
        <v>0</v>
      </c>
      <c r="H187" s="129">
        <f t="shared" si="11"/>
        <v>0</v>
      </c>
      <c r="I187" s="129">
        <f t="shared" si="12"/>
        <v>0</v>
      </c>
      <c r="J187" s="129">
        <f t="shared" si="13"/>
        <v>0</v>
      </c>
      <c r="K187" s="129"/>
      <c r="L187" s="129"/>
      <c r="M187" s="129"/>
      <c r="N187" s="129"/>
      <c r="O187" s="129"/>
    </row>
    <row r="188" spans="1:15" x14ac:dyDescent="0.2">
      <c r="A188" s="121" t="s">
        <v>287</v>
      </c>
      <c r="B188" s="121" t="s">
        <v>1</v>
      </c>
      <c r="C188" s="75">
        <v>42872</v>
      </c>
      <c r="D188" s="74" t="s">
        <v>231</v>
      </c>
      <c r="E188" s="111">
        <v>150000</v>
      </c>
      <c r="F188" s="74"/>
      <c r="G188" s="129">
        <f t="shared" si="10"/>
        <v>0</v>
      </c>
      <c r="H188" s="129">
        <f t="shared" si="11"/>
        <v>0</v>
      </c>
      <c r="I188" s="129">
        <f t="shared" si="12"/>
        <v>0</v>
      </c>
      <c r="J188" s="129">
        <f t="shared" si="13"/>
        <v>0</v>
      </c>
      <c r="K188" s="129"/>
      <c r="L188" s="129"/>
      <c r="M188" s="129"/>
      <c r="N188" s="129"/>
      <c r="O188" s="129"/>
    </row>
    <row r="189" spans="1:15" x14ac:dyDescent="0.2">
      <c r="A189" s="121" t="s">
        <v>286</v>
      </c>
      <c r="B189" s="121" t="s">
        <v>40</v>
      </c>
      <c r="C189" s="75">
        <v>42877</v>
      </c>
      <c r="D189" s="74" t="s">
        <v>231</v>
      </c>
      <c r="E189" s="111">
        <v>50000</v>
      </c>
      <c r="F189" s="74"/>
      <c r="G189" s="129">
        <f t="shared" si="10"/>
        <v>0</v>
      </c>
      <c r="H189" s="129">
        <f t="shared" si="11"/>
        <v>0</v>
      </c>
      <c r="I189" s="129">
        <f t="shared" si="12"/>
        <v>0</v>
      </c>
      <c r="J189" s="129">
        <f t="shared" si="13"/>
        <v>0</v>
      </c>
      <c r="K189" s="129"/>
      <c r="L189" s="129"/>
      <c r="M189" s="129"/>
      <c r="N189" s="129"/>
      <c r="O189" s="129"/>
    </row>
    <row r="190" spans="1:15" x14ac:dyDescent="0.2">
      <c r="A190" s="121" t="s">
        <v>288</v>
      </c>
      <c r="B190" s="121" t="s">
        <v>2</v>
      </c>
      <c r="C190" s="75">
        <v>42877</v>
      </c>
      <c r="D190" s="74" t="s">
        <v>231</v>
      </c>
      <c r="E190" s="111">
        <v>125000</v>
      </c>
      <c r="F190" s="74"/>
      <c r="G190" s="129">
        <f t="shared" si="10"/>
        <v>0</v>
      </c>
      <c r="H190" s="129">
        <f t="shared" si="11"/>
        <v>0</v>
      </c>
      <c r="I190" s="129">
        <f t="shared" si="12"/>
        <v>0</v>
      </c>
      <c r="J190" s="129">
        <f t="shared" si="13"/>
        <v>0</v>
      </c>
      <c r="K190" s="129"/>
      <c r="L190" s="129"/>
      <c r="M190" s="129"/>
      <c r="N190" s="129"/>
      <c r="O190" s="129"/>
    </row>
    <row r="191" spans="1:15" x14ac:dyDescent="0.2">
      <c r="A191" s="121" t="s">
        <v>295</v>
      </c>
      <c r="B191" s="121" t="s">
        <v>2</v>
      </c>
      <c r="C191" s="75">
        <v>42877</v>
      </c>
      <c r="D191" s="74" t="s">
        <v>231</v>
      </c>
      <c r="E191" s="111">
        <v>149541.38</v>
      </c>
      <c r="F191" s="74"/>
      <c r="G191" s="129">
        <f t="shared" si="10"/>
        <v>0</v>
      </c>
      <c r="H191" s="129">
        <f t="shared" si="11"/>
        <v>0</v>
      </c>
      <c r="I191" s="129">
        <f t="shared" si="12"/>
        <v>0</v>
      </c>
      <c r="J191" s="129">
        <f t="shared" si="13"/>
        <v>0</v>
      </c>
      <c r="K191" s="129"/>
      <c r="L191" s="129"/>
      <c r="M191" s="129"/>
      <c r="N191" s="129"/>
      <c r="O191" s="129"/>
    </row>
    <row r="192" spans="1:15" x14ac:dyDescent="0.2">
      <c r="A192" s="121" t="s">
        <v>297</v>
      </c>
      <c r="B192" s="121" t="s">
        <v>6</v>
      </c>
      <c r="C192" s="75">
        <v>42877</v>
      </c>
      <c r="D192" s="74" t="s">
        <v>231</v>
      </c>
      <c r="E192" s="111">
        <v>2000000</v>
      </c>
      <c r="F192" s="74"/>
      <c r="G192" s="129">
        <f t="shared" si="10"/>
        <v>0</v>
      </c>
      <c r="H192" s="129">
        <f t="shared" si="11"/>
        <v>0</v>
      </c>
      <c r="I192" s="129">
        <f t="shared" si="12"/>
        <v>0</v>
      </c>
      <c r="J192" s="129">
        <f t="shared" si="13"/>
        <v>0</v>
      </c>
      <c r="K192" s="129"/>
      <c r="L192" s="129"/>
      <c r="M192" s="129"/>
      <c r="N192" s="129"/>
      <c r="O192" s="129"/>
    </row>
    <row r="193" spans="1:15" x14ac:dyDescent="0.2">
      <c r="A193" s="121" t="s">
        <v>290</v>
      </c>
      <c r="B193" s="121" t="s">
        <v>1</v>
      </c>
      <c r="C193" s="75">
        <v>42878</v>
      </c>
      <c r="D193" s="74" t="s">
        <v>65</v>
      </c>
      <c r="E193" s="111">
        <v>0</v>
      </c>
      <c r="F193" s="74"/>
      <c r="G193" s="129">
        <f t="shared" si="10"/>
        <v>0</v>
      </c>
      <c r="H193" s="129">
        <f t="shared" si="11"/>
        <v>0</v>
      </c>
      <c r="I193" s="129">
        <f t="shared" si="12"/>
        <v>0</v>
      </c>
      <c r="J193" s="129">
        <f t="shared" si="13"/>
        <v>0</v>
      </c>
      <c r="K193" s="129"/>
      <c r="L193" s="129"/>
      <c r="M193" s="129"/>
      <c r="N193" s="129"/>
      <c r="O193" s="129"/>
    </row>
    <row r="194" spans="1:15" x14ac:dyDescent="0.2">
      <c r="A194" s="121" t="s">
        <v>289</v>
      </c>
      <c r="B194" s="121" t="s">
        <v>9</v>
      </c>
      <c r="C194" s="75">
        <v>42879</v>
      </c>
      <c r="D194" s="74" t="s">
        <v>231</v>
      </c>
      <c r="E194" s="111">
        <v>84507.5</v>
      </c>
      <c r="F194" s="74"/>
      <c r="G194" s="129">
        <f t="shared" si="10"/>
        <v>0</v>
      </c>
      <c r="H194" s="129">
        <f t="shared" si="11"/>
        <v>0</v>
      </c>
      <c r="I194" s="129">
        <f t="shared" si="12"/>
        <v>0</v>
      </c>
      <c r="J194" s="129">
        <f t="shared" si="13"/>
        <v>0</v>
      </c>
      <c r="K194" s="129"/>
      <c r="L194" s="129"/>
      <c r="M194" s="129"/>
      <c r="N194" s="129"/>
      <c r="O194" s="129"/>
    </row>
    <row r="195" spans="1:15" x14ac:dyDescent="0.2">
      <c r="A195" s="121" t="s">
        <v>298</v>
      </c>
      <c r="B195" s="121" t="s">
        <v>1</v>
      </c>
      <c r="C195" s="75">
        <v>42879</v>
      </c>
      <c r="D195" s="74" t="s">
        <v>65</v>
      </c>
      <c r="E195" s="111">
        <v>0</v>
      </c>
      <c r="F195" s="74"/>
      <c r="G195" s="129">
        <f t="shared" si="10"/>
        <v>0</v>
      </c>
      <c r="H195" s="129">
        <f t="shared" si="11"/>
        <v>0</v>
      </c>
      <c r="I195" s="129">
        <f t="shared" si="12"/>
        <v>0</v>
      </c>
      <c r="J195" s="129">
        <f t="shared" si="13"/>
        <v>0</v>
      </c>
      <c r="K195" s="129"/>
      <c r="L195" s="129"/>
      <c r="M195" s="129"/>
      <c r="N195" s="129"/>
      <c r="O195" s="129"/>
    </row>
    <row r="196" spans="1:15" x14ac:dyDescent="0.2">
      <c r="A196" s="121" t="s">
        <v>291</v>
      </c>
      <c r="B196" s="121" t="s">
        <v>9</v>
      </c>
      <c r="C196" s="75">
        <v>42886</v>
      </c>
      <c r="D196" s="74" t="s">
        <v>231</v>
      </c>
      <c r="E196" s="111">
        <v>750000</v>
      </c>
      <c r="F196" s="74"/>
      <c r="G196" s="129">
        <f t="shared" si="10"/>
        <v>0</v>
      </c>
      <c r="H196" s="129">
        <f t="shared" si="11"/>
        <v>0</v>
      </c>
      <c r="I196" s="129">
        <f t="shared" si="12"/>
        <v>0</v>
      </c>
      <c r="J196" s="129">
        <f t="shared" si="13"/>
        <v>0</v>
      </c>
      <c r="K196" s="129"/>
      <c r="L196" s="129"/>
      <c r="M196" s="129"/>
      <c r="N196" s="129"/>
      <c r="O196" s="129"/>
    </row>
    <row r="197" spans="1:15" x14ac:dyDescent="0.2">
      <c r="A197" s="121" t="s">
        <v>294</v>
      </c>
      <c r="B197" s="121" t="s">
        <v>1</v>
      </c>
      <c r="C197" s="75">
        <v>42886</v>
      </c>
      <c r="D197" s="74" t="s">
        <v>231</v>
      </c>
      <c r="E197" s="111">
        <v>50000</v>
      </c>
      <c r="F197" s="74"/>
      <c r="G197" s="129">
        <f t="shared" si="10"/>
        <v>0</v>
      </c>
      <c r="H197" s="129">
        <f t="shared" si="11"/>
        <v>0</v>
      </c>
      <c r="I197" s="129">
        <f t="shared" si="12"/>
        <v>0</v>
      </c>
      <c r="J197" s="129">
        <f t="shared" si="13"/>
        <v>0</v>
      </c>
      <c r="K197" s="129"/>
      <c r="L197" s="129"/>
      <c r="M197" s="129"/>
      <c r="N197" s="129"/>
      <c r="O197" s="129"/>
    </row>
    <row r="198" spans="1:15" x14ac:dyDescent="0.2">
      <c r="A198" s="121" t="s">
        <v>293</v>
      </c>
      <c r="B198" s="121" t="s">
        <v>6</v>
      </c>
      <c r="C198" s="75">
        <v>42893</v>
      </c>
      <c r="D198" s="74" t="s">
        <v>231</v>
      </c>
      <c r="E198" s="111">
        <v>1953336.5700000003</v>
      </c>
      <c r="F198" s="74"/>
      <c r="G198" s="129">
        <f t="shared" si="10"/>
        <v>0</v>
      </c>
      <c r="H198" s="129">
        <f t="shared" si="11"/>
        <v>0</v>
      </c>
      <c r="I198" s="129">
        <f t="shared" si="12"/>
        <v>0</v>
      </c>
      <c r="J198" s="129">
        <f t="shared" si="13"/>
        <v>0</v>
      </c>
      <c r="K198" s="129"/>
      <c r="L198" s="129"/>
      <c r="M198" s="129"/>
      <c r="N198" s="129"/>
      <c r="O198" s="129"/>
    </row>
    <row r="199" spans="1:15" x14ac:dyDescent="0.2">
      <c r="A199" s="121" t="s">
        <v>301</v>
      </c>
      <c r="B199" s="121" t="s">
        <v>1</v>
      </c>
      <c r="C199" s="75">
        <v>42895</v>
      </c>
      <c r="D199" s="74" t="s">
        <v>231</v>
      </c>
      <c r="E199" s="111">
        <v>80000</v>
      </c>
      <c r="F199" s="74"/>
      <c r="G199" s="129">
        <f t="shared" si="10"/>
        <v>0</v>
      </c>
      <c r="H199" s="129">
        <f t="shared" si="11"/>
        <v>0</v>
      </c>
      <c r="I199" s="129">
        <f t="shared" si="12"/>
        <v>0</v>
      </c>
      <c r="J199" s="129">
        <f t="shared" si="13"/>
        <v>0</v>
      </c>
      <c r="K199" s="129"/>
      <c r="L199" s="129"/>
      <c r="M199" s="129"/>
      <c r="N199" s="129"/>
      <c r="O199" s="129"/>
    </row>
    <row r="200" spans="1:15" x14ac:dyDescent="0.2">
      <c r="A200" s="121" t="s">
        <v>296</v>
      </c>
      <c r="B200" s="121" t="s">
        <v>8</v>
      </c>
      <c r="C200" s="75">
        <v>42898</v>
      </c>
      <c r="D200" s="74" t="s">
        <v>231</v>
      </c>
      <c r="E200" s="111">
        <v>80359.03</v>
      </c>
      <c r="F200" s="74"/>
      <c r="G200" s="129">
        <f t="shared" si="10"/>
        <v>0</v>
      </c>
      <c r="H200" s="129">
        <f t="shared" si="11"/>
        <v>0</v>
      </c>
      <c r="I200" s="129">
        <f t="shared" si="12"/>
        <v>0</v>
      </c>
      <c r="J200" s="129">
        <f t="shared" si="13"/>
        <v>0</v>
      </c>
      <c r="K200" s="129"/>
      <c r="L200" s="129"/>
      <c r="M200" s="129"/>
      <c r="N200" s="129"/>
      <c r="O200" s="129"/>
    </row>
    <row r="201" spans="1:15" x14ac:dyDescent="0.2">
      <c r="A201" s="121" t="s">
        <v>299</v>
      </c>
      <c r="B201" s="121" t="s">
        <v>2</v>
      </c>
      <c r="C201" s="75">
        <v>42900</v>
      </c>
      <c r="D201" s="74" t="s">
        <v>231</v>
      </c>
      <c r="E201" s="111">
        <v>250000</v>
      </c>
      <c r="F201" s="74"/>
      <c r="G201" s="129">
        <f t="shared" ref="G201:G264" si="14">IF(E201&lt;=H200,E201,H200)</f>
        <v>0</v>
      </c>
      <c r="H201" s="129">
        <f t="shared" ref="H201:H264" si="15">H200-G201</f>
        <v>0</v>
      </c>
      <c r="I201" s="129">
        <f t="shared" ref="I201:I264" si="16">IF(E201-G201&lt;=J200,E201-G201,J200)</f>
        <v>0</v>
      </c>
      <c r="J201" s="129">
        <f t="shared" ref="J201:J264" si="17">J200-I201</f>
        <v>0</v>
      </c>
      <c r="K201" s="129"/>
      <c r="L201" s="129"/>
      <c r="M201" s="129"/>
      <c r="N201" s="129"/>
      <c r="O201" s="129"/>
    </row>
    <row r="202" spans="1:15" x14ac:dyDescent="0.2">
      <c r="A202" s="121" t="s">
        <v>308</v>
      </c>
      <c r="B202" s="121" t="s">
        <v>8</v>
      </c>
      <c r="C202" s="75">
        <v>42901</v>
      </c>
      <c r="D202" s="74" t="s">
        <v>231</v>
      </c>
      <c r="E202" s="111">
        <v>75000</v>
      </c>
      <c r="F202" s="74"/>
      <c r="G202" s="129">
        <f t="shared" si="14"/>
        <v>0</v>
      </c>
      <c r="H202" s="129">
        <f t="shared" si="15"/>
        <v>0</v>
      </c>
      <c r="I202" s="129">
        <f t="shared" si="16"/>
        <v>0</v>
      </c>
      <c r="J202" s="129">
        <f t="shared" si="17"/>
        <v>0</v>
      </c>
      <c r="K202" s="129"/>
      <c r="L202" s="129"/>
      <c r="M202" s="129"/>
      <c r="N202" s="129"/>
      <c r="O202" s="129"/>
    </row>
    <row r="203" spans="1:15" x14ac:dyDescent="0.2">
      <c r="A203" s="121" t="s">
        <v>300</v>
      </c>
      <c r="B203" s="121" t="s">
        <v>2</v>
      </c>
      <c r="C203" s="75">
        <v>42906</v>
      </c>
      <c r="D203" s="74" t="s">
        <v>65</v>
      </c>
      <c r="E203" s="111">
        <v>0</v>
      </c>
      <c r="F203" s="74"/>
      <c r="G203" s="129">
        <f t="shared" si="14"/>
        <v>0</v>
      </c>
      <c r="H203" s="129">
        <f t="shared" si="15"/>
        <v>0</v>
      </c>
      <c r="I203" s="129">
        <f t="shared" si="16"/>
        <v>0</v>
      </c>
      <c r="J203" s="129">
        <f t="shared" si="17"/>
        <v>0</v>
      </c>
      <c r="K203" s="129"/>
      <c r="L203" s="129"/>
      <c r="M203" s="129"/>
      <c r="N203" s="129"/>
      <c r="O203" s="129"/>
    </row>
    <row r="204" spans="1:15" x14ac:dyDescent="0.2">
      <c r="A204" s="121" t="s">
        <v>304</v>
      </c>
      <c r="B204" s="121" t="s">
        <v>9</v>
      </c>
      <c r="C204" s="75">
        <v>42908</v>
      </c>
      <c r="D204" s="74" t="s">
        <v>231</v>
      </c>
      <c r="E204" s="111">
        <v>50500</v>
      </c>
      <c r="F204" s="74"/>
      <c r="G204" s="129">
        <f t="shared" si="14"/>
        <v>0</v>
      </c>
      <c r="H204" s="129">
        <f t="shared" si="15"/>
        <v>0</v>
      </c>
      <c r="I204" s="129">
        <f t="shared" si="16"/>
        <v>0</v>
      </c>
      <c r="J204" s="129">
        <f t="shared" si="17"/>
        <v>0</v>
      </c>
      <c r="K204" s="129"/>
      <c r="L204" s="129"/>
      <c r="M204" s="129"/>
      <c r="N204" s="129"/>
      <c r="O204" s="129"/>
    </row>
    <row r="205" spans="1:15" x14ac:dyDescent="0.2">
      <c r="A205" s="121" t="s">
        <v>306</v>
      </c>
      <c r="B205" s="121" t="s">
        <v>8</v>
      </c>
      <c r="C205" s="75">
        <v>42908</v>
      </c>
      <c r="D205" s="74" t="s">
        <v>231</v>
      </c>
      <c r="E205" s="111">
        <v>86622.5</v>
      </c>
      <c r="F205" s="74"/>
      <c r="G205" s="129">
        <f t="shared" si="14"/>
        <v>0</v>
      </c>
      <c r="H205" s="129">
        <f t="shared" si="15"/>
        <v>0</v>
      </c>
      <c r="I205" s="129">
        <f t="shared" si="16"/>
        <v>0</v>
      </c>
      <c r="J205" s="129">
        <f t="shared" si="17"/>
        <v>0</v>
      </c>
      <c r="K205" s="129"/>
      <c r="L205" s="129"/>
      <c r="M205" s="129"/>
      <c r="N205" s="129"/>
      <c r="O205" s="129"/>
    </row>
    <row r="206" spans="1:15" x14ac:dyDescent="0.2">
      <c r="A206" s="121" t="s">
        <v>307</v>
      </c>
      <c r="B206" s="121" t="s">
        <v>8</v>
      </c>
      <c r="C206" s="75">
        <v>42908</v>
      </c>
      <c r="D206" s="74" t="s">
        <v>231</v>
      </c>
      <c r="E206" s="111">
        <v>125000</v>
      </c>
      <c r="F206" s="74"/>
      <c r="G206" s="129">
        <f t="shared" si="14"/>
        <v>0</v>
      </c>
      <c r="H206" s="129">
        <f t="shared" si="15"/>
        <v>0</v>
      </c>
      <c r="I206" s="129">
        <f t="shared" si="16"/>
        <v>0</v>
      </c>
      <c r="J206" s="129">
        <f t="shared" si="17"/>
        <v>0</v>
      </c>
      <c r="K206" s="129"/>
      <c r="L206" s="129"/>
      <c r="M206" s="129"/>
      <c r="N206" s="129"/>
      <c r="O206" s="129"/>
    </row>
    <row r="207" spans="1:15" x14ac:dyDescent="0.2">
      <c r="A207" s="121" t="s">
        <v>302</v>
      </c>
      <c r="B207" s="121" t="s">
        <v>9</v>
      </c>
      <c r="C207" s="75">
        <v>42912</v>
      </c>
      <c r="D207" s="74" t="s">
        <v>231</v>
      </c>
      <c r="E207" s="111">
        <v>105000</v>
      </c>
      <c r="F207" s="74"/>
      <c r="G207" s="129">
        <f t="shared" si="14"/>
        <v>0</v>
      </c>
      <c r="H207" s="129">
        <f t="shared" si="15"/>
        <v>0</v>
      </c>
      <c r="I207" s="129">
        <f t="shared" si="16"/>
        <v>0</v>
      </c>
      <c r="J207" s="129">
        <f t="shared" si="17"/>
        <v>0</v>
      </c>
      <c r="K207" s="129"/>
      <c r="L207" s="129"/>
      <c r="M207" s="129"/>
      <c r="N207" s="129"/>
      <c r="O207" s="129"/>
    </row>
    <row r="208" spans="1:15" x14ac:dyDescent="0.2">
      <c r="A208" s="121" t="s">
        <v>303</v>
      </c>
      <c r="B208" s="121" t="s">
        <v>9</v>
      </c>
      <c r="C208" s="75">
        <v>42912</v>
      </c>
      <c r="D208" s="74" t="s">
        <v>231</v>
      </c>
      <c r="E208" s="111">
        <v>57093.63</v>
      </c>
      <c r="F208" s="74"/>
      <c r="G208" s="129">
        <f t="shared" si="14"/>
        <v>0</v>
      </c>
      <c r="H208" s="129">
        <f t="shared" si="15"/>
        <v>0</v>
      </c>
      <c r="I208" s="129">
        <f t="shared" si="16"/>
        <v>0</v>
      </c>
      <c r="J208" s="129">
        <f t="shared" si="17"/>
        <v>0</v>
      </c>
      <c r="K208" s="129"/>
      <c r="L208" s="129"/>
      <c r="M208" s="129"/>
      <c r="N208" s="129"/>
      <c r="O208" s="129"/>
    </row>
    <row r="209" spans="1:15" x14ac:dyDescent="0.2">
      <c r="A209" s="121" t="s">
        <v>305</v>
      </c>
      <c r="B209" s="121" t="s">
        <v>8</v>
      </c>
      <c r="C209" s="75">
        <v>42914</v>
      </c>
      <c r="D209" s="74" t="s">
        <v>231</v>
      </c>
      <c r="E209" s="111">
        <v>50076.5</v>
      </c>
      <c r="F209" s="74"/>
      <c r="G209" s="129">
        <f t="shared" si="14"/>
        <v>0</v>
      </c>
      <c r="H209" s="129">
        <f t="shared" si="15"/>
        <v>0</v>
      </c>
      <c r="I209" s="129">
        <f t="shared" si="16"/>
        <v>0</v>
      </c>
      <c r="J209" s="129">
        <f t="shared" si="17"/>
        <v>0</v>
      </c>
      <c r="K209" s="129"/>
      <c r="L209" s="129"/>
      <c r="M209" s="129"/>
      <c r="N209" s="129"/>
      <c r="O209" s="129"/>
    </row>
    <row r="210" spans="1:15" x14ac:dyDescent="0.2">
      <c r="A210" s="121" t="s">
        <v>313</v>
      </c>
      <c r="B210" s="121" t="s">
        <v>5</v>
      </c>
      <c r="C210" s="75">
        <v>42915</v>
      </c>
      <c r="D210" s="74" t="s">
        <v>231</v>
      </c>
      <c r="E210" s="111">
        <v>50000</v>
      </c>
      <c r="F210" s="74"/>
      <c r="G210" s="129">
        <f t="shared" si="14"/>
        <v>0</v>
      </c>
      <c r="H210" s="129">
        <f t="shared" si="15"/>
        <v>0</v>
      </c>
      <c r="I210" s="129">
        <f t="shared" si="16"/>
        <v>0</v>
      </c>
      <c r="J210" s="129">
        <f t="shared" si="17"/>
        <v>0</v>
      </c>
      <c r="K210" s="129"/>
      <c r="L210" s="129"/>
      <c r="M210" s="129"/>
      <c r="N210" s="129"/>
      <c r="O210" s="129"/>
    </row>
    <row r="211" spans="1:15" x14ac:dyDescent="0.2">
      <c r="A211" s="121" t="s">
        <v>314</v>
      </c>
      <c r="B211" s="121" t="s">
        <v>1</v>
      </c>
      <c r="C211" s="75">
        <v>42916</v>
      </c>
      <c r="D211" s="74" t="s">
        <v>231</v>
      </c>
      <c r="E211" s="111">
        <v>50000</v>
      </c>
      <c r="F211" s="74"/>
      <c r="G211" s="129">
        <f t="shared" si="14"/>
        <v>0</v>
      </c>
      <c r="H211" s="129">
        <f t="shared" si="15"/>
        <v>0</v>
      </c>
      <c r="I211" s="129">
        <f t="shared" si="16"/>
        <v>0</v>
      </c>
      <c r="J211" s="129">
        <f t="shared" si="17"/>
        <v>0</v>
      </c>
      <c r="K211" s="129"/>
      <c r="L211" s="129"/>
      <c r="M211" s="129"/>
      <c r="N211" s="129"/>
      <c r="O211" s="129"/>
    </row>
    <row r="212" spans="1:15" x14ac:dyDescent="0.2">
      <c r="A212" s="121" t="s">
        <v>309</v>
      </c>
      <c r="B212" s="121" t="s">
        <v>2</v>
      </c>
      <c r="C212" s="113">
        <v>42922</v>
      </c>
      <c r="D212" s="74" t="s">
        <v>231</v>
      </c>
      <c r="E212" s="111">
        <v>250000</v>
      </c>
      <c r="F212" s="74"/>
      <c r="G212" s="129">
        <f t="shared" si="14"/>
        <v>0</v>
      </c>
      <c r="H212" s="129">
        <f t="shared" si="15"/>
        <v>0</v>
      </c>
      <c r="I212" s="129">
        <f t="shared" si="16"/>
        <v>0</v>
      </c>
      <c r="J212" s="129">
        <f t="shared" si="17"/>
        <v>0</v>
      </c>
      <c r="K212" s="129"/>
      <c r="L212" s="129"/>
      <c r="M212" s="129"/>
      <c r="N212" s="129"/>
      <c r="O212" s="129"/>
    </row>
    <row r="213" spans="1:15" x14ac:dyDescent="0.2">
      <c r="A213" s="121" t="s">
        <v>722</v>
      </c>
      <c r="B213" s="121" t="s">
        <v>2</v>
      </c>
      <c r="C213" s="75">
        <v>42922</v>
      </c>
      <c r="D213" s="74" t="s">
        <v>65</v>
      </c>
      <c r="E213" s="111">
        <v>0</v>
      </c>
      <c r="F213" s="74"/>
      <c r="G213" s="129">
        <f t="shared" si="14"/>
        <v>0</v>
      </c>
      <c r="H213" s="129">
        <f t="shared" si="15"/>
        <v>0</v>
      </c>
      <c r="I213" s="129">
        <f t="shared" si="16"/>
        <v>0</v>
      </c>
      <c r="J213" s="129">
        <f t="shared" si="17"/>
        <v>0</v>
      </c>
      <c r="K213" s="129"/>
      <c r="L213" s="129"/>
      <c r="M213" s="129"/>
      <c r="N213" s="129"/>
      <c r="O213" s="129"/>
    </row>
    <row r="214" spans="1:15" x14ac:dyDescent="0.2">
      <c r="A214" s="121" t="s">
        <v>310</v>
      </c>
      <c r="B214" s="121" t="s">
        <v>1</v>
      </c>
      <c r="C214" s="113">
        <v>42926</v>
      </c>
      <c r="D214" s="74" t="s">
        <v>231</v>
      </c>
      <c r="E214" s="111">
        <v>51773.86</v>
      </c>
      <c r="F214" s="74"/>
      <c r="G214" s="129">
        <f t="shared" si="14"/>
        <v>0</v>
      </c>
      <c r="H214" s="129">
        <f t="shared" si="15"/>
        <v>0</v>
      </c>
      <c r="I214" s="129">
        <f t="shared" si="16"/>
        <v>0</v>
      </c>
      <c r="J214" s="129">
        <f t="shared" si="17"/>
        <v>0</v>
      </c>
      <c r="K214" s="129"/>
      <c r="L214" s="129"/>
      <c r="M214" s="129"/>
      <c r="N214" s="129"/>
      <c r="O214" s="129"/>
    </row>
    <row r="215" spans="1:15" x14ac:dyDescent="0.2">
      <c r="A215" s="121" t="s">
        <v>317</v>
      </c>
      <c r="B215" s="121" t="s">
        <v>2</v>
      </c>
      <c r="C215" s="113">
        <v>42926</v>
      </c>
      <c r="D215" s="74" t="s">
        <v>231</v>
      </c>
      <c r="E215" s="111">
        <v>62174.3</v>
      </c>
      <c r="F215" s="74"/>
      <c r="G215" s="129">
        <f t="shared" si="14"/>
        <v>0</v>
      </c>
      <c r="H215" s="129">
        <f t="shared" si="15"/>
        <v>0</v>
      </c>
      <c r="I215" s="129">
        <f t="shared" si="16"/>
        <v>0</v>
      </c>
      <c r="J215" s="129">
        <f t="shared" si="17"/>
        <v>0</v>
      </c>
      <c r="K215" s="129"/>
      <c r="L215" s="129"/>
      <c r="M215" s="129"/>
      <c r="N215" s="129"/>
      <c r="O215" s="129"/>
    </row>
    <row r="216" spans="1:15" x14ac:dyDescent="0.2">
      <c r="A216" s="121" t="s">
        <v>320</v>
      </c>
      <c r="B216" s="121" t="s">
        <v>2</v>
      </c>
      <c r="C216" s="113">
        <v>42927</v>
      </c>
      <c r="D216" s="74" t="s">
        <v>231</v>
      </c>
      <c r="E216" s="111">
        <v>62500</v>
      </c>
      <c r="F216" s="74"/>
      <c r="G216" s="129">
        <f t="shared" si="14"/>
        <v>0</v>
      </c>
      <c r="H216" s="129">
        <f t="shared" si="15"/>
        <v>0</v>
      </c>
      <c r="I216" s="129">
        <f t="shared" si="16"/>
        <v>0</v>
      </c>
      <c r="J216" s="129">
        <f t="shared" si="17"/>
        <v>0</v>
      </c>
      <c r="K216" s="129"/>
      <c r="L216" s="129"/>
      <c r="M216" s="129"/>
      <c r="N216" s="129"/>
      <c r="O216" s="129"/>
    </row>
    <row r="217" spans="1:15" x14ac:dyDescent="0.2">
      <c r="A217" s="121" t="s">
        <v>321</v>
      </c>
      <c r="B217" s="121" t="s">
        <v>6</v>
      </c>
      <c r="C217" s="113">
        <v>42930</v>
      </c>
      <c r="D217" s="74" t="s">
        <v>231</v>
      </c>
      <c r="E217" s="111">
        <v>65048.46</v>
      </c>
      <c r="F217" s="74"/>
      <c r="G217" s="129">
        <f t="shared" si="14"/>
        <v>0</v>
      </c>
      <c r="H217" s="129">
        <f t="shared" si="15"/>
        <v>0</v>
      </c>
      <c r="I217" s="129">
        <f t="shared" si="16"/>
        <v>0</v>
      </c>
      <c r="J217" s="129">
        <f t="shared" si="17"/>
        <v>0</v>
      </c>
      <c r="K217" s="129"/>
      <c r="L217" s="129"/>
      <c r="M217" s="129"/>
      <c r="N217" s="129"/>
      <c r="O217" s="129"/>
    </row>
    <row r="218" spans="1:15" x14ac:dyDescent="0.2">
      <c r="A218" s="121" t="s">
        <v>311</v>
      </c>
      <c r="B218" s="121" t="s">
        <v>1</v>
      </c>
      <c r="C218" s="113">
        <v>42934</v>
      </c>
      <c r="D218" s="74" t="s">
        <v>231</v>
      </c>
      <c r="E218" s="111">
        <v>63915.92</v>
      </c>
      <c r="F218" s="74"/>
      <c r="G218" s="129">
        <f t="shared" si="14"/>
        <v>0</v>
      </c>
      <c r="H218" s="129">
        <f t="shared" si="15"/>
        <v>0</v>
      </c>
      <c r="I218" s="129">
        <f t="shared" si="16"/>
        <v>0</v>
      </c>
      <c r="J218" s="129">
        <f t="shared" si="17"/>
        <v>0</v>
      </c>
      <c r="K218" s="129"/>
      <c r="L218" s="129"/>
      <c r="M218" s="129"/>
      <c r="N218" s="129"/>
      <c r="O218" s="129"/>
    </row>
    <row r="219" spans="1:15" x14ac:dyDescent="0.2">
      <c r="A219" s="121" t="s">
        <v>312</v>
      </c>
      <c r="B219" s="121" t="s">
        <v>1</v>
      </c>
      <c r="C219" s="113">
        <v>42934</v>
      </c>
      <c r="D219" s="74" t="s">
        <v>231</v>
      </c>
      <c r="E219" s="111">
        <v>50000</v>
      </c>
      <c r="F219" s="74"/>
      <c r="G219" s="129">
        <f t="shared" si="14"/>
        <v>0</v>
      </c>
      <c r="H219" s="129">
        <f t="shared" si="15"/>
        <v>0</v>
      </c>
      <c r="I219" s="129">
        <f t="shared" si="16"/>
        <v>0</v>
      </c>
      <c r="J219" s="129">
        <f t="shared" si="17"/>
        <v>0</v>
      </c>
      <c r="K219" s="129"/>
      <c r="L219" s="129"/>
      <c r="M219" s="129"/>
      <c r="N219" s="129"/>
      <c r="O219" s="129"/>
    </row>
    <row r="220" spans="1:15" x14ac:dyDescent="0.2">
      <c r="A220" s="121" t="s">
        <v>318</v>
      </c>
      <c r="B220" s="121" t="s">
        <v>8</v>
      </c>
      <c r="C220" s="113">
        <v>42934</v>
      </c>
      <c r="D220" s="74" t="s">
        <v>231</v>
      </c>
      <c r="E220" s="111">
        <v>1267012.5</v>
      </c>
      <c r="F220" s="74"/>
      <c r="G220" s="129">
        <f t="shared" si="14"/>
        <v>0</v>
      </c>
      <c r="H220" s="129">
        <f t="shared" si="15"/>
        <v>0</v>
      </c>
      <c r="I220" s="129">
        <f t="shared" si="16"/>
        <v>0</v>
      </c>
      <c r="J220" s="129">
        <f t="shared" si="17"/>
        <v>0</v>
      </c>
      <c r="K220" s="129"/>
      <c r="L220" s="129"/>
      <c r="M220" s="129"/>
      <c r="N220" s="129"/>
      <c r="O220" s="129"/>
    </row>
    <row r="221" spans="1:15" x14ac:dyDescent="0.2">
      <c r="A221" s="121" t="s">
        <v>322</v>
      </c>
      <c r="B221" s="121" t="s">
        <v>1</v>
      </c>
      <c r="C221" s="113">
        <v>42935</v>
      </c>
      <c r="D221" s="74" t="s">
        <v>65</v>
      </c>
      <c r="E221" s="111">
        <v>0</v>
      </c>
      <c r="F221" s="74"/>
      <c r="G221" s="129">
        <f t="shared" si="14"/>
        <v>0</v>
      </c>
      <c r="H221" s="129">
        <f t="shared" si="15"/>
        <v>0</v>
      </c>
      <c r="I221" s="129">
        <f t="shared" si="16"/>
        <v>0</v>
      </c>
      <c r="J221" s="129">
        <f t="shared" si="17"/>
        <v>0</v>
      </c>
      <c r="K221" s="129"/>
      <c r="L221" s="129"/>
      <c r="M221" s="129"/>
      <c r="N221" s="129"/>
      <c r="O221" s="129"/>
    </row>
    <row r="222" spans="1:15" x14ac:dyDescent="0.2">
      <c r="A222" s="121" t="s">
        <v>315</v>
      </c>
      <c r="B222" s="121" t="s">
        <v>40</v>
      </c>
      <c r="C222" s="113">
        <v>42940</v>
      </c>
      <c r="D222" s="74" t="s">
        <v>65</v>
      </c>
      <c r="E222" s="111">
        <v>0</v>
      </c>
      <c r="F222" s="74"/>
      <c r="G222" s="129">
        <f t="shared" si="14"/>
        <v>0</v>
      </c>
      <c r="H222" s="129">
        <f t="shared" si="15"/>
        <v>0</v>
      </c>
      <c r="I222" s="129">
        <f t="shared" si="16"/>
        <v>0</v>
      </c>
      <c r="J222" s="129">
        <f t="shared" si="17"/>
        <v>0</v>
      </c>
      <c r="K222" s="129"/>
      <c r="L222" s="129"/>
      <c r="M222" s="129"/>
      <c r="N222" s="129"/>
      <c r="O222" s="129"/>
    </row>
    <row r="223" spans="1:15" x14ac:dyDescent="0.2">
      <c r="A223" s="121" t="s">
        <v>316</v>
      </c>
      <c r="B223" s="121" t="s">
        <v>40</v>
      </c>
      <c r="C223" s="113">
        <v>42940</v>
      </c>
      <c r="D223" s="74" t="s">
        <v>231</v>
      </c>
      <c r="E223" s="111">
        <v>55000</v>
      </c>
      <c r="F223" s="74"/>
      <c r="G223" s="129">
        <f t="shared" si="14"/>
        <v>0</v>
      </c>
      <c r="H223" s="129">
        <f t="shared" si="15"/>
        <v>0</v>
      </c>
      <c r="I223" s="129">
        <f t="shared" si="16"/>
        <v>0</v>
      </c>
      <c r="J223" s="129">
        <f t="shared" si="17"/>
        <v>0</v>
      </c>
      <c r="K223" s="129"/>
      <c r="L223" s="129"/>
      <c r="M223" s="129"/>
      <c r="N223" s="129"/>
      <c r="O223" s="129"/>
    </row>
    <row r="224" spans="1:15" x14ac:dyDescent="0.2">
      <c r="A224" s="121" t="s">
        <v>329</v>
      </c>
      <c r="B224" s="121" t="s">
        <v>6</v>
      </c>
      <c r="C224" s="113">
        <v>42941</v>
      </c>
      <c r="D224" s="74" t="s">
        <v>231</v>
      </c>
      <c r="E224" s="111">
        <v>56764.42</v>
      </c>
      <c r="F224" s="74"/>
      <c r="G224" s="129">
        <f t="shared" si="14"/>
        <v>0</v>
      </c>
      <c r="H224" s="129">
        <f t="shared" si="15"/>
        <v>0</v>
      </c>
      <c r="I224" s="129">
        <f t="shared" si="16"/>
        <v>0</v>
      </c>
      <c r="J224" s="129">
        <f t="shared" si="17"/>
        <v>0</v>
      </c>
      <c r="K224" s="129"/>
      <c r="L224" s="129"/>
      <c r="M224" s="129"/>
      <c r="N224" s="129"/>
      <c r="O224" s="129"/>
    </row>
    <row r="225" spans="1:15" x14ac:dyDescent="0.2">
      <c r="A225" s="121" t="s">
        <v>319</v>
      </c>
      <c r="B225" s="121" t="s">
        <v>8</v>
      </c>
      <c r="C225" s="113">
        <v>42949</v>
      </c>
      <c r="D225" s="74" t="s">
        <v>231</v>
      </c>
      <c r="E225" s="111">
        <v>55000</v>
      </c>
      <c r="F225" s="74"/>
      <c r="G225" s="129">
        <f t="shared" si="14"/>
        <v>0</v>
      </c>
      <c r="H225" s="129">
        <f t="shared" si="15"/>
        <v>0</v>
      </c>
      <c r="I225" s="129">
        <f t="shared" si="16"/>
        <v>0</v>
      </c>
      <c r="J225" s="129">
        <f t="shared" si="17"/>
        <v>0</v>
      </c>
      <c r="K225" s="129"/>
      <c r="L225" s="129"/>
      <c r="M225" s="129"/>
      <c r="N225" s="129"/>
      <c r="O225" s="129"/>
    </row>
    <row r="226" spans="1:15" x14ac:dyDescent="0.2">
      <c r="A226" s="121" t="s">
        <v>323</v>
      </c>
      <c r="B226" s="121" t="s">
        <v>9</v>
      </c>
      <c r="C226" s="113">
        <v>42957</v>
      </c>
      <c r="D226" s="74" t="s">
        <v>231</v>
      </c>
      <c r="E226" s="111">
        <v>50000</v>
      </c>
      <c r="F226" s="74"/>
      <c r="G226" s="129">
        <f t="shared" si="14"/>
        <v>0</v>
      </c>
      <c r="H226" s="129">
        <f t="shared" si="15"/>
        <v>0</v>
      </c>
      <c r="I226" s="129">
        <f t="shared" si="16"/>
        <v>0</v>
      </c>
      <c r="J226" s="129">
        <f t="shared" si="17"/>
        <v>0</v>
      </c>
      <c r="K226" s="129"/>
      <c r="L226" s="129"/>
      <c r="M226" s="129"/>
      <c r="N226" s="129"/>
      <c r="O226" s="129"/>
    </row>
    <row r="227" spans="1:15" x14ac:dyDescent="0.2">
      <c r="A227" s="121" t="s">
        <v>327</v>
      </c>
      <c r="B227" s="121" t="s">
        <v>1</v>
      </c>
      <c r="C227" s="113">
        <v>42957</v>
      </c>
      <c r="D227" s="74" t="s">
        <v>231</v>
      </c>
      <c r="E227" s="111">
        <v>250000</v>
      </c>
      <c r="F227" s="74"/>
      <c r="G227" s="129">
        <f t="shared" si="14"/>
        <v>0</v>
      </c>
      <c r="H227" s="129">
        <f t="shared" si="15"/>
        <v>0</v>
      </c>
      <c r="I227" s="129">
        <f t="shared" si="16"/>
        <v>0</v>
      </c>
      <c r="J227" s="129">
        <f t="shared" si="17"/>
        <v>0</v>
      </c>
      <c r="K227" s="129"/>
      <c r="L227" s="129"/>
      <c r="M227" s="129"/>
      <c r="N227" s="129"/>
      <c r="O227" s="129"/>
    </row>
    <row r="228" spans="1:15" x14ac:dyDescent="0.2">
      <c r="A228" s="121" t="s">
        <v>328</v>
      </c>
      <c r="B228" s="121" t="s">
        <v>8</v>
      </c>
      <c r="C228" s="113">
        <v>42957</v>
      </c>
      <c r="D228" s="74" t="s">
        <v>231</v>
      </c>
      <c r="E228" s="111">
        <v>60000</v>
      </c>
      <c r="F228" s="74"/>
      <c r="G228" s="129">
        <f t="shared" si="14"/>
        <v>0</v>
      </c>
      <c r="H228" s="129">
        <f t="shared" si="15"/>
        <v>0</v>
      </c>
      <c r="I228" s="129">
        <f t="shared" si="16"/>
        <v>0</v>
      </c>
      <c r="J228" s="129">
        <f t="shared" si="17"/>
        <v>0</v>
      </c>
      <c r="K228" s="129"/>
      <c r="L228" s="129"/>
      <c r="M228" s="129"/>
      <c r="N228" s="129"/>
      <c r="O228" s="129"/>
    </row>
    <row r="229" spans="1:15" x14ac:dyDescent="0.2">
      <c r="A229" s="121" t="s">
        <v>325</v>
      </c>
      <c r="B229" s="121" t="s">
        <v>2</v>
      </c>
      <c r="C229" s="113">
        <v>42958</v>
      </c>
      <c r="D229" s="74" t="s">
        <v>231</v>
      </c>
      <c r="E229" s="111">
        <v>850352.06</v>
      </c>
      <c r="F229" s="74"/>
      <c r="G229" s="129">
        <f t="shared" si="14"/>
        <v>0</v>
      </c>
      <c r="H229" s="129">
        <f t="shared" si="15"/>
        <v>0</v>
      </c>
      <c r="I229" s="129">
        <f t="shared" si="16"/>
        <v>0</v>
      </c>
      <c r="J229" s="129">
        <f t="shared" si="17"/>
        <v>0</v>
      </c>
      <c r="K229" s="129"/>
      <c r="L229" s="129"/>
      <c r="M229" s="129"/>
      <c r="N229" s="129"/>
      <c r="O229" s="129"/>
    </row>
    <row r="230" spans="1:15" x14ac:dyDescent="0.2">
      <c r="A230" s="121" t="s">
        <v>324</v>
      </c>
      <c r="B230" s="121" t="s">
        <v>40</v>
      </c>
      <c r="C230" s="113">
        <v>42962</v>
      </c>
      <c r="D230" s="74" t="s">
        <v>231</v>
      </c>
      <c r="E230" s="111">
        <v>77500</v>
      </c>
      <c r="F230" s="74"/>
      <c r="G230" s="129">
        <f t="shared" si="14"/>
        <v>0</v>
      </c>
      <c r="H230" s="129">
        <f t="shared" si="15"/>
        <v>0</v>
      </c>
      <c r="I230" s="129">
        <f t="shared" si="16"/>
        <v>0</v>
      </c>
      <c r="J230" s="129">
        <f t="shared" si="17"/>
        <v>0</v>
      </c>
      <c r="K230" s="129"/>
      <c r="L230" s="129"/>
      <c r="M230" s="129"/>
      <c r="N230" s="129"/>
      <c r="O230" s="129"/>
    </row>
    <row r="231" spans="1:15" x14ac:dyDescent="0.2">
      <c r="A231" s="121" t="s">
        <v>326</v>
      </c>
      <c r="B231" s="121" t="s">
        <v>40</v>
      </c>
      <c r="C231" s="113">
        <v>42963</v>
      </c>
      <c r="D231" s="74" t="s">
        <v>231</v>
      </c>
      <c r="E231" s="111">
        <v>100000</v>
      </c>
      <c r="F231" s="74"/>
      <c r="G231" s="129">
        <f t="shared" si="14"/>
        <v>0</v>
      </c>
      <c r="H231" s="129">
        <f t="shared" si="15"/>
        <v>0</v>
      </c>
      <c r="I231" s="129">
        <f t="shared" si="16"/>
        <v>0</v>
      </c>
      <c r="J231" s="129">
        <f t="shared" si="17"/>
        <v>0</v>
      </c>
      <c r="K231" s="129"/>
      <c r="L231" s="129"/>
      <c r="M231" s="129"/>
      <c r="N231" s="129"/>
      <c r="O231" s="129"/>
    </row>
    <row r="232" spans="1:15" x14ac:dyDescent="0.2">
      <c r="A232" s="121" t="s">
        <v>330</v>
      </c>
      <c r="B232" s="121" t="s">
        <v>9</v>
      </c>
      <c r="C232" s="113">
        <v>42963</v>
      </c>
      <c r="D232" s="74" t="s">
        <v>231</v>
      </c>
      <c r="E232" s="111">
        <v>444427.5</v>
      </c>
      <c r="F232" s="74"/>
      <c r="G232" s="129">
        <f t="shared" si="14"/>
        <v>0</v>
      </c>
      <c r="H232" s="129">
        <f t="shared" si="15"/>
        <v>0</v>
      </c>
      <c r="I232" s="129">
        <f t="shared" si="16"/>
        <v>0</v>
      </c>
      <c r="J232" s="129">
        <f t="shared" si="17"/>
        <v>0</v>
      </c>
      <c r="K232" s="129"/>
      <c r="L232" s="129"/>
      <c r="M232" s="129"/>
      <c r="N232" s="129"/>
      <c r="O232" s="129"/>
    </row>
    <row r="233" spans="1:15" x14ac:dyDescent="0.2">
      <c r="A233" s="121" t="s">
        <v>335</v>
      </c>
      <c r="B233" s="121" t="s">
        <v>5</v>
      </c>
      <c r="C233" s="113">
        <v>42969</v>
      </c>
      <c r="D233" s="74" t="s">
        <v>231</v>
      </c>
      <c r="E233" s="111">
        <v>125000</v>
      </c>
      <c r="F233" s="74"/>
      <c r="G233" s="129">
        <f t="shared" si="14"/>
        <v>0</v>
      </c>
      <c r="H233" s="129">
        <f t="shared" si="15"/>
        <v>0</v>
      </c>
      <c r="I233" s="129">
        <f t="shared" si="16"/>
        <v>0</v>
      </c>
      <c r="J233" s="129">
        <f t="shared" si="17"/>
        <v>0</v>
      </c>
      <c r="K233" s="129"/>
      <c r="L233" s="129"/>
      <c r="M233" s="129"/>
      <c r="N233" s="129"/>
      <c r="O233" s="129"/>
    </row>
    <row r="234" spans="1:15" x14ac:dyDescent="0.2">
      <c r="A234" s="121" t="s">
        <v>220</v>
      </c>
      <c r="B234" s="121" t="s">
        <v>9</v>
      </c>
      <c r="C234" s="113">
        <v>42971</v>
      </c>
      <c r="D234" s="74" t="s">
        <v>231</v>
      </c>
      <c r="E234" s="111">
        <v>50000</v>
      </c>
      <c r="F234" s="74"/>
      <c r="G234" s="129">
        <f t="shared" si="14"/>
        <v>0</v>
      </c>
      <c r="H234" s="129">
        <f t="shared" si="15"/>
        <v>0</v>
      </c>
      <c r="I234" s="129">
        <f t="shared" si="16"/>
        <v>0</v>
      </c>
      <c r="J234" s="129">
        <f t="shared" si="17"/>
        <v>0</v>
      </c>
      <c r="K234" s="129"/>
      <c r="L234" s="129"/>
      <c r="M234" s="129"/>
      <c r="N234" s="129"/>
      <c r="O234" s="129"/>
    </row>
    <row r="235" spans="1:15" x14ac:dyDescent="0.2">
      <c r="A235" s="121" t="s">
        <v>331</v>
      </c>
      <c r="B235" s="121" t="s">
        <v>9</v>
      </c>
      <c r="C235" s="113">
        <v>42971</v>
      </c>
      <c r="D235" s="74" t="s">
        <v>231</v>
      </c>
      <c r="E235" s="111">
        <v>50000</v>
      </c>
      <c r="F235" s="74"/>
      <c r="G235" s="129">
        <f t="shared" si="14"/>
        <v>0</v>
      </c>
      <c r="H235" s="129">
        <f t="shared" si="15"/>
        <v>0</v>
      </c>
      <c r="I235" s="129">
        <f t="shared" si="16"/>
        <v>0</v>
      </c>
      <c r="J235" s="129">
        <f t="shared" si="17"/>
        <v>0</v>
      </c>
      <c r="K235" s="129"/>
      <c r="L235" s="129"/>
      <c r="M235" s="129"/>
      <c r="N235" s="129"/>
      <c r="O235" s="129"/>
    </row>
    <row r="236" spans="1:15" x14ac:dyDescent="0.2">
      <c r="A236" s="121" t="s">
        <v>332</v>
      </c>
      <c r="B236" s="121" t="s">
        <v>2</v>
      </c>
      <c r="C236" s="113">
        <v>42977</v>
      </c>
      <c r="D236" s="74" t="s">
        <v>231</v>
      </c>
      <c r="E236" s="111">
        <v>750000</v>
      </c>
      <c r="F236" s="74"/>
      <c r="G236" s="129">
        <f t="shared" si="14"/>
        <v>0</v>
      </c>
      <c r="H236" s="129">
        <f t="shared" si="15"/>
        <v>0</v>
      </c>
      <c r="I236" s="129">
        <f t="shared" si="16"/>
        <v>0</v>
      </c>
      <c r="J236" s="129">
        <f t="shared" si="17"/>
        <v>0</v>
      </c>
      <c r="K236" s="129"/>
      <c r="L236" s="129"/>
      <c r="M236" s="129"/>
      <c r="N236" s="129"/>
      <c r="O236" s="129"/>
    </row>
    <row r="237" spans="1:15" x14ac:dyDescent="0.2">
      <c r="A237" s="121" t="s">
        <v>333</v>
      </c>
      <c r="B237" s="121" t="s">
        <v>9</v>
      </c>
      <c r="C237" s="113">
        <v>42977</v>
      </c>
      <c r="D237" s="74" t="s">
        <v>231</v>
      </c>
      <c r="E237" s="111">
        <v>112500</v>
      </c>
      <c r="F237" s="74"/>
      <c r="G237" s="129">
        <f t="shared" si="14"/>
        <v>0</v>
      </c>
      <c r="H237" s="129">
        <f t="shared" si="15"/>
        <v>0</v>
      </c>
      <c r="I237" s="129">
        <f t="shared" si="16"/>
        <v>0</v>
      </c>
      <c r="J237" s="129">
        <f t="shared" si="17"/>
        <v>0</v>
      </c>
      <c r="K237" s="129"/>
      <c r="L237" s="129"/>
      <c r="M237" s="129"/>
      <c r="N237" s="129"/>
      <c r="O237" s="129"/>
    </row>
    <row r="238" spans="1:15" x14ac:dyDescent="0.2">
      <c r="A238" s="121" t="s">
        <v>334</v>
      </c>
      <c r="B238" s="121" t="s">
        <v>1</v>
      </c>
      <c r="C238" s="113">
        <v>42989</v>
      </c>
      <c r="D238" s="74" t="s">
        <v>231</v>
      </c>
      <c r="E238" s="111">
        <v>112500</v>
      </c>
      <c r="F238" s="74"/>
      <c r="G238" s="129">
        <f t="shared" si="14"/>
        <v>0</v>
      </c>
      <c r="H238" s="129">
        <f t="shared" si="15"/>
        <v>0</v>
      </c>
      <c r="I238" s="129">
        <f t="shared" si="16"/>
        <v>0</v>
      </c>
      <c r="J238" s="129">
        <f t="shared" si="17"/>
        <v>0</v>
      </c>
      <c r="K238" s="129"/>
      <c r="L238" s="129"/>
      <c r="M238" s="129"/>
      <c r="N238" s="129"/>
      <c r="O238" s="129"/>
    </row>
    <row r="239" spans="1:15" x14ac:dyDescent="0.2">
      <c r="A239" s="121" t="s">
        <v>338</v>
      </c>
      <c r="B239" s="121" t="s">
        <v>7</v>
      </c>
      <c r="C239" s="113">
        <v>43000</v>
      </c>
      <c r="D239" s="74" t="s">
        <v>65</v>
      </c>
      <c r="E239" s="111">
        <v>0</v>
      </c>
      <c r="F239" s="74"/>
      <c r="G239" s="129">
        <f t="shared" si="14"/>
        <v>0</v>
      </c>
      <c r="H239" s="129">
        <f t="shared" si="15"/>
        <v>0</v>
      </c>
      <c r="I239" s="129">
        <f t="shared" si="16"/>
        <v>0</v>
      </c>
      <c r="J239" s="129">
        <f t="shared" si="17"/>
        <v>0</v>
      </c>
      <c r="K239" s="129"/>
      <c r="L239" s="129"/>
      <c r="M239" s="129"/>
      <c r="N239" s="129"/>
      <c r="O239" s="129"/>
    </row>
    <row r="240" spans="1:15" x14ac:dyDescent="0.2">
      <c r="A240" s="121" t="s">
        <v>341</v>
      </c>
      <c r="B240" s="121" t="s">
        <v>6</v>
      </c>
      <c r="C240" s="113">
        <v>43000</v>
      </c>
      <c r="D240" s="74" t="s">
        <v>65</v>
      </c>
      <c r="E240" s="111">
        <v>0</v>
      </c>
      <c r="F240" s="74"/>
      <c r="G240" s="129">
        <f t="shared" si="14"/>
        <v>0</v>
      </c>
      <c r="H240" s="129">
        <f t="shared" si="15"/>
        <v>0</v>
      </c>
      <c r="I240" s="129">
        <f t="shared" si="16"/>
        <v>0</v>
      </c>
      <c r="J240" s="129">
        <f t="shared" si="17"/>
        <v>0</v>
      </c>
      <c r="K240" s="129"/>
      <c r="L240" s="129"/>
      <c r="M240" s="129"/>
      <c r="N240" s="129"/>
      <c r="O240" s="129"/>
    </row>
    <row r="241" spans="1:15" x14ac:dyDescent="0.2">
      <c r="A241" s="121" t="s">
        <v>342</v>
      </c>
      <c r="B241" s="121" t="s">
        <v>6</v>
      </c>
      <c r="C241" s="113">
        <v>43000</v>
      </c>
      <c r="D241" s="74" t="s">
        <v>65</v>
      </c>
      <c r="E241" s="111">
        <v>0</v>
      </c>
      <c r="F241" s="74"/>
      <c r="G241" s="129">
        <f t="shared" si="14"/>
        <v>0</v>
      </c>
      <c r="H241" s="129">
        <f t="shared" si="15"/>
        <v>0</v>
      </c>
      <c r="I241" s="129">
        <f t="shared" si="16"/>
        <v>0</v>
      </c>
      <c r="J241" s="129">
        <f t="shared" si="17"/>
        <v>0</v>
      </c>
      <c r="K241" s="129"/>
      <c r="L241" s="129"/>
      <c r="M241" s="129"/>
      <c r="N241" s="129"/>
      <c r="O241" s="129"/>
    </row>
    <row r="242" spans="1:15" x14ac:dyDescent="0.2">
      <c r="A242" s="121" t="s">
        <v>336</v>
      </c>
      <c r="B242" s="121" t="s">
        <v>2</v>
      </c>
      <c r="C242" s="113">
        <v>43005</v>
      </c>
      <c r="D242" s="74" t="s">
        <v>231</v>
      </c>
      <c r="E242" s="111">
        <v>100000</v>
      </c>
      <c r="F242" s="74"/>
      <c r="G242" s="129">
        <f t="shared" si="14"/>
        <v>0</v>
      </c>
      <c r="H242" s="129">
        <f t="shared" si="15"/>
        <v>0</v>
      </c>
      <c r="I242" s="129">
        <f t="shared" si="16"/>
        <v>0</v>
      </c>
      <c r="J242" s="129">
        <f t="shared" si="17"/>
        <v>0</v>
      </c>
      <c r="K242" s="129"/>
      <c r="L242" s="129"/>
      <c r="M242" s="129"/>
      <c r="N242" s="129"/>
      <c r="O242" s="129"/>
    </row>
    <row r="243" spans="1:15" x14ac:dyDescent="0.2">
      <c r="A243" s="121" t="s">
        <v>343</v>
      </c>
      <c r="B243" s="121" t="s">
        <v>7</v>
      </c>
      <c r="C243" s="113">
        <v>43010</v>
      </c>
      <c r="D243" s="74" t="s">
        <v>231</v>
      </c>
      <c r="E243" s="111">
        <v>150000</v>
      </c>
      <c r="F243" s="74"/>
      <c r="G243" s="129">
        <f t="shared" si="14"/>
        <v>0</v>
      </c>
      <c r="H243" s="129">
        <f t="shared" si="15"/>
        <v>0</v>
      </c>
      <c r="I243" s="129">
        <f t="shared" si="16"/>
        <v>0</v>
      </c>
      <c r="J243" s="129">
        <f t="shared" si="17"/>
        <v>0</v>
      </c>
      <c r="K243" s="129"/>
      <c r="L243" s="129"/>
      <c r="M243" s="129"/>
      <c r="N243" s="129"/>
      <c r="O243" s="129"/>
    </row>
    <row r="244" spans="1:15" x14ac:dyDescent="0.2">
      <c r="A244" s="121" t="s">
        <v>337</v>
      </c>
      <c r="B244" s="121" t="s">
        <v>9</v>
      </c>
      <c r="C244" s="113">
        <v>43012</v>
      </c>
      <c r="D244" s="74" t="s">
        <v>231</v>
      </c>
      <c r="E244" s="111">
        <v>150000</v>
      </c>
      <c r="F244" s="74"/>
      <c r="G244" s="129">
        <f t="shared" si="14"/>
        <v>0</v>
      </c>
      <c r="H244" s="129">
        <f t="shared" si="15"/>
        <v>0</v>
      </c>
      <c r="I244" s="129">
        <f t="shared" si="16"/>
        <v>0</v>
      </c>
      <c r="J244" s="129">
        <f t="shared" si="17"/>
        <v>0</v>
      </c>
      <c r="K244" s="129"/>
      <c r="L244" s="129"/>
      <c r="M244" s="129"/>
      <c r="N244" s="129"/>
      <c r="O244" s="129"/>
    </row>
    <row r="245" spans="1:15" x14ac:dyDescent="0.2">
      <c r="A245" s="121" t="s">
        <v>340</v>
      </c>
      <c r="B245" s="121" t="s">
        <v>9</v>
      </c>
      <c r="C245" s="113">
        <v>43013</v>
      </c>
      <c r="D245" s="74" t="s">
        <v>65</v>
      </c>
      <c r="E245" s="111">
        <v>0</v>
      </c>
      <c r="F245" s="74"/>
      <c r="G245" s="129">
        <f t="shared" si="14"/>
        <v>0</v>
      </c>
      <c r="H245" s="129">
        <f t="shared" si="15"/>
        <v>0</v>
      </c>
      <c r="I245" s="129">
        <f t="shared" si="16"/>
        <v>0</v>
      </c>
      <c r="J245" s="129">
        <f t="shared" si="17"/>
        <v>0</v>
      </c>
      <c r="K245" s="129"/>
      <c r="L245" s="129"/>
      <c r="M245" s="129"/>
      <c r="N245" s="129"/>
      <c r="O245" s="129"/>
    </row>
    <row r="246" spans="1:15" x14ac:dyDescent="0.2">
      <c r="A246" s="121" t="s">
        <v>344</v>
      </c>
      <c r="B246" s="121" t="s">
        <v>1</v>
      </c>
      <c r="C246" s="113">
        <v>43018</v>
      </c>
      <c r="D246" s="74" t="s">
        <v>65</v>
      </c>
      <c r="E246" s="111">
        <v>0</v>
      </c>
      <c r="F246" s="74"/>
      <c r="G246" s="129">
        <f t="shared" si="14"/>
        <v>0</v>
      </c>
      <c r="H246" s="129">
        <f t="shared" si="15"/>
        <v>0</v>
      </c>
      <c r="I246" s="129">
        <f t="shared" si="16"/>
        <v>0</v>
      </c>
      <c r="J246" s="129">
        <f t="shared" si="17"/>
        <v>0</v>
      </c>
      <c r="K246" s="129"/>
      <c r="L246" s="129"/>
      <c r="M246" s="129"/>
      <c r="N246" s="129"/>
      <c r="O246" s="129"/>
    </row>
    <row r="247" spans="1:15" x14ac:dyDescent="0.2">
      <c r="A247" s="121" t="s">
        <v>339</v>
      </c>
      <c r="B247" s="121" t="s">
        <v>40</v>
      </c>
      <c r="C247" s="113">
        <v>43019</v>
      </c>
      <c r="D247" s="74" t="s">
        <v>231</v>
      </c>
      <c r="E247" s="111">
        <v>50000</v>
      </c>
      <c r="F247" s="74"/>
      <c r="G247" s="129">
        <f t="shared" si="14"/>
        <v>0</v>
      </c>
      <c r="H247" s="129">
        <f t="shared" si="15"/>
        <v>0</v>
      </c>
      <c r="I247" s="129">
        <f t="shared" si="16"/>
        <v>0</v>
      </c>
      <c r="J247" s="129">
        <f t="shared" si="17"/>
        <v>0</v>
      </c>
      <c r="K247" s="129"/>
      <c r="L247" s="129"/>
      <c r="M247" s="129"/>
      <c r="N247" s="129"/>
      <c r="O247" s="129"/>
    </row>
    <row r="248" spans="1:15" x14ac:dyDescent="0.2">
      <c r="A248" s="121" t="s">
        <v>349</v>
      </c>
      <c r="B248" s="121" t="s">
        <v>6</v>
      </c>
      <c r="C248" s="113">
        <v>43028</v>
      </c>
      <c r="D248" s="74" t="s">
        <v>231</v>
      </c>
      <c r="E248" s="111">
        <v>70000</v>
      </c>
      <c r="F248" s="74"/>
      <c r="G248" s="129">
        <f t="shared" si="14"/>
        <v>0</v>
      </c>
      <c r="H248" s="129">
        <f t="shared" si="15"/>
        <v>0</v>
      </c>
      <c r="I248" s="129">
        <f t="shared" si="16"/>
        <v>0</v>
      </c>
      <c r="J248" s="129">
        <f t="shared" si="17"/>
        <v>0</v>
      </c>
      <c r="K248" s="129"/>
      <c r="L248" s="129"/>
      <c r="M248" s="129"/>
      <c r="N248" s="129"/>
      <c r="O248" s="129"/>
    </row>
    <row r="249" spans="1:15" x14ac:dyDescent="0.2">
      <c r="A249" s="121" t="s">
        <v>345</v>
      </c>
      <c r="B249" s="121" t="s">
        <v>2</v>
      </c>
      <c r="C249" s="113">
        <v>43038</v>
      </c>
      <c r="D249" s="74" t="s">
        <v>231</v>
      </c>
      <c r="E249" s="111">
        <v>73000</v>
      </c>
      <c r="F249" s="74"/>
      <c r="G249" s="129">
        <f t="shared" si="14"/>
        <v>0</v>
      </c>
      <c r="H249" s="129">
        <f t="shared" si="15"/>
        <v>0</v>
      </c>
      <c r="I249" s="129">
        <f t="shared" si="16"/>
        <v>0</v>
      </c>
      <c r="J249" s="129">
        <f t="shared" si="17"/>
        <v>0</v>
      </c>
      <c r="K249" s="129"/>
      <c r="L249" s="129"/>
      <c r="M249" s="129"/>
      <c r="N249" s="129"/>
      <c r="O249" s="129"/>
    </row>
    <row r="250" spans="1:15" x14ac:dyDescent="0.2">
      <c r="A250" s="121" t="s">
        <v>348</v>
      </c>
      <c r="B250" s="121" t="s">
        <v>9</v>
      </c>
      <c r="C250" s="113">
        <v>43039</v>
      </c>
      <c r="D250" s="74" t="s">
        <v>231</v>
      </c>
      <c r="E250" s="111">
        <v>62500</v>
      </c>
      <c r="F250" s="74"/>
      <c r="G250" s="129">
        <f t="shared" si="14"/>
        <v>0</v>
      </c>
      <c r="H250" s="129">
        <f t="shared" si="15"/>
        <v>0</v>
      </c>
      <c r="I250" s="129">
        <f t="shared" si="16"/>
        <v>0</v>
      </c>
      <c r="J250" s="129">
        <f t="shared" si="17"/>
        <v>0</v>
      </c>
      <c r="K250" s="129"/>
      <c r="L250" s="129"/>
      <c r="M250" s="129"/>
      <c r="N250" s="129"/>
      <c r="O250" s="129"/>
    </row>
    <row r="251" spans="1:15" x14ac:dyDescent="0.2">
      <c r="A251" s="121" t="s">
        <v>346</v>
      </c>
      <c r="B251" s="121" t="s">
        <v>2</v>
      </c>
      <c r="C251" s="113">
        <v>43040</v>
      </c>
      <c r="D251" s="74" t="s">
        <v>231</v>
      </c>
      <c r="E251" s="111">
        <v>100000</v>
      </c>
      <c r="F251" s="74"/>
      <c r="G251" s="129">
        <f t="shared" si="14"/>
        <v>0</v>
      </c>
      <c r="H251" s="129">
        <f t="shared" si="15"/>
        <v>0</v>
      </c>
      <c r="I251" s="129">
        <f t="shared" si="16"/>
        <v>0</v>
      </c>
      <c r="J251" s="129">
        <f t="shared" si="17"/>
        <v>0</v>
      </c>
      <c r="K251" s="129"/>
      <c r="L251" s="129"/>
      <c r="M251" s="129"/>
      <c r="N251" s="129"/>
      <c r="O251" s="129"/>
    </row>
    <row r="252" spans="1:15" x14ac:dyDescent="0.2">
      <c r="A252" s="121" t="s">
        <v>350</v>
      </c>
      <c r="B252" s="121" t="s">
        <v>1</v>
      </c>
      <c r="C252" s="113">
        <v>43046</v>
      </c>
      <c r="D252" s="74" t="s">
        <v>65</v>
      </c>
      <c r="E252" s="111">
        <v>0</v>
      </c>
      <c r="F252" s="74"/>
      <c r="G252" s="129">
        <f t="shared" si="14"/>
        <v>0</v>
      </c>
      <c r="H252" s="129">
        <f t="shared" si="15"/>
        <v>0</v>
      </c>
      <c r="I252" s="129">
        <f t="shared" si="16"/>
        <v>0</v>
      </c>
      <c r="J252" s="129">
        <f t="shared" si="17"/>
        <v>0</v>
      </c>
      <c r="K252" s="129"/>
      <c r="L252" s="129"/>
      <c r="M252" s="129"/>
      <c r="N252" s="129"/>
      <c r="O252" s="129"/>
    </row>
    <row r="253" spans="1:15" x14ac:dyDescent="0.2">
      <c r="A253" s="121" t="s">
        <v>347</v>
      </c>
      <c r="B253" s="121" t="s">
        <v>40</v>
      </c>
      <c r="C253" s="113">
        <v>43047</v>
      </c>
      <c r="D253" s="74" t="s">
        <v>231</v>
      </c>
      <c r="E253" s="111">
        <v>100000</v>
      </c>
      <c r="F253" s="74"/>
      <c r="G253" s="129">
        <f t="shared" si="14"/>
        <v>0</v>
      </c>
      <c r="H253" s="129">
        <f t="shared" si="15"/>
        <v>0</v>
      </c>
      <c r="I253" s="129">
        <f t="shared" si="16"/>
        <v>0</v>
      </c>
      <c r="J253" s="129">
        <f t="shared" si="17"/>
        <v>0</v>
      </c>
      <c r="K253" s="129"/>
      <c r="L253" s="129"/>
      <c r="M253" s="129"/>
      <c r="N253" s="129"/>
      <c r="O253" s="129"/>
    </row>
    <row r="254" spans="1:15" x14ac:dyDescent="0.2">
      <c r="A254" s="121" t="s">
        <v>354</v>
      </c>
      <c r="B254" s="121" t="s">
        <v>5</v>
      </c>
      <c r="C254" s="113">
        <v>43047</v>
      </c>
      <c r="D254" s="74" t="s">
        <v>231</v>
      </c>
      <c r="E254" s="111">
        <v>125000.25</v>
      </c>
      <c r="F254" s="74"/>
      <c r="G254" s="129">
        <f t="shared" si="14"/>
        <v>0</v>
      </c>
      <c r="H254" s="129">
        <f t="shared" si="15"/>
        <v>0</v>
      </c>
      <c r="I254" s="129">
        <f t="shared" si="16"/>
        <v>0</v>
      </c>
      <c r="J254" s="129">
        <f t="shared" si="17"/>
        <v>0</v>
      </c>
      <c r="K254" s="129"/>
      <c r="L254" s="129"/>
      <c r="M254" s="129"/>
      <c r="N254" s="129"/>
      <c r="O254" s="129"/>
    </row>
    <row r="255" spans="1:15" x14ac:dyDescent="0.2">
      <c r="A255" s="121" t="s">
        <v>351</v>
      </c>
      <c r="B255" s="121" t="s">
        <v>40</v>
      </c>
      <c r="C255" s="113">
        <v>43054</v>
      </c>
      <c r="D255" s="74" t="s">
        <v>231</v>
      </c>
      <c r="E255" s="111">
        <v>50000</v>
      </c>
      <c r="F255" s="74"/>
      <c r="G255" s="129">
        <f t="shared" si="14"/>
        <v>0</v>
      </c>
      <c r="H255" s="129">
        <f t="shared" si="15"/>
        <v>0</v>
      </c>
      <c r="I255" s="129">
        <f t="shared" si="16"/>
        <v>0</v>
      </c>
      <c r="J255" s="129">
        <f t="shared" si="17"/>
        <v>0</v>
      </c>
      <c r="K255" s="129"/>
      <c r="L255" s="129"/>
      <c r="M255" s="129"/>
      <c r="N255" s="129"/>
      <c r="O255" s="129"/>
    </row>
    <row r="256" spans="1:15" x14ac:dyDescent="0.2">
      <c r="A256" s="121" t="s">
        <v>360</v>
      </c>
      <c r="B256" s="121" t="s">
        <v>6</v>
      </c>
      <c r="C256" s="113">
        <v>43055</v>
      </c>
      <c r="D256" s="74" t="s">
        <v>231</v>
      </c>
      <c r="E256" s="111">
        <v>5000000</v>
      </c>
      <c r="F256" s="74"/>
      <c r="G256" s="129">
        <f t="shared" si="14"/>
        <v>0</v>
      </c>
      <c r="H256" s="129">
        <f t="shared" si="15"/>
        <v>0</v>
      </c>
      <c r="I256" s="129">
        <f t="shared" si="16"/>
        <v>0</v>
      </c>
      <c r="J256" s="129">
        <f t="shared" si="17"/>
        <v>0</v>
      </c>
      <c r="K256" s="129"/>
      <c r="L256" s="129"/>
      <c r="M256" s="129"/>
      <c r="N256" s="129"/>
      <c r="O256" s="129"/>
    </row>
    <row r="257" spans="1:15" x14ac:dyDescent="0.2">
      <c r="A257" s="121" t="s">
        <v>352</v>
      </c>
      <c r="B257" s="121" t="s">
        <v>7</v>
      </c>
      <c r="C257" s="113">
        <v>43056</v>
      </c>
      <c r="D257" s="74" t="s">
        <v>231</v>
      </c>
      <c r="E257" s="111">
        <v>87500</v>
      </c>
      <c r="F257" s="74"/>
      <c r="G257" s="129">
        <f t="shared" si="14"/>
        <v>0</v>
      </c>
      <c r="H257" s="129">
        <f t="shared" si="15"/>
        <v>0</v>
      </c>
      <c r="I257" s="129">
        <f t="shared" si="16"/>
        <v>0</v>
      </c>
      <c r="J257" s="129">
        <f t="shared" si="17"/>
        <v>0</v>
      </c>
      <c r="K257" s="129"/>
      <c r="L257" s="129"/>
      <c r="M257" s="129"/>
      <c r="N257" s="129"/>
      <c r="O257" s="129"/>
    </row>
    <row r="258" spans="1:15" x14ac:dyDescent="0.2">
      <c r="A258" s="121" t="s">
        <v>359</v>
      </c>
      <c r="B258" s="121" t="s">
        <v>6</v>
      </c>
      <c r="C258" s="113">
        <v>43060</v>
      </c>
      <c r="D258" s="74" t="s">
        <v>231</v>
      </c>
      <c r="E258" s="111">
        <v>149250</v>
      </c>
      <c r="F258" s="74"/>
      <c r="G258" s="129">
        <f t="shared" si="14"/>
        <v>0</v>
      </c>
      <c r="H258" s="129">
        <f t="shared" si="15"/>
        <v>0</v>
      </c>
      <c r="I258" s="129">
        <f t="shared" si="16"/>
        <v>0</v>
      </c>
      <c r="J258" s="129">
        <f t="shared" si="17"/>
        <v>0</v>
      </c>
      <c r="K258" s="129"/>
      <c r="L258" s="129"/>
      <c r="M258" s="129"/>
      <c r="N258" s="129"/>
      <c r="O258" s="129"/>
    </row>
    <row r="259" spans="1:15" x14ac:dyDescent="0.2">
      <c r="A259" s="121" t="s">
        <v>366</v>
      </c>
      <c r="B259" s="121" t="s">
        <v>8</v>
      </c>
      <c r="C259" s="113">
        <v>43061</v>
      </c>
      <c r="D259" s="74" t="s">
        <v>231</v>
      </c>
      <c r="E259" s="111">
        <v>50000</v>
      </c>
      <c r="F259" s="74"/>
      <c r="G259" s="129">
        <f t="shared" si="14"/>
        <v>0</v>
      </c>
      <c r="H259" s="129">
        <f t="shared" si="15"/>
        <v>0</v>
      </c>
      <c r="I259" s="129">
        <f t="shared" si="16"/>
        <v>0</v>
      </c>
      <c r="J259" s="129">
        <f t="shared" si="17"/>
        <v>0</v>
      </c>
      <c r="K259" s="129"/>
      <c r="L259" s="129"/>
      <c r="M259" s="129"/>
      <c r="N259" s="129"/>
      <c r="O259" s="129"/>
    </row>
    <row r="260" spans="1:15" x14ac:dyDescent="0.2">
      <c r="A260" s="121" t="s">
        <v>353</v>
      </c>
      <c r="B260" s="121" t="s">
        <v>2</v>
      </c>
      <c r="C260" s="113">
        <v>43066</v>
      </c>
      <c r="D260" s="74" t="s">
        <v>65</v>
      </c>
      <c r="E260" s="111">
        <v>0</v>
      </c>
      <c r="F260" s="74"/>
      <c r="G260" s="129">
        <f t="shared" si="14"/>
        <v>0</v>
      </c>
      <c r="H260" s="129">
        <f t="shared" si="15"/>
        <v>0</v>
      </c>
      <c r="I260" s="129">
        <f t="shared" si="16"/>
        <v>0</v>
      </c>
      <c r="J260" s="129">
        <f t="shared" si="17"/>
        <v>0</v>
      </c>
      <c r="K260" s="129"/>
      <c r="L260" s="129"/>
      <c r="M260" s="129"/>
      <c r="N260" s="129"/>
      <c r="O260" s="129"/>
    </row>
    <row r="261" spans="1:15" x14ac:dyDescent="0.2">
      <c r="A261" s="121" t="s">
        <v>355</v>
      </c>
      <c r="B261" s="121" t="s">
        <v>2</v>
      </c>
      <c r="C261" s="113">
        <v>43066</v>
      </c>
      <c r="D261" s="74" t="s">
        <v>231</v>
      </c>
      <c r="E261" s="111">
        <v>108500</v>
      </c>
      <c r="F261" s="74"/>
      <c r="G261" s="129">
        <f t="shared" si="14"/>
        <v>0</v>
      </c>
      <c r="H261" s="129">
        <f t="shared" si="15"/>
        <v>0</v>
      </c>
      <c r="I261" s="129">
        <f t="shared" si="16"/>
        <v>0</v>
      </c>
      <c r="J261" s="129">
        <f t="shared" si="17"/>
        <v>0</v>
      </c>
      <c r="K261" s="129"/>
      <c r="L261" s="129"/>
      <c r="M261" s="129"/>
      <c r="N261" s="129"/>
      <c r="O261" s="129"/>
    </row>
    <row r="262" spans="1:15" x14ac:dyDescent="0.2">
      <c r="A262" s="121" t="s">
        <v>367</v>
      </c>
      <c r="B262" s="121" t="s">
        <v>8</v>
      </c>
      <c r="C262" s="113">
        <v>43069</v>
      </c>
      <c r="D262" s="74" t="s">
        <v>231</v>
      </c>
      <c r="E262" s="111">
        <v>125000</v>
      </c>
      <c r="F262" s="74"/>
      <c r="G262" s="129">
        <f t="shared" si="14"/>
        <v>0</v>
      </c>
      <c r="H262" s="129">
        <f t="shared" si="15"/>
        <v>0</v>
      </c>
      <c r="I262" s="129">
        <f t="shared" si="16"/>
        <v>0</v>
      </c>
      <c r="J262" s="129">
        <f t="shared" si="17"/>
        <v>0</v>
      </c>
      <c r="K262" s="129"/>
      <c r="L262" s="129"/>
      <c r="M262" s="129"/>
      <c r="N262" s="129"/>
      <c r="O262" s="129"/>
    </row>
    <row r="263" spans="1:15" x14ac:dyDescent="0.2">
      <c r="A263" s="121" t="s">
        <v>358</v>
      </c>
      <c r="B263" s="121" t="s">
        <v>1</v>
      </c>
      <c r="C263" s="113">
        <v>43070</v>
      </c>
      <c r="D263" s="74" t="s">
        <v>231</v>
      </c>
      <c r="E263" s="111">
        <v>3889663.13</v>
      </c>
      <c r="F263" s="74"/>
      <c r="G263" s="129">
        <f t="shared" si="14"/>
        <v>0</v>
      </c>
      <c r="H263" s="129">
        <f t="shared" si="15"/>
        <v>0</v>
      </c>
      <c r="I263" s="129">
        <f t="shared" si="16"/>
        <v>0</v>
      </c>
      <c r="J263" s="129">
        <f t="shared" si="17"/>
        <v>0</v>
      </c>
      <c r="K263" s="129"/>
      <c r="L263" s="129"/>
      <c r="M263" s="129"/>
      <c r="N263" s="129"/>
      <c r="O263" s="129"/>
    </row>
    <row r="264" spans="1:15" x14ac:dyDescent="0.2">
      <c r="A264" s="121" t="s">
        <v>361</v>
      </c>
      <c r="B264" s="121" t="s">
        <v>7</v>
      </c>
      <c r="C264" s="113">
        <v>43070</v>
      </c>
      <c r="D264" s="74" t="s">
        <v>231</v>
      </c>
      <c r="E264" s="111">
        <v>750000</v>
      </c>
      <c r="F264" s="74"/>
      <c r="G264" s="129">
        <f t="shared" si="14"/>
        <v>0</v>
      </c>
      <c r="H264" s="129">
        <f t="shared" si="15"/>
        <v>0</v>
      </c>
      <c r="I264" s="129">
        <f t="shared" si="16"/>
        <v>0</v>
      </c>
      <c r="J264" s="129">
        <f t="shared" si="17"/>
        <v>0</v>
      </c>
      <c r="K264" s="129"/>
      <c r="L264" s="129"/>
      <c r="M264" s="129"/>
      <c r="N264" s="129"/>
      <c r="O264" s="129"/>
    </row>
    <row r="265" spans="1:15" x14ac:dyDescent="0.2">
      <c r="A265" s="121" t="s">
        <v>362</v>
      </c>
      <c r="B265" s="121" t="s">
        <v>7</v>
      </c>
      <c r="C265" s="113">
        <v>43070</v>
      </c>
      <c r="D265" s="74" t="s">
        <v>65</v>
      </c>
      <c r="E265" s="111">
        <v>0</v>
      </c>
      <c r="F265" s="74"/>
      <c r="G265" s="129">
        <f t="shared" ref="G265:G328" si="18">IF(E265&lt;=H264,E265,H264)</f>
        <v>0</v>
      </c>
      <c r="H265" s="129">
        <f t="shared" ref="H265:H328" si="19">H264-G265</f>
        <v>0</v>
      </c>
      <c r="I265" s="129">
        <f t="shared" ref="I265:I328" si="20">IF(E265-G265&lt;=J264,E265-G265,J264)</f>
        <v>0</v>
      </c>
      <c r="J265" s="129">
        <f t="shared" ref="J265:J328" si="21">J264-I265</f>
        <v>0</v>
      </c>
      <c r="K265" s="129"/>
      <c r="L265" s="129"/>
      <c r="M265" s="129"/>
      <c r="N265" s="129"/>
      <c r="O265" s="129"/>
    </row>
    <row r="266" spans="1:15" x14ac:dyDescent="0.2">
      <c r="A266" s="121" t="s">
        <v>365</v>
      </c>
      <c r="B266" s="121" t="s">
        <v>5</v>
      </c>
      <c r="C266" s="113">
        <v>43074</v>
      </c>
      <c r="D266" s="74" t="s">
        <v>231</v>
      </c>
      <c r="E266" s="111">
        <v>2041274.24</v>
      </c>
      <c r="F266" s="74"/>
      <c r="G266" s="129">
        <f t="shared" si="18"/>
        <v>0</v>
      </c>
      <c r="H266" s="129">
        <f t="shared" si="19"/>
        <v>0</v>
      </c>
      <c r="I266" s="129">
        <f t="shared" si="20"/>
        <v>0</v>
      </c>
      <c r="J266" s="129">
        <f t="shared" si="21"/>
        <v>0</v>
      </c>
      <c r="K266" s="129"/>
      <c r="L266" s="129"/>
      <c r="M266" s="129"/>
      <c r="N266" s="129"/>
      <c r="O266" s="129"/>
    </row>
    <row r="267" spans="1:15" x14ac:dyDescent="0.2">
      <c r="A267" s="121" t="s">
        <v>356</v>
      </c>
      <c r="B267" s="121" t="s">
        <v>2</v>
      </c>
      <c r="C267" s="113">
        <v>43076</v>
      </c>
      <c r="D267" s="74" t="s">
        <v>65</v>
      </c>
      <c r="E267" s="111">
        <v>0</v>
      </c>
      <c r="F267" s="74"/>
      <c r="G267" s="129">
        <f t="shared" si="18"/>
        <v>0</v>
      </c>
      <c r="H267" s="129">
        <f t="shared" si="19"/>
        <v>0</v>
      </c>
      <c r="I267" s="129">
        <f t="shared" si="20"/>
        <v>0</v>
      </c>
      <c r="J267" s="129">
        <f t="shared" si="21"/>
        <v>0</v>
      </c>
      <c r="K267" s="129"/>
      <c r="L267" s="129"/>
      <c r="M267" s="129"/>
      <c r="N267" s="129"/>
      <c r="O267" s="129"/>
    </row>
    <row r="268" spans="1:15" x14ac:dyDescent="0.2">
      <c r="A268" s="121" t="s">
        <v>357</v>
      </c>
      <c r="B268" s="121" t="s">
        <v>40</v>
      </c>
      <c r="C268" s="113">
        <v>43077</v>
      </c>
      <c r="D268" s="74" t="s">
        <v>231</v>
      </c>
      <c r="E268" s="111">
        <v>50000</v>
      </c>
      <c r="F268" s="74"/>
      <c r="G268" s="129">
        <f t="shared" si="18"/>
        <v>0</v>
      </c>
      <c r="H268" s="129">
        <f t="shared" si="19"/>
        <v>0</v>
      </c>
      <c r="I268" s="129">
        <f t="shared" si="20"/>
        <v>0</v>
      </c>
      <c r="J268" s="129">
        <f t="shared" si="21"/>
        <v>0</v>
      </c>
      <c r="K268" s="129"/>
      <c r="L268" s="129"/>
      <c r="M268" s="129"/>
      <c r="N268" s="129"/>
      <c r="O268" s="129"/>
    </row>
    <row r="269" spans="1:15" x14ac:dyDescent="0.2">
      <c r="A269" s="121" t="s">
        <v>364</v>
      </c>
      <c r="B269" s="121" t="s">
        <v>9</v>
      </c>
      <c r="C269" s="113">
        <v>43081</v>
      </c>
      <c r="D269" s="74" t="s">
        <v>231</v>
      </c>
      <c r="E269" s="111">
        <v>250000</v>
      </c>
      <c r="F269" s="74"/>
      <c r="G269" s="129">
        <f t="shared" si="18"/>
        <v>0</v>
      </c>
      <c r="H269" s="129">
        <f t="shared" si="19"/>
        <v>0</v>
      </c>
      <c r="I269" s="129">
        <f t="shared" si="20"/>
        <v>0</v>
      </c>
      <c r="J269" s="129">
        <f t="shared" si="21"/>
        <v>0</v>
      </c>
      <c r="K269" s="129"/>
      <c r="L269" s="129"/>
      <c r="M269" s="129"/>
      <c r="N269" s="129"/>
      <c r="O269" s="129"/>
    </row>
    <row r="270" spans="1:15" x14ac:dyDescent="0.2">
      <c r="A270" s="121" t="s">
        <v>363</v>
      </c>
      <c r="B270" s="121" t="s">
        <v>2</v>
      </c>
      <c r="C270" s="113">
        <v>43082</v>
      </c>
      <c r="D270" s="74" t="s">
        <v>231</v>
      </c>
      <c r="E270" s="111">
        <v>2000000</v>
      </c>
      <c r="F270" s="74"/>
      <c r="G270" s="129">
        <f t="shared" si="18"/>
        <v>0</v>
      </c>
      <c r="H270" s="129">
        <f t="shared" si="19"/>
        <v>0</v>
      </c>
      <c r="I270" s="129">
        <f t="shared" si="20"/>
        <v>0</v>
      </c>
      <c r="J270" s="129">
        <f t="shared" si="21"/>
        <v>0</v>
      </c>
      <c r="K270" s="129"/>
      <c r="L270" s="129"/>
      <c r="M270" s="129"/>
      <c r="N270" s="129"/>
      <c r="O270" s="129"/>
    </row>
    <row r="271" spans="1:15" x14ac:dyDescent="0.2">
      <c r="A271" s="121" t="s">
        <v>370</v>
      </c>
      <c r="B271" s="121" t="s">
        <v>8</v>
      </c>
      <c r="C271" s="113">
        <v>43082</v>
      </c>
      <c r="D271" s="74" t="s">
        <v>231</v>
      </c>
      <c r="E271" s="111">
        <v>100000</v>
      </c>
      <c r="F271" s="74"/>
      <c r="G271" s="129">
        <f t="shared" si="18"/>
        <v>0</v>
      </c>
      <c r="H271" s="129">
        <f t="shared" si="19"/>
        <v>0</v>
      </c>
      <c r="I271" s="129">
        <f t="shared" si="20"/>
        <v>0</v>
      </c>
      <c r="J271" s="129">
        <f t="shared" si="21"/>
        <v>0</v>
      </c>
      <c r="K271" s="129"/>
      <c r="L271" s="129"/>
      <c r="M271" s="129"/>
      <c r="N271" s="129"/>
      <c r="O271" s="129"/>
    </row>
    <row r="272" spans="1:15" x14ac:dyDescent="0.2">
      <c r="A272" s="121" t="s">
        <v>368</v>
      </c>
      <c r="B272" s="121" t="s">
        <v>2</v>
      </c>
      <c r="C272" s="113">
        <v>43084</v>
      </c>
      <c r="D272" s="74" t="s">
        <v>231</v>
      </c>
      <c r="E272" s="111">
        <v>102791.5</v>
      </c>
      <c r="F272" s="74"/>
      <c r="G272" s="129">
        <f t="shared" si="18"/>
        <v>0</v>
      </c>
      <c r="H272" s="129">
        <f t="shared" si="19"/>
        <v>0</v>
      </c>
      <c r="I272" s="129">
        <f t="shared" si="20"/>
        <v>0</v>
      </c>
      <c r="J272" s="129">
        <f t="shared" si="21"/>
        <v>0</v>
      </c>
      <c r="K272" s="129"/>
      <c r="L272" s="129"/>
      <c r="M272" s="129"/>
      <c r="N272" s="129"/>
      <c r="O272" s="129"/>
    </row>
    <row r="273" spans="1:15" x14ac:dyDescent="0.2">
      <c r="A273" s="121" t="s">
        <v>376</v>
      </c>
      <c r="B273" s="121" t="s">
        <v>7</v>
      </c>
      <c r="C273" s="113">
        <v>43087</v>
      </c>
      <c r="D273" s="74" t="s">
        <v>65</v>
      </c>
      <c r="E273" s="111">
        <v>0</v>
      </c>
      <c r="F273" s="74"/>
      <c r="G273" s="129">
        <f t="shared" si="18"/>
        <v>0</v>
      </c>
      <c r="H273" s="129">
        <f t="shared" si="19"/>
        <v>0</v>
      </c>
      <c r="I273" s="129">
        <f t="shared" si="20"/>
        <v>0</v>
      </c>
      <c r="J273" s="129">
        <f t="shared" si="21"/>
        <v>0</v>
      </c>
      <c r="K273" s="129"/>
      <c r="L273" s="129"/>
      <c r="M273" s="129"/>
      <c r="N273" s="129"/>
      <c r="O273" s="129"/>
    </row>
    <row r="274" spans="1:15" x14ac:dyDescent="0.2">
      <c r="A274" s="121" t="s">
        <v>374</v>
      </c>
      <c r="B274" s="121" t="s">
        <v>40</v>
      </c>
      <c r="C274" s="113">
        <v>43088</v>
      </c>
      <c r="D274" s="74" t="s">
        <v>231</v>
      </c>
      <c r="E274" s="111">
        <v>51053.760000000002</v>
      </c>
      <c r="F274" s="74"/>
      <c r="G274" s="129">
        <f t="shared" si="18"/>
        <v>0</v>
      </c>
      <c r="H274" s="129">
        <f t="shared" si="19"/>
        <v>0</v>
      </c>
      <c r="I274" s="129">
        <f t="shared" si="20"/>
        <v>0</v>
      </c>
      <c r="J274" s="129">
        <f t="shared" si="21"/>
        <v>0</v>
      </c>
      <c r="K274" s="129"/>
      <c r="L274" s="129"/>
      <c r="M274" s="129"/>
      <c r="N274" s="129"/>
      <c r="O274" s="129"/>
    </row>
    <row r="275" spans="1:15" x14ac:dyDescent="0.2">
      <c r="A275" s="121" t="s">
        <v>371</v>
      </c>
      <c r="B275" s="121" t="s">
        <v>40</v>
      </c>
      <c r="C275" s="113">
        <v>43091</v>
      </c>
      <c r="D275" s="74" t="s">
        <v>231</v>
      </c>
      <c r="E275" s="111">
        <v>50000</v>
      </c>
      <c r="F275" s="74"/>
      <c r="G275" s="129">
        <f t="shared" si="18"/>
        <v>0</v>
      </c>
      <c r="H275" s="129">
        <f t="shared" si="19"/>
        <v>0</v>
      </c>
      <c r="I275" s="129">
        <f t="shared" si="20"/>
        <v>0</v>
      </c>
      <c r="J275" s="129">
        <f t="shared" si="21"/>
        <v>0</v>
      </c>
      <c r="K275" s="129"/>
      <c r="L275" s="129"/>
      <c r="M275" s="129"/>
      <c r="N275" s="129"/>
      <c r="O275" s="129"/>
    </row>
    <row r="276" spans="1:15" x14ac:dyDescent="0.2">
      <c r="A276" s="122" t="s">
        <v>375</v>
      </c>
      <c r="B276" s="122" t="s">
        <v>9</v>
      </c>
      <c r="C276" s="75">
        <v>43102</v>
      </c>
      <c r="D276" s="74" t="s">
        <v>231</v>
      </c>
      <c r="E276" s="111">
        <v>50000</v>
      </c>
      <c r="F276" s="74"/>
      <c r="G276" s="129">
        <f t="shared" si="18"/>
        <v>0</v>
      </c>
      <c r="H276" s="129">
        <f t="shared" si="19"/>
        <v>0</v>
      </c>
      <c r="I276" s="129">
        <f t="shared" si="20"/>
        <v>0</v>
      </c>
      <c r="J276" s="129">
        <f t="shared" si="21"/>
        <v>0</v>
      </c>
      <c r="K276" s="129"/>
      <c r="L276" s="129"/>
      <c r="M276" s="129"/>
      <c r="N276" s="129"/>
      <c r="O276" s="129"/>
    </row>
    <row r="277" spans="1:15" x14ac:dyDescent="0.2">
      <c r="A277" s="121" t="s">
        <v>369</v>
      </c>
      <c r="B277" s="121" t="s">
        <v>2</v>
      </c>
      <c r="C277" s="113">
        <v>43103</v>
      </c>
      <c r="D277" s="74" t="s">
        <v>231</v>
      </c>
      <c r="E277" s="111">
        <v>50000</v>
      </c>
      <c r="F277" s="74"/>
      <c r="G277" s="129">
        <f t="shared" si="18"/>
        <v>0</v>
      </c>
      <c r="H277" s="129">
        <f t="shared" si="19"/>
        <v>0</v>
      </c>
      <c r="I277" s="129">
        <f t="shared" si="20"/>
        <v>0</v>
      </c>
      <c r="J277" s="129">
        <f t="shared" si="21"/>
        <v>0</v>
      </c>
      <c r="K277" s="129"/>
      <c r="L277" s="129"/>
      <c r="M277" s="129"/>
      <c r="N277" s="129"/>
      <c r="O277" s="129"/>
    </row>
    <row r="278" spans="1:15" x14ac:dyDescent="0.2">
      <c r="A278" s="121" t="s">
        <v>378</v>
      </c>
      <c r="B278" s="121" t="s">
        <v>1</v>
      </c>
      <c r="C278" s="113">
        <v>43105</v>
      </c>
      <c r="D278" s="74" t="s">
        <v>231</v>
      </c>
      <c r="E278" s="111">
        <v>75000</v>
      </c>
      <c r="F278" s="74"/>
      <c r="G278" s="129">
        <f t="shared" si="18"/>
        <v>0</v>
      </c>
      <c r="H278" s="129">
        <f t="shared" si="19"/>
        <v>0</v>
      </c>
      <c r="I278" s="129">
        <f t="shared" si="20"/>
        <v>0</v>
      </c>
      <c r="J278" s="129">
        <f t="shared" si="21"/>
        <v>0</v>
      </c>
      <c r="K278" s="129"/>
      <c r="L278" s="129"/>
      <c r="M278" s="129"/>
      <c r="N278" s="129"/>
      <c r="O278" s="129"/>
    </row>
    <row r="279" spans="1:15" x14ac:dyDescent="0.2">
      <c r="A279" s="121" t="s">
        <v>372</v>
      </c>
      <c r="B279" s="121" t="s">
        <v>2</v>
      </c>
      <c r="C279" s="113">
        <v>43109</v>
      </c>
      <c r="D279" s="74" t="s">
        <v>231</v>
      </c>
      <c r="E279" s="111">
        <v>108500</v>
      </c>
      <c r="F279" s="74"/>
      <c r="G279" s="129">
        <f t="shared" si="18"/>
        <v>0</v>
      </c>
      <c r="H279" s="129">
        <f t="shared" si="19"/>
        <v>0</v>
      </c>
      <c r="I279" s="129">
        <f t="shared" si="20"/>
        <v>0</v>
      </c>
      <c r="J279" s="129">
        <f t="shared" si="21"/>
        <v>0</v>
      </c>
      <c r="K279" s="129"/>
      <c r="L279" s="129"/>
      <c r="M279" s="129"/>
      <c r="N279" s="129"/>
      <c r="O279" s="129"/>
    </row>
    <row r="280" spans="1:15" x14ac:dyDescent="0.2">
      <c r="A280" s="122" t="s">
        <v>373</v>
      </c>
      <c r="B280" s="122" t="s">
        <v>40</v>
      </c>
      <c r="C280" s="75">
        <v>43109</v>
      </c>
      <c r="D280" s="74" t="s">
        <v>65</v>
      </c>
      <c r="E280" s="111">
        <v>0</v>
      </c>
      <c r="F280" s="74"/>
      <c r="G280" s="129">
        <f t="shared" si="18"/>
        <v>0</v>
      </c>
      <c r="H280" s="129">
        <f t="shared" si="19"/>
        <v>0</v>
      </c>
      <c r="I280" s="129">
        <f t="shared" si="20"/>
        <v>0</v>
      </c>
      <c r="J280" s="129">
        <f t="shared" si="21"/>
        <v>0</v>
      </c>
      <c r="K280" s="129"/>
      <c r="L280" s="129"/>
      <c r="M280" s="129"/>
      <c r="N280" s="129"/>
      <c r="O280" s="129"/>
    </row>
    <row r="281" spans="1:15" x14ac:dyDescent="0.2">
      <c r="A281" s="122" t="s">
        <v>379</v>
      </c>
      <c r="B281" s="122" t="s">
        <v>1</v>
      </c>
      <c r="C281" s="75">
        <v>43110</v>
      </c>
      <c r="D281" s="74" t="s">
        <v>231</v>
      </c>
      <c r="E281" s="111">
        <v>100274.24000000001</v>
      </c>
      <c r="F281" s="74"/>
      <c r="G281" s="129">
        <f t="shared" si="18"/>
        <v>0</v>
      </c>
      <c r="H281" s="129">
        <f t="shared" si="19"/>
        <v>0</v>
      </c>
      <c r="I281" s="129">
        <f t="shared" si="20"/>
        <v>0</v>
      </c>
      <c r="J281" s="129">
        <f t="shared" si="21"/>
        <v>0</v>
      </c>
      <c r="K281" s="129"/>
      <c r="L281" s="129"/>
      <c r="M281" s="129"/>
      <c r="N281" s="129"/>
      <c r="O281" s="129"/>
    </row>
    <row r="282" spans="1:15" x14ac:dyDescent="0.2">
      <c r="A282" s="122" t="s">
        <v>381</v>
      </c>
      <c r="B282" s="122" t="s">
        <v>7</v>
      </c>
      <c r="C282" s="75">
        <v>43110</v>
      </c>
      <c r="D282" s="74" t="s">
        <v>65</v>
      </c>
      <c r="E282" s="111">
        <v>0</v>
      </c>
      <c r="F282" s="74"/>
      <c r="G282" s="129">
        <f t="shared" si="18"/>
        <v>0</v>
      </c>
      <c r="H282" s="129">
        <f t="shared" si="19"/>
        <v>0</v>
      </c>
      <c r="I282" s="129">
        <f t="shared" si="20"/>
        <v>0</v>
      </c>
      <c r="J282" s="129">
        <f t="shared" si="21"/>
        <v>0</v>
      </c>
      <c r="K282" s="129"/>
      <c r="L282" s="129"/>
      <c r="M282" s="129"/>
      <c r="N282" s="129"/>
      <c r="O282" s="129"/>
    </row>
    <row r="283" spans="1:15" x14ac:dyDescent="0.2">
      <c r="A283" s="121" t="s">
        <v>380</v>
      </c>
      <c r="B283" s="121" t="s">
        <v>1</v>
      </c>
      <c r="C283" s="113">
        <v>43111</v>
      </c>
      <c r="D283" s="74" t="s">
        <v>231</v>
      </c>
      <c r="E283" s="111">
        <v>140400</v>
      </c>
      <c r="F283" s="74"/>
      <c r="G283" s="129">
        <f t="shared" si="18"/>
        <v>0</v>
      </c>
      <c r="H283" s="129">
        <f t="shared" si="19"/>
        <v>0</v>
      </c>
      <c r="I283" s="129">
        <f t="shared" si="20"/>
        <v>0</v>
      </c>
      <c r="J283" s="129">
        <f t="shared" si="21"/>
        <v>0</v>
      </c>
      <c r="K283" s="129"/>
      <c r="L283" s="129"/>
      <c r="M283" s="129"/>
      <c r="N283" s="129"/>
      <c r="O283" s="129"/>
    </row>
    <row r="284" spans="1:15" x14ac:dyDescent="0.2">
      <c r="A284" s="122" t="s">
        <v>393</v>
      </c>
      <c r="B284" s="122" t="s">
        <v>6</v>
      </c>
      <c r="C284" s="75">
        <v>43112</v>
      </c>
      <c r="D284" s="74" t="s">
        <v>231</v>
      </c>
      <c r="E284" s="111">
        <v>142500</v>
      </c>
      <c r="F284" s="74"/>
      <c r="G284" s="129">
        <f t="shared" si="18"/>
        <v>0</v>
      </c>
      <c r="H284" s="129">
        <f t="shared" si="19"/>
        <v>0</v>
      </c>
      <c r="I284" s="129">
        <f t="shared" si="20"/>
        <v>0</v>
      </c>
      <c r="J284" s="129">
        <f t="shared" si="21"/>
        <v>0</v>
      </c>
      <c r="K284" s="129"/>
      <c r="L284" s="129"/>
      <c r="M284" s="129"/>
      <c r="N284" s="129"/>
      <c r="O284" s="129"/>
    </row>
    <row r="285" spans="1:15" x14ac:dyDescent="0.2">
      <c r="A285" s="122" t="s">
        <v>377</v>
      </c>
      <c r="B285" s="122" t="s">
        <v>2</v>
      </c>
      <c r="C285" s="75">
        <v>43119</v>
      </c>
      <c r="D285" s="74" t="s">
        <v>231</v>
      </c>
      <c r="E285" s="111">
        <v>50000</v>
      </c>
      <c r="F285" s="74"/>
      <c r="G285" s="129">
        <f t="shared" si="18"/>
        <v>0</v>
      </c>
      <c r="H285" s="129">
        <f t="shared" si="19"/>
        <v>0</v>
      </c>
      <c r="I285" s="129">
        <f t="shared" si="20"/>
        <v>0</v>
      </c>
      <c r="J285" s="129">
        <f t="shared" si="21"/>
        <v>0</v>
      </c>
      <c r="K285" s="129"/>
      <c r="L285" s="129"/>
      <c r="M285" s="129"/>
      <c r="N285" s="129"/>
      <c r="O285" s="129"/>
    </row>
    <row r="286" spans="1:15" x14ac:dyDescent="0.2">
      <c r="A286" s="121" t="s">
        <v>391</v>
      </c>
      <c r="B286" s="121" t="s">
        <v>7</v>
      </c>
      <c r="C286" s="113">
        <v>43122</v>
      </c>
      <c r="D286" s="74" t="s">
        <v>231</v>
      </c>
      <c r="E286" s="111">
        <v>87500</v>
      </c>
      <c r="F286" s="74"/>
      <c r="G286" s="129">
        <f t="shared" si="18"/>
        <v>0</v>
      </c>
      <c r="H286" s="129">
        <f t="shared" si="19"/>
        <v>0</v>
      </c>
      <c r="I286" s="129">
        <f t="shared" si="20"/>
        <v>0</v>
      </c>
      <c r="J286" s="129">
        <f t="shared" si="21"/>
        <v>0</v>
      </c>
      <c r="K286" s="129"/>
      <c r="L286" s="129"/>
      <c r="M286" s="129"/>
      <c r="N286" s="129"/>
      <c r="O286" s="129"/>
    </row>
    <row r="287" spans="1:15" x14ac:dyDescent="0.2">
      <c r="A287" s="122" t="s">
        <v>392</v>
      </c>
      <c r="B287" s="122" t="s">
        <v>40</v>
      </c>
      <c r="C287" s="75">
        <v>43123</v>
      </c>
      <c r="D287" s="74" t="s">
        <v>231</v>
      </c>
      <c r="E287" s="111">
        <v>952500</v>
      </c>
      <c r="F287" s="74"/>
      <c r="G287" s="129">
        <f t="shared" si="18"/>
        <v>0</v>
      </c>
      <c r="H287" s="129">
        <f t="shared" si="19"/>
        <v>0</v>
      </c>
      <c r="I287" s="129">
        <f t="shared" si="20"/>
        <v>0</v>
      </c>
      <c r="J287" s="129">
        <f t="shared" si="21"/>
        <v>0</v>
      </c>
      <c r="K287" s="129"/>
      <c r="L287" s="129"/>
      <c r="M287" s="129"/>
      <c r="N287" s="129"/>
      <c r="O287" s="129"/>
    </row>
    <row r="288" spans="1:15" x14ac:dyDescent="0.2">
      <c r="A288" s="122" t="s">
        <v>382</v>
      </c>
      <c r="B288" s="122" t="s">
        <v>2</v>
      </c>
      <c r="C288" s="75">
        <v>43129</v>
      </c>
      <c r="D288" s="74" t="s">
        <v>231</v>
      </c>
      <c r="E288" s="111">
        <v>75000</v>
      </c>
      <c r="F288" s="74"/>
      <c r="G288" s="129">
        <f t="shared" si="18"/>
        <v>0</v>
      </c>
      <c r="H288" s="129">
        <f t="shared" si="19"/>
        <v>0</v>
      </c>
      <c r="I288" s="129">
        <f t="shared" si="20"/>
        <v>0</v>
      </c>
      <c r="J288" s="129">
        <f t="shared" si="21"/>
        <v>0</v>
      </c>
      <c r="K288" s="129"/>
      <c r="L288" s="129"/>
      <c r="M288" s="129"/>
      <c r="N288" s="129"/>
      <c r="O288" s="129"/>
    </row>
    <row r="289" spans="1:15" x14ac:dyDescent="0.2">
      <c r="A289" s="122" t="s">
        <v>396</v>
      </c>
      <c r="B289" s="122" t="s">
        <v>1</v>
      </c>
      <c r="C289" s="75">
        <v>43129</v>
      </c>
      <c r="D289" s="74" t="s">
        <v>231</v>
      </c>
      <c r="E289" s="111">
        <v>150000</v>
      </c>
      <c r="F289" s="74"/>
      <c r="G289" s="129">
        <f t="shared" si="18"/>
        <v>0</v>
      </c>
      <c r="H289" s="129">
        <f t="shared" si="19"/>
        <v>0</v>
      </c>
      <c r="I289" s="129">
        <f t="shared" si="20"/>
        <v>0</v>
      </c>
      <c r="J289" s="129">
        <f t="shared" si="21"/>
        <v>0</v>
      </c>
      <c r="K289" s="129"/>
      <c r="L289" s="129"/>
      <c r="M289" s="129"/>
      <c r="N289" s="129"/>
      <c r="O289" s="129"/>
    </row>
    <row r="290" spans="1:15" x14ac:dyDescent="0.2">
      <c r="A290" s="122" t="s">
        <v>394</v>
      </c>
      <c r="B290" s="122" t="s">
        <v>40</v>
      </c>
      <c r="C290" s="75">
        <v>43130</v>
      </c>
      <c r="D290" s="74" t="s">
        <v>231</v>
      </c>
      <c r="E290" s="111">
        <v>50000</v>
      </c>
      <c r="F290" s="74"/>
      <c r="G290" s="129">
        <f t="shared" si="18"/>
        <v>0</v>
      </c>
      <c r="H290" s="129">
        <f t="shared" si="19"/>
        <v>0</v>
      </c>
      <c r="I290" s="129">
        <f t="shared" si="20"/>
        <v>0</v>
      </c>
      <c r="J290" s="129">
        <f t="shared" si="21"/>
        <v>0</v>
      </c>
      <c r="K290" s="129"/>
      <c r="L290" s="129"/>
      <c r="M290" s="129"/>
      <c r="N290" s="129"/>
      <c r="O290" s="129"/>
    </row>
    <row r="291" spans="1:15" x14ac:dyDescent="0.2">
      <c r="A291" s="122" t="s">
        <v>398</v>
      </c>
      <c r="B291" s="122" t="s">
        <v>2</v>
      </c>
      <c r="C291" s="75">
        <v>43130</v>
      </c>
      <c r="D291" s="74" t="s">
        <v>231</v>
      </c>
      <c r="E291" s="111">
        <v>125000</v>
      </c>
      <c r="F291" s="74"/>
      <c r="G291" s="129">
        <f t="shared" si="18"/>
        <v>0</v>
      </c>
      <c r="H291" s="129">
        <f t="shared" si="19"/>
        <v>0</v>
      </c>
      <c r="I291" s="129">
        <f t="shared" si="20"/>
        <v>0</v>
      </c>
      <c r="J291" s="129">
        <f t="shared" si="21"/>
        <v>0</v>
      </c>
      <c r="K291" s="129"/>
      <c r="L291" s="129"/>
      <c r="M291" s="129"/>
      <c r="N291" s="129"/>
      <c r="O291" s="129"/>
    </row>
    <row r="292" spans="1:15" x14ac:dyDescent="0.2">
      <c r="A292" s="122" t="s">
        <v>397</v>
      </c>
      <c r="B292" s="122" t="s">
        <v>8</v>
      </c>
      <c r="C292" s="75">
        <v>43131</v>
      </c>
      <c r="D292" s="74" t="s">
        <v>231</v>
      </c>
      <c r="E292" s="111">
        <v>50000</v>
      </c>
      <c r="F292" s="74"/>
      <c r="G292" s="129">
        <f t="shared" si="18"/>
        <v>0</v>
      </c>
      <c r="H292" s="129">
        <f t="shared" si="19"/>
        <v>0</v>
      </c>
      <c r="I292" s="129">
        <f t="shared" si="20"/>
        <v>0</v>
      </c>
      <c r="J292" s="129">
        <f t="shared" si="21"/>
        <v>0</v>
      </c>
      <c r="K292" s="129"/>
      <c r="L292" s="129"/>
      <c r="M292" s="129"/>
      <c r="N292" s="129"/>
      <c r="O292" s="129"/>
    </row>
    <row r="293" spans="1:15" x14ac:dyDescent="0.2">
      <c r="A293" s="122" t="s">
        <v>400</v>
      </c>
      <c r="B293" s="122" t="s">
        <v>2</v>
      </c>
      <c r="C293" s="75">
        <v>43139</v>
      </c>
      <c r="D293" s="74" t="s">
        <v>231</v>
      </c>
      <c r="E293" s="111">
        <v>50000</v>
      </c>
      <c r="F293" s="74"/>
      <c r="G293" s="129">
        <f t="shared" si="18"/>
        <v>0</v>
      </c>
      <c r="H293" s="129">
        <f t="shared" si="19"/>
        <v>0</v>
      </c>
      <c r="I293" s="129">
        <f t="shared" si="20"/>
        <v>0</v>
      </c>
      <c r="J293" s="129">
        <f t="shared" si="21"/>
        <v>0</v>
      </c>
      <c r="K293" s="129"/>
      <c r="L293" s="129"/>
      <c r="M293" s="129"/>
      <c r="N293" s="129"/>
      <c r="O293" s="129"/>
    </row>
    <row r="294" spans="1:15" x14ac:dyDescent="0.2">
      <c r="A294" s="122" t="s">
        <v>402</v>
      </c>
      <c r="B294" s="122" t="s">
        <v>6</v>
      </c>
      <c r="C294" s="75">
        <v>43139</v>
      </c>
      <c r="D294" s="74" t="s">
        <v>231</v>
      </c>
      <c r="E294" s="111">
        <v>60000</v>
      </c>
      <c r="F294" s="74"/>
      <c r="G294" s="129">
        <f t="shared" si="18"/>
        <v>0</v>
      </c>
      <c r="H294" s="129">
        <f t="shared" si="19"/>
        <v>0</v>
      </c>
      <c r="I294" s="129">
        <f t="shared" si="20"/>
        <v>0</v>
      </c>
      <c r="J294" s="129">
        <f t="shared" si="21"/>
        <v>0</v>
      </c>
      <c r="K294" s="129"/>
      <c r="L294" s="129"/>
      <c r="M294" s="129"/>
      <c r="N294" s="129"/>
      <c r="O294" s="129"/>
    </row>
    <row r="295" spans="1:15" x14ac:dyDescent="0.2">
      <c r="A295" s="122" t="s">
        <v>395</v>
      </c>
      <c r="B295" s="122" t="s">
        <v>7</v>
      </c>
      <c r="C295" s="75">
        <v>43140</v>
      </c>
      <c r="D295" s="74" t="s">
        <v>231</v>
      </c>
      <c r="E295" s="111">
        <v>50000</v>
      </c>
      <c r="F295" s="74"/>
      <c r="G295" s="129">
        <f t="shared" si="18"/>
        <v>0</v>
      </c>
      <c r="H295" s="129">
        <f t="shared" si="19"/>
        <v>0</v>
      </c>
      <c r="I295" s="129">
        <f t="shared" si="20"/>
        <v>0</v>
      </c>
      <c r="J295" s="129">
        <f t="shared" si="21"/>
        <v>0</v>
      </c>
      <c r="K295" s="129"/>
      <c r="L295" s="129"/>
      <c r="M295" s="129"/>
      <c r="N295" s="129"/>
      <c r="O295" s="129"/>
    </row>
    <row r="296" spans="1:15" x14ac:dyDescent="0.2">
      <c r="A296" s="122" t="s">
        <v>406</v>
      </c>
      <c r="B296" s="122" t="s">
        <v>2</v>
      </c>
      <c r="C296" s="75">
        <v>43151</v>
      </c>
      <c r="D296" s="74" t="s">
        <v>65</v>
      </c>
      <c r="E296" s="111">
        <v>0</v>
      </c>
      <c r="F296" s="74"/>
      <c r="G296" s="129">
        <f t="shared" si="18"/>
        <v>0</v>
      </c>
      <c r="H296" s="129">
        <f t="shared" si="19"/>
        <v>0</v>
      </c>
      <c r="I296" s="129">
        <f t="shared" si="20"/>
        <v>0</v>
      </c>
      <c r="J296" s="129">
        <f t="shared" si="21"/>
        <v>0</v>
      </c>
      <c r="K296" s="129"/>
      <c r="L296" s="129"/>
      <c r="M296" s="129"/>
      <c r="N296" s="129"/>
      <c r="O296" s="129"/>
    </row>
    <row r="297" spans="1:15" x14ac:dyDescent="0.2">
      <c r="A297" s="122" t="s">
        <v>403</v>
      </c>
      <c r="B297" s="122" t="s">
        <v>5</v>
      </c>
      <c r="C297" s="75">
        <v>43152</v>
      </c>
      <c r="D297" s="74" t="s">
        <v>231</v>
      </c>
      <c r="E297" s="111">
        <v>50000</v>
      </c>
      <c r="F297" s="74"/>
      <c r="G297" s="129">
        <f t="shared" si="18"/>
        <v>0</v>
      </c>
      <c r="H297" s="129">
        <f t="shared" si="19"/>
        <v>0</v>
      </c>
      <c r="I297" s="129">
        <f t="shared" si="20"/>
        <v>0</v>
      </c>
      <c r="J297" s="129">
        <f t="shared" si="21"/>
        <v>0</v>
      </c>
      <c r="K297" s="129"/>
      <c r="L297" s="129"/>
      <c r="M297" s="129"/>
      <c r="N297" s="129"/>
      <c r="O297" s="129"/>
    </row>
    <row r="298" spans="1:15" x14ac:dyDescent="0.2">
      <c r="A298" s="122" t="s">
        <v>411</v>
      </c>
      <c r="B298" s="122" t="s">
        <v>6</v>
      </c>
      <c r="C298" s="75">
        <v>43153</v>
      </c>
      <c r="D298" s="74" t="s">
        <v>231</v>
      </c>
      <c r="E298" s="111">
        <v>2499000</v>
      </c>
      <c r="F298" s="74"/>
      <c r="G298" s="129">
        <f t="shared" si="18"/>
        <v>0</v>
      </c>
      <c r="H298" s="129">
        <f t="shared" si="19"/>
        <v>0</v>
      </c>
      <c r="I298" s="129">
        <f t="shared" si="20"/>
        <v>0</v>
      </c>
      <c r="J298" s="129">
        <f t="shared" si="21"/>
        <v>0</v>
      </c>
      <c r="K298" s="129"/>
      <c r="L298" s="129"/>
      <c r="M298" s="129"/>
      <c r="N298" s="129"/>
      <c r="O298" s="129"/>
    </row>
    <row r="299" spans="1:15" x14ac:dyDescent="0.2">
      <c r="A299" s="122" t="s">
        <v>412</v>
      </c>
      <c r="B299" s="122" t="s">
        <v>2</v>
      </c>
      <c r="C299" s="75">
        <v>43153</v>
      </c>
      <c r="D299" s="74" t="s">
        <v>65</v>
      </c>
      <c r="E299" s="111">
        <v>0</v>
      </c>
      <c r="F299" s="74"/>
      <c r="G299" s="129">
        <f t="shared" si="18"/>
        <v>0</v>
      </c>
      <c r="H299" s="129">
        <f t="shared" si="19"/>
        <v>0</v>
      </c>
      <c r="I299" s="129">
        <f t="shared" si="20"/>
        <v>0</v>
      </c>
      <c r="J299" s="129">
        <f t="shared" si="21"/>
        <v>0</v>
      </c>
      <c r="K299" s="129"/>
      <c r="L299" s="129"/>
      <c r="M299" s="129"/>
      <c r="N299" s="129"/>
      <c r="O299" s="129"/>
    </row>
    <row r="300" spans="1:15" x14ac:dyDescent="0.2">
      <c r="A300" s="122" t="s">
        <v>410</v>
      </c>
      <c r="B300" s="122" t="s">
        <v>6</v>
      </c>
      <c r="C300" s="75">
        <v>43154</v>
      </c>
      <c r="D300" s="74" t="s">
        <v>231</v>
      </c>
      <c r="E300" s="111">
        <v>56685</v>
      </c>
      <c r="F300" s="74"/>
      <c r="G300" s="129">
        <f t="shared" si="18"/>
        <v>0</v>
      </c>
      <c r="H300" s="129">
        <f t="shared" si="19"/>
        <v>0</v>
      </c>
      <c r="I300" s="129">
        <f t="shared" si="20"/>
        <v>0</v>
      </c>
      <c r="J300" s="129">
        <f t="shared" si="21"/>
        <v>0</v>
      </c>
      <c r="K300" s="129"/>
      <c r="L300" s="129"/>
      <c r="M300" s="129"/>
      <c r="N300" s="129"/>
      <c r="O300" s="129"/>
    </row>
    <row r="301" spans="1:15" x14ac:dyDescent="0.2">
      <c r="A301" s="122" t="s">
        <v>399</v>
      </c>
      <c r="B301" s="122" t="s">
        <v>9</v>
      </c>
      <c r="C301" s="75">
        <v>43158</v>
      </c>
      <c r="D301" s="74" t="s">
        <v>231</v>
      </c>
      <c r="E301" s="111">
        <v>2500000</v>
      </c>
      <c r="F301" s="74"/>
      <c r="G301" s="129">
        <f t="shared" si="18"/>
        <v>0</v>
      </c>
      <c r="H301" s="129">
        <f t="shared" si="19"/>
        <v>0</v>
      </c>
      <c r="I301" s="129">
        <f t="shared" si="20"/>
        <v>0</v>
      </c>
      <c r="J301" s="129">
        <f t="shared" si="21"/>
        <v>0</v>
      </c>
      <c r="K301" s="129"/>
      <c r="L301" s="129"/>
      <c r="M301" s="129"/>
      <c r="N301" s="129"/>
      <c r="O301" s="129"/>
    </row>
    <row r="302" spans="1:15" x14ac:dyDescent="0.2">
      <c r="A302" s="122" t="s">
        <v>408</v>
      </c>
      <c r="B302" s="122" t="s">
        <v>5</v>
      </c>
      <c r="C302" s="75">
        <v>43158</v>
      </c>
      <c r="D302" s="74" t="s">
        <v>231</v>
      </c>
      <c r="E302" s="111">
        <v>62500</v>
      </c>
      <c r="F302" s="74"/>
      <c r="G302" s="129">
        <f t="shared" si="18"/>
        <v>0</v>
      </c>
      <c r="H302" s="129">
        <f t="shared" si="19"/>
        <v>0</v>
      </c>
      <c r="I302" s="129">
        <f t="shared" si="20"/>
        <v>0</v>
      </c>
      <c r="J302" s="129">
        <f t="shared" si="21"/>
        <v>0</v>
      </c>
      <c r="K302" s="129"/>
      <c r="L302" s="129"/>
      <c r="M302" s="129"/>
      <c r="N302" s="129"/>
      <c r="O302" s="129"/>
    </row>
    <row r="303" spans="1:15" x14ac:dyDescent="0.2">
      <c r="A303" s="122" t="s">
        <v>401</v>
      </c>
      <c r="B303" s="122" t="s">
        <v>9</v>
      </c>
      <c r="C303" s="75">
        <v>43159</v>
      </c>
      <c r="D303" s="74" t="s">
        <v>231</v>
      </c>
      <c r="E303" s="111">
        <v>125000</v>
      </c>
      <c r="F303" s="74"/>
      <c r="G303" s="129">
        <f t="shared" si="18"/>
        <v>0</v>
      </c>
      <c r="H303" s="129">
        <f t="shared" si="19"/>
        <v>0</v>
      </c>
      <c r="I303" s="129">
        <f t="shared" si="20"/>
        <v>0</v>
      </c>
      <c r="J303" s="129">
        <f t="shared" si="21"/>
        <v>0</v>
      </c>
      <c r="K303" s="129"/>
      <c r="L303" s="129"/>
      <c r="M303" s="129"/>
      <c r="N303" s="129"/>
      <c r="O303" s="129"/>
    </row>
    <row r="304" spans="1:15" x14ac:dyDescent="0.2">
      <c r="A304" s="122" t="s">
        <v>405</v>
      </c>
      <c r="B304" s="122" t="s">
        <v>2</v>
      </c>
      <c r="C304" s="75">
        <v>43161</v>
      </c>
      <c r="D304" s="74" t="s">
        <v>65</v>
      </c>
      <c r="E304" s="111">
        <v>0</v>
      </c>
      <c r="F304" s="74"/>
      <c r="G304" s="129">
        <f t="shared" si="18"/>
        <v>0</v>
      </c>
      <c r="H304" s="129">
        <f t="shared" si="19"/>
        <v>0</v>
      </c>
      <c r="I304" s="129">
        <f t="shared" si="20"/>
        <v>0</v>
      </c>
      <c r="J304" s="129">
        <f t="shared" si="21"/>
        <v>0</v>
      </c>
      <c r="K304" s="129"/>
      <c r="L304" s="129"/>
      <c r="M304" s="129"/>
      <c r="N304" s="129"/>
      <c r="O304" s="129"/>
    </row>
    <row r="305" spans="1:15" x14ac:dyDescent="0.2">
      <c r="A305" s="122" t="s">
        <v>409</v>
      </c>
      <c r="B305" s="122" t="s">
        <v>40</v>
      </c>
      <c r="C305" s="75">
        <v>43161</v>
      </c>
      <c r="D305" s="74" t="s">
        <v>231</v>
      </c>
      <c r="E305" s="111">
        <v>50500</v>
      </c>
      <c r="F305" s="74"/>
      <c r="G305" s="129">
        <f t="shared" si="18"/>
        <v>0</v>
      </c>
      <c r="H305" s="129">
        <f t="shared" si="19"/>
        <v>0</v>
      </c>
      <c r="I305" s="129">
        <f t="shared" si="20"/>
        <v>0</v>
      </c>
      <c r="J305" s="129">
        <f t="shared" si="21"/>
        <v>0</v>
      </c>
      <c r="K305" s="129"/>
      <c r="L305" s="129"/>
      <c r="M305" s="129"/>
      <c r="N305" s="129"/>
      <c r="O305" s="129"/>
    </row>
    <row r="306" spans="1:15" x14ac:dyDescent="0.2">
      <c r="A306" s="122" t="s">
        <v>415</v>
      </c>
      <c r="B306" s="122" t="s">
        <v>2</v>
      </c>
      <c r="C306" s="75">
        <v>43165</v>
      </c>
      <c r="D306" s="74" t="s">
        <v>231</v>
      </c>
      <c r="E306" s="111">
        <v>125000</v>
      </c>
      <c r="F306" s="74"/>
      <c r="G306" s="129">
        <f t="shared" si="18"/>
        <v>0</v>
      </c>
      <c r="H306" s="129">
        <f t="shared" si="19"/>
        <v>0</v>
      </c>
      <c r="I306" s="129">
        <f t="shared" si="20"/>
        <v>0</v>
      </c>
      <c r="J306" s="129">
        <f t="shared" si="21"/>
        <v>0</v>
      </c>
      <c r="K306" s="129"/>
      <c r="L306" s="129"/>
      <c r="M306" s="129"/>
      <c r="N306" s="129"/>
      <c r="O306" s="129"/>
    </row>
    <row r="307" spans="1:15" x14ac:dyDescent="0.2">
      <c r="A307" s="122" t="s">
        <v>404</v>
      </c>
      <c r="B307" s="122" t="s">
        <v>9</v>
      </c>
      <c r="C307" s="75">
        <v>43166</v>
      </c>
      <c r="D307" s="74" t="s">
        <v>231</v>
      </c>
      <c r="E307" s="111">
        <v>107676.39</v>
      </c>
      <c r="F307" s="74"/>
      <c r="G307" s="129">
        <f t="shared" si="18"/>
        <v>0</v>
      </c>
      <c r="H307" s="129">
        <f t="shared" si="19"/>
        <v>0</v>
      </c>
      <c r="I307" s="129">
        <f t="shared" si="20"/>
        <v>0</v>
      </c>
      <c r="J307" s="129">
        <f t="shared" si="21"/>
        <v>0</v>
      </c>
      <c r="K307" s="129"/>
      <c r="L307" s="129"/>
      <c r="M307" s="129"/>
      <c r="N307" s="129"/>
      <c r="O307" s="129"/>
    </row>
    <row r="308" spans="1:15" x14ac:dyDescent="0.2">
      <c r="A308" s="122" t="s">
        <v>414</v>
      </c>
      <c r="B308" s="122" t="s">
        <v>5</v>
      </c>
      <c r="C308" s="75">
        <v>43167</v>
      </c>
      <c r="D308" s="74" t="s">
        <v>231</v>
      </c>
      <c r="E308" s="111">
        <v>50000</v>
      </c>
      <c r="F308" s="74"/>
      <c r="G308" s="129">
        <f t="shared" si="18"/>
        <v>0</v>
      </c>
      <c r="H308" s="129">
        <f t="shared" si="19"/>
        <v>0</v>
      </c>
      <c r="I308" s="129">
        <f t="shared" si="20"/>
        <v>0</v>
      </c>
      <c r="J308" s="129">
        <f t="shared" si="21"/>
        <v>0</v>
      </c>
      <c r="K308" s="129"/>
      <c r="L308" s="129"/>
      <c r="M308" s="129"/>
      <c r="N308" s="129"/>
      <c r="O308" s="129"/>
    </row>
    <row r="309" spans="1:15" x14ac:dyDescent="0.2">
      <c r="A309" s="122" t="s">
        <v>407</v>
      </c>
      <c r="B309" s="122" t="s">
        <v>1</v>
      </c>
      <c r="C309" s="75">
        <v>43175</v>
      </c>
      <c r="D309" s="74" t="s">
        <v>65</v>
      </c>
      <c r="E309" s="111">
        <v>0</v>
      </c>
      <c r="F309" s="74"/>
      <c r="G309" s="129">
        <f t="shared" si="18"/>
        <v>0</v>
      </c>
      <c r="H309" s="129">
        <f t="shared" si="19"/>
        <v>0</v>
      </c>
      <c r="I309" s="129">
        <f t="shared" si="20"/>
        <v>0</v>
      </c>
      <c r="J309" s="129">
        <f t="shared" si="21"/>
        <v>0</v>
      </c>
      <c r="K309" s="129"/>
      <c r="L309" s="129"/>
      <c r="M309" s="129"/>
      <c r="N309" s="129"/>
      <c r="O309" s="129"/>
    </row>
    <row r="310" spans="1:15" x14ac:dyDescent="0.2">
      <c r="A310" s="122" t="s">
        <v>416</v>
      </c>
      <c r="B310" s="122" t="s">
        <v>8</v>
      </c>
      <c r="C310" s="75">
        <v>43175</v>
      </c>
      <c r="D310" s="74" t="s">
        <v>231</v>
      </c>
      <c r="E310" s="111">
        <v>99029.5</v>
      </c>
      <c r="F310" s="74"/>
      <c r="G310" s="129">
        <f t="shared" si="18"/>
        <v>0</v>
      </c>
      <c r="H310" s="129">
        <f t="shared" si="19"/>
        <v>0</v>
      </c>
      <c r="I310" s="129">
        <f t="shared" si="20"/>
        <v>0</v>
      </c>
      <c r="J310" s="129">
        <f t="shared" si="21"/>
        <v>0</v>
      </c>
      <c r="K310" s="129"/>
      <c r="L310" s="129"/>
      <c r="M310" s="129"/>
      <c r="N310" s="129"/>
      <c r="O310" s="129"/>
    </row>
    <row r="311" spans="1:15" x14ac:dyDescent="0.2">
      <c r="A311" s="122" t="s">
        <v>413</v>
      </c>
      <c r="B311" s="122" t="s">
        <v>9</v>
      </c>
      <c r="C311" s="75">
        <v>43179</v>
      </c>
      <c r="D311" s="74" t="s">
        <v>231</v>
      </c>
      <c r="E311" s="111">
        <v>200000</v>
      </c>
      <c r="F311" s="74"/>
      <c r="G311" s="129">
        <f t="shared" si="18"/>
        <v>0</v>
      </c>
      <c r="H311" s="129">
        <f t="shared" si="19"/>
        <v>0</v>
      </c>
      <c r="I311" s="129">
        <f t="shared" si="20"/>
        <v>0</v>
      </c>
      <c r="J311" s="129">
        <f t="shared" si="21"/>
        <v>0</v>
      </c>
      <c r="K311" s="129"/>
      <c r="L311" s="129"/>
      <c r="M311" s="129"/>
      <c r="N311" s="129"/>
      <c r="O311" s="129"/>
    </row>
    <row r="312" spans="1:15" x14ac:dyDescent="0.2">
      <c r="A312" s="122" t="s">
        <v>418</v>
      </c>
      <c r="B312" s="122" t="s">
        <v>2</v>
      </c>
      <c r="C312" s="75">
        <v>43192</v>
      </c>
      <c r="D312" s="74" t="s">
        <v>65</v>
      </c>
      <c r="E312" s="111">
        <v>0</v>
      </c>
      <c r="F312" s="74"/>
      <c r="G312" s="129">
        <f t="shared" si="18"/>
        <v>0</v>
      </c>
      <c r="H312" s="129">
        <f t="shared" si="19"/>
        <v>0</v>
      </c>
      <c r="I312" s="129">
        <f t="shared" si="20"/>
        <v>0</v>
      </c>
      <c r="J312" s="129">
        <f t="shared" si="21"/>
        <v>0</v>
      </c>
      <c r="K312" s="129"/>
      <c r="L312" s="129"/>
      <c r="M312" s="129"/>
      <c r="N312" s="129"/>
      <c r="O312" s="129"/>
    </row>
    <row r="313" spans="1:15" x14ac:dyDescent="0.2">
      <c r="A313" s="122" t="s">
        <v>419</v>
      </c>
      <c r="B313" s="122" t="s">
        <v>8</v>
      </c>
      <c r="C313" s="75">
        <v>43196</v>
      </c>
      <c r="D313" s="74" t="s">
        <v>231</v>
      </c>
      <c r="E313" s="111">
        <v>50250</v>
      </c>
      <c r="F313" s="74"/>
      <c r="G313" s="129">
        <f t="shared" si="18"/>
        <v>0</v>
      </c>
      <c r="H313" s="129">
        <f t="shared" si="19"/>
        <v>0</v>
      </c>
      <c r="I313" s="129">
        <f t="shared" si="20"/>
        <v>0</v>
      </c>
      <c r="J313" s="129">
        <f t="shared" si="21"/>
        <v>0</v>
      </c>
      <c r="K313" s="129"/>
      <c r="L313" s="129"/>
      <c r="M313" s="129"/>
      <c r="N313" s="129"/>
      <c r="O313" s="129"/>
    </row>
    <row r="314" spans="1:15" x14ac:dyDescent="0.2">
      <c r="A314" s="122" t="s">
        <v>420</v>
      </c>
      <c r="B314" s="122" t="s">
        <v>2</v>
      </c>
      <c r="C314" s="75">
        <v>43196</v>
      </c>
      <c r="D314" s="74" t="s">
        <v>65</v>
      </c>
      <c r="E314" s="111">
        <v>0</v>
      </c>
      <c r="F314" s="74"/>
      <c r="G314" s="129">
        <f t="shared" si="18"/>
        <v>0</v>
      </c>
      <c r="H314" s="129">
        <f t="shared" si="19"/>
        <v>0</v>
      </c>
      <c r="I314" s="129">
        <f t="shared" si="20"/>
        <v>0</v>
      </c>
      <c r="J314" s="129">
        <f t="shared" si="21"/>
        <v>0</v>
      </c>
      <c r="K314" s="129"/>
      <c r="L314" s="129"/>
      <c r="M314" s="129"/>
      <c r="N314" s="129"/>
      <c r="O314" s="129"/>
    </row>
    <row r="315" spans="1:15" x14ac:dyDescent="0.2">
      <c r="A315" s="122" t="s">
        <v>417</v>
      </c>
      <c r="B315" s="122" t="s">
        <v>1</v>
      </c>
      <c r="C315" s="75">
        <v>43199</v>
      </c>
      <c r="D315" s="74" t="s">
        <v>231</v>
      </c>
      <c r="E315" s="111">
        <v>50000</v>
      </c>
      <c r="F315" s="74"/>
      <c r="G315" s="129">
        <f t="shared" si="18"/>
        <v>0</v>
      </c>
      <c r="H315" s="129">
        <f t="shared" si="19"/>
        <v>0</v>
      </c>
      <c r="I315" s="129">
        <f t="shared" si="20"/>
        <v>0</v>
      </c>
      <c r="J315" s="129">
        <f t="shared" si="21"/>
        <v>0</v>
      </c>
      <c r="K315" s="129"/>
      <c r="L315" s="129"/>
      <c r="M315" s="129"/>
      <c r="N315" s="129"/>
      <c r="O315" s="129"/>
    </row>
    <row r="316" spans="1:15" x14ac:dyDescent="0.2">
      <c r="A316" s="122" t="s">
        <v>422</v>
      </c>
      <c r="B316" s="122" t="s">
        <v>6</v>
      </c>
      <c r="C316" s="75">
        <v>43206</v>
      </c>
      <c r="D316" s="74" t="s">
        <v>65</v>
      </c>
      <c r="E316" s="111">
        <v>0</v>
      </c>
      <c r="F316" s="74"/>
      <c r="G316" s="129">
        <f t="shared" si="18"/>
        <v>0</v>
      </c>
      <c r="H316" s="129">
        <f t="shared" si="19"/>
        <v>0</v>
      </c>
      <c r="I316" s="129">
        <f t="shared" si="20"/>
        <v>0</v>
      </c>
      <c r="J316" s="129">
        <f t="shared" si="21"/>
        <v>0</v>
      </c>
      <c r="K316" s="129"/>
      <c r="L316" s="129"/>
      <c r="M316" s="129"/>
      <c r="N316" s="129"/>
      <c r="O316" s="129"/>
    </row>
    <row r="317" spans="1:15" x14ac:dyDescent="0.2">
      <c r="A317" s="122" t="s">
        <v>424</v>
      </c>
      <c r="B317" s="122" t="s">
        <v>7</v>
      </c>
      <c r="C317" s="75">
        <v>43207</v>
      </c>
      <c r="D317" s="74" t="s">
        <v>231</v>
      </c>
      <c r="E317" s="111">
        <v>87500</v>
      </c>
      <c r="F317" s="74"/>
      <c r="G317" s="129">
        <f t="shared" si="18"/>
        <v>0</v>
      </c>
      <c r="H317" s="129">
        <f t="shared" si="19"/>
        <v>0</v>
      </c>
      <c r="I317" s="129">
        <f t="shared" si="20"/>
        <v>0</v>
      </c>
      <c r="J317" s="129">
        <f t="shared" si="21"/>
        <v>0</v>
      </c>
      <c r="K317" s="129"/>
      <c r="L317" s="129"/>
      <c r="M317" s="129"/>
      <c r="N317" s="129"/>
      <c r="O317" s="129"/>
    </row>
    <row r="318" spans="1:15" x14ac:dyDescent="0.2">
      <c r="A318" s="122" t="s">
        <v>421</v>
      </c>
      <c r="B318" s="122" t="s">
        <v>2</v>
      </c>
      <c r="C318" s="75">
        <v>43208</v>
      </c>
      <c r="D318" s="74" t="s">
        <v>65</v>
      </c>
      <c r="E318" s="111">
        <v>0</v>
      </c>
      <c r="F318" s="74"/>
      <c r="G318" s="129">
        <f t="shared" si="18"/>
        <v>0</v>
      </c>
      <c r="H318" s="129">
        <f t="shared" si="19"/>
        <v>0</v>
      </c>
      <c r="I318" s="129">
        <f t="shared" si="20"/>
        <v>0</v>
      </c>
      <c r="J318" s="129">
        <f t="shared" si="21"/>
        <v>0</v>
      </c>
      <c r="K318" s="129"/>
      <c r="L318" s="129"/>
      <c r="M318" s="129"/>
      <c r="N318" s="129"/>
      <c r="O318" s="129"/>
    </row>
    <row r="319" spans="1:15" x14ac:dyDescent="0.2">
      <c r="A319" s="122" t="s">
        <v>423</v>
      </c>
      <c r="B319" s="122" t="s">
        <v>7</v>
      </c>
      <c r="C319" s="75">
        <v>43210</v>
      </c>
      <c r="D319" s="74" t="s">
        <v>65</v>
      </c>
      <c r="E319" s="111">
        <v>0</v>
      </c>
      <c r="F319" s="74"/>
      <c r="G319" s="129">
        <f t="shared" si="18"/>
        <v>0</v>
      </c>
      <c r="H319" s="129">
        <f t="shared" si="19"/>
        <v>0</v>
      </c>
      <c r="I319" s="129">
        <f t="shared" si="20"/>
        <v>0</v>
      </c>
      <c r="J319" s="129">
        <f t="shared" si="21"/>
        <v>0</v>
      </c>
      <c r="K319" s="129"/>
      <c r="L319" s="129"/>
      <c r="M319" s="129"/>
      <c r="N319" s="129"/>
      <c r="O319" s="129"/>
    </row>
    <row r="320" spans="1:15" x14ac:dyDescent="0.2">
      <c r="A320" s="122" t="s">
        <v>426</v>
      </c>
      <c r="B320" s="122" t="s">
        <v>6</v>
      </c>
      <c r="C320" s="75">
        <v>43222</v>
      </c>
      <c r="D320" s="74" t="s">
        <v>231</v>
      </c>
      <c r="E320" s="111">
        <v>80704.67</v>
      </c>
      <c r="F320" s="74"/>
      <c r="G320" s="129">
        <f t="shared" si="18"/>
        <v>0</v>
      </c>
      <c r="H320" s="129">
        <f t="shared" si="19"/>
        <v>0</v>
      </c>
      <c r="I320" s="129">
        <f t="shared" si="20"/>
        <v>0</v>
      </c>
      <c r="J320" s="129">
        <f t="shared" si="21"/>
        <v>0</v>
      </c>
      <c r="K320" s="129"/>
      <c r="L320" s="129"/>
      <c r="M320" s="129"/>
      <c r="N320" s="129"/>
      <c r="O320" s="129"/>
    </row>
    <row r="321" spans="1:15" x14ac:dyDescent="0.2">
      <c r="A321" s="122" t="s">
        <v>425</v>
      </c>
      <c r="B321" s="122" t="s">
        <v>1</v>
      </c>
      <c r="C321" s="75">
        <v>43234</v>
      </c>
      <c r="D321" s="74" t="s">
        <v>231</v>
      </c>
      <c r="E321" s="111">
        <v>95285</v>
      </c>
      <c r="F321" s="74"/>
      <c r="G321" s="129">
        <f t="shared" si="18"/>
        <v>0</v>
      </c>
      <c r="H321" s="129">
        <f t="shared" si="19"/>
        <v>0</v>
      </c>
      <c r="I321" s="129">
        <f t="shared" si="20"/>
        <v>0</v>
      </c>
      <c r="J321" s="129">
        <f t="shared" si="21"/>
        <v>0</v>
      </c>
      <c r="K321" s="129"/>
      <c r="L321" s="129"/>
      <c r="M321" s="129"/>
      <c r="N321" s="129"/>
      <c r="O321" s="129"/>
    </row>
    <row r="322" spans="1:15" x14ac:dyDescent="0.2">
      <c r="A322" s="122" t="s">
        <v>429</v>
      </c>
      <c r="B322" s="122" t="s">
        <v>2</v>
      </c>
      <c r="C322" s="75">
        <v>43238</v>
      </c>
      <c r="D322" s="74" t="s">
        <v>231</v>
      </c>
      <c r="E322" s="111">
        <v>75000</v>
      </c>
      <c r="F322" s="74"/>
      <c r="G322" s="129">
        <f t="shared" si="18"/>
        <v>0</v>
      </c>
      <c r="H322" s="129">
        <f t="shared" si="19"/>
        <v>0</v>
      </c>
      <c r="I322" s="129">
        <f t="shared" si="20"/>
        <v>0</v>
      </c>
      <c r="J322" s="129">
        <f t="shared" si="21"/>
        <v>0</v>
      </c>
      <c r="K322" s="129"/>
      <c r="L322" s="129"/>
      <c r="M322" s="129"/>
      <c r="N322" s="129"/>
      <c r="O322" s="129"/>
    </row>
    <row r="323" spans="1:15" x14ac:dyDescent="0.2">
      <c r="A323" s="122" t="s">
        <v>427</v>
      </c>
      <c r="B323" s="122" t="s">
        <v>9</v>
      </c>
      <c r="C323" s="75">
        <v>43241</v>
      </c>
      <c r="D323" s="74" t="s">
        <v>231</v>
      </c>
      <c r="E323" s="111">
        <v>167065.5</v>
      </c>
      <c r="F323" s="74"/>
      <c r="G323" s="129">
        <f t="shared" si="18"/>
        <v>0</v>
      </c>
      <c r="H323" s="129">
        <f t="shared" si="19"/>
        <v>0</v>
      </c>
      <c r="I323" s="129">
        <f t="shared" si="20"/>
        <v>0</v>
      </c>
      <c r="J323" s="129">
        <f t="shared" si="21"/>
        <v>0</v>
      </c>
      <c r="K323" s="129"/>
      <c r="L323" s="129"/>
      <c r="M323" s="129"/>
      <c r="N323" s="129"/>
      <c r="O323" s="129"/>
    </row>
    <row r="324" spans="1:15" x14ac:dyDescent="0.2">
      <c r="A324" s="122" t="s">
        <v>431</v>
      </c>
      <c r="B324" s="122" t="s">
        <v>1</v>
      </c>
      <c r="C324" s="75">
        <v>43243</v>
      </c>
      <c r="D324" s="74" t="s">
        <v>231</v>
      </c>
      <c r="E324" s="111">
        <v>75000</v>
      </c>
      <c r="F324" s="74"/>
      <c r="G324" s="129">
        <f t="shared" si="18"/>
        <v>0</v>
      </c>
      <c r="H324" s="129">
        <f t="shared" si="19"/>
        <v>0</v>
      </c>
      <c r="I324" s="129">
        <f t="shared" si="20"/>
        <v>0</v>
      </c>
      <c r="J324" s="129">
        <f t="shared" si="21"/>
        <v>0</v>
      </c>
      <c r="K324" s="129"/>
      <c r="L324" s="129"/>
      <c r="M324" s="129"/>
      <c r="N324" s="129"/>
      <c r="O324" s="129"/>
    </row>
    <row r="325" spans="1:15" x14ac:dyDescent="0.2">
      <c r="A325" s="122" t="s">
        <v>436</v>
      </c>
      <c r="B325" s="122" t="s">
        <v>1</v>
      </c>
      <c r="C325" s="75">
        <v>43249</v>
      </c>
      <c r="D325" s="74" t="s">
        <v>231</v>
      </c>
      <c r="E325" s="111">
        <v>50000</v>
      </c>
      <c r="F325" s="74"/>
      <c r="G325" s="129">
        <f t="shared" si="18"/>
        <v>0</v>
      </c>
      <c r="H325" s="129">
        <f t="shared" si="19"/>
        <v>0</v>
      </c>
      <c r="I325" s="129">
        <f t="shared" si="20"/>
        <v>0</v>
      </c>
      <c r="J325" s="129">
        <f t="shared" si="21"/>
        <v>0</v>
      </c>
      <c r="K325" s="129"/>
      <c r="L325" s="129"/>
      <c r="M325" s="129"/>
      <c r="N325" s="129"/>
      <c r="O325" s="129"/>
    </row>
    <row r="326" spans="1:15" x14ac:dyDescent="0.2">
      <c r="A326" s="122" t="s">
        <v>434</v>
      </c>
      <c r="B326" s="122" t="s">
        <v>2</v>
      </c>
      <c r="C326" s="75">
        <v>43250</v>
      </c>
      <c r="D326" s="74" t="s">
        <v>231</v>
      </c>
      <c r="E326" s="111">
        <v>97043</v>
      </c>
      <c r="F326" s="74"/>
      <c r="G326" s="129">
        <f t="shared" si="18"/>
        <v>0</v>
      </c>
      <c r="H326" s="129">
        <f t="shared" si="19"/>
        <v>0</v>
      </c>
      <c r="I326" s="129">
        <f t="shared" si="20"/>
        <v>0</v>
      </c>
      <c r="J326" s="129">
        <f t="shared" si="21"/>
        <v>0</v>
      </c>
      <c r="K326" s="129"/>
      <c r="L326" s="129"/>
      <c r="M326" s="129"/>
      <c r="N326" s="129"/>
      <c r="O326" s="129"/>
    </row>
    <row r="327" spans="1:15" x14ac:dyDescent="0.2">
      <c r="A327" s="122" t="s">
        <v>428</v>
      </c>
      <c r="B327" s="122" t="s">
        <v>40</v>
      </c>
      <c r="C327" s="75">
        <v>43252</v>
      </c>
      <c r="D327" s="74" t="s">
        <v>65</v>
      </c>
      <c r="E327" s="111">
        <v>0</v>
      </c>
      <c r="F327" s="74"/>
      <c r="G327" s="129">
        <f t="shared" si="18"/>
        <v>0</v>
      </c>
      <c r="H327" s="129">
        <f t="shared" si="19"/>
        <v>0</v>
      </c>
      <c r="I327" s="129">
        <f t="shared" si="20"/>
        <v>0</v>
      </c>
      <c r="J327" s="129">
        <f t="shared" si="21"/>
        <v>0</v>
      </c>
      <c r="K327" s="129"/>
      <c r="L327" s="129"/>
      <c r="M327" s="129"/>
      <c r="N327" s="129"/>
      <c r="O327" s="129"/>
    </row>
    <row r="328" spans="1:15" x14ac:dyDescent="0.2">
      <c r="A328" s="122" t="s">
        <v>430</v>
      </c>
      <c r="B328" s="122" t="s">
        <v>9</v>
      </c>
      <c r="C328" s="75">
        <v>43255</v>
      </c>
      <c r="D328" s="74" t="s">
        <v>231</v>
      </c>
      <c r="E328" s="111">
        <v>250000</v>
      </c>
      <c r="F328" s="74"/>
      <c r="G328" s="129">
        <f t="shared" si="18"/>
        <v>0</v>
      </c>
      <c r="H328" s="129">
        <f t="shared" si="19"/>
        <v>0</v>
      </c>
      <c r="I328" s="129">
        <f t="shared" si="20"/>
        <v>0</v>
      </c>
      <c r="J328" s="129">
        <f t="shared" si="21"/>
        <v>0</v>
      </c>
      <c r="K328" s="129"/>
      <c r="L328" s="129"/>
      <c r="M328" s="129"/>
      <c r="N328" s="129"/>
      <c r="O328" s="129"/>
    </row>
    <row r="329" spans="1:15" x14ac:dyDescent="0.2">
      <c r="A329" s="122" t="s">
        <v>437</v>
      </c>
      <c r="B329" s="122" t="s">
        <v>5</v>
      </c>
      <c r="C329" s="75">
        <v>43257</v>
      </c>
      <c r="D329" s="74" t="s">
        <v>231</v>
      </c>
      <c r="E329" s="111">
        <v>157500</v>
      </c>
      <c r="F329" s="74"/>
      <c r="G329" s="129">
        <f t="shared" ref="G329:G392" si="22">IF(E329&lt;=H328,E329,H328)</f>
        <v>0</v>
      </c>
      <c r="H329" s="129">
        <f t="shared" ref="H329:H392" si="23">H328-G329</f>
        <v>0</v>
      </c>
      <c r="I329" s="129">
        <f t="shared" ref="I329:I392" si="24">IF(E329-G329&lt;=J328,E329-G329,J328)</f>
        <v>0</v>
      </c>
      <c r="J329" s="129">
        <f t="shared" ref="J329:J392" si="25">J328-I329</f>
        <v>0</v>
      </c>
      <c r="K329" s="129"/>
      <c r="L329" s="129"/>
      <c r="M329" s="129"/>
      <c r="N329" s="129"/>
      <c r="O329" s="129"/>
    </row>
    <row r="330" spans="1:15" x14ac:dyDescent="0.2">
      <c r="A330" s="122" t="s">
        <v>432</v>
      </c>
      <c r="B330" s="122" t="s">
        <v>8</v>
      </c>
      <c r="C330" s="75">
        <v>43258</v>
      </c>
      <c r="D330" s="74" t="s">
        <v>231</v>
      </c>
      <c r="E330" s="111">
        <v>260000</v>
      </c>
      <c r="F330" s="74"/>
      <c r="G330" s="129">
        <f t="shared" si="22"/>
        <v>0</v>
      </c>
      <c r="H330" s="129">
        <f t="shared" si="23"/>
        <v>0</v>
      </c>
      <c r="I330" s="129">
        <f t="shared" si="24"/>
        <v>0</v>
      </c>
      <c r="J330" s="129">
        <f t="shared" si="25"/>
        <v>0</v>
      </c>
      <c r="K330" s="129"/>
      <c r="L330" s="129"/>
      <c r="M330" s="129"/>
      <c r="N330" s="129"/>
      <c r="O330" s="129"/>
    </row>
    <row r="331" spans="1:15" x14ac:dyDescent="0.2">
      <c r="A331" s="122" t="s">
        <v>435</v>
      </c>
      <c r="B331" s="122" t="s">
        <v>2</v>
      </c>
      <c r="C331" s="75">
        <v>43258</v>
      </c>
      <c r="D331" s="74" t="s">
        <v>231</v>
      </c>
      <c r="E331" s="111">
        <v>1462500</v>
      </c>
      <c r="F331" s="74"/>
      <c r="G331" s="129">
        <f t="shared" si="22"/>
        <v>0</v>
      </c>
      <c r="H331" s="129">
        <f t="shared" si="23"/>
        <v>0</v>
      </c>
      <c r="I331" s="129">
        <f t="shared" si="24"/>
        <v>0</v>
      </c>
      <c r="J331" s="129">
        <f t="shared" si="25"/>
        <v>0</v>
      </c>
      <c r="K331" s="129"/>
      <c r="L331" s="129"/>
      <c r="M331" s="129"/>
      <c r="N331" s="129"/>
      <c r="O331" s="129"/>
    </row>
    <row r="332" spans="1:15" x14ac:dyDescent="0.2">
      <c r="A332" s="122" t="s">
        <v>439</v>
      </c>
      <c r="B332" s="122" t="s">
        <v>7</v>
      </c>
      <c r="C332" s="75">
        <v>43263</v>
      </c>
      <c r="D332" s="74" t="s">
        <v>231</v>
      </c>
      <c r="E332" s="111">
        <v>65000</v>
      </c>
      <c r="F332" s="74"/>
      <c r="G332" s="129">
        <f t="shared" si="22"/>
        <v>0</v>
      </c>
      <c r="H332" s="129">
        <f t="shared" si="23"/>
        <v>0</v>
      </c>
      <c r="I332" s="129">
        <f t="shared" si="24"/>
        <v>0</v>
      </c>
      <c r="J332" s="129">
        <f t="shared" si="25"/>
        <v>0</v>
      </c>
      <c r="K332" s="129"/>
      <c r="L332" s="129"/>
      <c r="M332" s="129"/>
      <c r="N332" s="129"/>
      <c r="O332" s="129"/>
    </row>
    <row r="333" spans="1:15" x14ac:dyDescent="0.2">
      <c r="A333" s="122" t="s">
        <v>723</v>
      </c>
      <c r="B333" s="122" t="s">
        <v>2</v>
      </c>
      <c r="C333" s="75">
        <v>43270</v>
      </c>
      <c r="D333" s="74" t="s">
        <v>65</v>
      </c>
      <c r="E333" s="111">
        <v>0</v>
      </c>
      <c r="F333" s="74"/>
      <c r="G333" s="129">
        <f t="shared" si="22"/>
        <v>0</v>
      </c>
      <c r="H333" s="129">
        <f t="shared" si="23"/>
        <v>0</v>
      </c>
      <c r="I333" s="129">
        <f t="shared" si="24"/>
        <v>0</v>
      </c>
      <c r="J333" s="129">
        <f t="shared" si="25"/>
        <v>0</v>
      </c>
      <c r="K333" s="129"/>
      <c r="L333" s="129"/>
      <c r="M333" s="129"/>
      <c r="N333" s="129"/>
      <c r="O333" s="129"/>
    </row>
    <row r="334" spans="1:15" x14ac:dyDescent="0.2">
      <c r="A334" s="122" t="s">
        <v>444</v>
      </c>
      <c r="B334" s="122" t="s">
        <v>6</v>
      </c>
      <c r="C334" s="75">
        <v>43272</v>
      </c>
      <c r="D334" s="74" t="s">
        <v>231</v>
      </c>
      <c r="E334" s="111">
        <v>325000</v>
      </c>
      <c r="F334" s="74"/>
      <c r="G334" s="129">
        <f t="shared" si="22"/>
        <v>0</v>
      </c>
      <c r="H334" s="129">
        <f t="shared" si="23"/>
        <v>0</v>
      </c>
      <c r="I334" s="129">
        <f t="shared" si="24"/>
        <v>0</v>
      </c>
      <c r="J334" s="129">
        <f t="shared" si="25"/>
        <v>0</v>
      </c>
      <c r="K334" s="129"/>
      <c r="L334" s="129"/>
      <c r="M334" s="129"/>
      <c r="N334" s="129"/>
      <c r="O334" s="129"/>
    </row>
    <row r="335" spans="1:15" x14ac:dyDescent="0.2">
      <c r="A335" s="122" t="s">
        <v>442</v>
      </c>
      <c r="B335" s="122" t="s">
        <v>8</v>
      </c>
      <c r="C335" s="75">
        <v>43273</v>
      </c>
      <c r="D335" s="74" t="s">
        <v>231</v>
      </c>
      <c r="E335" s="111">
        <v>250000</v>
      </c>
      <c r="F335" s="74"/>
      <c r="G335" s="129">
        <f t="shared" si="22"/>
        <v>0</v>
      </c>
      <c r="H335" s="129">
        <f t="shared" si="23"/>
        <v>0</v>
      </c>
      <c r="I335" s="129">
        <f t="shared" si="24"/>
        <v>0</v>
      </c>
      <c r="J335" s="129">
        <f t="shared" si="25"/>
        <v>0</v>
      </c>
      <c r="K335" s="129"/>
      <c r="L335" s="129"/>
      <c r="M335" s="129"/>
      <c r="N335" s="129"/>
      <c r="O335" s="129"/>
    </row>
    <row r="336" spans="1:15" x14ac:dyDescent="0.2">
      <c r="A336" s="122" t="s">
        <v>443</v>
      </c>
      <c r="B336" s="122" t="s">
        <v>8</v>
      </c>
      <c r="C336" s="75">
        <v>43273</v>
      </c>
      <c r="D336" s="74" t="s">
        <v>231</v>
      </c>
      <c r="E336" s="111">
        <v>125000</v>
      </c>
      <c r="F336" s="74"/>
      <c r="G336" s="129">
        <f t="shared" si="22"/>
        <v>0</v>
      </c>
      <c r="H336" s="129">
        <f t="shared" si="23"/>
        <v>0</v>
      </c>
      <c r="I336" s="129">
        <f t="shared" si="24"/>
        <v>0</v>
      </c>
      <c r="J336" s="129">
        <f t="shared" si="25"/>
        <v>0</v>
      </c>
      <c r="K336" s="129"/>
      <c r="L336" s="129"/>
      <c r="M336" s="129"/>
      <c r="N336" s="129"/>
      <c r="O336" s="129"/>
    </row>
    <row r="337" spans="1:15" x14ac:dyDescent="0.2">
      <c r="A337" s="122" t="s">
        <v>433</v>
      </c>
      <c r="B337" s="122" t="s">
        <v>7</v>
      </c>
      <c r="C337" s="75">
        <v>43276</v>
      </c>
      <c r="D337" s="74" t="s">
        <v>65</v>
      </c>
      <c r="E337" s="111">
        <v>0</v>
      </c>
      <c r="F337" s="74"/>
      <c r="G337" s="129">
        <f t="shared" si="22"/>
        <v>0</v>
      </c>
      <c r="H337" s="129">
        <f t="shared" si="23"/>
        <v>0</v>
      </c>
      <c r="I337" s="129">
        <f t="shared" si="24"/>
        <v>0</v>
      </c>
      <c r="J337" s="129">
        <f t="shared" si="25"/>
        <v>0</v>
      </c>
      <c r="K337" s="129"/>
      <c r="L337" s="129"/>
      <c r="M337" s="129"/>
      <c r="N337" s="129"/>
      <c r="O337" s="129"/>
    </row>
    <row r="338" spans="1:15" x14ac:dyDescent="0.2">
      <c r="A338" s="122" t="s">
        <v>448</v>
      </c>
      <c r="B338" s="122" t="s">
        <v>8</v>
      </c>
      <c r="C338" s="75">
        <v>43278</v>
      </c>
      <c r="D338" s="74" t="s">
        <v>231</v>
      </c>
      <c r="E338" s="111">
        <v>50000</v>
      </c>
      <c r="F338" s="74"/>
      <c r="G338" s="129">
        <f t="shared" si="22"/>
        <v>0</v>
      </c>
      <c r="H338" s="129">
        <f t="shared" si="23"/>
        <v>0</v>
      </c>
      <c r="I338" s="129">
        <f t="shared" si="24"/>
        <v>0</v>
      </c>
      <c r="J338" s="129">
        <f t="shared" si="25"/>
        <v>0</v>
      </c>
      <c r="K338" s="129"/>
      <c r="L338" s="129"/>
      <c r="M338" s="129"/>
      <c r="N338" s="129"/>
      <c r="O338" s="129"/>
    </row>
    <row r="339" spans="1:15" x14ac:dyDescent="0.2">
      <c r="A339" s="122" t="s">
        <v>441</v>
      </c>
      <c r="B339" s="122" t="s">
        <v>2</v>
      </c>
      <c r="C339" s="75">
        <v>43283</v>
      </c>
      <c r="D339" s="74" t="s">
        <v>65</v>
      </c>
      <c r="E339" s="111">
        <v>0</v>
      </c>
      <c r="F339" s="74"/>
      <c r="G339" s="129">
        <f t="shared" si="22"/>
        <v>0</v>
      </c>
      <c r="H339" s="129">
        <f t="shared" si="23"/>
        <v>0</v>
      </c>
      <c r="I339" s="129">
        <f t="shared" si="24"/>
        <v>0</v>
      </c>
      <c r="J339" s="129">
        <f t="shared" si="25"/>
        <v>0</v>
      </c>
      <c r="K339" s="129"/>
      <c r="L339" s="129"/>
      <c r="M339" s="129"/>
      <c r="N339" s="129"/>
      <c r="O339" s="129"/>
    </row>
    <row r="340" spans="1:15" x14ac:dyDescent="0.2">
      <c r="A340" s="122" t="s">
        <v>440</v>
      </c>
      <c r="B340" s="122" t="s">
        <v>1</v>
      </c>
      <c r="C340" s="75">
        <v>43284</v>
      </c>
      <c r="D340" s="74" t="s">
        <v>231</v>
      </c>
      <c r="E340" s="111">
        <v>50000</v>
      </c>
      <c r="F340" s="74"/>
      <c r="G340" s="129">
        <f t="shared" si="22"/>
        <v>0</v>
      </c>
      <c r="H340" s="129">
        <f t="shared" si="23"/>
        <v>0</v>
      </c>
      <c r="I340" s="129">
        <f t="shared" si="24"/>
        <v>0</v>
      </c>
      <c r="J340" s="129">
        <f t="shared" si="25"/>
        <v>0</v>
      </c>
      <c r="K340" s="129"/>
      <c r="L340" s="129"/>
      <c r="M340" s="129"/>
      <c r="N340" s="129"/>
      <c r="O340" s="129"/>
    </row>
    <row r="341" spans="1:15" x14ac:dyDescent="0.2">
      <c r="A341" s="122" t="s">
        <v>452</v>
      </c>
      <c r="B341" s="122" t="s">
        <v>1</v>
      </c>
      <c r="C341" s="75">
        <v>43284</v>
      </c>
      <c r="D341" s="74" t="s">
        <v>231</v>
      </c>
      <c r="E341" s="111">
        <v>50000</v>
      </c>
      <c r="F341" s="74"/>
      <c r="G341" s="129">
        <f t="shared" si="22"/>
        <v>0</v>
      </c>
      <c r="H341" s="129">
        <f t="shared" si="23"/>
        <v>0</v>
      </c>
      <c r="I341" s="129">
        <f t="shared" si="24"/>
        <v>0</v>
      </c>
      <c r="J341" s="129">
        <f t="shared" si="25"/>
        <v>0</v>
      </c>
      <c r="K341" s="129"/>
      <c r="L341" s="129"/>
      <c r="M341" s="129"/>
      <c r="N341" s="129"/>
      <c r="O341" s="129"/>
    </row>
    <row r="342" spans="1:15" x14ac:dyDescent="0.2">
      <c r="A342" s="122" t="s">
        <v>445</v>
      </c>
      <c r="B342" s="122" t="s">
        <v>40</v>
      </c>
      <c r="C342" s="75">
        <v>43290</v>
      </c>
      <c r="D342" s="74" t="s">
        <v>65</v>
      </c>
      <c r="E342" s="111">
        <v>0</v>
      </c>
      <c r="F342" s="74"/>
      <c r="G342" s="129">
        <f t="shared" si="22"/>
        <v>0</v>
      </c>
      <c r="H342" s="129">
        <f t="shared" si="23"/>
        <v>0</v>
      </c>
      <c r="I342" s="129">
        <f t="shared" si="24"/>
        <v>0</v>
      </c>
      <c r="J342" s="129">
        <f t="shared" si="25"/>
        <v>0</v>
      </c>
      <c r="K342" s="129"/>
      <c r="L342" s="129"/>
      <c r="M342" s="129"/>
      <c r="N342" s="129"/>
      <c r="O342" s="129"/>
    </row>
    <row r="343" spans="1:15" x14ac:dyDescent="0.2">
      <c r="A343" s="122" t="s">
        <v>446</v>
      </c>
      <c r="B343" s="122" t="s">
        <v>40</v>
      </c>
      <c r="C343" s="75">
        <v>43290</v>
      </c>
      <c r="D343" s="74" t="s">
        <v>65</v>
      </c>
      <c r="E343" s="111">
        <v>0</v>
      </c>
      <c r="F343" s="74"/>
      <c r="G343" s="129">
        <f t="shared" si="22"/>
        <v>0</v>
      </c>
      <c r="H343" s="129">
        <f t="shared" si="23"/>
        <v>0</v>
      </c>
      <c r="I343" s="129">
        <f t="shared" si="24"/>
        <v>0</v>
      </c>
      <c r="J343" s="129">
        <f t="shared" si="25"/>
        <v>0</v>
      </c>
      <c r="K343" s="129"/>
      <c r="L343" s="129"/>
      <c r="M343" s="129"/>
      <c r="N343" s="129"/>
      <c r="O343" s="129"/>
    </row>
    <row r="344" spans="1:15" x14ac:dyDescent="0.2">
      <c r="A344" s="122" t="s">
        <v>447</v>
      </c>
      <c r="B344" s="122" t="s">
        <v>40</v>
      </c>
      <c r="C344" s="75">
        <v>43290</v>
      </c>
      <c r="D344" s="74" t="s">
        <v>65</v>
      </c>
      <c r="E344" s="111">
        <v>0</v>
      </c>
      <c r="F344" s="74"/>
      <c r="G344" s="129">
        <f t="shared" si="22"/>
        <v>0</v>
      </c>
      <c r="H344" s="129">
        <f t="shared" si="23"/>
        <v>0</v>
      </c>
      <c r="I344" s="129">
        <f t="shared" si="24"/>
        <v>0</v>
      </c>
      <c r="J344" s="129">
        <f t="shared" si="25"/>
        <v>0</v>
      </c>
    </row>
    <row r="345" spans="1:15" x14ac:dyDescent="0.2">
      <c r="A345" s="122" t="s">
        <v>449</v>
      </c>
      <c r="B345" s="122" t="s">
        <v>2</v>
      </c>
      <c r="C345" s="75">
        <v>43290</v>
      </c>
      <c r="D345" s="74" t="s">
        <v>65</v>
      </c>
      <c r="E345" s="111">
        <v>0</v>
      </c>
      <c r="F345" s="74"/>
      <c r="G345" s="129">
        <f t="shared" si="22"/>
        <v>0</v>
      </c>
      <c r="H345" s="129">
        <f t="shared" si="23"/>
        <v>0</v>
      </c>
      <c r="I345" s="129">
        <f t="shared" si="24"/>
        <v>0</v>
      </c>
      <c r="J345" s="129">
        <f t="shared" si="25"/>
        <v>0</v>
      </c>
    </row>
    <row r="346" spans="1:15" x14ac:dyDescent="0.2">
      <c r="A346" s="122" t="s">
        <v>438</v>
      </c>
      <c r="B346" s="122" t="s">
        <v>40</v>
      </c>
      <c r="C346" s="75">
        <v>43291</v>
      </c>
      <c r="D346" s="74" t="s">
        <v>231</v>
      </c>
      <c r="E346" s="111">
        <v>61090.57</v>
      </c>
      <c r="F346" s="74"/>
      <c r="G346" s="129">
        <f t="shared" si="22"/>
        <v>0</v>
      </c>
      <c r="H346" s="129">
        <f t="shared" si="23"/>
        <v>0</v>
      </c>
      <c r="I346" s="129">
        <f t="shared" si="24"/>
        <v>0</v>
      </c>
      <c r="J346" s="129">
        <f t="shared" si="25"/>
        <v>0</v>
      </c>
    </row>
    <row r="347" spans="1:15" x14ac:dyDescent="0.2">
      <c r="A347" s="122" t="s">
        <v>450</v>
      </c>
      <c r="B347" s="122" t="s">
        <v>2</v>
      </c>
      <c r="C347" s="75">
        <v>43291</v>
      </c>
      <c r="D347" s="74" t="s">
        <v>65</v>
      </c>
      <c r="E347" s="111">
        <v>0</v>
      </c>
      <c r="F347" s="74"/>
      <c r="G347" s="129">
        <f t="shared" si="22"/>
        <v>0</v>
      </c>
      <c r="H347" s="129">
        <f t="shared" si="23"/>
        <v>0</v>
      </c>
      <c r="I347" s="129">
        <f t="shared" si="24"/>
        <v>0</v>
      </c>
      <c r="J347" s="129">
        <f t="shared" si="25"/>
        <v>0</v>
      </c>
    </row>
    <row r="348" spans="1:15" x14ac:dyDescent="0.2">
      <c r="A348" s="122" t="s">
        <v>454</v>
      </c>
      <c r="B348" s="122" t="s">
        <v>8</v>
      </c>
      <c r="C348" s="75">
        <v>43292</v>
      </c>
      <c r="D348" s="74" t="s">
        <v>231</v>
      </c>
      <c r="E348" s="111">
        <v>125000</v>
      </c>
      <c r="F348" s="74"/>
      <c r="G348" s="129">
        <f t="shared" si="22"/>
        <v>0</v>
      </c>
      <c r="H348" s="129">
        <f t="shared" si="23"/>
        <v>0</v>
      </c>
      <c r="I348" s="129">
        <f t="shared" si="24"/>
        <v>0</v>
      </c>
      <c r="J348" s="129">
        <f t="shared" si="25"/>
        <v>0</v>
      </c>
    </row>
    <row r="349" spans="1:15" x14ac:dyDescent="0.2">
      <c r="A349" s="122" t="s">
        <v>451</v>
      </c>
      <c r="B349" s="122" t="s">
        <v>7</v>
      </c>
      <c r="C349" s="75">
        <v>43300</v>
      </c>
      <c r="D349" s="74" t="s">
        <v>231</v>
      </c>
      <c r="E349" s="111">
        <v>87500</v>
      </c>
      <c r="F349" s="74"/>
      <c r="G349" s="129">
        <f t="shared" si="22"/>
        <v>0</v>
      </c>
      <c r="H349" s="129">
        <f t="shared" si="23"/>
        <v>0</v>
      </c>
      <c r="I349" s="129">
        <f t="shared" si="24"/>
        <v>0</v>
      </c>
      <c r="J349" s="129">
        <f t="shared" si="25"/>
        <v>0</v>
      </c>
    </row>
    <row r="350" spans="1:15" x14ac:dyDescent="0.2">
      <c r="A350" s="122" t="s">
        <v>453</v>
      </c>
      <c r="B350" s="122" t="s">
        <v>2</v>
      </c>
      <c r="C350" s="75">
        <v>43312</v>
      </c>
      <c r="D350" s="74" t="s">
        <v>65</v>
      </c>
      <c r="E350" s="111">
        <v>0</v>
      </c>
      <c r="F350" s="74"/>
      <c r="G350" s="129">
        <f t="shared" si="22"/>
        <v>0</v>
      </c>
      <c r="H350" s="129">
        <f t="shared" si="23"/>
        <v>0</v>
      </c>
      <c r="I350" s="129">
        <f t="shared" si="24"/>
        <v>0</v>
      </c>
      <c r="J350" s="129">
        <f t="shared" si="25"/>
        <v>0</v>
      </c>
    </row>
    <row r="351" spans="1:15" x14ac:dyDescent="0.2">
      <c r="A351" s="122" t="s">
        <v>456</v>
      </c>
      <c r="B351" s="122" t="s">
        <v>2</v>
      </c>
      <c r="C351" s="75">
        <v>43312</v>
      </c>
      <c r="D351" s="74" t="s">
        <v>231</v>
      </c>
      <c r="E351" s="111">
        <v>2002148.46</v>
      </c>
      <c r="F351" s="74"/>
      <c r="G351" s="129">
        <f t="shared" si="22"/>
        <v>0</v>
      </c>
      <c r="H351" s="129">
        <f t="shared" si="23"/>
        <v>0</v>
      </c>
      <c r="I351" s="129">
        <f t="shared" si="24"/>
        <v>0</v>
      </c>
      <c r="J351" s="129">
        <f t="shared" si="25"/>
        <v>0</v>
      </c>
    </row>
    <row r="352" spans="1:15" x14ac:dyDescent="0.2">
      <c r="A352" s="122" t="s">
        <v>455</v>
      </c>
      <c r="B352" s="122" t="s">
        <v>2</v>
      </c>
      <c r="C352" s="75">
        <v>43315</v>
      </c>
      <c r="D352" s="74" t="s">
        <v>231</v>
      </c>
      <c r="E352" s="111">
        <v>124811.57</v>
      </c>
      <c r="F352" s="74"/>
      <c r="G352" s="129">
        <f t="shared" si="22"/>
        <v>0</v>
      </c>
      <c r="H352" s="129">
        <f t="shared" si="23"/>
        <v>0</v>
      </c>
      <c r="I352" s="129">
        <f t="shared" si="24"/>
        <v>0</v>
      </c>
      <c r="J352" s="129">
        <f t="shared" si="25"/>
        <v>0</v>
      </c>
    </row>
    <row r="353" spans="1:10" x14ac:dyDescent="0.2">
      <c r="A353" s="122" t="s">
        <v>457</v>
      </c>
      <c r="B353" s="122" t="s">
        <v>2</v>
      </c>
      <c r="C353" s="75">
        <v>43321</v>
      </c>
      <c r="D353" s="74" t="s">
        <v>231</v>
      </c>
      <c r="E353" s="111">
        <v>150000</v>
      </c>
      <c r="F353" s="74"/>
      <c r="G353" s="129">
        <f t="shared" si="22"/>
        <v>0</v>
      </c>
      <c r="H353" s="129">
        <f t="shared" si="23"/>
        <v>0</v>
      </c>
      <c r="I353" s="129">
        <f t="shared" si="24"/>
        <v>0</v>
      </c>
      <c r="J353" s="129">
        <f t="shared" si="25"/>
        <v>0</v>
      </c>
    </row>
    <row r="354" spans="1:10" x14ac:dyDescent="0.2">
      <c r="A354" s="122" t="s">
        <v>459</v>
      </c>
      <c r="B354" s="122" t="s">
        <v>9</v>
      </c>
      <c r="C354" s="75">
        <v>43326</v>
      </c>
      <c r="D354" s="74" t="s">
        <v>231</v>
      </c>
      <c r="E354" s="111">
        <v>50000</v>
      </c>
      <c r="F354" s="74"/>
      <c r="G354" s="129">
        <f t="shared" si="22"/>
        <v>0</v>
      </c>
      <c r="H354" s="129">
        <f t="shared" si="23"/>
        <v>0</v>
      </c>
      <c r="I354" s="129">
        <f t="shared" si="24"/>
        <v>0</v>
      </c>
      <c r="J354" s="129">
        <f t="shared" si="25"/>
        <v>0</v>
      </c>
    </row>
    <row r="355" spans="1:10" x14ac:dyDescent="0.2">
      <c r="A355" s="122" t="s">
        <v>463</v>
      </c>
      <c r="B355" s="122" t="s">
        <v>2</v>
      </c>
      <c r="C355" s="75">
        <v>43326</v>
      </c>
      <c r="D355" s="74" t="s">
        <v>231</v>
      </c>
      <c r="E355" s="111">
        <v>375000</v>
      </c>
      <c r="F355" s="74"/>
      <c r="G355" s="129">
        <f t="shared" si="22"/>
        <v>0</v>
      </c>
      <c r="H355" s="129">
        <f t="shared" si="23"/>
        <v>0</v>
      </c>
      <c r="I355" s="129">
        <f t="shared" si="24"/>
        <v>0</v>
      </c>
      <c r="J355" s="129">
        <f t="shared" si="25"/>
        <v>0</v>
      </c>
    </row>
    <row r="356" spans="1:10" x14ac:dyDescent="0.2">
      <c r="A356" s="122" t="s">
        <v>465</v>
      </c>
      <c r="B356" s="122" t="s">
        <v>6</v>
      </c>
      <c r="C356" s="75">
        <v>43327</v>
      </c>
      <c r="D356" s="74" t="s">
        <v>231</v>
      </c>
      <c r="E356" s="111">
        <v>5524509.21</v>
      </c>
      <c r="F356" s="74"/>
      <c r="G356" s="129">
        <f t="shared" si="22"/>
        <v>0</v>
      </c>
      <c r="H356" s="129">
        <f t="shared" si="23"/>
        <v>0</v>
      </c>
      <c r="I356" s="129">
        <f t="shared" si="24"/>
        <v>0</v>
      </c>
      <c r="J356" s="129">
        <f t="shared" si="25"/>
        <v>0</v>
      </c>
    </row>
    <row r="357" spans="1:10" x14ac:dyDescent="0.2">
      <c r="A357" s="122" t="s">
        <v>458</v>
      </c>
      <c r="B357" s="122" t="s">
        <v>2</v>
      </c>
      <c r="C357" s="75">
        <v>43328</v>
      </c>
      <c r="D357" s="74" t="s">
        <v>231</v>
      </c>
      <c r="E357" s="111">
        <v>50000</v>
      </c>
      <c r="F357" s="74"/>
      <c r="G357" s="129">
        <f t="shared" si="22"/>
        <v>0</v>
      </c>
      <c r="H357" s="129">
        <f t="shared" si="23"/>
        <v>0</v>
      </c>
      <c r="I357" s="129">
        <f t="shared" si="24"/>
        <v>0</v>
      </c>
      <c r="J357" s="129">
        <f t="shared" si="25"/>
        <v>0</v>
      </c>
    </row>
    <row r="358" spans="1:10" x14ac:dyDescent="0.2">
      <c r="A358" s="122" t="s">
        <v>464</v>
      </c>
      <c r="B358" s="122" t="s">
        <v>2</v>
      </c>
      <c r="C358" s="75">
        <v>43339</v>
      </c>
      <c r="D358" s="74" t="s">
        <v>231</v>
      </c>
      <c r="E358" s="111">
        <v>2055837.2</v>
      </c>
      <c r="F358" s="74"/>
      <c r="G358" s="129">
        <f t="shared" si="22"/>
        <v>0</v>
      </c>
      <c r="H358" s="129">
        <f t="shared" si="23"/>
        <v>0</v>
      </c>
      <c r="I358" s="129">
        <f t="shared" si="24"/>
        <v>0</v>
      </c>
      <c r="J358" s="129">
        <f t="shared" si="25"/>
        <v>0</v>
      </c>
    </row>
    <row r="359" spans="1:10" x14ac:dyDescent="0.2">
      <c r="A359" s="122" t="s">
        <v>470</v>
      </c>
      <c r="B359" s="122" t="s">
        <v>6</v>
      </c>
      <c r="C359" s="75">
        <v>43339</v>
      </c>
      <c r="D359" s="74" t="s">
        <v>231</v>
      </c>
      <c r="E359" s="111">
        <v>1125000</v>
      </c>
      <c r="F359" s="74"/>
      <c r="G359" s="129">
        <f t="shared" si="22"/>
        <v>0</v>
      </c>
      <c r="H359" s="129">
        <f t="shared" si="23"/>
        <v>0</v>
      </c>
      <c r="I359" s="129">
        <f t="shared" si="24"/>
        <v>0</v>
      </c>
      <c r="J359" s="129">
        <f t="shared" si="25"/>
        <v>0</v>
      </c>
    </row>
    <row r="360" spans="1:10" x14ac:dyDescent="0.2">
      <c r="A360" s="122" t="s">
        <v>234</v>
      </c>
      <c r="B360" s="122" t="s">
        <v>2</v>
      </c>
      <c r="C360" s="75">
        <v>43342</v>
      </c>
      <c r="D360" s="74" t="s">
        <v>231</v>
      </c>
      <c r="E360" s="111">
        <v>6000000</v>
      </c>
      <c r="F360" s="74"/>
      <c r="G360" s="129">
        <f t="shared" si="22"/>
        <v>0</v>
      </c>
      <c r="H360" s="129">
        <f t="shared" si="23"/>
        <v>0</v>
      </c>
      <c r="I360" s="129">
        <f t="shared" si="24"/>
        <v>0</v>
      </c>
      <c r="J360" s="129">
        <f t="shared" si="25"/>
        <v>0</v>
      </c>
    </row>
    <row r="361" spans="1:10" x14ac:dyDescent="0.2">
      <c r="A361" s="122" t="s">
        <v>460</v>
      </c>
      <c r="B361" s="122" t="s">
        <v>9</v>
      </c>
      <c r="C361" s="75">
        <v>43342</v>
      </c>
      <c r="D361" s="74" t="s">
        <v>231</v>
      </c>
      <c r="E361" s="111">
        <v>100000</v>
      </c>
      <c r="F361" s="74"/>
      <c r="G361" s="129">
        <f t="shared" si="22"/>
        <v>0</v>
      </c>
      <c r="H361" s="129">
        <f t="shared" si="23"/>
        <v>0</v>
      </c>
      <c r="I361" s="129">
        <f t="shared" si="24"/>
        <v>0</v>
      </c>
      <c r="J361" s="129">
        <f t="shared" si="25"/>
        <v>0</v>
      </c>
    </row>
    <row r="362" spans="1:10" x14ac:dyDescent="0.2">
      <c r="A362" s="122" t="s">
        <v>466</v>
      </c>
      <c r="B362" s="122" t="s">
        <v>2</v>
      </c>
      <c r="C362" s="75">
        <v>43342</v>
      </c>
      <c r="D362" s="74" t="s">
        <v>65</v>
      </c>
      <c r="E362" s="111">
        <v>0</v>
      </c>
      <c r="F362" s="74"/>
      <c r="G362" s="129">
        <f t="shared" si="22"/>
        <v>0</v>
      </c>
      <c r="H362" s="129">
        <f t="shared" si="23"/>
        <v>0</v>
      </c>
      <c r="I362" s="129">
        <f t="shared" si="24"/>
        <v>0</v>
      </c>
      <c r="J362" s="129">
        <f t="shared" si="25"/>
        <v>0</v>
      </c>
    </row>
    <row r="363" spans="1:10" x14ac:dyDescent="0.2">
      <c r="A363" s="122" t="s">
        <v>468</v>
      </c>
      <c r="B363" s="122" t="s">
        <v>1</v>
      </c>
      <c r="C363" s="75">
        <v>43343</v>
      </c>
      <c r="D363" s="74" t="s">
        <v>231</v>
      </c>
      <c r="E363" s="111">
        <v>58100</v>
      </c>
      <c r="F363" s="74"/>
      <c r="G363" s="129">
        <f t="shared" si="22"/>
        <v>0</v>
      </c>
      <c r="H363" s="129">
        <f t="shared" si="23"/>
        <v>0</v>
      </c>
      <c r="I363" s="129">
        <f t="shared" si="24"/>
        <v>0</v>
      </c>
      <c r="J363" s="129">
        <f t="shared" si="25"/>
        <v>0</v>
      </c>
    </row>
    <row r="364" spans="1:10" x14ac:dyDescent="0.2">
      <c r="A364" s="122" t="s">
        <v>467</v>
      </c>
      <c r="B364" s="122" t="s">
        <v>9</v>
      </c>
      <c r="C364" s="75">
        <v>43347</v>
      </c>
      <c r="D364" s="74" t="s">
        <v>231</v>
      </c>
      <c r="E364" s="111">
        <v>50000</v>
      </c>
      <c r="F364" s="74"/>
      <c r="G364" s="129">
        <f t="shared" si="22"/>
        <v>0</v>
      </c>
      <c r="H364" s="129">
        <f t="shared" si="23"/>
        <v>0</v>
      </c>
      <c r="I364" s="129">
        <f t="shared" si="24"/>
        <v>0</v>
      </c>
      <c r="J364" s="129">
        <f t="shared" si="25"/>
        <v>0</v>
      </c>
    </row>
    <row r="365" spans="1:10" x14ac:dyDescent="0.2">
      <c r="A365" s="122" t="s">
        <v>469</v>
      </c>
      <c r="B365" s="122" t="s">
        <v>9</v>
      </c>
      <c r="C365" s="75">
        <v>43347</v>
      </c>
      <c r="D365" s="74" t="s">
        <v>231</v>
      </c>
      <c r="E365" s="111">
        <v>265797</v>
      </c>
      <c r="F365" s="74"/>
      <c r="G365" s="129">
        <f t="shared" si="22"/>
        <v>0</v>
      </c>
      <c r="H365" s="129">
        <f t="shared" si="23"/>
        <v>0</v>
      </c>
      <c r="I365" s="129">
        <f t="shared" si="24"/>
        <v>0</v>
      </c>
      <c r="J365" s="129">
        <f t="shared" si="25"/>
        <v>0</v>
      </c>
    </row>
    <row r="366" spans="1:10" x14ac:dyDescent="0.2">
      <c r="A366" s="122" t="s">
        <v>462</v>
      </c>
      <c r="B366" s="122" t="s">
        <v>2</v>
      </c>
      <c r="C366" s="75">
        <v>43349</v>
      </c>
      <c r="D366" s="74" t="s">
        <v>231</v>
      </c>
      <c r="E366" s="111">
        <v>250000</v>
      </c>
      <c r="F366" s="74"/>
      <c r="G366" s="129">
        <f t="shared" si="22"/>
        <v>0</v>
      </c>
      <c r="H366" s="129">
        <f t="shared" si="23"/>
        <v>0</v>
      </c>
      <c r="I366" s="129">
        <f t="shared" si="24"/>
        <v>0</v>
      </c>
      <c r="J366" s="129">
        <f t="shared" si="25"/>
        <v>0</v>
      </c>
    </row>
    <row r="367" spans="1:10" x14ac:dyDescent="0.2">
      <c r="A367" s="122" t="s">
        <v>461</v>
      </c>
      <c r="B367" s="122" t="s">
        <v>2</v>
      </c>
      <c r="C367" s="75">
        <v>43350</v>
      </c>
      <c r="D367" s="74" t="s">
        <v>231</v>
      </c>
      <c r="E367" s="111">
        <v>50000</v>
      </c>
      <c r="F367" s="74"/>
      <c r="G367" s="129">
        <f t="shared" si="22"/>
        <v>0</v>
      </c>
      <c r="H367" s="129">
        <f t="shared" si="23"/>
        <v>0</v>
      </c>
      <c r="I367" s="129">
        <f t="shared" si="24"/>
        <v>0</v>
      </c>
      <c r="J367" s="129">
        <f t="shared" si="25"/>
        <v>0</v>
      </c>
    </row>
    <row r="368" spans="1:10" x14ac:dyDescent="0.2">
      <c r="A368" s="122" t="s">
        <v>471</v>
      </c>
      <c r="B368" s="122" t="s">
        <v>9</v>
      </c>
      <c r="C368" s="75">
        <v>43355</v>
      </c>
      <c r="D368" s="74" t="s">
        <v>231</v>
      </c>
      <c r="E368" s="111">
        <v>75000</v>
      </c>
      <c r="F368" s="74"/>
      <c r="G368" s="129">
        <f t="shared" si="22"/>
        <v>0</v>
      </c>
      <c r="H368" s="129">
        <f t="shared" si="23"/>
        <v>0</v>
      </c>
      <c r="I368" s="129">
        <f t="shared" si="24"/>
        <v>0</v>
      </c>
      <c r="J368" s="129">
        <f t="shared" si="25"/>
        <v>0</v>
      </c>
    </row>
    <row r="369" spans="1:10" x14ac:dyDescent="0.2">
      <c r="A369" s="122" t="s">
        <v>476</v>
      </c>
      <c r="B369" s="122" t="s">
        <v>9</v>
      </c>
      <c r="C369" s="75">
        <v>43355</v>
      </c>
      <c r="D369" s="74" t="s">
        <v>231</v>
      </c>
      <c r="E369" s="111">
        <v>50000</v>
      </c>
      <c r="F369" s="74"/>
      <c r="G369" s="129">
        <f t="shared" si="22"/>
        <v>0</v>
      </c>
      <c r="H369" s="129">
        <f t="shared" si="23"/>
        <v>0</v>
      </c>
      <c r="I369" s="129">
        <f t="shared" si="24"/>
        <v>0</v>
      </c>
      <c r="J369" s="129">
        <f t="shared" si="25"/>
        <v>0</v>
      </c>
    </row>
    <row r="370" spans="1:10" x14ac:dyDescent="0.2">
      <c r="A370" s="122" t="s">
        <v>483</v>
      </c>
      <c r="B370" s="122" t="s">
        <v>9</v>
      </c>
      <c r="C370" s="75">
        <v>43355</v>
      </c>
      <c r="D370" s="74" t="s">
        <v>231</v>
      </c>
      <c r="E370" s="111">
        <v>50000</v>
      </c>
      <c r="F370" s="74"/>
      <c r="G370" s="129">
        <f t="shared" si="22"/>
        <v>0</v>
      </c>
      <c r="H370" s="129">
        <f t="shared" si="23"/>
        <v>0</v>
      </c>
      <c r="I370" s="129">
        <f t="shared" si="24"/>
        <v>0</v>
      </c>
      <c r="J370" s="129">
        <f t="shared" si="25"/>
        <v>0</v>
      </c>
    </row>
    <row r="371" spans="1:10" x14ac:dyDescent="0.2">
      <c r="A371" s="122" t="s">
        <v>477</v>
      </c>
      <c r="B371" s="122" t="s">
        <v>1</v>
      </c>
      <c r="C371" s="75">
        <v>43356</v>
      </c>
      <c r="D371" s="74" t="s">
        <v>231</v>
      </c>
      <c r="E371" s="111">
        <v>73582.5</v>
      </c>
      <c r="F371" s="74"/>
      <c r="G371" s="129">
        <f t="shared" si="22"/>
        <v>0</v>
      </c>
      <c r="H371" s="129">
        <f t="shared" si="23"/>
        <v>0</v>
      </c>
      <c r="I371" s="129">
        <f t="shared" si="24"/>
        <v>0</v>
      </c>
      <c r="J371" s="129">
        <f t="shared" si="25"/>
        <v>0</v>
      </c>
    </row>
    <row r="372" spans="1:10" x14ac:dyDescent="0.2">
      <c r="A372" s="122" t="s">
        <v>484</v>
      </c>
      <c r="B372" s="122" t="s">
        <v>6</v>
      </c>
      <c r="C372" s="75">
        <v>43356</v>
      </c>
      <c r="D372" s="74" t="s">
        <v>231</v>
      </c>
      <c r="E372" s="111">
        <v>86283.18</v>
      </c>
      <c r="F372" s="74"/>
      <c r="G372" s="129">
        <f t="shared" si="22"/>
        <v>0</v>
      </c>
      <c r="H372" s="129">
        <f t="shared" si="23"/>
        <v>0</v>
      </c>
      <c r="I372" s="129">
        <f t="shared" si="24"/>
        <v>0</v>
      </c>
      <c r="J372" s="129">
        <f t="shared" si="25"/>
        <v>0</v>
      </c>
    </row>
    <row r="373" spans="1:10" x14ac:dyDescent="0.2">
      <c r="A373" s="122" t="s">
        <v>481</v>
      </c>
      <c r="B373" s="122" t="s">
        <v>2</v>
      </c>
      <c r="C373" s="75">
        <v>43357</v>
      </c>
      <c r="D373" s="74" t="s">
        <v>231</v>
      </c>
      <c r="E373" s="111">
        <v>59576</v>
      </c>
      <c r="F373" s="74"/>
      <c r="G373" s="129">
        <f t="shared" si="22"/>
        <v>0</v>
      </c>
      <c r="H373" s="129">
        <f t="shared" si="23"/>
        <v>0</v>
      </c>
      <c r="I373" s="129">
        <f t="shared" si="24"/>
        <v>0</v>
      </c>
      <c r="J373" s="129">
        <f t="shared" si="25"/>
        <v>0</v>
      </c>
    </row>
    <row r="374" spans="1:10" x14ac:dyDescent="0.2">
      <c r="A374" s="122" t="s">
        <v>485</v>
      </c>
      <c r="B374" s="122" t="s">
        <v>6</v>
      </c>
      <c r="C374" s="75">
        <v>43360</v>
      </c>
      <c r="D374" s="74" t="s">
        <v>231</v>
      </c>
      <c r="E374" s="111">
        <v>75000</v>
      </c>
      <c r="F374" s="74"/>
      <c r="G374" s="129">
        <f t="shared" si="22"/>
        <v>0</v>
      </c>
      <c r="H374" s="129">
        <f t="shared" si="23"/>
        <v>0</v>
      </c>
      <c r="I374" s="129">
        <f t="shared" si="24"/>
        <v>0</v>
      </c>
      <c r="J374" s="129">
        <f t="shared" si="25"/>
        <v>0</v>
      </c>
    </row>
    <row r="375" spans="1:10" x14ac:dyDescent="0.2">
      <c r="A375" s="122" t="s">
        <v>472</v>
      </c>
      <c r="B375" s="122" t="s">
        <v>9</v>
      </c>
      <c r="C375" s="75">
        <v>43361</v>
      </c>
      <c r="D375" s="74" t="s">
        <v>231</v>
      </c>
      <c r="E375" s="111">
        <v>65000</v>
      </c>
      <c r="F375" s="74"/>
      <c r="G375" s="129">
        <f t="shared" si="22"/>
        <v>0</v>
      </c>
      <c r="H375" s="129">
        <f t="shared" si="23"/>
        <v>0</v>
      </c>
      <c r="I375" s="129">
        <f t="shared" si="24"/>
        <v>0</v>
      </c>
      <c r="J375" s="129">
        <f t="shared" si="25"/>
        <v>0</v>
      </c>
    </row>
    <row r="376" spans="1:10" x14ac:dyDescent="0.2">
      <c r="A376" s="122" t="s">
        <v>473</v>
      </c>
      <c r="B376" s="122" t="s">
        <v>9</v>
      </c>
      <c r="C376" s="75">
        <v>43363</v>
      </c>
      <c r="D376" s="74" t="s">
        <v>231</v>
      </c>
      <c r="E376" s="111">
        <v>112500</v>
      </c>
      <c r="F376" s="74"/>
      <c r="G376" s="129">
        <f t="shared" si="22"/>
        <v>0</v>
      </c>
      <c r="H376" s="129">
        <f t="shared" si="23"/>
        <v>0</v>
      </c>
      <c r="I376" s="129">
        <f t="shared" si="24"/>
        <v>0</v>
      </c>
      <c r="J376" s="129">
        <f t="shared" si="25"/>
        <v>0</v>
      </c>
    </row>
    <row r="377" spans="1:10" x14ac:dyDescent="0.2">
      <c r="A377" s="122" t="s">
        <v>475</v>
      </c>
      <c r="B377" s="122" t="s">
        <v>2</v>
      </c>
      <c r="C377" s="75">
        <v>43363</v>
      </c>
      <c r="D377" s="74" t="s">
        <v>65</v>
      </c>
      <c r="E377" s="111">
        <v>0</v>
      </c>
      <c r="F377" s="74"/>
      <c r="G377" s="129">
        <f t="shared" si="22"/>
        <v>0</v>
      </c>
      <c r="H377" s="129">
        <f t="shared" si="23"/>
        <v>0</v>
      </c>
      <c r="I377" s="129">
        <f t="shared" si="24"/>
        <v>0</v>
      </c>
      <c r="J377" s="129">
        <f t="shared" si="25"/>
        <v>0</v>
      </c>
    </row>
    <row r="378" spans="1:10" x14ac:dyDescent="0.2">
      <c r="A378" s="122" t="s">
        <v>486</v>
      </c>
      <c r="B378" s="122" t="s">
        <v>5</v>
      </c>
      <c r="C378" s="75">
        <v>43364</v>
      </c>
      <c r="D378" s="74" t="s">
        <v>231</v>
      </c>
      <c r="E378" s="111">
        <v>250000</v>
      </c>
      <c r="F378" s="74"/>
      <c r="G378" s="129">
        <f t="shared" si="22"/>
        <v>0</v>
      </c>
      <c r="H378" s="129">
        <f t="shared" si="23"/>
        <v>0</v>
      </c>
      <c r="I378" s="129">
        <f t="shared" si="24"/>
        <v>0</v>
      </c>
      <c r="J378" s="129">
        <f t="shared" si="25"/>
        <v>0</v>
      </c>
    </row>
    <row r="379" spans="1:10" x14ac:dyDescent="0.2">
      <c r="A379" s="122" t="s">
        <v>474</v>
      </c>
      <c r="B379" s="122" t="s">
        <v>9</v>
      </c>
      <c r="C379" s="75">
        <v>43368</v>
      </c>
      <c r="D379" s="74" t="s">
        <v>231</v>
      </c>
      <c r="E379" s="111">
        <v>150000</v>
      </c>
      <c r="F379" s="74"/>
      <c r="G379" s="129">
        <f t="shared" si="22"/>
        <v>0</v>
      </c>
      <c r="H379" s="129">
        <f t="shared" si="23"/>
        <v>0</v>
      </c>
      <c r="I379" s="129">
        <f t="shared" si="24"/>
        <v>0</v>
      </c>
      <c r="J379" s="129">
        <f t="shared" si="25"/>
        <v>0</v>
      </c>
    </row>
    <row r="380" spans="1:10" x14ac:dyDescent="0.2">
      <c r="A380" s="122" t="s">
        <v>479</v>
      </c>
      <c r="B380" s="122" t="s">
        <v>40</v>
      </c>
      <c r="C380" s="75">
        <v>43370</v>
      </c>
      <c r="D380" s="74" t="s">
        <v>65</v>
      </c>
      <c r="E380" s="111">
        <v>0</v>
      </c>
      <c r="F380" s="74"/>
      <c r="G380" s="129">
        <f t="shared" si="22"/>
        <v>0</v>
      </c>
      <c r="H380" s="129">
        <f t="shared" si="23"/>
        <v>0</v>
      </c>
      <c r="I380" s="129">
        <f t="shared" si="24"/>
        <v>0</v>
      </c>
      <c r="J380" s="129">
        <f t="shared" si="25"/>
        <v>0</v>
      </c>
    </row>
    <row r="381" spans="1:10" x14ac:dyDescent="0.2">
      <c r="A381" s="122" t="s">
        <v>478</v>
      </c>
      <c r="B381" s="122" t="s">
        <v>2</v>
      </c>
      <c r="C381" s="75">
        <v>43375</v>
      </c>
      <c r="D381" s="74" t="s">
        <v>65</v>
      </c>
      <c r="E381" s="111">
        <v>0</v>
      </c>
      <c r="F381" s="74"/>
      <c r="G381" s="129">
        <f t="shared" si="22"/>
        <v>0</v>
      </c>
      <c r="H381" s="129">
        <f t="shared" si="23"/>
        <v>0</v>
      </c>
      <c r="I381" s="129">
        <f t="shared" si="24"/>
        <v>0</v>
      </c>
      <c r="J381" s="129">
        <f t="shared" si="25"/>
        <v>0</v>
      </c>
    </row>
    <row r="382" spans="1:10" x14ac:dyDescent="0.2">
      <c r="A382" s="122" t="s">
        <v>482</v>
      </c>
      <c r="B382" s="122" t="s">
        <v>7</v>
      </c>
      <c r="C382" s="75">
        <v>43375</v>
      </c>
      <c r="D382" s="74" t="s">
        <v>65</v>
      </c>
      <c r="E382" s="111">
        <v>0</v>
      </c>
      <c r="F382" s="74"/>
      <c r="G382" s="129">
        <f t="shared" si="22"/>
        <v>0</v>
      </c>
      <c r="H382" s="129">
        <f t="shared" si="23"/>
        <v>0</v>
      </c>
      <c r="I382" s="129">
        <f t="shared" si="24"/>
        <v>0</v>
      </c>
      <c r="J382" s="129">
        <f t="shared" si="25"/>
        <v>0</v>
      </c>
    </row>
    <row r="383" spans="1:10" x14ac:dyDescent="0.2">
      <c r="A383" s="122" t="s">
        <v>490</v>
      </c>
      <c r="B383" s="122" t="s">
        <v>9</v>
      </c>
      <c r="C383" s="75">
        <v>43376</v>
      </c>
      <c r="D383" s="74" t="s">
        <v>231</v>
      </c>
      <c r="E383" s="111">
        <v>125000</v>
      </c>
      <c r="F383" s="74"/>
      <c r="G383" s="129">
        <f t="shared" si="22"/>
        <v>0</v>
      </c>
      <c r="H383" s="129">
        <f t="shared" si="23"/>
        <v>0</v>
      </c>
      <c r="I383" s="129">
        <f t="shared" si="24"/>
        <v>0</v>
      </c>
      <c r="J383" s="129">
        <f t="shared" si="25"/>
        <v>0</v>
      </c>
    </row>
    <row r="384" spans="1:10" x14ac:dyDescent="0.2">
      <c r="A384" s="122" t="s">
        <v>480</v>
      </c>
      <c r="B384" s="122" t="s">
        <v>2</v>
      </c>
      <c r="C384" s="75">
        <v>43377</v>
      </c>
      <c r="D384" s="74" t="s">
        <v>231</v>
      </c>
      <c r="E384" s="111">
        <v>50000</v>
      </c>
      <c r="F384" s="74"/>
      <c r="G384" s="129">
        <f t="shared" si="22"/>
        <v>0</v>
      </c>
      <c r="H384" s="129">
        <f t="shared" si="23"/>
        <v>0</v>
      </c>
      <c r="I384" s="129">
        <f t="shared" si="24"/>
        <v>0</v>
      </c>
      <c r="J384" s="129">
        <f t="shared" si="25"/>
        <v>0</v>
      </c>
    </row>
    <row r="385" spans="1:10" x14ac:dyDescent="0.2">
      <c r="A385" s="122" t="s">
        <v>487</v>
      </c>
      <c r="B385" s="122" t="s">
        <v>9</v>
      </c>
      <c r="C385" s="75">
        <v>43377</v>
      </c>
      <c r="D385" s="74" t="s">
        <v>231</v>
      </c>
      <c r="E385" s="111">
        <v>450940.91</v>
      </c>
      <c r="F385" s="74"/>
      <c r="G385" s="129">
        <f t="shared" si="22"/>
        <v>0</v>
      </c>
      <c r="H385" s="129">
        <f t="shared" si="23"/>
        <v>0</v>
      </c>
      <c r="I385" s="129">
        <f t="shared" si="24"/>
        <v>0</v>
      </c>
      <c r="J385" s="129">
        <f t="shared" si="25"/>
        <v>0</v>
      </c>
    </row>
    <row r="386" spans="1:10" x14ac:dyDescent="0.2">
      <c r="A386" s="122" t="s">
        <v>489</v>
      </c>
      <c r="B386" s="122" t="s">
        <v>6</v>
      </c>
      <c r="C386" s="75">
        <v>43382</v>
      </c>
      <c r="D386" s="74" t="s">
        <v>231</v>
      </c>
      <c r="E386" s="111">
        <v>69995</v>
      </c>
      <c r="F386" s="74"/>
      <c r="G386" s="129">
        <f t="shared" si="22"/>
        <v>0</v>
      </c>
      <c r="H386" s="129">
        <f t="shared" si="23"/>
        <v>0</v>
      </c>
      <c r="I386" s="129">
        <f t="shared" si="24"/>
        <v>0</v>
      </c>
      <c r="J386" s="129">
        <f t="shared" si="25"/>
        <v>0</v>
      </c>
    </row>
    <row r="387" spans="1:10" x14ac:dyDescent="0.2">
      <c r="A387" s="122" t="s">
        <v>491</v>
      </c>
      <c r="B387" s="122" t="s">
        <v>1</v>
      </c>
      <c r="C387" s="75">
        <v>43382</v>
      </c>
      <c r="D387" s="74" t="s">
        <v>231</v>
      </c>
      <c r="E387" s="111">
        <v>1135682.57</v>
      </c>
      <c r="F387" s="74"/>
      <c r="G387" s="129">
        <f t="shared" si="22"/>
        <v>0</v>
      </c>
      <c r="H387" s="129">
        <f t="shared" si="23"/>
        <v>0</v>
      </c>
      <c r="I387" s="129">
        <f t="shared" si="24"/>
        <v>0</v>
      </c>
      <c r="J387" s="129">
        <f t="shared" si="25"/>
        <v>0</v>
      </c>
    </row>
    <row r="388" spans="1:10" x14ac:dyDescent="0.2">
      <c r="A388" s="122" t="s">
        <v>494</v>
      </c>
      <c r="B388" s="122" t="s">
        <v>6</v>
      </c>
      <c r="C388" s="75">
        <v>43382</v>
      </c>
      <c r="D388" s="74" t="s">
        <v>231</v>
      </c>
      <c r="E388" s="111">
        <v>111685</v>
      </c>
      <c r="F388" s="74"/>
      <c r="G388" s="129">
        <f t="shared" si="22"/>
        <v>0</v>
      </c>
      <c r="H388" s="129">
        <f t="shared" si="23"/>
        <v>0</v>
      </c>
      <c r="I388" s="129">
        <f t="shared" si="24"/>
        <v>0</v>
      </c>
      <c r="J388" s="129">
        <f t="shared" si="25"/>
        <v>0</v>
      </c>
    </row>
    <row r="389" spans="1:10" x14ac:dyDescent="0.2">
      <c r="A389" s="122" t="s">
        <v>495</v>
      </c>
      <c r="B389" s="122" t="s">
        <v>8</v>
      </c>
      <c r="C389" s="75">
        <v>43389</v>
      </c>
      <c r="D389" s="74" t="s">
        <v>231</v>
      </c>
      <c r="E389" s="111">
        <v>750000</v>
      </c>
      <c r="F389" s="74"/>
      <c r="G389" s="129">
        <f t="shared" si="22"/>
        <v>0</v>
      </c>
      <c r="H389" s="129">
        <f t="shared" si="23"/>
        <v>0</v>
      </c>
      <c r="I389" s="129">
        <f t="shared" si="24"/>
        <v>0</v>
      </c>
      <c r="J389" s="129">
        <f t="shared" si="25"/>
        <v>0</v>
      </c>
    </row>
    <row r="390" spans="1:10" x14ac:dyDescent="0.2">
      <c r="A390" s="122" t="s">
        <v>488</v>
      </c>
      <c r="B390" s="122" t="s">
        <v>2</v>
      </c>
      <c r="C390" s="75">
        <v>43390</v>
      </c>
      <c r="D390" s="74" t="s">
        <v>231</v>
      </c>
      <c r="E390" s="111">
        <v>750000</v>
      </c>
      <c r="F390" s="74"/>
      <c r="G390" s="129">
        <f t="shared" si="22"/>
        <v>0</v>
      </c>
      <c r="H390" s="129">
        <f t="shared" si="23"/>
        <v>0</v>
      </c>
      <c r="I390" s="129">
        <f t="shared" si="24"/>
        <v>0</v>
      </c>
      <c r="J390" s="129">
        <f t="shared" si="25"/>
        <v>0</v>
      </c>
    </row>
    <row r="391" spans="1:10" x14ac:dyDescent="0.2">
      <c r="A391" s="122" t="s">
        <v>492</v>
      </c>
      <c r="B391" s="122" t="s">
        <v>40</v>
      </c>
      <c r="C391" s="75">
        <v>43392</v>
      </c>
      <c r="D391" s="74" t="s">
        <v>231</v>
      </c>
      <c r="E391" s="111">
        <v>100000</v>
      </c>
      <c r="F391" s="74"/>
      <c r="G391" s="129">
        <f t="shared" si="22"/>
        <v>0</v>
      </c>
      <c r="H391" s="129">
        <f t="shared" si="23"/>
        <v>0</v>
      </c>
      <c r="I391" s="129">
        <f t="shared" si="24"/>
        <v>0</v>
      </c>
      <c r="J391" s="129">
        <f t="shared" si="25"/>
        <v>0</v>
      </c>
    </row>
    <row r="392" spans="1:10" x14ac:dyDescent="0.2">
      <c r="A392" s="122" t="s">
        <v>498</v>
      </c>
      <c r="B392" s="122" t="s">
        <v>6</v>
      </c>
      <c r="C392" s="75">
        <v>43404</v>
      </c>
      <c r="D392" s="74" t="s">
        <v>231</v>
      </c>
      <c r="E392" s="111">
        <v>51500</v>
      </c>
      <c r="F392" s="74"/>
      <c r="G392" s="129">
        <f t="shared" si="22"/>
        <v>0</v>
      </c>
      <c r="H392" s="129">
        <f t="shared" si="23"/>
        <v>0</v>
      </c>
      <c r="I392" s="129">
        <f t="shared" si="24"/>
        <v>0</v>
      </c>
      <c r="J392" s="129">
        <f t="shared" si="25"/>
        <v>0</v>
      </c>
    </row>
    <row r="393" spans="1:10" x14ac:dyDescent="0.2">
      <c r="A393" s="122" t="s">
        <v>499</v>
      </c>
      <c r="B393" s="122" t="s">
        <v>6</v>
      </c>
      <c r="C393" s="75">
        <v>43405</v>
      </c>
      <c r="D393" s="74" t="s">
        <v>231</v>
      </c>
      <c r="E393" s="111">
        <v>750000</v>
      </c>
      <c r="F393" s="74"/>
      <c r="G393" s="129">
        <f t="shared" ref="G393:G456" si="26">IF(E393&lt;=H392,E393,H392)</f>
        <v>0</v>
      </c>
      <c r="H393" s="129">
        <f t="shared" ref="H393:H456" si="27">H392-G393</f>
        <v>0</v>
      </c>
      <c r="I393" s="129">
        <f t="shared" ref="I393:I456" si="28">IF(E393-G393&lt;=J392,E393-G393,J392)</f>
        <v>0</v>
      </c>
      <c r="J393" s="129">
        <f t="shared" ref="J393:J456" si="29">J392-I393</f>
        <v>0</v>
      </c>
    </row>
    <row r="394" spans="1:10" x14ac:dyDescent="0.2">
      <c r="A394" s="122" t="s">
        <v>500</v>
      </c>
      <c r="B394" s="122" t="s">
        <v>2</v>
      </c>
      <c r="C394" s="75">
        <v>43417</v>
      </c>
      <c r="D394" s="74" t="s">
        <v>231</v>
      </c>
      <c r="E394" s="111">
        <v>75000</v>
      </c>
      <c r="F394" s="74"/>
      <c r="G394" s="129">
        <f t="shared" si="26"/>
        <v>0</v>
      </c>
      <c r="H394" s="129">
        <f t="shared" si="27"/>
        <v>0</v>
      </c>
      <c r="I394" s="129">
        <f t="shared" si="28"/>
        <v>0</v>
      </c>
      <c r="J394" s="129">
        <f t="shared" si="29"/>
        <v>0</v>
      </c>
    </row>
    <row r="395" spans="1:10" x14ac:dyDescent="0.2">
      <c r="A395" s="122" t="s">
        <v>502</v>
      </c>
      <c r="B395" s="122" t="s">
        <v>8</v>
      </c>
      <c r="C395" s="75">
        <v>43417</v>
      </c>
      <c r="D395" s="74" t="s">
        <v>231</v>
      </c>
      <c r="E395" s="111">
        <v>87500</v>
      </c>
      <c r="F395" s="74"/>
      <c r="G395" s="129">
        <f t="shared" si="26"/>
        <v>0</v>
      </c>
      <c r="H395" s="129">
        <f t="shared" si="27"/>
        <v>0</v>
      </c>
      <c r="I395" s="129">
        <f t="shared" si="28"/>
        <v>0</v>
      </c>
      <c r="J395" s="129">
        <f t="shared" si="29"/>
        <v>0</v>
      </c>
    </row>
    <row r="396" spans="1:10" x14ac:dyDescent="0.2">
      <c r="A396" s="122" t="s">
        <v>496</v>
      </c>
      <c r="B396" s="122" t="s">
        <v>40</v>
      </c>
      <c r="C396" s="75">
        <v>43419</v>
      </c>
      <c r="D396" s="74" t="s">
        <v>231</v>
      </c>
      <c r="E396" s="111">
        <v>102500</v>
      </c>
      <c r="F396" s="74"/>
      <c r="G396" s="129">
        <f t="shared" si="26"/>
        <v>0</v>
      </c>
      <c r="H396" s="129">
        <f t="shared" si="27"/>
        <v>0</v>
      </c>
      <c r="I396" s="129">
        <f t="shared" si="28"/>
        <v>0</v>
      </c>
      <c r="J396" s="129">
        <f t="shared" si="29"/>
        <v>0</v>
      </c>
    </row>
    <row r="397" spans="1:10" x14ac:dyDescent="0.2">
      <c r="A397" s="122" t="s">
        <v>497</v>
      </c>
      <c r="B397" s="122" t="s">
        <v>2</v>
      </c>
      <c r="C397" s="75">
        <v>43419</v>
      </c>
      <c r="D397" s="74" t="s">
        <v>231</v>
      </c>
      <c r="E397" s="111">
        <v>94250</v>
      </c>
      <c r="F397" s="74"/>
      <c r="G397" s="129">
        <f t="shared" si="26"/>
        <v>0</v>
      </c>
      <c r="H397" s="129">
        <f t="shared" si="27"/>
        <v>0</v>
      </c>
      <c r="I397" s="129">
        <f t="shared" si="28"/>
        <v>0</v>
      </c>
      <c r="J397" s="129">
        <f t="shared" si="29"/>
        <v>0</v>
      </c>
    </row>
    <row r="398" spans="1:10" x14ac:dyDescent="0.2">
      <c r="A398" s="122" t="s">
        <v>501</v>
      </c>
      <c r="B398" s="122" t="s">
        <v>2</v>
      </c>
      <c r="C398" s="75">
        <v>43437</v>
      </c>
      <c r="D398" s="74" t="s">
        <v>231</v>
      </c>
      <c r="E398" s="111">
        <v>94250</v>
      </c>
      <c r="F398" s="74"/>
      <c r="G398" s="129">
        <f t="shared" si="26"/>
        <v>0</v>
      </c>
      <c r="H398" s="129">
        <f t="shared" si="27"/>
        <v>0</v>
      </c>
      <c r="I398" s="129">
        <f t="shared" si="28"/>
        <v>0</v>
      </c>
      <c r="J398" s="129">
        <f t="shared" si="29"/>
        <v>0</v>
      </c>
    </row>
    <row r="399" spans="1:10" x14ac:dyDescent="0.2">
      <c r="A399" s="122" t="s">
        <v>504</v>
      </c>
      <c r="B399" s="122" t="s">
        <v>2</v>
      </c>
      <c r="C399" s="75">
        <v>43437</v>
      </c>
      <c r="D399" s="74" t="s">
        <v>65</v>
      </c>
      <c r="E399" s="111">
        <v>0</v>
      </c>
      <c r="F399" s="74"/>
      <c r="G399" s="129">
        <f t="shared" si="26"/>
        <v>0</v>
      </c>
      <c r="H399" s="129">
        <f t="shared" si="27"/>
        <v>0</v>
      </c>
      <c r="I399" s="129">
        <f t="shared" si="28"/>
        <v>0</v>
      </c>
      <c r="J399" s="129">
        <f t="shared" si="29"/>
        <v>0</v>
      </c>
    </row>
    <row r="400" spans="1:10" x14ac:dyDescent="0.2">
      <c r="A400" s="122" t="s">
        <v>505</v>
      </c>
      <c r="B400" s="122" t="s">
        <v>2</v>
      </c>
      <c r="C400" s="75">
        <v>43441</v>
      </c>
      <c r="D400" s="74" t="s">
        <v>231</v>
      </c>
      <c r="E400" s="111">
        <v>250000</v>
      </c>
      <c r="F400" s="74"/>
      <c r="G400" s="129">
        <f t="shared" si="26"/>
        <v>0</v>
      </c>
      <c r="H400" s="129">
        <f t="shared" si="27"/>
        <v>0</v>
      </c>
      <c r="I400" s="129">
        <f t="shared" si="28"/>
        <v>0</v>
      </c>
      <c r="J400" s="129">
        <f t="shared" si="29"/>
        <v>0</v>
      </c>
    </row>
    <row r="401" spans="1:10" x14ac:dyDescent="0.2">
      <c r="A401" s="122" t="s">
        <v>506</v>
      </c>
      <c r="B401" s="122" t="s">
        <v>8</v>
      </c>
      <c r="C401" s="75">
        <v>43441</v>
      </c>
      <c r="D401" s="74" t="s">
        <v>231</v>
      </c>
      <c r="E401" s="111">
        <v>100000</v>
      </c>
      <c r="F401" s="74"/>
      <c r="G401" s="129">
        <f t="shared" si="26"/>
        <v>0</v>
      </c>
      <c r="H401" s="129">
        <f t="shared" si="27"/>
        <v>0</v>
      </c>
      <c r="I401" s="129">
        <f t="shared" si="28"/>
        <v>0</v>
      </c>
      <c r="J401" s="129">
        <f t="shared" si="29"/>
        <v>0</v>
      </c>
    </row>
    <row r="402" spans="1:10" x14ac:dyDescent="0.2">
      <c r="A402" s="122" t="s">
        <v>503</v>
      </c>
      <c r="B402" s="122" t="s">
        <v>2</v>
      </c>
      <c r="C402" s="75">
        <v>43445</v>
      </c>
      <c r="D402" s="74" t="s">
        <v>231</v>
      </c>
      <c r="E402" s="111">
        <v>50000</v>
      </c>
      <c r="F402" s="74"/>
      <c r="G402" s="129">
        <f t="shared" si="26"/>
        <v>0</v>
      </c>
      <c r="H402" s="129">
        <f t="shared" si="27"/>
        <v>0</v>
      </c>
      <c r="I402" s="129">
        <f t="shared" si="28"/>
        <v>0</v>
      </c>
      <c r="J402" s="129">
        <f t="shared" si="29"/>
        <v>0</v>
      </c>
    </row>
    <row r="403" spans="1:10" x14ac:dyDescent="0.2">
      <c r="A403" s="122" t="s">
        <v>511</v>
      </c>
      <c r="B403" s="122" t="s">
        <v>5</v>
      </c>
      <c r="C403" s="75">
        <v>43445</v>
      </c>
      <c r="D403" s="74" t="s">
        <v>231</v>
      </c>
      <c r="E403" s="111">
        <v>125000</v>
      </c>
      <c r="F403" s="74"/>
      <c r="G403" s="129">
        <f t="shared" si="26"/>
        <v>0</v>
      </c>
      <c r="H403" s="129">
        <f t="shared" si="27"/>
        <v>0</v>
      </c>
      <c r="I403" s="129">
        <f t="shared" si="28"/>
        <v>0</v>
      </c>
      <c r="J403" s="129">
        <f t="shared" si="29"/>
        <v>0</v>
      </c>
    </row>
    <row r="404" spans="1:10" x14ac:dyDescent="0.2">
      <c r="A404" s="117" t="s">
        <v>512</v>
      </c>
      <c r="B404" s="117" t="s">
        <v>5</v>
      </c>
      <c r="C404" s="114">
        <v>43445</v>
      </c>
      <c r="D404" s="74" t="s">
        <v>231</v>
      </c>
      <c r="E404" s="111">
        <v>75000</v>
      </c>
      <c r="F404" s="74"/>
      <c r="G404" s="129">
        <f t="shared" si="26"/>
        <v>0</v>
      </c>
      <c r="H404" s="129">
        <f t="shared" si="27"/>
        <v>0</v>
      </c>
      <c r="I404" s="129">
        <f t="shared" si="28"/>
        <v>0</v>
      </c>
      <c r="J404" s="129">
        <f t="shared" si="29"/>
        <v>0</v>
      </c>
    </row>
    <row r="405" spans="1:10" x14ac:dyDescent="0.2">
      <c r="A405" s="122" t="s">
        <v>515</v>
      </c>
      <c r="B405" s="122" t="s">
        <v>2</v>
      </c>
      <c r="C405" s="75">
        <v>43445</v>
      </c>
      <c r="D405" s="74" t="s">
        <v>65</v>
      </c>
      <c r="E405" s="111">
        <v>0</v>
      </c>
      <c r="F405" s="74"/>
      <c r="G405" s="129">
        <f t="shared" si="26"/>
        <v>0</v>
      </c>
      <c r="H405" s="129">
        <f t="shared" si="27"/>
        <v>0</v>
      </c>
      <c r="I405" s="129">
        <f t="shared" si="28"/>
        <v>0</v>
      </c>
      <c r="J405" s="129">
        <f t="shared" si="29"/>
        <v>0</v>
      </c>
    </row>
    <row r="406" spans="1:10" x14ac:dyDescent="0.2">
      <c r="A406" s="122" t="s">
        <v>516</v>
      </c>
      <c r="B406" s="122" t="s">
        <v>2</v>
      </c>
      <c r="C406" s="75">
        <v>43447</v>
      </c>
      <c r="D406" s="74" t="s">
        <v>231</v>
      </c>
      <c r="E406" s="111">
        <v>50000</v>
      </c>
      <c r="F406" s="74"/>
      <c r="G406" s="129">
        <f t="shared" si="26"/>
        <v>0</v>
      </c>
      <c r="H406" s="129">
        <f t="shared" si="27"/>
        <v>0</v>
      </c>
      <c r="I406" s="129">
        <f t="shared" si="28"/>
        <v>0</v>
      </c>
      <c r="J406" s="129">
        <f t="shared" si="29"/>
        <v>0</v>
      </c>
    </row>
    <row r="407" spans="1:10" x14ac:dyDescent="0.2">
      <c r="A407" s="122" t="s">
        <v>521</v>
      </c>
      <c r="B407" s="122" t="s">
        <v>6</v>
      </c>
      <c r="C407" s="75">
        <v>43451</v>
      </c>
      <c r="D407" s="74" t="s">
        <v>231</v>
      </c>
      <c r="E407" s="111">
        <v>73000</v>
      </c>
      <c r="F407" s="74"/>
      <c r="G407" s="129">
        <f t="shared" si="26"/>
        <v>0</v>
      </c>
      <c r="H407" s="129">
        <f t="shared" si="27"/>
        <v>0</v>
      </c>
      <c r="I407" s="129">
        <f t="shared" si="28"/>
        <v>0</v>
      </c>
      <c r="J407" s="129">
        <f t="shared" si="29"/>
        <v>0</v>
      </c>
    </row>
    <row r="408" spans="1:10" x14ac:dyDescent="0.2">
      <c r="A408" s="122" t="s">
        <v>510</v>
      </c>
      <c r="B408" s="122" t="s">
        <v>2</v>
      </c>
      <c r="C408" s="75">
        <v>43452</v>
      </c>
      <c r="D408" s="74" t="s">
        <v>231</v>
      </c>
      <c r="E408" s="111">
        <v>66766</v>
      </c>
      <c r="F408" s="74"/>
      <c r="G408" s="129">
        <f t="shared" si="26"/>
        <v>0</v>
      </c>
      <c r="H408" s="129">
        <f t="shared" si="27"/>
        <v>0</v>
      </c>
      <c r="I408" s="129">
        <f t="shared" si="28"/>
        <v>0</v>
      </c>
      <c r="J408" s="129">
        <f t="shared" si="29"/>
        <v>0</v>
      </c>
    </row>
    <row r="409" spans="1:10" x14ac:dyDescent="0.2">
      <c r="A409" s="122" t="s">
        <v>517</v>
      </c>
      <c r="B409" s="122" t="s">
        <v>8</v>
      </c>
      <c r="C409" s="75">
        <v>43452</v>
      </c>
      <c r="D409" s="74" t="s">
        <v>231</v>
      </c>
      <c r="E409" s="111">
        <v>293500</v>
      </c>
      <c r="F409" s="74"/>
      <c r="G409" s="129">
        <f t="shared" si="26"/>
        <v>0</v>
      </c>
      <c r="H409" s="129">
        <f t="shared" si="27"/>
        <v>0</v>
      </c>
      <c r="I409" s="129">
        <f t="shared" si="28"/>
        <v>0</v>
      </c>
      <c r="J409" s="129">
        <f t="shared" si="29"/>
        <v>0</v>
      </c>
    </row>
    <row r="410" spans="1:10" x14ac:dyDescent="0.2">
      <c r="A410" s="122" t="s">
        <v>518</v>
      </c>
      <c r="B410" s="122" t="s">
        <v>8</v>
      </c>
      <c r="C410" s="75">
        <v>43453</v>
      </c>
      <c r="D410" s="74" t="s">
        <v>231</v>
      </c>
      <c r="E410" s="111">
        <v>225000</v>
      </c>
      <c r="F410" s="74"/>
      <c r="G410" s="129">
        <f t="shared" si="26"/>
        <v>0</v>
      </c>
      <c r="H410" s="129">
        <f t="shared" si="27"/>
        <v>0</v>
      </c>
      <c r="I410" s="129">
        <f t="shared" si="28"/>
        <v>0</v>
      </c>
      <c r="J410" s="129">
        <f t="shared" si="29"/>
        <v>0</v>
      </c>
    </row>
    <row r="411" spans="1:10" x14ac:dyDescent="0.2">
      <c r="A411" s="117" t="s">
        <v>520</v>
      </c>
      <c r="B411" s="117" t="s">
        <v>9</v>
      </c>
      <c r="C411" s="114">
        <v>43453</v>
      </c>
      <c r="D411" s="74" t="s">
        <v>231</v>
      </c>
      <c r="E411" s="111">
        <v>62500</v>
      </c>
      <c r="F411" s="74"/>
      <c r="G411" s="129">
        <f t="shared" si="26"/>
        <v>0</v>
      </c>
      <c r="H411" s="129">
        <f t="shared" si="27"/>
        <v>0</v>
      </c>
      <c r="I411" s="129">
        <f t="shared" si="28"/>
        <v>0</v>
      </c>
      <c r="J411" s="129">
        <f t="shared" si="29"/>
        <v>0</v>
      </c>
    </row>
    <row r="412" spans="1:10" x14ac:dyDescent="0.2">
      <c r="A412" s="122" t="s">
        <v>507</v>
      </c>
      <c r="B412" s="122" t="s">
        <v>1</v>
      </c>
      <c r="C412" s="75">
        <v>43454</v>
      </c>
      <c r="D412" s="74" t="s">
        <v>231</v>
      </c>
      <c r="E412" s="111">
        <v>50000</v>
      </c>
      <c r="F412" s="74"/>
      <c r="G412" s="129">
        <f t="shared" si="26"/>
        <v>0</v>
      </c>
      <c r="H412" s="129">
        <f t="shared" si="27"/>
        <v>0</v>
      </c>
      <c r="I412" s="129">
        <f t="shared" si="28"/>
        <v>0</v>
      </c>
      <c r="J412" s="129">
        <f t="shared" si="29"/>
        <v>0</v>
      </c>
    </row>
    <row r="413" spans="1:10" x14ac:dyDescent="0.2">
      <c r="A413" s="117" t="s">
        <v>508</v>
      </c>
      <c r="B413" s="117" t="s">
        <v>1</v>
      </c>
      <c r="C413" s="114">
        <v>43454</v>
      </c>
      <c r="D413" s="74" t="s">
        <v>231</v>
      </c>
      <c r="E413" s="111">
        <v>64581.5</v>
      </c>
      <c r="F413" s="74"/>
      <c r="G413" s="129">
        <f t="shared" si="26"/>
        <v>0</v>
      </c>
      <c r="H413" s="129">
        <f t="shared" si="27"/>
        <v>0</v>
      </c>
      <c r="I413" s="129">
        <f t="shared" si="28"/>
        <v>0</v>
      </c>
      <c r="J413" s="129">
        <f t="shared" si="29"/>
        <v>0</v>
      </c>
    </row>
    <row r="414" spans="1:10" x14ac:dyDescent="0.2">
      <c r="A414" s="117" t="s">
        <v>524</v>
      </c>
      <c r="B414" s="117" t="s">
        <v>9</v>
      </c>
      <c r="C414" s="114">
        <v>43454</v>
      </c>
      <c r="D414" s="74" t="s">
        <v>231</v>
      </c>
      <c r="E414" s="111">
        <v>100937.5</v>
      </c>
      <c r="F414" s="74"/>
      <c r="G414" s="129">
        <f t="shared" si="26"/>
        <v>0</v>
      </c>
      <c r="H414" s="129">
        <f t="shared" si="27"/>
        <v>0</v>
      </c>
      <c r="I414" s="129">
        <f t="shared" si="28"/>
        <v>0</v>
      </c>
      <c r="J414" s="129">
        <f t="shared" si="29"/>
        <v>0</v>
      </c>
    </row>
    <row r="415" spans="1:10" x14ac:dyDescent="0.2">
      <c r="A415" s="122" t="s">
        <v>509</v>
      </c>
      <c r="B415" s="122" t="s">
        <v>40</v>
      </c>
      <c r="C415" s="75">
        <v>43461</v>
      </c>
      <c r="D415" s="74" t="s">
        <v>231</v>
      </c>
      <c r="E415" s="111">
        <v>750000</v>
      </c>
      <c r="F415" s="74"/>
      <c r="G415" s="129">
        <f t="shared" si="26"/>
        <v>0</v>
      </c>
      <c r="H415" s="129">
        <f t="shared" si="27"/>
        <v>0</v>
      </c>
      <c r="I415" s="129">
        <f t="shared" si="28"/>
        <v>0</v>
      </c>
      <c r="J415" s="129">
        <f t="shared" si="29"/>
        <v>0</v>
      </c>
    </row>
    <row r="416" spans="1:10" x14ac:dyDescent="0.2">
      <c r="A416" s="122" t="s">
        <v>513</v>
      </c>
      <c r="B416" s="122" t="s">
        <v>40</v>
      </c>
      <c r="C416" s="75">
        <v>43461</v>
      </c>
      <c r="D416" s="74" t="s">
        <v>231</v>
      </c>
      <c r="E416" s="111">
        <v>52500</v>
      </c>
      <c r="F416" s="74"/>
      <c r="G416" s="129">
        <f t="shared" si="26"/>
        <v>0</v>
      </c>
      <c r="H416" s="129">
        <f t="shared" si="27"/>
        <v>0</v>
      </c>
      <c r="I416" s="129">
        <f t="shared" si="28"/>
        <v>0</v>
      </c>
      <c r="J416" s="129">
        <f t="shared" si="29"/>
        <v>0</v>
      </c>
    </row>
    <row r="417" spans="1:10" x14ac:dyDescent="0.2">
      <c r="A417" s="117" t="s">
        <v>522</v>
      </c>
      <c r="B417" s="117" t="s">
        <v>6</v>
      </c>
      <c r="C417" s="114">
        <v>43465</v>
      </c>
      <c r="D417" s="74" t="s">
        <v>231</v>
      </c>
      <c r="E417" s="111">
        <v>66835</v>
      </c>
      <c r="F417" s="74"/>
      <c r="G417" s="129">
        <f t="shared" si="26"/>
        <v>0</v>
      </c>
      <c r="H417" s="129">
        <f t="shared" si="27"/>
        <v>0</v>
      </c>
      <c r="I417" s="129">
        <f t="shared" si="28"/>
        <v>0</v>
      </c>
      <c r="J417" s="129">
        <f t="shared" si="29"/>
        <v>0</v>
      </c>
    </row>
    <row r="418" spans="1:10" x14ac:dyDescent="0.2">
      <c r="A418" s="117" t="s">
        <v>519</v>
      </c>
      <c r="B418" s="117" t="s">
        <v>9</v>
      </c>
      <c r="C418" s="114">
        <v>43467</v>
      </c>
      <c r="D418" s="74" t="s">
        <v>231</v>
      </c>
      <c r="E418" s="111">
        <v>60177.57</v>
      </c>
      <c r="F418" s="74"/>
      <c r="G418" s="129">
        <f t="shared" si="26"/>
        <v>0</v>
      </c>
      <c r="H418" s="129">
        <f t="shared" si="27"/>
        <v>0</v>
      </c>
      <c r="I418" s="129">
        <f t="shared" si="28"/>
        <v>0</v>
      </c>
      <c r="J418" s="129">
        <f t="shared" si="29"/>
        <v>0</v>
      </c>
    </row>
    <row r="419" spans="1:10" x14ac:dyDescent="0.2">
      <c r="A419" s="117" t="s">
        <v>514</v>
      </c>
      <c r="B419" s="117" t="s">
        <v>1</v>
      </c>
      <c r="C419" s="114">
        <v>43468</v>
      </c>
      <c r="D419" s="74" t="s">
        <v>231</v>
      </c>
      <c r="E419" s="111">
        <v>135200</v>
      </c>
      <c r="F419" s="74"/>
      <c r="G419" s="129">
        <f t="shared" si="26"/>
        <v>0</v>
      </c>
      <c r="H419" s="129">
        <f t="shared" si="27"/>
        <v>0</v>
      </c>
      <c r="I419" s="129">
        <f t="shared" si="28"/>
        <v>0</v>
      </c>
      <c r="J419" s="129">
        <f t="shared" si="29"/>
        <v>0</v>
      </c>
    </row>
    <row r="420" spans="1:10" x14ac:dyDescent="0.2">
      <c r="A420" s="117" t="s">
        <v>523</v>
      </c>
      <c r="B420" s="117" t="s">
        <v>2</v>
      </c>
      <c r="C420" s="114">
        <v>43474</v>
      </c>
      <c r="D420" s="74" t="s">
        <v>231</v>
      </c>
      <c r="E420" s="111">
        <v>50000</v>
      </c>
      <c r="F420" s="74"/>
      <c r="G420" s="129">
        <f t="shared" si="26"/>
        <v>0</v>
      </c>
      <c r="H420" s="129">
        <f t="shared" si="27"/>
        <v>0</v>
      </c>
      <c r="I420" s="129">
        <f t="shared" si="28"/>
        <v>0</v>
      </c>
      <c r="J420" s="129">
        <f t="shared" si="29"/>
        <v>0</v>
      </c>
    </row>
    <row r="421" spans="1:10" x14ac:dyDescent="0.2">
      <c r="A421" s="117" t="s">
        <v>525</v>
      </c>
      <c r="B421" s="117" t="s">
        <v>5</v>
      </c>
      <c r="C421" s="114">
        <v>43480</v>
      </c>
      <c r="D421" s="74" t="s">
        <v>231</v>
      </c>
      <c r="E421" s="111">
        <v>250000</v>
      </c>
      <c r="F421" s="74"/>
      <c r="G421" s="129">
        <f t="shared" si="26"/>
        <v>0</v>
      </c>
      <c r="H421" s="129">
        <f t="shared" si="27"/>
        <v>0</v>
      </c>
      <c r="I421" s="129">
        <f t="shared" si="28"/>
        <v>0</v>
      </c>
      <c r="J421" s="129">
        <f t="shared" si="29"/>
        <v>0</v>
      </c>
    </row>
    <row r="422" spans="1:10" x14ac:dyDescent="0.2">
      <c r="A422" s="117" t="s">
        <v>526</v>
      </c>
      <c r="B422" s="117" t="s">
        <v>9</v>
      </c>
      <c r="C422" s="114">
        <v>43482</v>
      </c>
      <c r="D422" s="74" t="s">
        <v>231</v>
      </c>
      <c r="E422" s="111">
        <v>125000</v>
      </c>
      <c r="F422" s="74"/>
      <c r="G422" s="129">
        <f t="shared" si="26"/>
        <v>0</v>
      </c>
      <c r="H422" s="129">
        <f t="shared" si="27"/>
        <v>0</v>
      </c>
      <c r="I422" s="129">
        <f t="shared" si="28"/>
        <v>0</v>
      </c>
      <c r="J422" s="129">
        <f t="shared" si="29"/>
        <v>0</v>
      </c>
    </row>
    <row r="423" spans="1:10" x14ac:dyDescent="0.2">
      <c r="A423" s="117" t="s">
        <v>527</v>
      </c>
      <c r="B423" s="117" t="s">
        <v>9</v>
      </c>
      <c r="C423" s="114">
        <v>43493</v>
      </c>
      <c r="D423" s="74" t="s">
        <v>231</v>
      </c>
      <c r="E423" s="111">
        <v>125000</v>
      </c>
      <c r="F423" s="74"/>
      <c r="G423" s="129">
        <f t="shared" si="26"/>
        <v>0</v>
      </c>
      <c r="H423" s="129">
        <f t="shared" si="27"/>
        <v>0</v>
      </c>
      <c r="I423" s="129">
        <f t="shared" si="28"/>
        <v>0</v>
      </c>
      <c r="J423" s="129">
        <f t="shared" si="29"/>
        <v>0</v>
      </c>
    </row>
    <row r="424" spans="1:10" x14ac:dyDescent="0.2">
      <c r="A424" s="117" t="s">
        <v>528</v>
      </c>
      <c r="B424" s="117" t="s">
        <v>2</v>
      </c>
      <c r="C424" s="114">
        <v>43494</v>
      </c>
      <c r="D424" s="74" t="s">
        <v>231</v>
      </c>
      <c r="E424" s="111">
        <v>750000</v>
      </c>
      <c r="F424" s="74"/>
      <c r="G424" s="129">
        <f t="shared" si="26"/>
        <v>0</v>
      </c>
      <c r="H424" s="129">
        <f t="shared" si="27"/>
        <v>0</v>
      </c>
      <c r="I424" s="129">
        <f t="shared" si="28"/>
        <v>0</v>
      </c>
      <c r="J424" s="129">
        <f t="shared" si="29"/>
        <v>0</v>
      </c>
    </row>
    <row r="425" spans="1:10" x14ac:dyDescent="0.2">
      <c r="A425" s="117" t="s">
        <v>530</v>
      </c>
      <c r="B425" s="117" t="s">
        <v>40</v>
      </c>
      <c r="C425" s="114">
        <v>43495</v>
      </c>
      <c r="D425" s="74" t="s">
        <v>231</v>
      </c>
      <c r="E425" s="111">
        <v>2050000</v>
      </c>
      <c r="F425" s="74"/>
      <c r="G425" s="129">
        <f t="shared" si="26"/>
        <v>0</v>
      </c>
      <c r="H425" s="129">
        <f t="shared" si="27"/>
        <v>0</v>
      </c>
      <c r="I425" s="129">
        <f t="shared" si="28"/>
        <v>0</v>
      </c>
      <c r="J425" s="129">
        <f t="shared" si="29"/>
        <v>0</v>
      </c>
    </row>
    <row r="426" spans="1:10" x14ac:dyDescent="0.2">
      <c r="A426" s="117" t="s">
        <v>529</v>
      </c>
      <c r="B426" s="117" t="s">
        <v>9</v>
      </c>
      <c r="C426" s="114">
        <v>43495</v>
      </c>
      <c r="D426" s="74" t="s">
        <v>231</v>
      </c>
      <c r="E426" s="111">
        <v>5000000</v>
      </c>
      <c r="F426" s="74"/>
      <c r="G426" s="129">
        <f t="shared" si="26"/>
        <v>0</v>
      </c>
      <c r="H426" s="129">
        <f t="shared" si="27"/>
        <v>0</v>
      </c>
      <c r="I426" s="129">
        <f t="shared" si="28"/>
        <v>0</v>
      </c>
      <c r="J426" s="129">
        <f t="shared" si="29"/>
        <v>0</v>
      </c>
    </row>
    <row r="427" spans="1:10" x14ac:dyDescent="0.2">
      <c r="A427" s="117" t="s">
        <v>531</v>
      </c>
      <c r="B427" s="117" t="s">
        <v>6</v>
      </c>
      <c r="C427" s="114">
        <v>43497</v>
      </c>
      <c r="D427" s="74" t="s">
        <v>231</v>
      </c>
      <c r="E427" s="111">
        <v>2000000</v>
      </c>
      <c r="F427" s="74"/>
      <c r="G427" s="129">
        <f t="shared" si="26"/>
        <v>0</v>
      </c>
      <c r="H427" s="129">
        <f t="shared" si="27"/>
        <v>0</v>
      </c>
      <c r="I427" s="129">
        <f t="shared" si="28"/>
        <v>0</v>
      </c>
      <c r="J427" s="129">
        <f t="shared" si="29"/>
        <v>0</v>
      </c>
    </row>
    <row r="428" spans="1:10" x14ac:dyDescent="0.2">
      <c r="A428" s="117" t="s">
        <v>536</v>
      </c>
      <c r="B428" s="117" t="s">
        <v>6</v>
      </c>
      <c r="C428" s="114">
        <v>43497</v>
      </c>
      <c r="D428" s="74" t="s">
        <v>231</v>
      </c>
      <c r="E428" s="111">
        <v>50000</v>
      </c>
      <c r="F428" s="74"/>
      <c r="G428" s="129">
        <f t="shared" si="26"/>
        <v>0</v>
      </c>
      <c r="H428" s="129">
        <f t="shared" si="27"/>
        <v>0</v>
      </c>
      <c r="I428" s="129">
        <f t="shared" si="28"/>
        <v>0</v>
      </c>
      <c r="J428" s="129">
        <f t="shared" si="29"/>
        <v>0</v>
      </c>
    </row>
    <row r="429" spans="1:10" x14ac:dyDescent="0.2">
      <c r="A429" s="117" t="s">
        <v>538</v>
      </c>
      <c r="B429" s="117" t="s">
        <v>8</v>
      </c>
      <c r="C429" s="114">
        <v>43500</v>
      </c>
      <c r="D429" s="74" t="s">
        <v>231</v>
      </c>
      <c r="E429" s="111">
        <v>50000</v>
      </c>
      <c r="F429" s="74"/>
      <c r="G429" s="129">
        <f t="shared" si="26"/>
        <v>0</v>
      </c>
      <c r="H429" s="129">
        <f t="shared" si="27"/>
        <v>0</v>
      </c>
      <c r="I429" s="129">
        <f t="shared" si="28"/>
        <v>0</v>
      </c>
      <c r="J429" s="129">
        <f t="shared" si="29"/>
        <v>0</v>
      </c>
    </row>
    <row r="430" spans="1:10" x14ac:dyDescent="0.2">
      <c r="A430" s="117" t="s">
        <v>532</v>
      </c>
      <c r="B430" s="117" t="s">
        <v>9</v>
      </c>
      <c r="C430" s="114">
        <v>43501</v>
      </c>
      <c r="D430" s="74" t="s">
        <v>231</v>
      </c>
      <c r="E430" s="111">
        <v>50000</v>
      </c>
      <c r="F430" s="74"/>
      <c r="G430" s="129">
        <f t="shared" si="26"/>
        <v>0</v>
      </c>
      <c r="H430" s="129">
        <f t="shared" si="27"/>
        <v>0</v>
      </c>
      <c r="I430" s="129">
        <f t="shared" si="28"/>
        <v>0</v>
      </c>
      <c r="J430" s="129">
        <f t="shared" si="29"/>
        <v>0</v>
      </c>
    </row>
    <row r="431" spans="1:10" x14ac:dyDescent="0.2">
      <c r="A431" s="117" t="s">
        <v>537</v>
      </c>
      <c r="B431" s="117" t="s">
        <v>1</v>
      </c>
      <c r="C431" s="114">
        <v>43501</v>
      </c>
      <c r="D431" s="74" t="s">
        <v>231</v>
      </c>
      <c r="E431" s="111">
        <v>77500</v>
      </c>
      <c r="F431" s="74"/>
      <c r="G431" s="129">
        <f t="shared" si="26"/>
        <v>0</v>
      </c>
      <c r="H431" s="129">
        <f t="shared" si="27"/>
        <v>0</v>
      </c>
      <c r="I431" s="129">
        <f t="shared" si="28"/>
        <v>0</v>
      </c>
      <c r="J431" s="129">
        <f t="shared" si="29"/>
        <v>0</v>
      </c>
    </row>
    <row r="432" spans="1:10" x14ac:dyDescent="0.2">
      <c r="A432" s="117" t="s">
        <v>533</v>
      </c>
      <c r="B432" s="117" t="s">
        <v>40</v>
      </c>
      <c r="C432" s="114">
        <v>43504</v>
      </c>
      <c r="D432" s="74" t="s">
        <v>231</v>
      </c>
      <c r="E432" s="111">
        <v>50000</v>
      </c>
      <c r="F432" s="74"/>
      <c r="G432" s="129">
        <f t="shared" si="26"/>
        <v>0</v>
      </c>
      <c r="H432" s="129">
        <f t="shared" si="27"/>
        <v>0</v>
      </c>
      <c r="I432" s="129">
        <f t="shared" si="28"/>
        <v>0</v>
      </c>
      <c r="J432" s="129">
        <f t="shared" si="29"/>
        <v>0</v>
      </c>
    </row>
    <row r="433" spans="1:10" x14ac:dyDescent="0.2">
      <c r="A433" s="117" t="s">
        <v>539</v>
      </c>
      <c r="B433" s="117" t="s">
        <v>8</v>
      </c>
      <c r="C433" s="114">
        <v>43508</v>
      </c>
      <c r="D433" s="74" t="s">
        <v>231</v>
      </c>
      <c r="E433" s="111">
        <v>50098.5</v>
      </c>
      <c r="F433" s="74"/>
      <c r="G433" s="129">
        <f t="shared" si="26"/>
        <v>0</v>
      </c>
      <c r="H433" s="129">
        <f t="shared" si="27"/>
        <v>0</v>
      </c>
      <c r="I433" s="129">
        <f t="shared" si="28"/>
        <v>0</v>
      </c>
      <c r="J433" s="129">
        <f t="shared" si="29"/>
        <v>0</v>
      </c>
    </row>
    <row r="434" spans="1:10" x14ac:dyDescent="0.2">
      <c r="A434" s="117" t="s">
        <v>534</v>
      </c>
      <c r="B434" s="117" t="s">
        <v>7</v>
      </c>
      <c r="C434" s="114">
        <v>43509</v>
      </c>
      <c r="D434" s="74" t="s">
        <v>231</v>
      </c>
      <c r="E434" s="111">
        <v>87500</v>
      </c>
      <c r="F434" s="74"/>
      <c r="G434" s="129">
        <f t="shared" si="26"/>
        <v>0</v>
      </c>
      <c r="H434" s="129">
        <f t="shared" si="27"/>
        <v>0</v>
      </c>
      <c r="I434" s="129">
        <f t="shared" si="28"/>
        <v>0</v>
      </c>
      <c r="J434" s="129">
        <f t="shared" si="29"/>
        <v>0</v>
      </c>
    </row>
    <row r="435" spans="1:10" x14ac:dyDescent="0.2">
      <c r="A435" s="117" t="s">
        <v>535</v>
      </c>
      <c r="B435" s="117" t="s">
        <v>40</v>
      </c>
      <c r="C435" s="114">
        <v>43521</v>
      </c>
      <c r="D435" s="74" t="s">
        <v>231</v>
      </c>
      <c r="E435" s="111">
        <v>750000</v>
      </c>
      <c r="F435" s="74"/>
      <c r="G435" s="129">
        <f t="shared" si="26"/>
        <v>0</v>
      </c>
      <c r="H435" s="129">
        <f t="shared" si="27"/>
        <v>0</v>
      </c>
      <c r="I435" s="129">
        <f t="shared" si="28"/>
        <v>0</v>
      </c>
      <c r="J435" s="129">
        <f t="shared" si="29"/>
        <v>0</v>
      </c>
    </row>
    <row r="436" spans="1:10" x14ac:dyDescent="0.2">
      <c r="A436" s="117" t="s">
        <v>540</v>
      </c>
      <c r="B436" s="117" t="s">
        <v>6</v>
      </c>
      <c r="C436" s="114">
        <v>43524</v>
      </c>
      <c r="D436" s="74" t="s">
        <v>231</v>
      </c>
      <c r="E436" s="111">
        <v>51380.4</v>
      </c>
      <c r="F436" s="74"/>
      <c r="G436" s="129">
        <f t="shared" si="26"/>
        <v>0</v>
      </c>
      <c r="H436" s="129">
        <f t="shared" si="27"/>
        <v>0</v>
      </c>
      <c r="I436" s="129">
        <f t="shared" si="28"/>
        <v>0</v>
      </c>
      <c r="J436" s="129">
        <f t="shared" si="29"/>
        <v>0</v>
      </c>
    </row>
    <row r="437" spans="1:10" x14ac:dyDescent="0.2">
      <c r="A437" s="117" t="s">
        <v>542</v>
      </c>
      <c r="B437" s="117" t="s">
        <v>2</v>
      </c>
      <c r="C437" s="114">
        <v>43529</v>
      </c>
      <c r="D437" s="74" t="s">
        <v>231</v>
      </c>
      <c r="E437" s="111">
        <v>375000</v>
      </c>
      <c r="F437" s="74"/>
      <c r="G437" s="129">
        <f t="shared" si="26"/>
        <v>0</v>
      </c>
      <c r="H437" s="129">
        <f t="shared" si="27"/>
        <v>0</v>
      </c>
      <c r="I437" s="129">
        <f t="shared" si="28"/>
        <v>0</v>
      </c>
      <c r="J437" s="129">
        <f t="shared" si="29"/>
        <v>0</v>
      </c>
    </row>
    <row r="438" spans="1:10" x14ac:dyDescent="0.2">
      <c r="A438" s="117" t="s">
        <v>541</v>
      </c>
      <c r="B438" s="117" t="s">
        <v>2</v>
      </c>
      <c r="C438" s="114">
        <v>43531</v>
      </c>
      <c r="D438" s="74" t="s">
        <v>231</v>
      </c>
      <c r="E438" s="111">
        <v>62500</v>
      </c>
      <c r="F438" s="74"/>
      <c r="G438" s="129">
        <f t="shared" si="26"/>
        <v>0</v>
      </c>
      <c r="H438" s="129">
        <f t="shared" si="27"/>
        <v>0</v>
      </c>
      <c r="I438" s="129">
        <f t="shared" si="28"/>
        <v>0</v>
      </c>
      <c r="J438" s="129">
        <f t="shared" si="29"/>
        <v>0</v>
      </c>
    </row>
    <row r="439" spans="1:10" x14ac:dyDescent="0.2">
      <c r="A439" s="117" t="s">
        <v>543</v>
      </c>
      <c r="B439" s="117" t="s">
        <v>8</v>
      </c>
      <c r="C439" s="114">
        <v>43539</v>
      </c>
      <c r="D439" s="74" t="s">
        <v>231</v>
      </c>
      <c r="E439" s="111">
        <v>125000</v>
      </c>
      <c r="F439" s="74"/>
      <c r="G439" s="129">
        <f t="shared" si="26"/>
        <v>0</v>
      </c>
      <c r="H439" s="129">
        <f t="shared" si="27"/>
        <v>0</v>
      </c>
      <c r="I439" s="129">
        <f t="shared" si="28"/>
        <v>0</v>
      </c>
      <c r="J439" s="129">
        <f t="shared" si="29"/>
        <v>0</v>
      </c>
    </row>
    <row r="440" spans="1:10" x14ac:dyDescent="0.2">
      <c r="A440" s="117" t="s">
        <v>545</v>
      </c>
      <c r="B440" s="117" t="s">
        <v>2</v>
      </c>
      <c r="C440" s="114">
        <v>43545</v>
      </c>
      <c r="D440" s="74" t="s">
        <v>231</v>
      </c>
      <c r="E440" s="111">
        <v>75000</v>
      </c>
      <c r="F440" s="74"/>
      <c r="G440" s="129">
        <f t="shared" si="26"/>
        <v>0</v>
      </c>
      <c r="H440" s="129">
        <f t="shared" si="27"/>
        <v>0</v>
      </c>
      <c r="I440" s="129">
        <f t="shared" si="28"/>
        <v>0</v>
      </c>
      <c r="J440" s="129">
        <f t="shared" si="29"/>
        <v>0</v>
      </c>
    </row>
    <row r="441" spans="1:10" x14ac:dyDescent="0.2">
      <c r="A441" s="117" t="s">
        <v>548</v>
      </c>
      <c r="B441" s="117" t="s">
        <v>6</v>
      </c>
      <c r="C441" s="114">
        <v>43549</v>
      </c>
      <c r="D441" s="74" t="s">
        <v>231</v>
      </c>
      <c r="E441" s="111">
        <v>125000</v>
      </c>
      <c r="F441" s="74"/>
      <c r="G441" s="129">
        <f t="shared" si="26"/>
        <v>0</v>
      </c>
      <c r="H441" s="129">
        <f t="shared" si="27"/>
        <v>0</v>
      </c>
      <c r="I441" s="129">
        <f t="shared" si="28"/>
        <v>0</v>
      </c>
      <c r="J441" s="129">
        <f t="shared" si="29"/>
        <v>0</v>
      </c>
    </row>
    <row r="442" spans="1:10" x14ac:dyDescent="0.2">
      <c r="A442" s="117" t="s">
        <v>547</v>
      </c>
      <c r="B442" s="117" t="s">
        <v>7</v>
      </c>
      <c r="C442" s="114">
        <v>43553</v>
      </c>
      <c r="D442" s="74" t="s">
        <v>231</v>
      </c>
      <c r="E442" s="111">
        <v>50000</v>
      </c>
      <c r="F442" s="74"/>
      <c r="G442" s="129">
        <f t="shared" si="26"/>
        <v>0</v>
      </c>
      <c r="H442" s="129">
        <f t="shared" si="27"/>
        <v>0</v>
      </c>
      <c r="I442" s="129">
        <f t="shared" si="28"/>
        <v>0</v>
      </c>
      <c r="J442" s="129">
        <f t="shared" si="29"/>
        <v>0</v>
      </c>
    </row>
    <row r="443" spans="1:10" x14ac:dyDescent="0.2">
      <c r="A443" s="117" t="s">
        <v>552</v>
      </c>
      <c r="B443" s="117" t="s">
        <v>1</v>
      </c>
      <c r="C443" s="114">
        <v>43556</v>
      </c>
      <c r="D443" s="74" t="s">
        <v>231</v>
      </c>
      <c r="E443" s="111">
        <v>55917</v>
      </c>
      <c r="F443" s="74"/>
      <c r="G443" s="129">
        <f t="shared" si="26"/>
        <v>0</v>
      </c>
      <c r="H443" s="129">
        <f t="shared" si="27"/>
        <v>0</v>
      </c>
      <c r="I443" s="129">
        <f t="shared" si="28"/>
        <v>0</v>
      </c>
      <c r="J443" s="129">
        <f t="shared" si="29"/>
        <v>0</v>
      </c>
    </row>
    <row r="444" spans="1:10" x14ac:dyDescent="0.2">
      <c r="A444" s="117" t="s">
        <v>544</v>
      </c>
      <c r="B444" s="117" t="s">
        <v>2</v>
      </c>
      <c r="C444" s="114">
        <v>43563</v>
      </c>
      <c r="D444" s="74" t="s">
        <v>231</v>
      </c>
      <c r="E444" s="111">
        <v>75000</v>
      </c>
      <c r="F444" s="74"/>
      <c r="G444" s="129">
        <f t="shared" si="26"/>
        <v>0</v>
      </c>
      <c r="H444" s="129">
        <f t="shared" si="27"/>
        <v>0</v>
      </c>
      <c r="I444" s="129">
        <f t="shared" si="28"/>
        <v>0</v>
      </c>
      <c r="J444" s="129">
        <f t="shared" si="29"/>
        <v>0</v>
      </c>
    </row>
    <row r="445" spans="1:10" x14ac:dyDescent="0.2">
      <c r="A445" s="117" t="s">
        <v>549</v>
      </c>
      <c r="B445" s="117" t="s">
        <v>9</v>
      </c>
      <c r="C445" s="114">
        <v>43564</v>
      </c>
      <c r="D445" s="74" t="s">
        <v>231</v>
      </c>
      <c r="E445" s="111">
        <v>50000</v>
      </c>
      <c r="F445" s="74"/>
      <c r="G445" s="129">
        <f t="shared" si="26"/>
        <v>0</v>
      </c>
      <c r="H445" s="129">
        <f t="shared" si="27"/>
        <v>0</v>
      </c>
      <c r="I445" s="129">
        <f t="shared" si="28"/>
        <v>0</v>
      </c>
      <c r="J445" s="129">
        <f t="shared" si="29"/>
        <v>0</v>
      </c>
    </row>
    <row r="446" spans="1:10" x14ac:dyDescent="0.2">
      <c r="A446" s="117" t="s">
        <v>551</v>
      </c>
      <c r="B446" s="117" t="s">
        <v>8</v>
      </c>
      <c r="C446" s="114">
        <v>43570</v>
      </c>
      <c r="D446" s="74" t="s">
        <v>231</v>
      </c>
      <c r="E446" s="111">
        <v>50000</v>
      </c>
      <c r="F446" s="74"/>
      <c r="G446" s="129">
        <f t="shared" si="26"/>
        <v>0</v>
      </c>
      <c r="H446" s="129">
        <f t="shared" si="27"/>
        <v>0</v>
      </c>
      <c r="I446" s="129">
        <f t="shared" si="28"/>
        <v>0</v>
      </c>
      <c r="J446" s="129">
        <f t="shared" si="29"/>
        <v>0</v>
      </c>
    </row>
    <row r="447" spans="1:10" x14ac:dyDescent="0.2">
      <c r="A447" s="117" t="s">
        <v>546</v>
      </c>
      <c r="B447" s="117" t="s">
        <v>2</v>
      </c>
      <c r="C447" s="114">
        <v>43573</v>
      </c>
      <c r="D447" s="74" t="s">
        <v>65</v>
      </c>
      <c r="E447" s="111">
        <v>0</v>
      </c>
      <c r="F447" s="74"/>
      <c r="G447" s="129">
        <f t="shared" si="26"/>
        <v>0</v>
      </c>
      <c r="H447" s="129">
        <f t="shared" si="27"/>
        <v>0</v>
      </c>
      <c r="I447" s="129">
        <f t="shared" si="28"/>
        <v>0</v>
      </c>
      <c r="J447" s="129">
        <f t="shared" si="29"/>
        <v>0</v>
      </c>
    </row>
    <row r="448" spans="1:10" x14ac:dyDescent="0.2">
      <c r="A448" s="117" t="s">
        <v>550</v>
      </c>
      <c r="B448" s="117" t="s">
        <v>1</v>
      </c>
      <c r="C448" s="114">
        <v>43573</v>
      </c>
      <c r="D448" s="74" t="s">
        <v>231</v>
      </c>
      <c r="E448" s="111">
        <v>6000000</v>
      </c>
      <c r="F448" s="74"/>
      <c r="G448" s="129">
        <f t="shared" si="26"/>
        <v>0</v>
      </c>
      <c r="H448" s="129">
        <f t="shared" si="27"/>
        <v>0</v>
      </c>
      <c r="I448" s="129">
        <f t="shared" si="28"/>
        <v>0</v>
      </c>
      <c r="J448" s="129">
        <f t="shared" si="29"/>
        <v>0</v>
      </c>
    </row>
    <row r="449" spans="1:10" x14ac:dyDescent="0.2">
      <c r="A449" s="117" t="s">
        <v>560</v>
      </c>
      <c r="B449" s="117" t="s">
        <v>2</v>
      </c>
      <c r="C449" s="114">
        <v>43573</v>
      </c>
      <c r="D449" s="74" t="s">
        <v>65</v>
      </c>
      <c r="E449" s="111">
        <v>0</v>
      </c>
      <c r="F449" s="74"/>
      <c r="G449" s="129">
        <f t="shared" si="26"/>
        <v>0</v>
      </c>
      <c r="H449" s="129">
        <f t="shared" si="27"/>
        <v>0</v>
      </c>
      <c r="I449" s="129">
        <f t="shared" si="28"/>
        <v>0</v>
      </c>
      <c r="J449" s="129">
        <f t="shared" si="29"/>
        <v>0</v>
      </c>
    </row>
    <row r="450" spans="1:10" x14ac:dyDescent="0.2">
      <c r="A450" s="117" t="s">
        <v>556</v>
      </c>
      <c r="B450" s="117" t="s">
        <v>7</v>
      </c>
      <c r="C450" s="114">
        <v>43574</v>
      </c>
      <c r="D450" s="74" t="s">
        <v>231</v>
      </c>
      <c r="E450" s="111">
        <v>87500</v>
      </c>
      <c r="F450" s="74"/>
      <c r="G450" s="129">
        <f t="shared" si="26"/>
        <v>0</v>
      </c>
      <c r="H450" s="129">
        <f t="shared" si="27"/>
        <v>0</v>
      </c>
      <c r="I450" s="129">
        <f t="shared" si="28"/>
        <v>0</v>
      </c>
      <c r="J450" s="129">
        <f t="shared" si="29"/>
        <v>0</v>
      </c>
    </row>
    <row r="451" spans="1:10" x14ac:dyDescent="0.2">
      <c r="A451" s="117" t="s">
        <v>561</v>
      </c>
      <c r="B451" s="117" t="s">
        <v>5</v>
      </c>
      <c r="C451" s="114">
        <v>43574</v>
      </c>
      <c r="D451" s="74" t="s">
        <v>231</v>
      </c>
      <c r="E451" s="111">
        <v>2130889</v>
      </c>
      <c r="F451" s="74"/>
      <c r="G451" s="129">
        <f t="shared" si="26"/>
        <v>0</v>
      </c>
      <c r="H451" s="129">
        <f t="shared" si="27"/>
        <v>0</v>
      </c>
      <c r="I451" s="129">
        <f t="shared" si="28"/>
        <v>0</v>
      </c>
      <c r="J451" s="129">
        <f t="shared" si="29"/>
        <v>0</v>
      </c>
    </row>
    <row r="452" spans="1:10" x14ac:dyDescent="0.2">
      <c r="A452" s="117" t="s">
        <v>559</v>
      </c>
      <c r="B452" s="117" t="s">
        <v>1</v>
      </c>
      <c r="C452" s="114">
        <v>43577</v>
      </c>
      <c r="D452" s="74" t="s">
        <v>231</v>
      </c>
      <c r="E452" s="111">
        <v>69610</v>
      </c>
      <c r="F452" s="74"/>
      <c r="G452" s="129">
        <f t="shared" si="26"/>
        <v>0</v>
      </c>
      <c r="H452" s="129">
        <f t="shared" si="27"/>
        <v>0</v>
      </c>
      <c r="I452" s="129">
        <f t="shared" si="28"/>
        <v>0</v>
      </c>
      <c r="J452" s="129">
        <f t="shared" si="29"/>
        <v>0</v>
      </c>
    </row>
    <row r="453" spans="1:10" x14ac:dyDescent="0.2">
      <c r="A453" s="117" t="s">
        <v>554</v>
      </c>
      <c r="B453" s="117" t="s">
        <v>8</v>
      </c>
      <c r="C453" s="114">
        <v>43578</v>
      </c>
      <c r="D453" s="74" t="s">
        <v>231</v>
      </c>
      <c r="E453" s="111">
        <v>50000</v>
      </c>
      <c r="F453" s="74"/>
      <c r="G453" s="129">
        <f t="shared" si="26"/>
        <v>0</v>
      </c>
      <c r="H453" s="129">
        <f t="shared" si="27"/>
        <v>0</v>
      </c>
      <c r="I453" s="129">
        <f t="shared" si="28"/>
        <v>0</v>
      </c>
      <c r="J453" s="129">
        <f t="shared" si="29"/>
        <v>0</v>
      </c>
    </row>
    <row r="454" spans="1:10" x14ac:dyDescent="0.2">
      <c r="A454" s="117" t="s">
        <v>558</v>
      </c>
      <c r="B454" s="117" t="s">
        <v>2</v>
      </c>
      <c r="C454" s="114">
        <v>43586</v>
      </c>
      <c r="D454" s="74" t="s">
        <v>231</v>
      </c>
      <c r="E454" s="111">
        <v>50000</v>
      </c>
      <c r="F454" s="74"/>
      <c r="G454" s="129">
        <f t="shared" si="26"/>
        <v>0</v>
      </c>
      <c r="H454" s="129">
        <f t="shared" si="27"/>
        <v>0</v>
      </c>
      <c r="I454" s="129">
        <f t="shared" si="28"/>
        <v>0</v>
      </c>
      <c r="J454" s="129">
        <f t="shared" si="29"/>
        <v>0</v>
      </c>
    </row>
    <row r="455" spans="1:10" x14ac:dyDescent="0.2">
      <c r="A455" s="117" t="s">
        <v>555</v>
      </c>
      <c r="B455" s="117" t="s">
        <v>2</v>
      </c>
      <c r="C455" s="114">
        <v>43588</v>
      </c>
      <c r="D455" s="74" t="s">
        <v>231</v>
      </c>
      <c r="E455" s="111">
        <v>50000</v>
      </c>
      <c r="F455" s="74"/>
      <c r="G455" s="129">
        <f t="shared" si="26"/>
        <v>0</v>
      </c>
      <c r="H455" s="129">
        <f t="shared" si="27"/>
        <v>0</v>
      </c>
      <c r="I455" s="129">
        <f t="shared" si="28"/>
        <v>0</v>
      </c>
      <c r="J455" s="129">
        <f t="shared" si="29"/>
        <v>0</v>
      </c>
    </row>
    <row r="456" spans="1:10" x14ac:dyDescent="0.2">
      <c r="A456" s="117" t="s">
        <v>557</v>
      </c>
      <c r="B456" s="117" t="s">
        <v>9</v>
      </c>
      <c r="C456" s="114">
        <v>43588</v>
      </c>
      <c r="D456" s="74" t="s">
        <v>231</v>
      </c>
      <c r="E456" s="111">
        <v>150000</v>
      </c>
      <c r="F456" s="74"/>
      <c r="G456" s="129">
        <f t="shared" si="26"/>
        <v>0</v>
      </c>
      <c r="H456" s="129">
        <f t="shared" si="27"/>
        <v>0</v>
      </c>
      <c r="I456" s="129">
        <f t="shared" si="28"/>
        <v>0</v>
      </c>
      <c r="J456" s="129">
        <f t="shared" si="29"/>
        <v>0</v>
      </c>
    </row>
    <row r="457" spans="1:10" x14ac:dyDescent="0.2">
      <c r="A457" s="117" t="s">
        <v>724</v>
      </c>
      <c r="B457" s="117" t="s">
        <v>2</v>
      </c>
      <c r="C457" s="114">
        <v>43592</v>
      </c>
      <c r="D457" s="74" t="s">
        <v>65</v>
      </c>
      <c r="E457" s="111">
        <v>0</v>
      </c>
      <c r="F457" s="74"/>
      <c r="G457" s="129">
        <f t="shared" ref="G457:G520" si="30">IF(E457&lt;=H456,E457,H456)</f>
        <v>0</v>
      </c>
      <c r="H457" s="129">
        <f t="shared" ref="H457:H520" si="31">H456-G457</f>
        <v>0</v>
      </c>
      <c r="I457" s="129">
        <f t="shared" ref="I457:I520" si="32">IF(E457-G457&lt;=J456,E457-G457,J456)</f>
        <v>0</v>
      </c>
      <c r="J457" s="129">
        <f t="shared" ref="J457:J520" si="33">J456-I457</f>
        <v>0</v>
      </c>
    </row>
    <row r="458" spans="1:10" x14ac:dyDescent="0.2">
      <c r="A458" s="117" t="s">
        <v>568</v>
      </c>
      <c r="B458" s="117" t="s">
        <v>8</v>
      </c>
      <c r="C458" s="114">
        <v>43602</v>
      </c>
      <c r="D458" s="74" t="s">
        <v>231</v>
      </c>
      <c r="E458" s="111">
        <v>125000</v>
      </c>
      <c r="F458" s="74"/>
      <c r="G458" s="129">
        <f t="shared" si="30"/>
        <v>0</v>
      </c>
      <c r="H458" s="129">
        <f t="shared" si="31"/>
        <v>0</v>
      </c>
      <c r="I458" s="129">
        <f t="shared" si="32"/>
        <v>0</v>
      </c>
      <c r="J458" s="129">
        <f t="shared" si="33"/>
        <v>0</v>
      </c>
    </row>
    <row r="459" spans="1:10" x14ac:dyDescent="0.2">
      <c r="A459" s="117" t="s">
        <v>567</v>
      </c>
      <c r="B459" s="117" t="s">
        <v>40</v>
      </c>
      <c r="C459" s="114">
        <v>43606</v>
      </c>
      <c r="D459" s="74" t="s">
        <v>231</v>
      </c>
      <c r="E459" s="111">
        <v>150000</v>
      </c>
      <c r="F459" s="74"/>
      <c r="G459" s="129">
        <f t="shared" si="30"/>
        <v>0</v>
      </c>
      <c r="H459" s="129">
        <f t="shared" si="31"/>
        <v>0</v>
      </c>
      <c r="I459" s="129">
        <f t="shared" si="32"/>
        <v>0</v>
      </c>
      <c r="J459" s="129">
        <f t="shared" si="33"/>
        <v>0</v>
      </c>
    </row>
    <row r="460" spans="1:10" x14ac:dyDescent="0.2">
      <c r="A460" s="117" t="s">
        <v>563</v>
      </c>
      <c r="B460" s="117" t="s">
        <v>1</v>
      </c>
      <c r="C460" s="114">
        <v>43607</v>
      </c>
      <c r="D460" s="74" t="s">
        <v>231</v>
      </c>
      <c r="E460" s="111">
        <v>75000</v>
      </c>
      <c r="F460" s="74"/>
      <c r="G460" s="129">
        <f t="shared" si="30"/>
        <v>0</v>
      </c>
      <c r="H460" s="129">
        <f t="shared" si="31"/>
        <v>0</v>
      </c>
      <c r="I460" s="129">
        <f t="shared" si="32"/>
        <v>0</v>
      </c>
      <c r="J460" s="129">
        <f t="shared" si="33"/>
        <v>0</v>
      </c>
    </row>
    <row r="461" spans="1:10" x14ac:dyDescent="0.2">
      <c r="A461" s="117" t="s">
        <v>572</v>
      </c>
      <c r="B461" s="117" t="s">
        <v>2</v>
      </c>
      <c r="C461" s="114">
        <v>43608</v>
      </c>
      <c r="D461" s="74" t="s">
        <v>65</v>
      </c>
      <c r="E461" s="111">
        <v>0</v>
      </c>
      <c r="F461" s="74"/>
      <c r="G461" s="129">
        <f t="shared" si="30"/>
        <v>0</v>
      </c>
      <c r="H461" s="129">
        <f t="shared" si="31"/>
        <v>0</v>
      </c>
      <c r="I461" s="129">
        <f t="shared" si="32"/>
        <v>0</v>
      </c>
      <c r="J461" s="129">
        <f t="shared" si="33"/>
        <v>0</v>
      </c>
    </row>
    <row r="462" spans="1:10" x14ac:dyDescent="0.2">
      <c r="A462" s="117" t="s">
        <v>562</v>
      </c>
      <c r="B462" s="117" t="s">
        <v>8</v>
      </c>
      <c r="C462" s="114">
        <v>43609</v>
      </c>
      <c r="D462" s="74" t="s">
        <v>231</v>
      </c>
      <c r="E462" s="111">
        <v>10000000</v>
      </c>
      <c r="F462" s="74"/>
      <c r="G462" s="129">
        <f t="shared" si="30"/>
        <v>0</v>
      </c>
      <c r="H462" s="129">
        <f t="shared" si="31"/>
        <v>0</v>
      </c>
      <c r="I462" s="129">
        <f t="shared" si="32"/>
        <v>0</v>
      </c>
      <c r="J462" s="129">
        <f t="shared" si="33"/>
        <v>0</v>
      </c>
    </row>
    <row r="463" spans="1:10" x14ac:dyDescent="0.2">
      <c r="A463" s="117" t="s">
        <v>569</v>
      </c>
      <c r="B463" s="117" t="s">
        <v>1</v>
      </c>
      <c r="C463" s="114">
        <v>43615</v>
      </c>
      <c r="D463" s="74" t="s">
        <v>231</v>
      </c>
      <c r="E463" s="111">
        <v>105000</v>
      </c>
      <c r="F463" s="74"/>
      <c r="G463" s="129">
        <f t="shared" si="30"/>
        <v>0</v>
      </c>
      <c r="H463" s="129">
        <f t="shared" si="31"/>
        <v>0</v>
      </c>
      <c r="I463" s="129">
        <f t="shared" si="32"/>
        <v>0</v>
      </c>
      <c r="J463" s="129">
        <f t="shared" si="33"/>
        <v>0</v>
      </c>
    </row>
    <row r="464" spans="1:10" x14ac:dyDescent="0.2">
      <c r="A464" s="117" t="s">
        <v>571</v>
      </c>
      <c r="B464" s="117" t="s">
        <v>2</v>
      </c>
      <c r="C464" s="114">
        <v>43616</v>
      </c>
      <c r="D464" s="74" t="s">
        <v>231</v>
      </c>
      <c r="E464" s="111">
        <v>1410000</v>
      </c>
      <c r="F464" s="74"/>
      <c r="G464" s="129">
        <f t="shared" si="30"/>
        <v>0</v>
      </c>
      <c r="H464" s="129">
        <f t="shared" si="31"/>
        <v>0</v>
      </c>
      <c r="I464" s="129">
        <f t="shared" si="32"/>
        <v>0</v>
      </c>
      <c r="J464" s="129">
        <f t="shared" si="33"/>
        <v>0</v>
      </c>
    </row>
    <row r="465" spans="1:10" x14ac:dyDescent="0.2">
      <c r="A465" s="117" t="s">
        <v>570</v>
      </c>
      <c r="B465" s="117" t="s">
        <v>1</v>
      </c>
      <c r="C465" s="114">
        <v>43619</v>
      </c>
      <c r="D465" s="74" t="s">
        <v>231</v>
      </c>
      <c r="E465" s="111">
        <v>4235413.33</v>
      </c>
      <c r="F465" s="74"/>
      <c r="G465" s="129">
        <f t="shared" si="30"/>
        <v>0</v>
      </c>
      <c r="H465" s="129">
        <f t="shared" si="31"/>
        <v>0</v>
      </c>
      <c r="I465" s="129">
        <f t="shared" si="32"/>
        <v>0</v>
      </c>
      <c r="J465" s="129">
        <f t="shared" si="33"/>
        <v>0</v>
      </c>
    </row>
    <row r="466" spans="1:10" x14ac:dyDescent="0.2">
      <c r="A466" s="117" t="s">
        <v>576</v>
      </c>
      <c r="B466" s="117" t="s">
        <v>6</v>
      </c>
      <c r="C466" s="114">
        <v>43620</v>
      </c>
      <c r="D466" s="74" t="s">
        <v>231</v>
      </c>
      <c r="E466" s="111">
        <v>50200.46</v>
      </c>
      <c r="F466" s="74"/>
      <c r="G466" s="129">
        <f t="shared" si="30"/>
        <v>0</v>
      </c>
      <c r="H466" s="129">
        <f t="shared" si="31"/>
        <v>0</v>
      </c>
      <c r="I466" s="129">
        <f t="shared" si="32"/>
        <v>0</v>
      </c>
      <c r="J466" s="129">
        <f t="shared" si="33"/>
        <v>0</v>
      </c>
    </row>
    <row r="467" spans="1:10" x14ac:dyDescent="0.2">
      <c r="A467" s="117" t="s">
        <v>574</v>
      </c>
      <c r="B467" s="117" t="s">
        <v>2</v>
      </c>
      <c r="C467" s="114">
        <v>43623</v>
      </c>
      <c r="D467" s="74" t="s">
        <v>231</v>
      </c>
      <c r="E467" s="111">
        <v>200000</v>
      </c>
      <c r="F467" s="74"/>
      <c r="G467" s="129">
        <f t="shared" si="30"/>
        <v>0</v>
      </c>
      <c r="H467" s="129">
        <f t="shared" si="31"/>
        <v>0</v>
      </c>
      <c r="I467" s="129">
        <f t="shared" si="32"/>
        <v>0</v>
      </c>
      <c r="J467" s="129">
        <f t="shared" si="33"/>
        <v>0</v>
      </c>
    </row>
    <row r="468" spans="1:10" x14ac:dyDescent="0.2">
      <c r="A468" s="117" t="s">
        <v>575</v>
      </c>
      <c r="B468" s="117" t="s">
        <v>6</v>
      </c>
      <c r="C468" s="114">
        <v>43627</v>
      </c>
      <c r="D468" s="74" t="s">
        <v>231</v>
      </c>
      <c r="E468" s="111">
        <v>50000</v>
      </c>
      <c r="F468" s="74"/>
      <c r="G468" s="129">
        <f t="shared" si="30"/>
        <v>0</v>
      </c>
      <c r="H468" s="129">
        <f t="shared" si="31"/>
        <v>0</v>
      </c>
      <c r="I468" s="129">
        <f t="shared" si="32"/>
        <v>0</v>
      </c>
      <c r="J468" s="129">
        <f t="shared" si="33"/>
        <v>0</v>
      </c>
    </row>
    <row r="469" spans="1:10" x14ac:dyDescent="0.2">
      <c r="A469" s="117" t="s">
        <v>578</v>
      </c>
      <c r="B469" s="117" t="s">
        <v>5</v>
      </c>
      <c r="C469" s="114">
        <v>43627</v>
      </c>
      <c r="D469" s="74" t="s">
        <v>231</v>
      </c>
      <c r="E469" s="111">
        <v>137500</v>
      </c>
      <c r="F469" s="74"/>
      <c r="G469" s="129">
        <f t="shared" si="30"/>
        <v>0</v>
      </c>
      <c r="H469" s="129">
        <f t="shared" si="31"/>
        <v>0</v>
      </c>
      <c r="I469" s="129">
        <f t="shared" si="32"/>
        <v>0</v>
      </c>
      <c r="J469" s="129">
        <f t="shared" si="33"/>
        <v>0</v>
      </c>
    </row>
    <row r="470" spans="1:10" x14ac:dyDescent="0.2">
      <c r="A470" s="117" t="s">
        <v>573</v>
      </c>
      <c r="B470" s="117" t="s">
        <v>8</v>
      </c>
      <c r="C470" s="114">
        <v>43628</v>
      </c>
      <c r="D470" s="74" t="s">
        <v>231</v>
      </c>
      <c r="E470" s="111">
        <v>232500</v>
      </c>
      <c r="F470" s="74"/>
      <c r="G470" s="129">
        <f t="shared" si="30"/>
        <v>0</v>
      </c>
      <c r="H470" s="129">
        <f t="shared" si="31"/>
        <v>0</v>
      </c>
      <c r="I470" s="129">
        <f t="shared" si="32"/>
        <v>0</v>
      </c>
      <c r="J470" s="129">
        <f t="shared" si="33"/>
        <v>0</v>
      </c>
    </row>
    <row r="471" spans="1:10" x14ac:dyDescent="0.2">
      <c r="A471" s="117" t="s">
        <v>580</v>
      </c>
      <c r="B471" s="117" t="s">
        <v>6</v>
      </c>
      <c r="C471" s="114">
        <v>43630</v>
      </c>
      <c r="D471" s="74" t="s">
        <v>231</v>
      </c>
      <c r="E471" s="111">
        <v>2005000</v>
      </c>
      <c r="F471" s="74"/>
      <c r="G471" s="129">
        <f t="shared" si="30"/>
        <v>0</v>
      </c>
      <c r="H471" s="129">
        <f t="shared" si="31"/>
        <v>0</v>
      </c>
      <c r="I471" s="129">
        <f t="shared" si="32"/>
        <v>0</v>
      </c>
      <c r="J471" s="129">
        <f t="shared" si="33"/>
        <v>0</v>
      </c>
    </row>
    <row r="472" spans="1:10" x14ac:dyDescent="0.2">
      <c r="A472" s="117" t="s">
        <v>581</v>
      </c>
      <c r="B472" s="117" t="s">
        <v>9</v>
      </c>
      <c r="C472" s="114">
        <v>43633</v>
      </c>
      <c r="D472" s="74" t="s">
        <v>231</v>
      </c>
      <c r="E472" s="111">
        <v>152500</v>
      </c>
      <c r="F472" s="74"/>
      <c r="G472" s="129">
        <f t="shared" si="30"/>
        <v>0</v>
      </c>
      <c r="H472" s="129">
        <f t="shared" si="31"/>
        <v>0</v>
      </c>
      <c r="I472" s="129">
        <f t="shared" si="32"/>
        <v>0</v>
      </c>
      <c r="J472" s="129">
        <f t="shared" si="33"/>
        <v>0</v>
      </c>
    </row>
    <row r="473" spans="1:10" x14ac:dyDescent="0.2">
      <c r="A473" s="117" t="s">
        <v>579</v>
      </c>
      <c r="B473" s="117" t="s">
        <v>9</v>
      </c>
      <c r="C473" s="114">
        <v>43634</v>
      </c>
      <c r="D473" s="74" t="s">
        <v>231</v>
      </c>
      <c r="E473" s="111">
        <v>50000</v>
      </c>
      <c r="F473" s="74"/>
      <c r="G473" s="129">
        <f t="shared" si="30"/>
        <v>0</v>
      </c>
      <c r="H473" s="129">
        <f t="shared" si="31"/>
        <v>0</v>
      </c>
      <c r="I473" s="129">
        <f t="shared" si="32"/>
        <v>0</v>
      </c>
      <c r="J473" s="129">
        <f t="shared" si="33"/>
        <v>0</v>
      </c>
    </row>
    <row r="474" spans="1:10" x14ac:dyDescent="0.2">
      <c r="A474" s="117" t="s">
        <v>584</v>
      </c>
      <c r="B474" s="117" t="s">
        <v>6</v>
      </c>
      <c r="C474" s="114">
        <v>43635</v>
      </c>
      <c r="D474" s="74" t="s">
        <v>231</v>
      </c>
      <c r="E474" s="111">
        <v>100000</v>
      </c>
      <c r="F474" s="74"/>
      <c r="G474" s="129">
        <f t="shared" si="30"/>
        <v>0</v>
      </c>
      <c r="H474" s="129">
        <f t="shared" si="31"/>
        <v>0</v>
      </c>
      <c r="I474" s="129">
        <f t="shared" si="32"/>
        <v>0</v>
      </c>
      <c r="J474" s="129">
        <f t="shared" si="33"/>
        <v>0</v>
      </c>
    </row>
    <row r="475" spans="1:10" x14ac:dyDescent="0.2">
      <c r="A475" s="117" t="s">
        <v>582</v>
      </c>
      <c r="B475" s="117" t="s">
        <v>8</v>
      </c>
      <c r="C475" s="114">
        <v>43636</v>
      </c>
      <c r="D475" s="74" t="s">
        <v>231</v>
      </c>
      <c r="E475" s="111">
        <v>250000</v>
      </c>
      <c r="F475" s="74"/>
      <c r="G475" s="129">
        <f t="shared" si="30"/>
        <v>0</v>
      </c>
      <c r="H475" s="129">
        <f t="shared" si="31"/>
        <v>0</v>
      </c>
      <c r="I475" s="129">
        <f t="shared" si="32"/>
        <v>0</v>
      </c>
      <c r="J475" s="129">
        <f t="shared" si="33"/>
        <v>0</v>
      </c>
    </row>
    <row r="476" spans="1:10" x14ac:dyDescent="0.2">
      <c r="A476" s="117" t="s">
        <v>585</v>
      </c>
      <c r="B476" s="117" t="s">
        <v>2</v>
      </c>
      <c r="C476" s="114">
        <v>43636</v>
      </c>
      <c r="D476" s="74" t="s">
        <v>65</v>
      </c>
      <c r="E476" s="111">
        <v>0</v>
      </c>
      <c r="F476" s="74"/>
      <c r="G476" s="129">
        <f t="shared" si="30"/>
        <v>0</v>
      </c>
      <c r="H476" s="129">
        <f t="shared" si="31"/>
        <v>0</v>
      </c>
      <c r="I476" s="129">
        <f t="shared" si="32"/>
        <v>0</v>
      </c>
      <c r="J476" s="129">
        <f t="shared" si="33"/>
        <v>0</v>
      </c>
    </row>
    <row r="477" spans="1:10" x14ac:dyDescent="0.2">
      <c r="A477" s="117" t="s">
        <v>577</v>
      </c>
      <c r="B477" s="117" t="s">
        <v>9</v>
      </c>
      <c r="C477" s="114">
        <v>43637</v>
      </c>
      <c r="D477" s="74" t="s">
        <v>231</v>
      </c>
      <c r="E477" s="111">
        <v>50000</v>
      </c>
      <c r="F477" s="74"/>
      <c r="G477" s="129">
        <f t="shared" si="30"/>
        <v>0</v>
      </c>
      <c r="H477" s="129">
        <f t="shared" si="31"/>
        <v>0</v>
      </c>
      <c r="I477" s="129">
        <f t="shared" si="32"/>
        <v>0</v>
      </c>
      <c r="J477" s="129">
        <f t="shared" si="33"/>
        <v>0</v>
      </c>
    </row>
    <row r="478" spans="1:10" x14ac:dyDescent="0.2">
      <c r="A478" s="117" t="s">
        <v>588</v>
      </c>
      <c r="B478" s="117" t="s">
        <v>6</v>
      </c>
      <c r="C478" s="114">
        <v>43640</v>
      </c>
      <c r="D478" s="74" t="s">
        <v>231</v>
      </c>
      <c r="E478" s="111">
        <v>300000</v>
      </c>
      <c r="F478" s="74"/>
      <c r="G478" s="129">
        <f t="shared" si="30"/>
        <v>0</v>
      </c>
      <c r="H478" s="129">
        <f t="shared" si="31"/>
        <v>0</v>
      </c>
      <c r="I478" s="129">
        <f t="shared" si="32"/>
        <v>0</v>
      </c>
      <c r="J478" s="129">
        <f t="shared" si="33"/>
        <v>0</v>
      </c>
    </row>
    <row r="479" spans="1:10" x14ac:dyDescent="0.2">
      <c r="A479" s="117" t="s">
        <v>583</v>
      </c>
      <c r="B479" s="117" t="s">
        <v>8</v>
      </c>
      <c r="C479" s="114">
        <v>43641</v>
      </c>
      <c r="D479" s="74" t="s">
        <v>231</v>
      </c>
      <c r="E479" s="111">
        <v>250000</v>
      </c>
      <c r="F479" s="74"/>
      <c r="G479" s="129">
        <f t="shared" si="30"/>
        <v>0</v>
      </c>
      <c r="H479" s="129">
        <f t="shared" si="31"/>
        <v>0</v>
      </c>
      <c r="I479" s="129">
        <f t="shared" si="32"/>
        <v>0</v>
      </c>
      <c r="J479" s="129">
        <f t="shared" si="33"/>
        <v>0</v>
      </c>
    </row>
    <row r="480" spans="1:10" x14ac:dyDescent="0.2">
      <c r="A480" s="117" t="s">
        <v>586</v>
      </c>
      <c r="B480" s="117" t="s">
        <v>8</v>
      </c>
      <c r="C480" s="114">
        <v>43642</v>
      </c>
      <c r="D480" s="74" t="s">
        <v>231</v>
      </c>
      <c r="E480" s="111">
        <v>108333</v>
      </c>
      <c r="F480" s="74"/>
      <c r="G480" s="129">
        <f t="shared" si="30"/>
        <v>0</v>
      </c>
      <c r="H480" s="129">
        <f t="shared" si="31"/>
        <v>0</v>
      </c>
      <c r="I480" s="129">
        <f t="shared" si="32"/>
        <v>0</v>
      </c>
      <c r="J480" s="129">
        <f t="shared" si="33"/>
        <v>0</v>
      </c>
    </row>
    <row r="481" spans="1:10" x14ac:dyDescent="0.2">
      <c r="A481" s="117" t="s">
        <v>587</v>
      </c>
      <c r="B481" s="117" t="s">
        <v>8</v>
      </c>
      <c r="C481" s="114">
        <v>43644</v>
      </c>
      <c r="D481" s="74" t="s">
        <v>231</v>
      </c>
      <c r="E481" s="111">
        <v>250000</v>
      </c>
      <c r="F481" s="74"/>
      <c r="G481" s="129">
        <f t="shared" si="30"/>
        <v>0</v>
      </c>
      <c r="H481" s="129">
        <f t="shared" si="31"/>
        <v>0</v>
      </c>
      <c r="I481" s="129">
        <f t="shared" si="32"/>
        <v>0</v>
      </c>
      <c r="J481" s="129">
        <f t="shared" si="33"/>
        <v>0</v>
      </c>
    </row>
    <row r="482" spans="1:10" x14ac:dyDescent="0.2">
      <c r="A482" s="117" t="s">
        <v>590</v>
      </c>
      <c r="B482" s="117" t="s">
        <v>8</v>
      </c>
      <c r="C482" s="114">
        <v>43648</v>
      </c>
      <c r="D482" s="74" t="s">
        <v>231</v>
      </c>
      <c r="E482" s="111">
        <v>50000</v>
      </c>
      <c r="F482" s="74"/>
      <c r="G482" s="129">
        <f t="shared" si="30"/>
        <v>0</v>
      </c>
      <c r="H482" s="129">
        <f t="shared" si="31"/>
        <v>0</v>
      </c>
      <c r="I482" s="129">
        <f t="shared" si="32"/>
        <v>0</v>
      </c>
      <c r="J482" s="129">
        <f t="shared" si="33"/>
        <v>0</v>
      </c>
    </row>
    <row r="483" spans="1:10" x14ac:dyDescent="0.2">
      <c r="A483" s="117" t="s">
        <v>592</v>
      </c>
      <c r="B483" s="117" t="s">
        <v>9</v>
      </c>
      <c r="C483" s="114">
        <v>43649</v>
      </c>
      <c r="D483" s="74" t="s">
        <v>231</v>
      </c>
      <c r="E483" s="111">
        <v>250000</v>
      </c>
      <c r="F483" s="74"/>
      <c r="G483" s="129">
        <f t="shared" si="30"/>
        <v>0</v>
      </c>
      <c r="H483" s="129">
        <f t="shared" si="31"/>
        <v>0</v>
      </c>
      <c r="I483" s="129">
        <f t="shared" si="32"/>
        <v>0</v>
      </c>
      <c r="J483" s="129">
        <f t="shared" si="33"/>
        <v>0</v>
      </c>
    </row>
    <row r="484" spans="1:10" x14ac:dyDescent="0.2">
      <c r="A484" s="117" t="s">
        <v>589</v>
      </c>
      <c r="B484" s="117" t="s">
        <v>2</v>
      </c>
      <c r="C484" s="114">
        <v>43663</v>
      </c>
      <c r="D484" s="74" t="s">
        <v>231</v>
      </c>
      <c r="E484" s="111">
        <v>150000</v>
      </c>
      <c r="F484" s="74"/>
      <c r="G484" s="129">
        <f t="shared" si="30"/>
        <v>0</v>
      </c>
      <c r="H484" s="129">
        <f t="shared" si="31"/>
        <v>0</v>
      </c>
      <c r="I484" s="129">
        <f t="shared" si="32"/>
        <v>0</v>
      </c>
      <c r="J484" s="129">
        <f t="shared" si="33"/>
        <v>0</v>
      </c>
    </row>
    <row r="485" spans="1:10" x14ac:dyDescent="0.2">
      <c r="A485" s="117" t="s">
        <v>594</v>
      </c>
      <c r="B485" s="117" t="s">
        <v>7</v>
      </c>
      <c r="C485" s="114">
        <v>43668</v>
      </c>
      <c r="D485" s="74" t="s">
        <v>231</v>
      </c>
      <c r="E485" s="111">
        <v>87500</v>
      </c>
      <c r="F485" s="74"/>
      <c r="G485" s="129">
        <f t="shared" si="30"/>
        <v>0</v>
      </c>
      <c r="H485" s="129">
        <f t="shared" si="31"/>
        <v>0</v>
      </c>
      <c r="I485" s="129">
        <f t="shared" si="32"/>
        <v>0</v>
      </c>
      <c r="J485" s="129">
        <f t="shared" si="33"/>
        <v>0</v>
      </c>
    </row>
    <row r="486" spans="1:10" x14ac:dyDescent="0.2">
      <c r="A486" s="117" t="s">
        <v>595</v>
      </c>
      <c r="B486" s="117" t="s">
        <v>2</v>
      </c>
      <c r="C486" s="114">
        <v>43668</v>
      </c>
      <c r="D486" s="74" t="s">
        <v>231</v>
      </c>
      <c r="E486" s="111">
        <v>857089.64</v>
      </c>
      <c r="F486" s="74"/>
      <c r="G486" s="129">
        <f t="shared" si="30"/>
        <v>0</v>
      </c>
      <c r="H486" s="129">
        <f t="shared" si="31"/>
        <v>0</v>
      </c>
      <c r="I486" s="129">
        <f t="shared" si="32"/>
        <v>0</v>
      </c>
      <c r="J486" s="129">
        <f t="shared" si="33"/>
        <v>0</v>
      </c>
    </row>
    <row r="487" spans="1:10" x14ac:dyDescent="0.2">
      <c r="A487" s="117" t="s">
        <v>591</v>
      </c>
      <c r="B487" s="117" t="s">
        <v>9</v>
      </c>
      <c r="C487" s="114">
        <v>43677</v>
      </c>
      <c r="D487" s="74" t="s">
        <v>231</v>
      </c>
      <c r="E487" s="111">
        <v>50000</v>
      </c>
      <c r="F487" s="74"/>
      <c r="G487" s="129">
        <f t="shared" si="30"/>
        <v>0</v>
      </c>
      <c r="H487" s="129">
        <f t="shared" si="31"/>
        <v>0</v>
      </c>
      <c r="I487" s="129">
        <f t="shared" si="32"/>
        <v>0</v>
      </c>
      <c r="J487" s="129">
        <f t="shared" si="33"/>
        <v>0</v>
      </c>
    </row>
    <row r="488" spans="1:10" x14ac:dyDescent="0.2">
      <c r="A488" s="117" t="s">
        <v>596</v>
      </c>
      <c r="B488" s="117" t="s">
        <v>2</v>
      </c>
      <c r="C488" s="114">
        <v>43677</v>
      </c>
      <c r="D488" s="74" t="s">
        <v>65</v>
      </c>
      <c r="E488" s="111">
        <v>0</v>
      </c>
      <c r="F488" s="74"/>
      <c r="G488" s="129">
        <f t="shared" si="30"/>
        <v>0</v>
      </c>
      <c r="H488" s="129">
        <f t="shared" si="31"/>
        <v>0</v>
      </c>
      <c r="I488" s="129">
        <f t="shared" si="32"/>
        <v>0</v>
      </c>
      <c r="J488" s="129">
        <f t="shared" si="33"/>
        <v>0</v>
      </c>
    </row>
    <row r="489" spans="1:10" x14ac:dyDescent="0.2">
      <c r="A489" s="117" t="s">
        <v>600</v>
      </c>
      <c r="B489" s="117" t="s">
        <v>1</v>
      </c>
      <c r="C489" s="114">
        <v>43679</v>
      </c>
      <c r="D489" s="74" t="s">
        <v>231</v>
      </c>
      <c r="E489" s="111">
        <v>53445</v>
      </c>
      <c r="F489" s="74"/>
      <c r="G489" s="129">
        <f t="shared" si="30"/>
        <v>0</v>
      </c>
      <c r="H489" s="129">
        <f t="shared" si="31"/>
        <v>0</v>
      </c>
      <c r="I489" s="129">
        <f t="shared" si="32"/>
        <v>0</v>
      </c>
      <c r="J489" s="129">
        <f t="shared" si="33"/>
        <v>0</v>
      </c>
    </row>
    <row r="490" spans="1:10" x14ac:dyDescent="0.2">
      <c r="A490" s="117" t="s">
        <v>593</v>
      </c>
      <c r="B490" s="117" t="s">
        <v>40</v>
      </c>
      <c r="C490" s="114">
        <v>43684</v>
      </c>
      <c r="D490" s="74" t="s">
        <v>231</v>
      </c>
      <c r="E490" s="111">
        <v>50000.19</v>
      </c>
      <c r="F490" s="74"/>
      <c r="G490" s="129">
        <f t="shared" si="30"/>
        <v>0</v>
      </c>
      <c r="H490" s="129">
        <f t="shared" si="31"/>
        <v>0</v>
      </c>
      <c r="I490" s="129">
        <f t="shared" si="32"/>
        <v>0</v>
      </c>
      <c r="J490" s="129">
        <f t="shared" si="33"/>
        <v>0</v>
      </c>
    </row>
    <row r="491" spans="1:10" x14ac:dyDescent="0.2">
      <c r="A491" s="117" t="s">
        <v>597</v>
      </c>
      <c r="B491" s="117" t="s">
        <v>9</v>
      </c>
      <c r="C491" s="114">
        <v>43691</v>
      </c>
      <c r="D491" s="74" t="s">
        <v>231</v>
      </c>
      <c r="E491" s="111">
        <v>50000</v>
      </c>
      <c r="F491" s="74"/>
      <c r="G491" s="129">
        <f t="shared" si="30"/>
        <v>0</v>
      </c>
      <c r="H491" s="129">
        <f t="shared" si="31"/>
        <v>0</v>
      </c>
      <c r="I491" s="129">
        <f t="shared" si="32"/>
        <v>0</v>
      </c>
      <c r="J491" s="129">
        <f t="shared" si="33"/>
        <v>0</v>
      </c>
    </row>
    <row r="492" spans="1:10" x14ac:dyDescent="0.2">
      <c r="A492" s="117" t="s">
        <v>603</v>
      </c>
      <c r="B492" s="117" t="s">
        <v>6</v>
      </c>
      <c r="C492" s="114">
        <v>43691</v>
      </c>
      <c r="D492" s="74" t="s">
        <v>231</v>
      </c>
      <c r="E492" s="111">
        <v>50000</v>
      </c>
      <c r="F492" s="74"/>
      <c r="G492" s="129">
        <f t="shared" si="30"/>
        <v>0</v>
      </c>
      <c r="H492" s="129">
        <f t="shared" si="31"/>
        <v>0</v>
      </c>
      <c r="I492" s="129">
        <f t="shared" si="32"/>
        <v>0</v>
      </c>
      <c r="J492" s="129">
        <f t="shared" si="33"/>
        <v>0</v>
      </c>
    </row>
    <row r="493" spans="1:10" x14ac:dyDescent="0.2">
      <c r="A493" s="117" t="s">
        <v>598</v>
      </c>
      <c r="B493" s="117" t="s">
        <v>9</v>
      </c>
      <c r="C493" s="114">
        <v>43692</v>
      </c>
      <c r="D493" s="74" t="s">
        <v>231</v>
      </c>
      <c r="E493" s="111">
        <v>57600</v>
      </c>
      <c r="F493" s="74"/>
      <c r="G493" s="129">
        <f t="shared" si="30"/>
        <v>0</v>
      </c>
      <c r="H493" s="129">
        <f t="shared" si="31"/>
        <v>0</v>
      </c>
      <c r="I493" s="129">
        <f t="shared" si="32"/>
        <v>0</v>
      </c>
      <c r="J493" s="129">
        <f t="shared" si="33"/>
        <v>0</v>
      </c>
    </row>
    <row r="494" spans="1:10" x14ac:dyDescent="0.2">
      <c r="A494" s="117" t="s">
        <v>605</v>
      </c>
      <c r="B494" s="117" t="s">
        <v>2</v>
      </c>
      <c r="C494" s="114">
        <v>43693</v>
      </c>
      <c r="D494" s="74" t="s">
        <v>231</v>
      </c>
      <c r="E494" s="111">
        <v>250000</v>
      </c>
      <c r="F494" s="74"/>
      <c r="G494" s="129">
        <f t="shared" si="30"/>
        <v>0</v>
      </c>
      <c r="H494" s="129">
        <f t="shared" si="31"/>
        <v>0</v>
      </c>
      <c r="I494" s="129">
        <f t="shared" si="32"/>
        <v>0</v>
      </c>
      <c r="J494" s="129">
        <f t="shared" si="33"/>
        <v>0</v>
      </c>
    </row>
    <row r="495" spans="1:10" x14ac:dyDescent="0.2">
      <c r="A495" s="117" t="s">
        <v>599</v>
      </c>
      <c r="B495" s="117" t="s">
        <v>9</v>
      </c>
      <c r="C495" s="114">
        <v>43697</v>
      </c>
      <c r="D495" s="74" t="s">
        <v>231</v>
      </c>
      <c r="E495" s="111">
        <v>116122.5</v>
      </c>
      <c r="F495" s="74"/>
      <c r="G495" s="129">
        <f t="shared" si="30"/>
        <v>0</v>
      </c>
      <c r="H495" s="129">
        <f t="shared" si="31"/>
        <v>0</v>
      </c>
      <c r="I495" s="129">
        <f t="shared" si="32"/>
        <v>0</v>
      </c>
      <c r="J495" s="129">
        <f t="shared" si="33"/>
        <v>0</v>
      </c>
    </row>
    <row r="496" spans="1:10" x14ac:dyDescent="0.2">
      <c r="A496" s="117" t="s">
        <v>608</v>
      </c>
      <c r="B496" s="117" t="s">
        <v>2</v>
      </c>
      <c r="C496" s="114">
        <v>43699</v>
      </c>
      <c r="D496" s="74" t="s">
        <v>65</v>
      </c>
      <c r="E496" s="111">
        <v>0</v>
      </c>
      <c r="F496" s="74"/>
      <c r="G496" s="129">
        <f t="shared" si="30"/>
        <v>0</v>
      </c>
      <c r="H496" s="129">
        <f t="shared" si="31"/>
        <v>0</v>
      </c>
      <c r="I496" s="129">
        <f t="shared" si="32"/>
        <v>0</v>
      </c>
      <c r="J496" s="129">
        <f t="shared" si="33"/>
        <v>0</v>
      </c>
    </row>
    <row r="497" spans="1:12" x14ac:dyDescent="0.2">
      <c r="A497" s="117" t="s">
        <v>604</v>
      </c>
      <c r="B497" s="117" t="s">
        <v>2</v>
      </c>
      <c r="C497" s="114">
        <v>43700</v>
      </c>
      <c r="D497" s="74" t="s">
        <v>231</v>
      </c>
      <c r="E497" s="111">
        <v>1458122.1</v>
      </c>
      <c r="F497" s="74"/>
      <c r="G497" s="129">
        <f t="shared" si="30"/>
        <v>0</v>
      </c>
      <c r="H497" s="129">
        <f t="shared" si="31"/>
        <v>0</v>
      </c>
      <c r="I497" s="129">
        <f t="shared" si="32"/>
        <v>0</v>
      </c>
      <c r="J497" s="129">
        <f t="shared" si="33"/>
        <v>0</v>
      </c>
    </row>
    <row r="498" spans="1:12" x14ac:dyDescent="0.2">
      <c r="A498" s="117" t="s">
        <v>607</v>
      </c>
      <c r="B498" s="117" t="s">
        <v>9</v>
      </c>
      <c r="C498" s="114">
        <v>43700</v>
      </c>
      <c r="D498" s="74" t="s">
        <v>231</v>
      </c>
      <c r="E498" s="111">
        <v>125000</v>
      </c>
      <c r="F498" s="74"/>
      <c r="G498" s="129">
        <f t="shared" si="30"/>
        <v>0</v>
      </c>
      <c r="H498" s="129">
        <f t="shared" si="31"/>
        <v>0</v>
      </c>
      <c r="I498" s="129">
        <f t="shared" si="32"/>
        <v>0</v>
      </c>
      <c r="J498" s="129">
        <f t="shared" si="33"/>
        <v>0</v>
      </c>
    </row>
    <row r="499" spans="1:12" x14ac:dyDescent="0.2">
      <c r="A499" s="117" t="s">
        <v>602</v>
      </c>
      <c r="B499" s="117" t="s">
        <v>2</v>
      </c>
      <c r="C499" s="114">
        <v>43703</v>
      </c>
      <c r="D499" s="74" t="s">
        <v>231</v>
      </c>
      <c r="E499" s="111">
        <v>750000</v>
      </c>
      <c r="F499" s="74"/>
      <c r="G499" s="129">
        <f t="shared" si="30"/>
        <v>0</v>
      </c>
      <c r="H499" s="129">
        <f t="shared" si="31"/>
        <v>0</v>
      </c>
      <c r="I499" s="129">
        <f t="shared" si="32"/>
        <v>0</v>
      </c>
      <c r="J499" s="129">
        <f t="shared" si="33"/>
        <v>0</v>
      </c>
    </row>
    <row r="500" spans="1:12" x14ac:dyDescent="0.2">
      <c r="A500" s="117" t="s">
        <v>565</v>
      </c>
      <c r="B500" s="117" t="s">
        <v>1</v>
      </c>
      <c r="C500" s="114">
        <v>43704</v>
      </c>
      <c r="D500" s="74" t="s">
        <v>231</v>
      </c>
      <c r="E500" s="111">
        <v>65000</v>
      </c>
      <c r="F500" s="74"/>
      <c r="G500" s="129">
        <f t="shared" si="30"/>
        <v>0</v>
      </c>
      <c r="H500" s="129">
        <f t="shared" si="31"/>
        <v>0</v>
      </c>
      <c r="I500" s="129">
        <f t="shared" si="32"/>
        <v>0</v>
      </c>
      <c r="J500" s="129">
        <f t="shared" si="33"/>
        <v>0</v>
      </c>
    </row>
    <row r="501" spans="1:12" x14ac:dyDescent="0.2">
      <c r="A501" s="117" t="s">
        <v>601</v>
      </c>
      <c r="B501" s="117" t="s">
        <v>9</v>
      </c>
      <c r="C501" s="114">
        <v>43704</v>
      </c>
      <c r="D501" s="74" t="s">
        <v>231</v>
      </c>
      <c r="E501" s="111">
        <v>152500</v>
      </c>
      <c r="F501" s="74"/>
      <c r="G501" s="129">
        <f t="shared" si="30"/>
        <v>0</v>
      </c>
      <c r="H501" s="129">
        <f t="shared" si="31"/>
        <v>0</v>
      </c>
      <c r="I501" s="129">
        <f t="shared" si="32"/>
        <v>0</v>
      </c>
      <c r="J501" s="129">
        <f t="shared" si="33"/>
        <v>0</v>
      </c>
    </row>
    <row r="502" spans="1:12" x14ac:dyDescent="0.2">
      <c r="A502" s="117" t="s">
        <v>606</v>
      </c>
      <c r="B502" s="117" t="s">
        <v>5</v>
      </c>
      <c r="C502" s="114">
        <v>43705</v>
      </c>
      <c r="D502" s="74" t="s">
        <v>231</v>
      </c>
      <c r="E502" s="111">
        <v>3000000</v>
      </c>
      <c r="F502" s="74"/>
      <c r="G502" s="129">
        <f t="shared" si="30"/>
        <v>0</v>
      </c>
      <c r="H502" s="129">
        <f t="shared" si="31"/>
        <v>0</v>
      </c>
      <c r="I502" s="129">
        <f t="shared" si="32"/>
        <v>0</v>
      </c>
      <c r="J502" s="129">
        <f t="shared" si="33"/>
        <v>0</v>
      </c>
    </row>
    <row r="503" spans="1:12" x14ac:dyDescent="0.2">
      <c r="A503" s="117" t="s">
        <v>610</v>
      </c>
      <c r="B503" s="117" t="s">
        <v>9</v>
      </c>
      <c r="C503" s="114">
        <v>43718</v>
      </c>
      <c r="D503" s="74" t="s">
        <v>231</v>
      </c>
      <c r="E503" s="111">
        <v>50000</v>
      </c>
      <c r="F503" s="74"/>
      <c r="G503" s="129">
        <f t="shared" si="30"/>
        <v>0</v>
      </c>
      <c r="H503" s="129">
        <f t="shared" si="31"/>
        <v>0</v>
      </c>
      <c r="I503" s="129">
        <f t="shared" si="32"/>
        <v>0</v>
      </c>
      <c r="J503" s="129">
        <f t="shared" si="33"/>
        <v>0</v>
      </c>
    </row>
    <row r="504" spans="1:12" x14ac:dyDescent="0.2">
      <c r="A504" s="117" t="s">
        <v>609</v>
      </c>
      <c r="B504" s="117" t="s">
        <v>9</v>
      </c>
      <c r="C504" s="114">
        <v>43719</v>
      </c>
      <c r="D504" s="74" t="s">
        <v>231</v>
      </c>
      <c r="E504" s="111">
        <v>50000</v>
      </c>
      <c r="F504" s="74"/>
      <c r="G504" s="129">
        <f t="shared" si="30"/>
        <v>0</v>
      </c>
      <c r="H504" s="129">
        <f t="shared" si="31"/>
        <v>0</v>
      </c>
      <c r="I504" s="129">
        <f t="shared" si="32"/>
        <v>0</v>
      </c>
      <c r="J504" s="129">
        <f t="shared" si="33"/>
        <v>0</v>
      </c>
    </row>
    <row r="505" spans="1:12" x14ac:dyDescent="0.2">
      <c r="A505" s="117" t="s">
        <v>612</v>
      </c>
      <c r="B505" s="117" t="s">
        <v>9</v>
      </c>
      <c r="C505" s="114">
        <v>43719</v>
      </c>
      <c r="D505" s="74" t="s">
        <v>231</v>
      </c>
      <c r="E505" s="111">
        <v>125000</v>
      </c>
      <c r="F505" s="74"/>
      <c r="G505" s="129">
        <f t="shared" si="30"/>
        <v>0</v>
      </c>
      <c r="H505" s="129">
        <f t="shared" si="31"/>
        <v>0</v>
      </c>
      <c r="I505" s="129">
        <f t="shared" si="32"/>
        <v>0</v>
      </c>
      <c r="J505" s="129">
        <f t="shared" si="33"/>
        <v>0</v>
      </c>
    </row>
    <row r="506" spans="1:12" x14ac:dyDescent="0.2">
      <c r="A506" s="117" t="s">
        <v>614</v>
      </c>
      <c r="B506" s="117" t="s">
        <v>2</v>
      </c>
      <c r="C506" s="114">
        <v>43720</v>
      </c>
      <c r="D506" s="74" t="s">
        <v>231</v>
      </c>
      <c r="E506" s="111">
        <v>62500</v>
      </c>
      <c r="F506" s="74"/>
      <c r="G506" s="129">
        <f t="shared" si="30"/>
        <v>0</v>
      </c>
      <c r="H506" s="129">
        <f t="shared" si="31"/>
        <v>0</v>
      </c>
      <c r="I506" s="129">
        <f t="shared" si="32"/>
        <v>0</v>
      </c>
      <c r="J506" s="129">
        <f t="shared" si="33"/>
        <v>0</v>
      </c>
    </row>
    <row r="507" spans="1:12" x14ac:dyDescent="0.2">
      <c r="A507" s="117" t="s">
        <v>617</v>
      </c>
      <c r="B507" s="117" t="s">
        <v>6</v>
      </c>
      <c r="C507" s="114">
        <v>43720</v>
      </c>
      <c r="D507" s="74" t="s">
        <v>231</v>
      </c>
      <c r="E507" s="111">
        <v>119185</v>
      </c>
      <c r="F507" s="74"/>
      <c r="G507" s="129">
        <f t="shared" si="30"/>
        <v>0</v>
      </c>
      <c r="H507" s="129">
        <f t="shared" si="31"/>
        <v>0</v>
      </c>
      <c r="I507" s="129">
        <f t="shared" si="32"/>
        <v>0</v>
      </c>
      <c r="J507" s="129">
        <f t="shared" si="33"/>
        <v>0</v>
      </c>
    </row>
    <row r="508" spans="1:12" x14ac:dyDescent="0.2">
      <c r="A508" s="117" t="s">
        <v>619</v>
      </c>
      <c r="B508" s="117" t="s">
        <v>2</v>
      </c>
      <c r="C508" s="114">
        <v>43720</v>
      </c>
      <c r="D508" s="74" t="s">
        <v>231</v>
      </c>
      <c r="E508" s="111">
        <v>105424</v>
      </c>
      <c r="F508" s="74"/>
      <c r="G508" s="129">
        <f t="shared" si="30"/>
        <v>0</v>
      </c>
      <c r="H508" s="129">
        <f t="shared" si="31"/>
        <v>0</v>
      </c>
      <c r="I508" s="129">
        <f t="shared" si="32"/>
        <v>0</v>
      </c>
      <c r="J508" s="129">
        <f t="shared" si="33"/>
        <v>0</v>
      </c>
    </row>
    <row r="509" spans="1:12" x14ac:dyDescent="0.2">
      <c r="A509" s="117" t="s">
        <v>611</v>
      </c>
      <c r="B509" s="117" t="s">
        <v>1</v>
      </c>
      <c r="C509" s="114">
        <v>43721</v>
      </c>
      <c r="D509" s="74" t="s">
        <v>231</v>
      </c>
      <c r="E509" s="111">
        <v>50000</v>
      </c>
      <c r="F509" s="74"/>
      <c r="G509" s="129">
        <f t="shared" si="30"/>
        <v>0</v>
      </c>
      <c r="H509" s="129">
        <f t="shared" si="31"/>
        <v>0</v>
      </c>
      <c r="I509" s="129">
        <f t="shared" si="32"/>
        <v>0</v>
      </c>
      <c r="J509" s="129">
        <f t="shared" si="33"/>
        <v>0</v>
      </c>
      <c r="L509" s="138"/>
    </row>
    <row r="510" spans="1:12" x14ac:dyDescent="0.2">
      <c r="A510" s="117" t="s">
        <v>613</v>
      </c>
      <c r="B510" s="117" t="s">
        <v>9</v>
      </c>
      <c r="C510" s="114">
        <v>43721</v>
      </c>
      <c r="D510" s="74" t="s">
        <v>231</v>
      </c>
      <c r="E510" s="111">
        <v>2500000</v>
      </c>
      <c r="F510" s="74"/>
      <c r="G510" s="129">
        <f t="shared" si="30"/>
        <v>0</v>
      </c>
      <c r="H510" s="129">
        <f t="shared" si="31"/>
        <v>0</v>
      </c>
      <c r="I510" s="129">
        <f t="shared" si="32"/>
        <v>0</v>
      </c>
      <c r="J510" s="129">
        <f t="shared" si="33"/>
        <v>0</v>
      </c>
      <c r="L510" s="138"/>
    </row>
    <row r="511" spans="1:12" x14ac:dyDescent="0.2">
      <c r="A511" s="117" t="s">
        <v>618</v>
      </c>
      <c r="B511" s="117" t="s">
        <v>9</v>
      </c>
      <c r="C511" s="114">
        <v>43724</v>
      </c>
      <c r="D511" s="74" t="s">
        <v>231</v>
      </c>
      <c r="E511" s="111">
        <v>112500</v>
      </c>
      <c r="F511" s="74"/>
      <c r="G511" s="129">
        <f t="shared" si="30"/>
        <v>0</v>
      </c>
      <c r="H511" s="129">
        <f t="shared" si="31"/>
        <v>0</v>
      </c>
      <c r="I511" s="129">
        <f t="shared" si="32"/>
        <v>0</v>
      </c>
      <c r="J511" s="129">
        <f t="shared" si="33"/>
        <v>0</v>
      </c>
      <c r="L511" s="138"/>
    </row>
    <row r="512" spans="1:12" x14ac:dyDescent="0.2">
      <c r="A512" s="117" t="s">
        <v>620</v>
      </c>
      <c r="B512" s="117" t="s">
        <v>9</v>
      </c>
      <c r="C512" s="114">
        <v>43724</v>
      </c>
      <c r="D512" s="74" t="s">
        <v>231</v>
      </c>
      <c r="E512" s="111">
        <v>102500</v>
      </c>
      <c r="F512" s="74"/>
      <c r="G512" s="129">
        <f t="shared" si="30"/>
        <v>0</v>
      </c>
      <c r="H512" s="129">
        <f t="shared" si="31"/>
        <v>0</v>
      </c>
      <c r="I512" s="129">
        <f t="shared" si="32"/>
        <v>0</v>
      </c>
      <c r="J512" s="129">
        <f t="shared" si="33"/>
        <v>0</v>
      </c>
      <c r="L512" s="138"/>
    </row>
    <row r="513" spans="1:12" x14ac:dyDescent="0.2">
      <c r="A513" s="117" t="s">
        <v>615</v>
      </c>
      <c r="B513" s="117" t="s">
        <v>40</v>
      </c>
      <c r="C513" s="114">
        <v>43735</v>
      </c>
      <c r="D513" s="74" t="s">
        <v>231</v>
      </c>
      <c r="E513" s="111">
        <v>66000</v>
      </c>
      <c r="F513" s="74"/>
      <c r="G513" s="129">
        <f t="shared" si="30"/>
        <v>0</v>
      </c>
      <c r="H513" s="129">
        <f t="shared" si="31"/>
        <v>0</v>
      </c>
      <c r="I513" s="129">
        <f t="shared" si="32"/>
        <v>0</v>
      </c>
      <c r="J513" s="129">
        <f t="shared" si="33"/>
        <v>0</v>
      </c>
      <c r="L513" s="138"/>
    </row>
    <row r="514" spans="1:12" x14ac:dyDescent="0.2">
      <c r="A514" s="117" t="s">
        <v>616</v>
      </c>
      <c r="B514" s="117" t="s">
        <v>2</v>
      </c>
      <c r="C514" s="114">
        <v>43738</v>
      </c>
      <c r="D514" s="74" t="s">
        <v>231</v>
      </c>
      <c r="E514" s="111">
        <v>100000</v>
      </c>
      <c r="F514" s="74"/>
      <c r="G514" s="129">
        <f t="shared" si="30"/>
        <v>0</v>
      </c>
      <c r="H514" s="129">
        <f t="shared" si="31"/>
        <v>0</v>
      </c>
      <c r="I514" s="129">
        <f t="shared" si="32"/>
        <v>0</v>
      </c>
      <c r="J514" s="129">
        <f t="shared" si="33"/>
        <v>0</v>
      </c>
      <c r="L514" s="138"/>
    </row>
    <row r="515" spans="1:12" x14ac:dyDescent="0.2">
      <c r="A515" s="117" t="s">
        <v>623</v>
      </c>
      <c r="B515" s="117" t="s">
        <v>2</v>
      </c>
      <c r="C515" s="114">
        <v>43746</v>
      </c>
      <c r="D515" s="74" t="s">
        <v>231</v>
      </c>
      <c r="E515" s="111">
        <v>50000</v>
      </c>
      <c r="F515" s="74"/>
      <c r="G515" s="129">
        <f t="shared" si="30"/>
        <v>0</v>
      </c>
      <c r="H515" s="129">
        <f t="shared" si="31"/>
        <v>0</v>
      </c>
      <c r="I515" s="129">
        <f t="shared" si="32"/>
        <v>0</v>
      </c>
      <c r="J515" s="129">
        <f t="shared" si="33"/>
        <v>0</v>
      </c>
      <c r="L515" s="138"/>
    </row>
    <row r="516" spans="1:12" x14ac:dyDescent="0.2">
      <c r="A516" s="117" t="s">
        <v>628</v>
      </c>
      <c r="B516" s="117" t="s">
        <v>2</v>
      </c>
      <c r="C516" s="114">
        <v>43753</v>
      </c>
      <c r="D516" s="74" t="s">
        <v>231</v>
      </c>
      <c r="E516" s="111">
        <v>125000</v>
      </c>
      <c r="F516" s="74"/>
      <c r="G516" s="129">
        <f t="shared" si="30"/>
        <v>0</v>
      </c>
      <c r="H516" s="129">
        <f t="shared" si="31"/>
        <v>0</v>
      </c>
      <c r="I516" s="129">
        <f t="shared" si="32"/>
        <v>0</v>
      </c>
      <c r="J516" s="129">
        <f t="shared" si="33"/>
        <v>0</v>
      </c>
      <c r="L516" s="138"/>
    </row>
    <row r="517" spans="1:12" x14ac:dyDescent="0.2">
      <c r="A517" s="117" t="s">
        <v>621</v>
      </c>
      <c r="B517" s="117" t="s">
        <v>40</v>
      </c>
      <c r="C517" s="114">
        <v>43754</v>
      </c>
      <c r="D517" s="74" t="s">
        <v>231</v>
      </c>
      <c r="E517" s="111">
        <v>50000</v>
      </c>
      <c r="F517" s="74"/>
      <c r="G517" s="129">
        <f t="shared" si="30"/>
        <v>0</v>
      </c>
      <c r="H517" s="129">
        <f t="shared" si="31"/>
        <v>0</v>
      </c>
      <c r="I517" s="129">
        <f t="shared" si="32"/>
        <v>0</v>
      </c>
      <c r="J517" s="129">
        <f t="shared" si="33"/>
        <v>0</v>
      </c>
      <c r="L517" s="138"/>
    </row>
    <row r="518" spans="1:12" x14ac:dyDescent="0.2">
      <c r="A518" s="117" t="s">
        <v>622</v>
      </c>
      <c r="B518" s="117" t="s">
        <v>7</v>
      </c>
      <c r="C518" s="114">
        <v>43762</v>
      </c>
      <c r="D518" s="74" t="s">
        <v>231</v>
      </c>
      <c r="E518" s="111">
        <v>87500</v>
      </c>
      <c r="F518" s="74"/>
      <c r="G518" s="129">
        <f t="shared" si="30"/>
        <v>0</v>
      </c>
      <c r="H518" s="129">
        <f t="shared" si="31"/>
        <v>0</v>
      </c>
      <c r="I518" s="129">
        <f t="shared" si="32"/>
        <v>0</v>
      </c>
      <c r="J518" s="129">
        <f t="shared" si="33"/>
        <v>0</v>
      </c>
      <c r="L518" s="138"/>
    </row>
    <row r="519" spans="1:12" x14ac:dyDescent="0.2">
      <c r="A519" s="117" t="s">
        <v>627</v>
      </c>
      <c r="B519" s="117" t="s">
        <v>6</v>
      </c>
      <c r="C519" s="114">
        <v>43766</v>
      </c>
      <c r="D519" s="74" t="s">
        <v>231</v>
      </c>
      <c r="E519" s="111">
        <v>75000</v>
      </c>
      <c r="F519" s="74"/>
      <c r="G519" s="129">
        <f t="shared" si="30"/>
        <v>0</v>
      </c>
      <c r="H519" s="129">
        <f t="shared" si="31"/>
        <v>0</v>
      </c>
      <c r="I519" s="129">
        <f t="shared" si="32"/>
        <v>0</v>
      </c>
      <c r="J519" s="129">
        <f t="shared" si="33"/>
        <v>0</v>
      </c>
      <c r="L519" s="138"/>
    </row>
    <row r="520" spans="1:12" x14ac:dyDescent="0.2">
      <c r="A520" s="117" t="s">
        <v>624</v>
      </c>
      <c r="B520" s="117" t="s">
        <v>40</v>
      </c>
      <c r="C520" s="114">
        <v>43767</v>
      </c>
      <c r="D520" s="74" t="s">
        <v>231</v>
      </c>
      <c r="E520" s="111">
        <v>50000</v>
      </c>
      <c r="F520" s="74"/>
      <c r="G520" s="129">
        <f t="shared" si="30"/>
        <v>0</v>
      </c>
      <c r="H520" s="129">
        <f t="shared" si="31"/>
        <v>0</v>
      </c>
      <c r="I520" s="129">
        <f t="shared" si="32"/>
        <v>0</v>
      </c>
      <c r="J520" s="129">
        <f t="shared" si="33"/>
        <v>0</v>
      </c>
      <c r="L520" s="138"/>
    </row>
    <row r="521" spans="1:12" x14ac:dyDescent="0.2">
      <c r="A521" s="117" t="s">
        <v>625</v>
      </c>
      <c r="B521" s="117" t="s">
        <v>8</v>
      </c>
      <c r="C521" s="114">
        <v>43767</v>
      </c>
      <c r="D521" s="74" t="s">
        <v>231</v>
      </c>
      <c r="E521" s="111">
        <v>243500</v>
      </c>
      <c r="F521" s="74"/>
      <c r="G521" s="129">
        <f t="shared" ref="G521:G584" si="34">IF(E521&lt;=H520,E521,H520)</f>
        <v>0</v>
      </c>
      <c r="H521" s="129">
        <f t="shared" ref="H521:H584" si="35">H520-G521</f>
        <v>0</v>
      </c>
      <c r="I521" s="129">
        <f t="shared" ref="I521:I584" si="36">IF(E521-G521&lt;=J520,E521-G521,J520)</f>
        <v>0</v>
      </c>
      <c r="J521" s="129">
        <f t="shared" ref="J521:J584" si="37">J520-I521</f>
        <v>0</v>
      </c>
      <c r="L521" s="138"/>
    </row>
    <row r="522" spans="1:12" x14ac:dyDescent="0.2">
      <c r="A522" s="117" t="s">
        <v>630</v>
      </c>
      <c r="B522" s="117" t="s">
        <v>6</v>
      </c>
      <c r="C522" s="114">
        <v>43767</v>
      </c>
      <c r="D522" s="74" t="s">
        <v>231</v>
      </c>
      <c r="E522" s="111">
        <v>50000</v>
      </c>
      <c r="F522" s="74"/>
      <c r="G522" s="129">
        <f t="shared" si="34"/>
        <v>0</v>
      </c>
      <c r="H522" s="129">
        <f t="shared" si="35"/>
        <v>0</v>
      </c>
      <c r="I522" s="129">
        <f t="shared" si="36"/>
        <v>0</v>
      </c>
      <c r="J522" s="129">
        <f t="shared" si="37"/>
        <v>0</v>
      </c>
      <c r="L522" s="138"/>
    </row>
    <row r="523" spans="1:12" x14ac:dyDescent="0.2">
      <c r="A523" s="117" t="s">
        <v>626</v>
      </c>
      <c r="B523" s="117" t="s">
        <v>2</v>
      </c>
      <c r="C523" s="114">
        <v>43768</v>
      </c>
      <c r="D523" s="74" t="s">
        <v>232</v>
      </c>
      <c r="E523" s="111">
        <v>750000</v>
      </c>
      <c r="F523" s="74"/>
      <c r="G523" s="129">
        <f t="shared" si="34"/>
        <v>0</v>
      </c>
      <c r="H523" s="129">
        <f t="shared" si="35"/>
        <v>0</v>
      </c>
      <c r="I523" s="129">
        <f t="shared" si="36"/>
        <v>0</v>
      </c>
      <c r="J523" s="129">
        <f t="shared" si="37"/>
        <v>0</v>
      </c>
      <c r="L523" s="138"/>
    </row>
    <row r="524" spans="1:12" x14ac:dyDescent="0.2">
      <c r="A524" s="117" t="s">
        <v>634</v>
      </c>
      <c r="B524" s="117" t="s">
        <v>2</v>
      </c>
      <c r="C524" s="114">
        <v>43768</v>
      </c>
      <c r="D524" s="74" t="s">
        <v>231</v>
      </c>
      <c r="E524" s="111">
        <v>61067.5</v>
      </c>
      <c r="F524" s="74"/>
      <c r="G524" s="129">
        <f t="shared" si="34"/>
        <v>0</v>
      </c>
      <c r="H524" s="129">
        <f t="shared" si="35"/>
        <v>0</v>
      </c>
      <c r="I524" s="129">
        <f t="shared" si="36"/>
        <v>0</v>
      </c>
      <c r="J524" s="129">
        <f t="shared" si="37"/>
        <v>0</v>
      </c>
      <c r="L524" s="138"/>
    </row>
    <row r="525" spans="1:12" x14ac:dyDescent="0.2">
      <c r="A525" s="117" t="s">
        <v>635</v>
      </c>
      <c r="B525" s="117" t="s">
        <v>6</v>
      </c>
      <c r="C525" s="114">
        <v>43768</v>
      </c>
      <c r="D525" s="74" t="s">
        <v>231</v>
      </c>
      <c r="E525" s="111">
        <v>75685.509999999995</v>
      </c>
      <c r="F525" s="74"/>
      <c r="G525" s="129">
        <f t="shared" si="34"/>
        <v>0</v>
      </c>
      <c r="H525" s="129">
        <f t="shared" si="35"/>
        <v>0</v>
      </c>
      <c r="I525" s="129">
        <f t="shared" si="36"/>
        <v>0</v>
      </c>
      <c r="J525" s="129">
        <f t="shared" si="37"/>
        <v>0</v>
      </c>
      <c r="L525" s="138"/>
    </row>
    <row r="526" spans="1:12" x14ac:dyDescent="0.2">
      <c r="A526" s="117" t="s">
        <v>640</v>
      </c>
      <c r="B526" s="117" t="s">
        <v>40</v>
      </c>
      <c r="C526" s="114">
        <v>43776</v>
      </c>
      <c r="D526" s="74" t="s">
        <v>231</v>
      </c>
      <c r="E526" s="111">
        <v>63026.5</v>
      </c>
      <c r="F526" s="74"/>
      <c r="G526" s="129">
        <f t="shared" si="34"/>
        <v>0</v>
      </c>
      <c r="H526" s="129">
        <f t="shared" si="35"/>
        <v>0</v>
      </c>
      <c r="I526" s="129">
        <f t="shared" si="36"/>
        <v>0</v>
      </c>
      <c r="J526" s="129">
        <f t="shared" si="37"/>
        <v>0</v>
      </c>
      <c r="L526" s="138"/>
    </row>
    <row r="527" spans="1:12" x14ac:dyDescent="0.2">
      <c r="A527" s="117" t="s">
        <v>641</v>
      </c>
      <c r="B527" s="117" t="s">
        <v>6</v>
      </c>
      <c r="C527" s="114">
        <v>43777</v>
      </c>
      <c r="D527" s="74" t="s">
        <v>231</v>
      </c>
      <c r="E527" s="111">
        <v>2025000</v>
      </c>
      <c r="F527" s="74"/>
      <c r="G527" s="129">
        <f t="shared" si="34"/>
        <v>0</v>
      </c>
      <c r="H527" s="129">
        <f t="shared" si="35"/>
        <v>0</v>
      </c>
      <c r="I527" s="129">
        <f t="shared" si="36"/>
        <v>0</v>
      </c>
      <c r="J527" s="129">
        <f t="shared" si="37"/>
        <v>0</v>
      </c>
      <c r="L527" s="138"/>
    </row>
    <row r="528" spans="1:12" x14ac:dyDescent="0.2">
      <c r="A528" s="117" t="s">
        <v>633</v>
      </c>
      <c r="B528" s="117" t="s">
        <v>9</v>
      </c>
      <c r="C528" s="114">
        <v>43781</v>
      </c>
      <c r="D528" s="74" t="s">
        <v>231</v>
      </c>
      <c r="E528" s="111">
        <v>200000</v>
      </c>
      <c r="F528" s="74"/>
      <c r="G528" s="129">
        <f t="shared" si="34"/>
        <v>0</v>
      </c>
      <c r="H528" s="129">
        <f t="shared" si="35"/>
        <v>0</v>
      </c>
      <c r="I528" s="129">
        <f t="shared" si="36"/>
        <v>0</v>
      </c>
      <c r="J528" s="129">
        <f t="shared" si="37"/>
        <v>0</v>
      </c>
      <c r="L528" s="138"/>
    </row>
    <row r="529" spans="1:12" x14ac:dyDescent="0.2">
      <c r="A529" s="117" t="s">
        <v>644</v>
      </c>
      <c r="B529" s="117" t="s">
        <v>9</v>
      </c>
      <c r="C529" s="114">
        <v>43781</v>
      </c>
      <c r="D529" s="74" t="s">
        <v>231</v>
      </c>
      <c r="E529" s="111">
        <v>100000</v>
      </c>
      <c r="F529" s="74"/>
      <c r="G529" s="129">
        <f t="shared" si="34"/>
        <v>0</v>
      </c>
      <c r="H529" s="129">
        <f t="shared" si="35"/>
        <v>0</v>
      </c>
      <c r="I529" s="129">
        <f t="shared" si="36"/>
        <v>0</v>
      </c>
      <c r="J529" s="129">
        <f t="shared" si="37"/>
        <v>0</v>
      </c>
      <c r="L529" s="138"/>
    </row>
    <row r="530" spans="1:12" x14ac:dyDescent="0.2">
      <c r="A530" s="117" t="s">
        <v>631</v>
      </c>
      <c r="B530" s="117" t="s">
        <v>2</v>
      </c>
      <c r="C530" s="114">
        <v>43783</v>
      </c>
      <c r="D530" s="74" t="s">
        <v>231</v>
      </c>
      <c r="E530" s="111">
        <v>95450</v>
      </c>
      <c r="F530" s="74"/>
      <c r="G530" s="129">
        <f t="shared" si="34"/>
        <v>0</v>
      </c>
      <c r="H530" s="129">
        <f t="shared" si="35"/>
        <v>0</v>
      </c>
      <c r="I530" s="129">
        <f t="shared" si="36"/>
        <v>0</v>
      </c>
      <c r="J530" s="129">
        <f t="shared" si="37"/>
        <v>0</v>
      </c>
      <c r="L530" s="138"/>
    </row>
    <row r="531" spans="1:12" x14ac:dyDescent="0.2">
      <c r="A531" s="117" t="s">
        <v>632</v>
      </c>
      <c r="B531" s="117" t="s">
        <v>6</v>
      </c>
      <c r="C531" s="114">
        <v>43783</v>
      </c>
      <c r="D531" s="74" t="s">
        <v>231</v>
      </c>
      <c r="E531" s="111">
        <v>50000</v>
      </c>
      <c r="F531" s="74"/>
      <c r="G531" s="129">
        <f t="shared" si="34"/>
        <v>0</v>
      </c>
      <c r="H531" s="129">
        <f t="shared" si="35"/>
        <v>0</v>
      </c>
      <c r="I531" s="129">
        <f t="shared" si="36"/>
        <v>0</v>
      </c>
      <c r="J531" s="129">
        <f t="shared" si="37"/>
        <v>0</v>
      </c>
      <c r="L531" s="138"/>
    </row>
    <row r="532" spans="1:12" x14ac:dyDescent="0.2">
      <c r="A532" s="117" t="s">
        <v>629</v>
      </c>
      <c r="B532" s="117" t="s">
        <v>2</v>
      </c>
      <c r="C532" s="114">
        <v>43784</v>
      </c>
      <c r="D532" s="74" t="s">
        <v>231</v>
      </c>
      <c r="E532" s="111">
        <v>2000000</v>
      </c>
      <c r="F532" s="74"/>
      <c r="G532" s="129">
        <f t="shared" si="34"/>
        <v>0</v>
      </c>
      <c r="H532" s="129">
        <f t="shared" si="35"/>
        <v>0</v>
      </c>
      <c r="I532" s="129">
        <f t="shared" si="36"/>
        <v>0</v>
      </c>
      <c r="J532" s="129">
        <f t="shared" si="37"/>
        <v>0</v>
      </c>
      <c r="L532" s="138"/>
    </row>
    <row r="533" spans="1:12" x14ac:dyDescent="0.2">
      <c r="A533" s="117" t="s">
        <v>637</v>
      </c>
      <c r="B533" s="117" t="s">
        <v>9</v>
      </c>
      <c r="C533" s="114">
        <v>43784</v>
      </c>
      <c r="D533" s="74" t="s">
        <v>231</v>
      </c>
      <c r="E533" s="111">
        <v>375000</v>
      </c>
      <c r="F533" s="74"/>
      <c r="G533" s="129">
        <f t="shared" si="34"/>
        <v>0</v>
      </c>
      <c r="H533" s="129">
        <f t="shared" si="35"/>
        <v>0</v>
      </c>
      <c r="I533" s="129">
        <f t="shared" si="36"/>
        <v>0</v>
      </c>
      <c r="J533" s="129">
        <f t="shared" si="37"/>
        <v>0</v>
      </c>
      <c r="L533" s="138"/>
    </row>
    <row r="534" spans="1:12" x14ac:dyDescent="0.2">
      <c r="A534" s="117" t="s">
        <v>638</v>
      </c>
      <c r="B534" s="117" t="s">
        <v>9</v>
      </c>
      <c r="C534" s="114">
        <v>43784</v>
      </c>
      <c r="D534" s="74" t="s">
        <v>231</v>
      </c>
      <c r="E534" s="111">
        <v>375000</v>
      </c>
      <c r="F534" s="74"/>
      <c r="G534" s="129">
        <f t="shared" si="34"/>
        <v>0</v>
      </c>
      <c r="H534" s="129">
        <f t="shared" si="35"/>
        <v>0</v>
      </c>
      <c r="I534" s="129">
        <f t="shared" si="36"/>
        <v>0</v>
      </c>
      <c r="J534" s="129">
        <f t="shared" si="37"/>
        <v>0</v>
      </c>
      <c r="L534" s="138"/>
    </row>
    <row r="535" spans="1:12" x14ac:dyDescent="0.2">
      <c r="A535" s="117" t="s">
        <v>636</v>
      </c>
      <c r="B535" s="117" t="s">
        <v>9</v>
      </c>
      <c r="C535" s="114">
        <v>43787</v>
      </c>
      <c r="D535" s="74" t="s">
        <v>231</v>
      </c>
      <c r="E535" s="111">
        <v>50000</v>
      </c>
      <c r="F535" s="74"/>
      <c r="G535" s="129">
        <f t="shared" si="34"/>
        <v>0</v>
      </c>
      <c r="H535" s="129">
        <f t="shared" si="35"/>
        <v>0</v>
      </c>
      <c r="I535" s="129">
        <f t="shared" si="36"/>
        <v>0</v>
      </c>
      <c r="J535" s="129">
        <f t="shared" si="37"/>
        <v>0</v>
      </c>
      <c r="L535" s="138"/>
    </row>
    <row r="536" spans="1:12" x14ac:dyDescent="0.2">
      <c r="A536" s="121" t="s">
        <v>648</v>
      </c>
      <c r="B536" s="121" t="s">
        <v>6</v>
      </c>
      <c r="C536" s="113">
        <v>43787</v>
      </c>
      <c r="D536" s="74" t="s">
        <v>231</v>
      </c>
      <c r="E536" s="111">
        <v>66835</v>
      </c>
      <c r="F536" s="74"/>
      <c r="G536" s="129">
        <f t="shared" si="34"/>
        <v>0</v>
      </c>
      <c r="H536" s="129">
        <f t="shared" si="35"/>
        <v>0</v>
      </c>
      <c r="I536" s="129">
        <f t="shared" si="36"/>
        <v>0</v>
      </c>
      <c r="J536" s="129">
        <f t="shared" si="37"/>
        <v>0</v>
      </c>
      <c r="L536" s="138"/>
    </row>
    <row r="537" spans="1:12" x14ac:dyDescent="0.2">
      <c r="A537" s="117" t="s">
        <v>639</v>
      </c>
      <c r="B537" s="117" t="s">
        <v>9</v>
      </c>
      <c r="C537" s="114">
        <v>43789</v>
      </c>
      <c r="D537" s="74" t="s">
        <v>231</v>
      </c>
      <c r="E537" s="111">
        <v>250000</v>
      </c>
      <c r="F537" s="74"/>
      <c r="G537" s="129">
        <f t="shared" si="34"/>
        <v>0</v>
      </c>
      <c r="H537" s="129">
        <f t="shared" si="35"/>
        <v>0</v>
      </c>
      <c r="I537" s="129">
        <f t="shared" si="36"/>
        <v>0</v>
      </c>
      <c r="J537" s="129">
        <f t="shared" si="37"/>
        <v>0</v>
      </c>
      <c r="L537" s="138"/>
    </row>
    <row r="538" spans="1:12" x14ac:dyDescent="0.2">
      <c r="A538" s="117" t="s">
        <v>642</v>
      </c>
      <c r="B538" s="117" t="s">
        <v>1</v>
      </c>
      <c r="C538" s="114">
        <v>43790</v>
      </c>
      <c r="D538" s="74" t="s">
        <v>231</v>
      </c>
      <c r="E538" s="111">
        <v>130000</v>
      </c>
      <c r="F538" s="74"/>
      <c r="G538" s="129">
        <f t="shared" si="34"/>
        <v>0</v>
      </c>
      <c r="H538" s="129">
        <f t="shared" si="35"/>
        <v>0</v>
      </c>
      <c r="I538" s="129">
        <f t="shared" si="36"/>
        <v>0</v>
      </c>
      <c r="J538" s="129">
        <f t="shared" si="37"/>
        <v>0</v>
      </c>
      <c r="L538" s="138"/>
    </row>
    <row r="539" spans="1:12" x14ac:dyDescent="0.2">
      <c r="A539" s="121" t="s">
        <v>647</v>
      </c>
      <c r="B539" s="121" t="s">
        <v>6</v>
      </c>
      <c r="C539" s="113">
        <v>43791</v>
      </c>
      <c r="D539" s="74" t="s">
        <v>231</v>
      </c>
      <c r="E539" s="111">
        <v>87000</v>
      </c>
      <c r="F539" s="74"/>
      <c r="G539" s="129">
        <f t="shared" si="34"/>
        <v>0</v>
      </c>
      <c r="H539" s="129">
        <f t="shared" si="35"/>
        <v>0</v>
      </c>
      <c r="I539" s="129">
        <f t="shared" si="36"/>
        <v>0</v>
      </c>
      <c r="J539" s="129">
        <f t="shared" si="37"/>
        <v>0</v>
      </c>
      <c r="L539" s="138"/>
    </row>
    <row r="540" spans="1:12" x14ac:dyDescent="0.2">
      <c r="A540" s="117" t="s">
        <v>667</v>
      </c>
      <c r="B540" s="117" t="s">
        <v>2</v>
      </c>
      <c r="C540" s="114">
        <v>43791</v>
      </c>
      <c r="D540" s="74" t="s">
        <v>65</v>
      </c>
      <c r="E540" s="111">
        <v>0</v>
      </c>
      <c r="F540" s="74"/>
      <c r="G540" s="129">
        <f t="shared" si="34"/>
        <v>0</v>
      </c>
      <c r="H540" s="129">
        <f t="shared" si="35"/>
        <v>0</v>
      </c>
      <c r="I540" s="129">
        <f t="shared" si="36"/>
        <v>0</v>
      </c>
      <c r="J540" s="129">
        <f t="shared" si="37"/>
        <v>0</v>
      </c>
      <c r="L540" s="138"/>
    </row>
    <row r="541" spans="1:12" x14ac:dyDescent="0.2">
      <c r="A541" s="121" t="s">
        <v>643</v>
      </c>
      <c r="B541" s="121" t="s">
        <v>2</v>
      </c>
      <c r="C541" s="113">
        <v>43795</v>
      </c>
      <c r="D541" s="74" t="s">
        <v>65</v>
      </c>
      <c r="E541" s="111">
        <v>0</v>
      </c>
      <c r="F541" s="74"/>
      <c r="G541" s="129">
        <f t="shared" si="34"/>
        <v>0</v>
      </c>
      <c r="H541" s="129">
        <f t="shared" si="35"/>
        <v>0</v>
      </c>
      <c r="I541" s="129">
        <f t="shared" si="36"/>
        <v>0</v>
      </c>
      <c r="J541" s="129">
        <f t="shared" si="37"/>
        <v>0</v>
      </c>
      <c r="L541" s="138"/>
    </row>
    <row r="542" spans="1:12" x14ac:dyDescent="0.2">
      <c r="A542" s="121" t="s">
        <v>646</v>
      </c>
      <c r="B542" s="121" t="s">
        <v>2</v>
      </c>
      <c r="C542" s="113">
        <v>43795</v>
      </c>
      <c r="D542" s="74" t="s">
        <v>231</v>
      </c>
      <c r="E542" s="111">
        <v>2000000</v>
      </c>
      <c r="F542" s="74"/>
      <c r="G542" s="129">
        <f t="shared" si="34"/>
        <v>0</v>
      </c>
      <c r="H542" s="129">
        <f t="shared" si="35"/>
        <v>0</v>
      </c>
      <c r="I542" s="129">
        <f t="shared" si="36"/>
        <v>0</v>
      </c>
      <c r="J542" s="129">
        <f t="shared" si="37"/>
        <v>0</v>
      </c>
      <c r="L542" s="138"/>
    </row>
    <row r="543" spans="1:12" x14ac:dyDescent="0.2">
      <c r="A543" s="121" t="s">
        <v>664</v>
      </c>
      <c r="B543" s="121" t="s">
        <v>8</v>
      </c>
      <c r="C543" s="113">
        <v>43796</v>
      </c>
      <c r="D543" s="74" t="s">
        <v>231</v>
      </c>
      <c r="E543" s="111">
        <v>125000</v>
      </c>
      <c r="F543" s="74"/>
      <c r="G543" s="129">
        <f t="shared" si="34"/>
        <v>0</v>
      </c>
      <c r="H543" s="129">
        <f t="shared" si="35"/>
        <v>0</v>
      </c>
      <c r="I543" s="129">
        <f t="shared" si="36"/>
        <v>0</v>
      </c>
      <c r="J543" s="129">
        <f t="shared" si="37"/>
        <v>0</v>
      </c>
      <c r="L543" s="138"/>
    </row>
    <row r="544" spans="1:12" x14ac:dyDescent="0.2">
      <c r="A544" s="121" t="s">
        <v>645</v>
      </c>
      <c r="B544" s="121" t="s">
        <v>40</v>
      </c>
      <c r="C544" s="113">
        <v>43803</v>
      </c>
      <c r="D544" s="74" t="s">
        <v>231</v>
      </c>
      <c r="E544" s="111">
        <v>50000</v>
      </c>
      <c r="F544" s="74"/>
      <c r="G544" s="129">
        <f t="shared" si="34"/>
        <v>0</v>
      </c>
      <c r="H544" s="129">
        <f t="shared" si="35"/>
        <v>0</v>
      </c>
      <c r="I544" s="129">
        <f t="shared" si="36"/>
        <v>0</v>
      </c>
      <c r="J544" s="129">
        <f t="shared" si="37"/>
        <v>0</v>
      </c>
      <c r="L544" s="138"/>
    </row>
    <row r="545" spans="1:12" x14ac:dyDescent="0.2">
      <c r="A545" s="121" t="s">
        <v>665</v>
      </c>
      <c r="B545" s="121" t="s">
        <v>8</v>
      </c>
      <c r="C545" s="113">
        <v>43805</v>
      </c>
      <c r="D545" s="74" t="s">
        <v>231</v>
      </c>
      <c r="E545" s="111">
        <v>75734</v>
      </c>
      <c r="F545" s="74"/>
      <c r="G545" s="129">
        <f t="shared" si="34"/>
        <v>0</v>
      </c>
      <c r="H545" s="129">
        <f t="shared" si="35"/>
        <v>0</v>
      </c>
      <c r="I545" s="129">
        <f t="shared" si="36"/>
        <v>0</v>
      </c>
      <c r="J545" s="129">
        <f t="shared" si="37"/>
        <v>0</v>
      </c>
      <c r="L545" s="138"/>
    </row>
    <row r="546" spans="1:12" x14ac:dyDescent="0.2">
      <c r="A546" s="121" t="s">
        <v>663</v>
      </c>
      <c r="B546" s="121" t="s">
        <v>2</v>
      </c>
      <c r="C546" s="113">
        <v>43811</v>
      </c>
      <c r="D546" s="74" t="s">
        <v>231</v>
      </c>
      <c r="E546" s="111">
        <v>50000</v>
      </c>
      <c r="F546" s="74"/>
      <c r="G546" s="129">
        <f t="shared" si="34"/>
        <v>0</v>
      </c>
      <c r="H546" s="129">
        <f t="shared" si="35"/>
        <v>0</v>
      </c>
      <c r="I546" s="129">
        <f t="shared" si="36"/>
        <v>0</v>
      </c>
      <c r="J546" s="129">
        <f t="shared" si="37"/>
        <v>0</v>
      </c>
      <c r="L546" s="138"/>
    </row>
    <row r="547" spans="1:12" x14ac:dyDescent="0.2">
      <c r="A547" s="121" t="s">
        <v>666</v>
      </c>
      <c r="B547" s="121" t="s">
        <v>8</v>
      </c>
      <c r="C547" s="113">
        <v>43811</v>
      </c>
      <c r="D547" s="74" t="s">
        <v>231</v>
      </c>
      <c r="E547" s="111">
        <v>100000</v>
      </c>
      <c r="F547" s="74"/>
      <c r="G547" s="129">
        <f t="shared" si="34"/>
        <v>0</v>
      </c>
      <c r="H547" s="129">
        <f t="shared" si="35"/>
        <v>0</v>
      </c>
      <c r="I547" s="129">
        <f t="shared" si="36"/>
        <v>0</v>
      </c>
      <c r="J547" s="129">
        <f t="shared" si="37"/>
        <v>0</v>
      </c>
      <c r="L547" s="138"/>
    </row>
    <row r="548" spans="1:12" ht="14.1" customHeight="1" x14ac:dyDescent="0.2">
      <c r="A548" s="121" t="s">
        <v>669</v>
      </c>
      <c r="B548" s="121" t="s">
        <v>1</v>
      </c>
      <c r="C548" s="113">
        <v>43811</v>
      </c>
      <c r="D548" s="74" t="s">
        <v>232</v>
      </c>
      <c r="E548" s="111">
        <v>750000</v>
      </c>
      <c r="F548" s="74"/>
      <c r="G548" s="129">
        <f t="shared" si="34"/>
        <v>0</v>
      </c>
      <c r="H548" s="129">
        <f t="shared" si="35"/>
        <v>0</v>
      </c>
      <c r="I548" s="129">
        <f t="shared" si="36"/>
        <v>0</v>
      </c>
      <c r="J548" s="129">
        <f t="shared" si="37"/>
        <v>0</v>
      </c>
      <c r="L548" s="138"/>
    </row>
    <row r="549" spans="1:12" x14ac:dyDescent="0.2">
      <c r="A549" s="121" t="s">
        <v>662</v>
      </c>
      <c r="B549" s="121" t="s">
        <v>2</v>
      </c>
      <c r="C549" s="113">
        <v>43815</v>
      </c>
      <c r="D549" s="74" t="s">
        <v>231</v>
      </c>
      <c r="E549" s="111">
        <v>95450</v>
      </c>
      <c r="F549" s="74"/>
      <c r="G549" s="129">
        <f t="shared" si="34"/>
        <v>0</v>
      </c>
      <c r="H549" s="129">
        <f t="shared" si="35"/>
        <v>0</v>
      </c>
      <c r="I549" s="129">
        <f t="shared" si="36"/>
        <v>0</v>
      </c>
      <c r="J549" s="129">
        <f t="shared" si="37"/>
        <v>0</v>
      </c>
      <c r="L549" s="138"/>
    </row>
    <row r="550" spans="1:12" ht="14.1" customHeight="1" x14ac:dyDescent="0.2">
      <c r="A550" s="121" t="s">
        <v>673</v>
      </c>
      <c r="B550" s="121" t="s">
        <v>1</v>
      </c>
      <c r="C550" s="113">
        <v>43817</v>
      </c>
      <c r="D550" s="74" t="s">
        <v>232</v>
      </c>
      <c r="E550" s="111">
        <v>300000</v>
      </c>
      <c r="F550" s="74"/>
      <c r="G550" s="129">
        <f t="shared" si="34"/>
        <v>0</v>
      </c>
      <c r="H550" s="129">
        <f t="shared" si="35"/>
        <v>0</v>
      </c>
      <c r="I550" s="129">
        <f t="shared" si="36"/>
        <v>0</v>
      </c>
      <c r="J550" s="129">
        <f t="shared" si="37"/>
        <v>0</v>
      </c>
      <c r="L550" s="138"/>
    </row>
    <row r="551" spans="1:12" ht="14.1" customHeight="1" x14ac:dyDescent="0.2">
      <c r="A551" s="121" t="s">
        <v>677</v>
      </c>
      <c r="B551" s="121" t="s">
        <v>6</v>
      </c>
      <c r="C551" s="113">
        <v>43817</v>
      </c>
      <c r="D551" s="74" t="s">
        <v>232</v>
      </c>
      <c r="E551" s="111">
        <v>50000</v>
      </c>
      <c r="F551" s="74"/>
      <c r="G551" s="129">
        <f t="shared" si="34"/>
        <v>0</v>
      </c>
      <c r="H551" s="129">
        <f t="shared" si="35"/>
        <v>0</v>
      </c>
      <c r="I551" s="129">
        <f t="shared" si="36"/>
        <v>0</v>
      </c>
      <c r="J551" s="129">
        <f t="shared" si="37"/>
        <v>0</v>
      </c>
      <c r="L551" s="138"/>
    </row>
    <row r="552" spans="1:12" ht="14.1" customHeight="1" x14ac:dyDescent="0.2">
      <c r="A552" s="121" t="s">
        <v>672</v>
      </c>
      <c r="B552" s="121" t="s">
        <v>9</v>
      </c>
      <c r="C552" s="113">
        <v>43818</v>
      </c>
      <c r="D552" s="74" t="s">
        <v>232</v>
      </c>
      <c r="E552" s="111">
        <v>59000.1</v>
      </c>
      <c r="F552" s="74"/>
      <c r="G552" s="129">
        <f t="shared" si="34"/>
        <v>0</v>
      </c>
      <c r="H552" s="129">
        <f t="shared" si="35"/>
        <v>0</v>
      </c>
      <c r="I552" s="129">
        <f t="shared" si="36"/>
        <v>0</v>
      </c>
      <c r="J552" s="129">
        <f t="shared" si="37"/>
        <v>0</v>
      </c>
      <c r="L552" s="138"/>
    </row>
    <row r="553" spans="1:12" ht="14.1" customHeight="1" x14ac:dyDescent="0.2">
      <c r="A553" s="121" t="s">
        <v>668</v>
      </c>
      <c r="B553" s="121" t="s">
        <v>40</v>
      </c>
      <c r="C553" s="113">
        <v>43819</v>
      </c>
      <c r="D553" s="74" t="s">
        <v>232</v>
      </c>
      <c r="E553" s="111">
        <v>150000</v>
      </c>
      <c r="F553" s="74"/>
      <c r="G553" s="129">
        <f t="shared" si="34"/>
        <v>0</v>
      </c>
      <c r="H553" s="129">
        <f t="shared" si="35"/>
        <v>0</v>
      </c>
      <c r="I553" s="129">
        <f t="shared" si="36"/>
        <v>0</v>
      </c>
      <c r="J553" s="129">
        <f t="shared" si="37"/>
        <v>0</v>
      </c>
      <c r="L553" s="138"/>
    </row>
    <row r="554" spans="1:12" ht="14.1" customHeight="1" x14ac:dyDescent="0.2">
      <c r="A554" s="121" t="s">
        <v>675</v>
      </c>
      <c r="B554" s="121" t="s">
        <v>2</v>
      </c>
      <c r="C554" s="113">
        <v>43819</v>
      </c>
      <c r="D554" s="74" t="s">
        <v>232</v>
      </c>
      <c r="E554" s="111">
        <v>100000</v>
      </c>
      <c r="F554" s="74"/>
      <c r="G554" s="129">
        <f t="shared" si="34"/>
        <v>0</v>
      </c>
      <c r="H554" s="129">
        <f t="shared" si="35"/>
        <v>0</v>
      </c>
      <c r="I554" s="129">
        <f t="shared" si="36"/>
        <v>0</v>
      </c>
      <c r="J554" s="129">
        <f t="shared" si="37"/>
        <v>0</v>
      </c>
      <c r="L554" s="138"/>
    </row>
    <row r="555" spans="1:12" ht="14.1" customHeight="1" x14ac:dyDescent="0.2">
      <c r="A555" s="121" t="s">
        <v>670</v>
      </c>
      <c r="B555" s="121" t="s">
        <v>9</v>
      </c>
      <c r="C555" s="113">
        <v>43832</v>
      </c>
      <c r="D555" s="74" t="s">
        <v>232</v>
      </c>
      <c r="E555" s="111">
        <v>750000</v>
      </c>
      <c r="F555" s="74"/>
      <c r="G555" s="129">
        <f t="shared" si="34"/>
        <v>0</v>
      </c>
      <c r="H555" s="129">
        <f t="shared" si="35"/>
        <v>0</v>
      </c>
      <c r="I555" s="129">
        <f t="shared" si="36"/>
        <v>0</v>
      </c>
      <c r="J555" s="129">
        <f t="shared" si="37"/>
        <v>0</v>
      </c>
      <c r="L555" s="139"/>
    </row>
    <row r="556" spans="1:12" ht="14.1" customHeight="1" x14ac:dyDescent="0.2">
      <c r="A556" s="121" t="s">
        <v>671</v>
      </c>
      <c r="B556" s="121" t="s">
        <v>9</v>
      </c>
      <c r="C556" s="113">
        <v>43832</v>
      </c>
      <c r="D556" s="74" t="s">
        <v>232</v>
      </c>
      <c r="E556" s="111">
        <v>62500</v>
      </c>
      <c r="F556" s="74"/>
      <c r="G556" s="129">
        <f t="shared" si="34"/>
        <v>0</v>
      </c>
      <c r="H556" s="129">
        <f t="shared" si="35"/>
        <v>0</v>
      </c>
      <c r="I556" s="129">
        <f t="shared" si="36"/>
        <v>0</v>
      </c>
      <c r="J556" s="129">
        <f t="shared" si="37"/>
        <v>0</v>
      </c>
      <c r="L556" s="139"/>
    </row>
    <row r="557" spans="1:12" ht="14.1" customHeight="1" x14ac:dyDescent="0.2">
      <c r="A557" s="121" t="s">
        <v>680</v>
      </c>
      <c r="B557" s="121" t="s">
        <v>9</v>
      </c>
      <c r="C557" s="113">
        <v>43832</v>
      </c>
      <c r="D557" s="74" t="s">
        <v>232</v>
      </c>
      <c r="E557" s="111">
        <v>73750</v>
      </c>
      <c r="F557" s="74"/>
      <c r="G557" s="129">
        <f t="shared" si="34"/>
        <v>0</v>
      </c>
      <c r="H557" s="129">
        <f t="shared" si="35"/>
        <v>0</v>
      </c>
      <c r="I557" s="129">
        <f t="shared" si="36"/>
        <v>0</v>
      </c>
      <c r="J557" s="129">
        <f t="shared" si="37"/>
        <v>0</v>
      </c>
      <c r="L557" s="139"/>
    </row>
    <row r="558" spans="1:12" ht="14.1" customHeight="1" x14ac:dyDescent="0.2">
      <c r="A558" s="121" t="s">
        <v>681</v>
      </c>
      <c r="B558" s="121" t="s">
        <v>2</v>
      </c>
      <c r="C558" s="113">
        <v>43837</v>
      </c>
      <c r="D558" s="74" t="s">
        <v>232</v>
      </c>
      <c r="E558" s="111">
        <v>50000</v>
      </c>
      <c r="F558" s="74"/>
      <c r="G558" s="129">
        <f t="shared" si="34"/>
        <v>0</v>
      </c>
      <c r="H558" s="129">
        <f t="shared" si="35"/>
        <v>0</v>
      </c>
      <c r="I558" s="129">
        <f t="shared" si="36"/>
        <v>0</v>
      </c>
      <c r="J558" s="129">
        <f t="shared" si="37"/>
        <v>0</v>
      </c>
      <c r="L558" s="139"/>
    </row>
    <row r="559" spans="1:12" ht="14.1" customHeight="1" x14ac:dyDescent="0.2">
      <c r="A559" s="121" t="s">
        <v>676</v>
      </c>
      <c r="B559" s="121" t="s">
        <v>9</v>
      </c>
      <c r="C559" s="113">
        <v>43840</v>
      </c>
      <c r="D559" s="74" t="s">
        <v>232</v>
      </c>
      <c r="E559" s="111">
        <v>125000</v>
      </c>
      <c r="F559" s="74"/>
      <c r="G559" s="129">
        <f t="shared" si="34"/>
        <v>0</v>
      </c>
      <c r="H559" s="129">
        <f t="shared" si="35"/>
        <v>0</v>
      </c>
      <c r="I559" s="129">
        <f t="shared" si="36"/>
        <v>0</v>
      </c>
      <c r="J559" s="129">
        <f t="shared" si="37"/>
        <v>0</v>
      </c>
      <c r="L559" s="139"/>
    </row>
    <row r="560" spans="1:12" ht="14.1" customHeight="1" x14ac:dyDescent="0.2">
      <c r="A560" s="121" t="s">
        <v>682</v>
      </c>
      <c r="B560" s="121" t="s">
        <v>8</v>
      </c>
      <c r="C560" s="113">
        <v>43840</v>
      </c>
      <c r="D560" s="74" t="s">
        <v>232</v>
      </c>
      <c r="E560" s="111">
        <v>172250</v>
      </c>
      <c r="F560" s="74"/>
      <c r="G560" s="129">
        <f t="shared" si="34"/>
        <v>0</v>
      </c>
      <c r="H560" s="129">
        <f t="shared" si="35"/>
        <v>0</v>
      </c>
      <c r="I560" s="129">
        <f t="shared" si="36"/>
        <v>0</v>
      </c>
      <c r="J560" s="129">
        <f t="shared" si="37"/>
        <v>0</v>
      </c>
      <c r="L560" s="139"/>
    </row>
    <row r="561" spans="1:12" ht="14.1" customHeight="1" x14ac:dyDescent="0.2">
      <c r="A561" s="121" t="s">
        <v>674</v>
      </c>
      <c r="B561" s="121" t="s">
        <v>2</v>
      </c>
      <c r="C561" s="113">
        <v>43843</v>
      </c>
      <c r="D561" s="74" t="s">
        <v>232</v>
      </c>
      <c r="E561" s="111">
        <v>50000</v>
      </c>
      <c r="F561" s="74"/>
      <c r="G561" s="129">
        <f t="shared" si="34"/>
        <v>0</v>
      </c>
      <c r="H561" s="129">
        <f t="shared" si="35"/>
        <v>0</v>
      </c>
      <c r="I561" s="129">
        <f t="shared" si="36"/>
        <v>0</v>
      </c>
      <c r="J561" s="129">
        <f t="shared" si="37"/>
        <v>0</v>
      </c>
      <c r="L561" s="139"/>
    </row>
    <row r="562" spans="1:12" ht="14.1" customHeight="1" x14ac:dyDescent="0.2">
      <c r="A562" s="121" t="s">
        <v>679</v>
      </c>
      <c r="B562" s="121" t="s">
        <v>2</v>
      </c>
      <c r="C562" s="113">
        <v>43843</v>
      </c>
      <c r="D562" s="74" t="s">
        <v>232</v>
      </c>
      <c r="E562" s="111">
        <v>750000</v>
      </c>
      <c r="F562" s="74"/>
      <c r="G562" s="129">
        <f t="shared" si="34"/>
        <v>0</v>
      </c>
      <c r="H562" s="129">
        <f t="shared" si="35"/>
        <v>0</v>
      </c>
      <c r="I562" s="129">
        <f t="shared" si="36"/>
        <v>0</v>
      </c>
      <c r="J562" s="129">
        <f t="shared" si="37"/>
        <v>0</v>
      </c>
      <c r="L562" s="139"/>
    </row>
    <row r="563" spans="1:12" ht="14.1" customHeight="1" x14ac:dyDescent="0.2">
      <c r="A563" s="121" t="s">
        <v>678</v>
      </c>
      <c r="B563" s="121" t="s">
        <v>40</v>
      </c>
      <c r="C563" s="113">
        <v>43844</v>
      </c>
      <c r="D563" s="74" t="s">
        <v>232</v>
      </c>
      <c r="E563" s="111">
        <v>50000</v>
      </c>
      <c r="F563" s="74"/>
      <c r="G563" s="129">
        <f t="shared" si="34"/>
        <v>0</v>
      </c>
      <c r="H563" s="129">
        <f t="shared" si="35"/>
        <v>0</v>
      </c>
      <c r="I563" s="129">
        <f t="shared" si="36"/>
        <v>0</v>
      </c>
      <c r="J563" s="129">
        <f t="shared" si="37"/>
        <v>0</v>
      </c>
      <c r="L563" s="139"/>
    </row>
    <row r="564" spans="1:12" ht="14.1" customHeight="1" x14ac:dyDescent="0.2">
      <c r="A564" s="121" t="s">
        <v>689</v>
      </c>
      <c r="B564" s="121" t="s">
        <v>7</v>
      </c>
      <c r="C564" s="113">
        <v>43851</v>
      </c>
      <c r="D564" s="74" t="s">
        <v>232</v>
      </c>
      <c r="E564" s="111">
        <v>87500</v>
      </c>
      <c r="F564" s="74"/>
      <c r="G564" s="129">
        <f t="shared" si="34"/>
        <v>0</v>
      </c>
      <c r="H564" s="129">
        <f t="shared" si="35"/>
        <v>0</v>
      </c>
      <c r="I564" s="129">
        <f t="shared" si="36"/>
        <v>0</v>
      </c>
      <c r="J564" s="129">
        <f t="shared" si="37"/>
        <v>0</v>
      </c>
      <c r="L564" s="139"/>
    </row>
    <row r="565" spans="1:12" ht="14.1" customHeight="1" x14ac:dyDescent="0.2">
      <c r="A565" s="121" t="s">
        <v>687</v>
      </c>
      <c r="B565" s="121" t="s">
        <v>8</v>
      </c>
      <c r="C565" s="113">
        <v>43852</v>
      </c>
      <c r="D565" s="74" t="s">
        <v>232</v>
      </c>
      <c r="E565" s="111">
        <v>50000</v>
      </c>
      <c r="F565" s="74"/>
      <c r="G565" s="129">
        <f t="shared" si="34"/>
        <v>0</v>
      </c>
      <c r="H565" s="129">
        <f t="shared" si="35"/>
        <v>0</v>
      </c>
      <c r="I565" s="129">
        <f t="shared" si="36"/>
        <v>0</v>
      </c>
      <c r="J565" s="129">
        <f t="shared" si="37"/>
        <v>0</v>
      </c>
      <c r="L565" s="139"/>
    </row>
    <row r="566" spans="1:12" ht="14.1" customHeight="1" x14ac:dyDescent="0.2">
      <c r="A566" s="121" t="s">
        <v>691</v>
      </c>
      <c r="B566" s="121" t="s">
        <v>2</v>
      </c>
      <c r="C566" s="113">
        <v>43853</v>
      </c>
      <c r="D566" s="74" t="s">
        <v>232</v>
      </c>
      <c r="E566" s="111">
        <v>250000</v>
      </c>
      <c r="F566" s="74"/>
      <c r="G566" s="129">
        <f t="shared" si="34"/>
        <v>0</v>
      </c>
      <c r="H566" s="129">
        <f t="shared" si="35"/>
        <v>0</v>
      </c>
      <c r="I566" s="129">
        <f t="shared" si="36"/>
        <v>0</v>
      </c>
      <c r="J566" s="129">
        <f t="shared" si="37"/>
        <v>0</v>
      </c>
      <c r="L566" s="139"/>
    </row>
    <row r="567" spans="1:12" ht="14.1" customHeight="1" x14ac:dyDescent="0.2">
      <c r="A567" s="121" t="s">
        <v>694</v>
      </c>
      <c r="B567" s="121" t="s">
        <v>2</v>
      </c>
      <c r="C567" s="113">
        <v>43858</v>
      </c>
      <c r="D567" s="74" t="s">
        <v>232</v>
      </c>
      <c r="E567" s="111">
        <v>250000</v>
      </c>
      <c r="F567" s="74"/>
      <c r="G567" s="129">
        <f t="shared" si="34"/>
        <v>0</v>
      </c>
      <c r="H567" s="129">
        <f t="shared" si="35"/>
        <v>0</v>
      </c>
      <c r="I567" s="129">
        <f t="shared" si="36"/>
        <v>0</v>
      </c>
      <c r="J567" s="129">
        <f t="shared" si="37"/>
        <v>0</v>
      </c>
      <c r="L567" s="139"/>
    </row>
    <row r="568" spans="1:12" ht="14.1" customHeight="1" x14ac:dyDescent="0.2">
      <c r="A568" s="121" t="s">
        <v>683</v>
      </c>
      <c r="B568" s="121" t="s">
        <v>40</v>
      </c>
      <c r="C568" s="113">
        <v>43859</v>
      </c>
      <c r="D568" s="74" t="s">
        <v>232</v>
      </c>
      <c r="E568" s="111">
        <v>50000</v>
      </c>
      <c r="F568" s="74"/>
      <c r="G568" s="129">
        <f t="shared" si="34"/>
        <v>0</v>
      </c>
      <c r="H568" s="129">
        <f t="shared" si="35"/>
        <v>0</v>
      </c>
      <c r="I568" s="129">
        <f t="shared" si="36"/>
        <v>0</v>
      </c>
      <c r="J568" s="129">
        <f t="shared" si="37"/>
        <v>0</v>
      </c>
      <c r="L568" s="139"/>
    </row>
    <row r="569" spans="1:12" ht="14.1" customHeight="1" x14ac:dyDescent="0.2">
      <c r="A569" s="121" t="s">
        <v>690</v>
      </c>
      <c r="B569" s="121" t="s">
        <v>8</v>
      </c>
      <c r="C569" s="113">
        <v>43859</v>
      </c>
      <c r="D569" s="74" t="s">
        <v>232</v>
      </c>
      <c r="E569" s="111">
        <v>50000</v>
      </c>
      <c r="F569" s="74"/>
      <c r="G569" s="129">
        <f t="shared" si="34"/>
        <v>0</v>
      </c>
      <c r="H569" s="129">
        <f t="shared" si="35"/>
        <v>0</v>
      </c>
      <c r="I569" s="129">
        <f t="shared" si="36"/>
        <v>0</v>
      </c>
      <c r="J569" s="129">
        <f t="shared" si="37"/>
        <v>0</v>
      </c>
      <c r="L569" s="139"/>
    </row>
    <row r="570" spans="1:12" ht="14.1" customHeight="1" x14ac:dyDescent="0.2">
      <c r="A570" s="121" t="s">
        <v>685</v>
      </c>
      <c r="B570" s="121" t="s">
        <v>9</v>
      </c>
      <c r="C570" s="113">
        <v>43860</v>
      </c>
      <c r="D570" s="74" t="s">
        <v>232</v>
      </c>
      <c r="E570" s="111">
        <v>150000</v>
      </c>
      <c r="F570" s="74"/>
      <c r="G570" s="129">
        <f t="shared" si="34"/>
        <v>0</v>
      </c>
      <c r="H570" s="129">
        <f t="shared" si="35"/>
        <v>0</v>
      </c>
      <c r="I570" s="129">
        <f t="shared" si="36"/>
        <v>0</v>
      </c>
      <c r="J570" s="129">
        <f t="shared" si="37"/>
        <v>0</v>
      </c>
      <c r="L570" s="139"/>
    </row>
    <row r="571" spans="1:12" ht="14.1" customHeight="1" x14ac:dyDescent="0.2">
      <c r="A571" s="121" t="s">
        <v>684</v>
      </c>
      <c r="B571" s="121" t="s">
        <v>40</v>
      </c>
      <c r="C571" s="113">
        <v>43861</v>
      </c>
      <c r="D571" s="74" t="s">
        <v>232</v>
      </c>
      <c r="E571" s="111">
        <v>750000</v>
      </c>
      <c r="F571" s="74"/>
      <c r="G571" s="129">
        <f t="shared" si="34"/>
        <v>0</v>
      </c>
      <c r="H571" s="129">
        <f t="shared" si="35"/>
        <v>0</v>
      </c>
      <c r="I571" s="129">
        <f t="shared" si="36"/>
        <v>0</v>
      </c>
      <c r="J571" s="129">
        <f t="shared" si="37"/>
        <v>0</v>
      </c>
      <c r="L571" s="139"/>
    </row>
    <row r="572" spans="1:12" ht="14.1" customHeight="1" x14ac:dyDescent="0.2">
      <c r="A572" s="121" t="s">
        <v>686</v>
      </c>
      <c r="B572" s="121" t="s">
        <v>1</v>
      </c>
      <c r="C572" s="113">
        <v>43861</v>
      </c>
      <c r="D572" s="74" t="s">
        <v>232</v>
      </c>
      <c r="E572" s="111">
        <v>4000000</v>
      </c>
      <c r="F572" s="74"/>
      <c r="G572" s="129">
        <f t="shared" si="34"/>
        <v>0</v>
      </c>
      <c r="H572" s="129">
        <f t="shared" si="35"/>
        <v>0</v>
      </c>
      <c r="I572" s="129">
        <f t="shared" si="36"/>
        <v>0</v>
      </c>
      <c r="J572" s="129">
        <f t="shared" si="37"/>
        <v>0</v>
      </c>
      <c r="L572" s="139"/>
    </row>
    <row r="573" spans="1:12" ht="14.1" customHeight="1" x14ac:dyDescent="0.2">
      <c r="A573" s="121" t="s">
        <v>695</v>
      </c>
      <c r="B573" s="121" t="s">
        <v>6</v>
      </c>
      <c r="C573" s="113">
        <v>43864</v>
      </c>
      <c r="D573" s="74" t="s">
        <v>232</v>
      </c>
      <c r="E573" s="111">
        <v>2000000</v>
      </c>
      <c r="F573" s="74"/>
      <c r="G573" s="129">
        <f t="shared" si="34"/>
        <v>0</v>
      </c>
      <c r="H573" s="129">
        <f t="shared" si="35"/>
        <v>0</v>
      </c>
      <c r="I573" s="129">
        <f t="shared" si="36"/>
        <v>0</v>
      </c>
      <c r="J573" s="129">
        <f t="shared" si="37"/>
        <v>0</v>
      </c>
      <c r="L573" s="139"/>
    </row>
    <row r="574" spans="1:12" ht="14.1" customHeight="1" x14ac:dyDescent="0.2">
      <c r="A574" s="121" t="s">
        <v>697</v>
      </c>
      <c r="B574" s="121" t="s">
        <v>2</v>
      </c>
      <c r="C574" s="113">
        <v>43865</v>
      </c>
      <c r="D574" s="74" t="s">
        <v>65</v>
      </c>
      <c r="E574" s="111">
        <v>0</v>
      </c>
      <c r="F574" s="74"/>
      <c r="G574" s="129">
        <f t="shared" si="34"/>
        <v>0</v>
      </c>
      <c r="H574" s="129">
        <f t="shared" si="35"/>
        <v>0</v>
      </c>
      <c r="I574" s="129">
        <f t="shared" si="36"/>
        <v>0</v>
      </c>
      <c r="J574" s="129">
        <f t="shared" si="37"/>
        <v>0</v>
      </c>
      <c r="L574" s="139"/>
    </row>
    <row r="575" spans="1:12" ht="14.1" customHeight="1" x14ac:dyDescent="0.2">
      <c r="A575" s="121" t="s">
        <v>692</v>
      </c>
      <c r="B575" s="121" t="s">
        <v>40</v>
      </c>
      <c r="C575" s="113">
        <v>43868</v>
      </c>
      <c r="D575" s="74" t="s">
        <v>232</v>
      </c>
      <c r="E575" s="111">
        <v>50000</v>
      </c>
      <c r="F575" s="74"/>
      <c r="G575" s="129">
        <f t="shared" si="34"/>
        <v>0</v>
      </c>
      <c r="H575" s="129">
        <f t="shared" si="35"/>
        <v>0</v>
      </c>
      <c r="I575" s="129">
        <f t="shared" si="36"/>
        <v>0</v>
      </c>
      <c r="J575" s="129">
        <f t="shared" si="37"/>
        <v>0</v>
      </c>
      <c r="L575" s="139"/>
    </row>
    <row r="576" spans="1:12" ht="14.1" customHeight="1" x14ac:dyDescent="0.2">
      <c r="A576" s="121" t="s">
        <v>693</v>
      </c>
      <c r="B576" s="121" t="s">
        <v>40</v>
      </c>
      <c r="C576" s="113">
        <v>43874</v>
      </c>
      <c r="D576" s="74" t="s">
        <v>232</v>
      </c>
      <c r="E576" s="111">
        <v>50000</v>
      </c>
      <c r="F576" s="74"/>
      <c r="G576" s="129">
        <f t="shared" si="34"/>
        <v>0</v>
      </c>
      <c r="H576" s="129">
        <f t="shared" si="35"/>
        <v>0</v>
      </c>
      <c r="I576" s="129">
        <f t="shared" si="36"/>
        <v>0</v>
      </c>
      <c r="J576" s="129">
        <f t="shared" si="37"/>
        <v>0</v>
      </c>
    </row>
    <row r="577" spans="1:12" ht="14.1" customHeight="1" x14ac:dyDescent="0.2">
      <c r="A577" s="121" t="s">
        <v>696</v>
      </c>
      <c r="B577" s="121" t="s">
        <v>8</v>
      </c>
      <c r="C577" s="113">
        <v>43879</v>
      </c>
      <c r="D577" s="74" t="s">
        <v>232</v>
      </c>
      <c r="E577" s="111">
        <v>90000</v>
      </c>
      <c r="F577" s="74"/>
      <c r="G577" s="129">
        <f t="shared" si="34"/>
        <v>0</v>
      </c>
      <c r="H577" s="129">
        <f t="shared" si="35"/>
        <v>0</v>
      </c>
      <c r="I577" s="129">
        <f t="shared" si="36"/>
        <v>0</v>
      </c>
      <c r="J577" s="129">
        <f t="shared" si="37"/>
        <v>0</v>
      </c>
      <c r="L577" s="139"/>
    </row>
    <row r="578" spans="1:12" ht="14.1" customHeight="1" x14ac:dyDescent="0.2">
      <c r="A578" s="121" t="s">
        <v>688</v>
      </c>
      <c r="B578" s="121" t="s">
        <v>2</v>
      </c>
      <c r="C578" s="113">
        <v>43881</v>
      </c>
      <c r="D578" s="74" t="s">
        <v>232</v>
      </c>
      <c r="E578" s="111">
        <v>250000</v>
      </c>
      <c r="F578" s="74"/>
      <c r="G578" s="129">
        <f t="shared" si="34"/>
        <v>0</v>
      </c>
      <c r="H578" s="129">
        <f t="shared" si="35"/>
        <v>0</v>
      </c>
      <c r="I578" s="129">
        <f t="shared" si="36"/>
        <v>0</v>
      </c>
      <c r="J578" s="129">
        <f t="shared" si="37"/>
        <v>0</v>
      </c>
    </row>
    <row r="579" spans="1:12" ht="14.1" customHeight="1" x14ac:dyDescent="0.2">
      <c r="A579" s="121" t="s">
        <v>698</v>
      </c>
      <c r="B579" s="121" t="s">
        <v>40</v>
      </c>
      <c r="C579" s="113">
        <v>43900</v>
      </c>
      <c r="D579" s="74" t="s">
        <v>232</v>
      </c>
      <c r="E579" s="111">
        <v>750000</v>
      </c>
      <c r="F579" s="74"/>
      <c r="G579" s="129">
        <f t="shared" si="34"/>
        <v>0</v>
      </c>
      <c r="H579" s="129">
        <f t="shared" si="35"/>
        <v>0</v>
      </c>
      <c r="I579" s="129">
        <f t="shared" si="36"/>
        <v>0</v>
      </c>
      <c r="J579" s="129">
        <f t="shared" si="37"/>
        <v>0</v>
      </c>
    </row>
    <row r="580" spans="1:12" ht="14.1" customHeight="1" x14ac:dyDescent="0.2">
      <c r="A580" s="121" t="s">
        <v>726</v>
      </c>
      <c r="B580" s="121" t="s">
        <v>1</v>
      </c>
      <c r="C580" s="113">
        <v>43900</v>
      </c>
      <c r="D580" s="74" t="s">
        <v>232</v>
      </c>
      <c r="E580" s="111">
        <v>50000</v>
      </c>
      <c r="F580" s="74"/>
      <c r="G580" s="129">
        <f t="shared" si="34"/>
        <v>0</v>
      </c>
      <c r="H580" s="129">
        <f t="shared" si="35"/>
        <v>0</v>
      </c>
      <c r="I580" s="129">
        <f t="shared" si="36"/>
        <v>0</v>
      </c>
      <c r="J580" s="129">
        <f t="shared" si="37"/>
        <v>0</v>
      </c>
    </row>
    <row r="581" spans="1:12" ht="14.1" customHeight="1" x14ac:dyDescent="0.2">
      <c r="A581" s="121" t="s">
        <v>700</v>
      </c>
      <c r="B581" s="121" t="s">
        <v>2</v>
      </c>
      <c r="C581" s="113">
        <v>43902</v>
      </c>
      <c r="D581" s="74" t="s">
        <v>232</v>
      </c>
      <c r="E581" s="111">
        <v>750000</v>
      </c>
      <c r="F581" s="74"/>
      <c r="G581" s="129">
        <f t="shared" si="34"/>
        <v>0</v>
      </c>
      <c r="H581" s="129">
        <f t="shared" si="35"/>
        <v>0</v>
      </c>
      <c r="I581" s="129">
        <f t="shared" si="36"/>
        <v>0</v>
      </c>
      <c r="J581" s="129">
        <f t="shared" si="37"/>
        <v>0</v>
      </c>
    </row>
    <row r="582" spans="1:12" ht="14.1" customHeight="1" x14ac:dyDescent="0.2">
      <c r="A582" s="121" t="s">
        <v>699</v>
      </c>
      <c r="B582" s="121" t="s">
        <v>2</v>
      </c>
      <c r="C582" s="113">
        <v>43906</v>
      </c>
      <c r="D582" s="74" t="s">
        <v>232</v>
      </c>
      <c r="E582" s="111">
        <v>50000</v>
      </c>
      <c r="F582" s="74"/>
      <c r="G582" s="129">
        <f t="shared" si="34"/>
        <v>0</v>
      </c>
      <c r="H582" s="129">
        <f t="shared" si="35"/>
        <v>0</v>
      </c>
      <c r="I582" s="129">
        <f t="shared" si="36"/>
        <v>0</v>
      </c>
      <c r="J582" s="129">
        <f t="shared" si="37"/>
        <v>0</v>
      </c>
    </row>
    <row r="583" spans="1:12" ht="14.1" customHeight="1" x14ac:dyDescent="0.2">
      <c r="A583" s="121" t="s">
        <v>729</v>
      </c>
      <c r="B583" s="121" t="s">
        <v>8</v>
      </c>
      <c r="C583" s="113">
        <v>43907</v>
      </c>
      <c r="D583" s="74" t="s">
        <v>232</v>
      </c>
      <c r="E583" s="111">
        <v>50000</v>
      </c>
      <c r="F583" s="74"/>
      <c r="G583" s="129">
        <f t="shared" si="34"/>
        <v>0</v>
      </c>
      <c r="H583" s="129">
        <f t="shared" si="35"/>
        <v>0</v>
      </c>
      <c r="I583" s="129">
        <f t="shared" si="36"/>
        <v>0</v>
      </c>
      <c r="J583" s="129">
        <f t="shared" si="37"/>
        <v>0</v>
      </c>
    </row>
    <row r="584" spans="1:12" ht="14.1" customHeight="1" x14ac:dyDescent="0.2">
      <c r="A584" s="121" t="s">
        <v>728</v>
      </c>
      <c r="B584" s="121" t="s">
        <v>2</v>
      </c>
      <c r="C584" s="113">
        <v>43908</v>
      </c>
      <c r="D584" s="74" t="s">
        <v>232</v>
      </c>
      <c r="E584" s="111">
        <v>50000</v>
      </c>
      <c r="F584" s="74"/>
      <c r="G584" s="129">
        <f t="shared" si="34"/>
        <v>0</v>
      </c>
      <c r="H584" s="129">
        <f t="shared" si="35"/>
        <v>0</v>
      </c>
      <c r="I584" s="129">
        <f t="shared" si="36"/>
        <v>0</v>
      </c>
      <c r="J584" s="129">
        <f t="shared" si="37"/>
        <v>0</v>
      </c>
    </row>
    <row r="585" spans="1:12" ht="14.1" customHeight="1" x14ac:dyDescent="0.2">
      <c r="A585" s="121" t="s">
        <v>725</v>
      </c>
      <c r="B585" s="121" t="s">
        <v>9</v>
      </c>
      <c r="C585" s="113">
        <v>43915</v>
      </c>
      <c r="D585" s="74" t="s">
        <v>232</v>
      </c>
      <c r="E585" s="111">
        <v>50000</v>
      </c>
      <c r="F585" s="74"/>
      <c r="G585" s="129">
        <f t="shared" ref="G585:G648" si="38">IF(E585&lt;=H584,E585,H584)</f>
        <v>0</v>
      </c>
      <c r="H585" s="129">
        <f t="shared" ref="H585:H648" si="39">H584-G585</f>
        <v>0</v>
      </c>
      <c r="I585" s="129">
        <f t="shared" ref="I585:I648" si="40">IF(E585-G585&lt;=J584,E585-G585,J584)</f>
        <v>0</v>
      </c>
      <c r="J585" s="129">
        <f t="shared" ref="J585:J648" si="41">J584-I585</f>
        <v>0</v>
      </c>
    </row>
    <row r="586" spans="1:12" ht="14.1" customHeight="1" x14ac:dyDescent="0.2">
      <c r="A586" s="121" t="s">
        <v>727</v>
      </c>
      <c r="B586" s="121" t="s">
        <v>40</v>
      </c>
      <c r="C586" s="113">
        <v>43924</v>
      </c>
      <c r="D586" s="74" t="s">
        <v>232</v>
      </c>
      <c r="E586" s="111">
        <v>787500</v>
      </c>
      <c r="F586" s="74"/>
      <c r="G586" s="129">
        <f t="shared" si="38"/>
        <v>0</v>
      </c>
      <c r="H586" s="129">
        <f t="shared" si="39"/>
        <v>0</v>
      </c>
      <c r="I586" s="129">
        <f t="shared" si="40"/>
        <v>0</v>
      </c>
      <c r="J586" s="129">
        <f t="shared" si="41"/>
        <v>0</v>
      </c>
    </row>
    <row r="587" spans="1:12" ht="14.1" customHeight="1" x14ac:dyDescent="0.2">
      <c r="A587" s="121" t="s">
        <v>730</v>
      </c>
      <c r="B587" s="121" t="s">
        <v>7</v>
      </c>
      <c r="C587" s="113">
        <v>43943</v>
      </c>
      <c r="D587" s="74" t="s">
        <v>232</v>
      </c>
      <c r="E587" s="111">
        <v>87500</v>
      </c>
      <c r="F587" s="74"/>
      <c r="G587" s="129">
        <f t="shared" si="38"/>
        <v>0</v>
      </c>
      <c r="H587" s="129">
        <f t="shared" si="39"/>
        <v>0</v>
      </c>
      <c r="I587" s="129">
        <f t="shared" si="40"/>
        <v>0</v>
      </c>
      <c r="J587" s="129">
        <f t="shared" si="41"/>
        <v>0</v>
      </c>
    </row>
    <row r="588" spans="1:12" ht="14.1" customHeight="1" x14ac:dyDescent="0.2">
      <c r="A588" s="121" t="s">
        <v>732</v>
      </c>
      <c r="B588" s="121" t="s">
        <v>7</v>
      </c>
      <c r="C588" s="113">
        <v>43958</v>
      </c>
      <c r="D588" s="74" t="s">
        <v>232</v>
      </c>
      <c r="E588" s="111">
        <v>100000</v>
      </c>
      <c r="F588" s="74"/>
      <c r="G588" s="129">
        <f t="shared" si="38"/>
        <v>0</v>
      </c>
      <c r="H588" s="129">
        <f t="shared" si="39"/>
        <v>0</v>
      </c>
      <c r="I588" s="129">
        <f t="shared" si="40"/>
        <v>0</v>
      </c>
      <c r="J588" s="129">
        <f t="shared" si="41"/>
        <v>0</v>
      </c>
    </row>
    <row r="589" spans="1:12" x14ac:dyDescent="0.2">
      <c r="A589" s="121" t="s">
        <v>733</v>
      </c>
      <c r="B589" s="121" t="s">
        <v>2</v>
      </c>
      <c r="C589" s="113">
        <v>43958</v>
      </c>
      <c r="D589" s="74" t="s">
        <v>232</v>
      </c>
      <c r="E589" s="111">
        <v>62500</v>
      </c>
      <c r="F589" s="74"/>
      <c r="G589" s="129">
        <f t="shared" si="38"/>
        <v>0</v>
      </c>
      <c r="H589" s="129">
        <f t="shared" si="39"/>
        <v>0</v>
      </c>
      <c r="I589" s="129">
        <f t="shared" si="40"/>
        <v>0</v>
      </c>
      <c r="J589" s="129">
        <f t="shared" si="41"/>
        <v>0</v>
      </c>
    </row>
    <row r="590" spans="1:12" ht="14.1" customHeight="1" x14ac:dyDescent="0.2">
      <c r="A590" s="121" t="s">
        <v>731</v>
      </c>
      <c r="B590" s="121" t="s">
        <v>9</v>
      </c>
      <c r="C590" s="113">
        <v>43959</v>
      </c>
      <c r="D590" s="74" t="s">
        <v>232</v>
      </c>
      <c r="E590" s="111">
        <v>50000</v>
      </c>
      <c r="F590" s="74"/>
      <c r="G590" s="129">
        <f t="shared" si="38"/>
        <v>0</v>
      </c>
      <c r="H590" s="129">
        <f t="shared" si="39"/>
        <v>0</v>
      </c>
      <c r="I590" s="129">
        <f t="shared" si="40"/>
        <v>0</v>
      </c>
      <c r="J590" s="129">
        <f t="shared" si="41"/>
        <v>0</v>
      </c>
    </row>
    <row r="591" spans="1:12" x14ac:dyDescent="0.2">
      <c r="A591" s="121" t="s">
        <v>736</v>
      </c>
      <c r="B591" s="121" t="s">
        <v>1</v>
      </c>
      <c r="C591" s="113">
        <v>43965</v>
      </c>
      <c r="D591" s="74" t="s">
        <v>232</v>
      </c>
      <c r="E591" s="111">
        <v>150000</v>
      </c>
      <c r="F591" s="74"/>
      <c r="G591" s="129">
        <f t="shared" si="38"/>
        <v>0</v>
      </c>
      <c r="H591" s="129">
        <f t="shared" si="39"/>
        <v>0</v>
      </c>
      <c r="I591" s="129">
        <f t="shared" si="40"/>
        <v>0</v>
      </c>
      <c r="J591" s="129">
        <f t="shared" si="41"/>
        <v>0</v>
      </c>
    </row>
    <row r="592" spans="1:12" x14ac:dyDescent="0.2">
      <c r="A592" s="121" t="s">
        <v>734</v>
      </c>
      <c r="B592" s="121" t="s">
        <v>7</v>
      </c>
      <c r="C592" s="113">
        <v>43979</v>
      </c>
      <c r="D592" s="74" t="s">
        <v>232</v>
      </c>
      <c r="E592" s="111">
        <v>80000</v>
      </c>
      <c r="F592" s="74"/>
      <c r="G592" s="129">
        <f t="shared" si="38"/>
        <v>0</v>
      </c>
      <c r="H592" s="129">
        <f t="shared" si="39"/>
        <v>0</v>
      </c>
      <c r="I592" s="129">
        <f t="shared" si="40"/>
        <v>0</v>
      </c>
      <c r="J592" s="129">
        <f t="shared" si="41"/>
        <v>0</v>
      </c>
    </row>
    <row r="593" spans="1:10" x14ac:dyDescent="0.2">
      <c r="A593" s="121" t="s">
        <v>737</v>
      </c>
      <c r="B593" s="121" t="s">
        <v>9</v>
      </c>
      <c r="C593" s="113">
        <v>43979</v>
      </c>
      <c r="D593" s="74" t="s">
        <v>232</v>
      </c>
      <c r="E593" s="111">
        <v>80000</v>
      </c>
      <c r="F593" s="74"/>
      <c r="G593" s="129">
        <f t="shared" si="38"/>
        <v>0</v>
      </c>
      <c r="H593" s="129">
        <f t="shared" si="39"/>
        <v>0</v>
      </c>
      <c r="I593" s="129">
        <f t="shared" si="40"/>
        <v>0</v>
      </c>
      <c r="J593" s="129">
        <f t="shared" si="41"/>
        <v>0</v>
      </c>
    </row>
    <row r="594" spans="1:10" x14ac:dyDescent="0.2">
      <c r="A594" s="121" t="s">
        <v>738</v>
      </c>
      <c r="B594" s="121" t="s">
        <v>2</v>
      </c>
      <c r="C594" s="113">
        <v>43979</v>
      </c>
      <c r="D594" s="74" t="s">
        <v>232</v>
      </c>
      <c r="E594" s="111">
        <v>1215000</v>
      </c>
      <c r="F594" s="74"/>
      <c r="G594" s="129">
        <f t="shared" si="38"/>
        <v>0</v>
      </c>
      <c r="H594" s="129">
        <f t="shared" si="39"/>
        <v>0</v>
      </c>
      <c r="I594" s="129">
        <f t="shared" si="40"/>
        <v>0</v>
      </c>
      <c r="J594" s="129">
        <f t="shared" si="41"/>
        <v>0</v>
      </c>
    </row>
    <row r="595" spans="1:10" x14ac:dyDescent="0.2">
      <c r="A595" s="121" t="s">
        <v>735</v>
      </c>
      <c r="B595" s="121" t="s">
        <v>2</v>
      </c>
      <c r="C595" s="113">
        <v>43983</v>
      </c>
      <c r="D595" s="74" t="s">
        <v>232</v>
      </c>
      <c r="E595" s="111">
        <v>750000</v>
      </c>
      <c r="F595" s="74"/>
      <c r="G595" s="129">
        <f t="shared" si="38"/>
        <v>0</v>
      </c>
      <c r="H595" s="129">
        <f t="shared" si="39"/>
        <v>0</v>
      </c>
      <c r="I595" s="129">
        <f t="shared" si="40"/>
        <v>0</v>
      </c>
      <c r="J595" s="129">
        <f t="shared" si="41"/>
        <v>0</v>
      </c>
    </row>
    <row r="596" spans="1:10" x14ac:dyDescent="0.2">
      <c r="A596" s="121" t="s">
        <v>740</v>
      </c>
      <c r="B596" s="121" t="s">
        <v>6</v>
      </c>
      <c r="C596" s="113">
        <v>43984</v>
      </c>
      <c r="D596" s="74" t="s">
        <v>232</v>
      </c>
      <c r="E596" s="111">
        <v>77106.95</v>
      </c>
      <c r="F596" s="74"/>
      <c r="G596" s="129">
        <f t="shared" si="38"/>
        <v>0</v>
      </c>
      <c r="H596" s="129">
        <f t="shared" si="39"/>
        <v>0</v>
      </c>
      <c r="I596" s="129">
        <f t="shared" si="40"/>
        <v>0</v>
      </c>
      <c r="J596" s="129">
        <f t="shared" si="41"/>
        <v>0</v>
      </c>
    </row>
    <row r="597" spans="1:10" x14ac:dyDescent="0.2">
      <c r="A597" s="121" t="s">
        <v>743</v>
      </c>
      <c r="B597" s="121" t="s">
        <v>6</v>
      </c>
      <c r="C597" s="113">
        <v>43994</v>
      </c>
      <c r="D597" s="74" t="s">
        <v>232</v>
      </c>
      <c r="E597" s="111">
        <v>300000</v>
      </c>
      <c r="F597" s="74"/>
      <c r="G597" s="129">
        <f t="shared" si="38"/>
        <v>0</v>
      </c>
      <c r="H597" s="129">
        <f t="shared" si="39"/>
        <v>0</v>
      </c>
      <c r="I597" s="129">
        <f t="shared" si="40"/>
        <v>0</v>
      </c>
      <c r="J597" s="129">
        <f t="shared" si="41"/>
        <v>0</v>
      </c>
    </row>
    <row r="598" spans="1:10" x14ac:dyDescent="0.2">
      <c r="A598" s="121" t="s">
        <v>739</v>
      </c>
      <c r="B598" s="121" t="s">
        <v>9</v>
      </c>
      <c r="C598" s="113">
        <v>43999</v>
      </c>
      <c r="D598" s="74" t="s">
        <v>232</v>
      </c>
      <c r="E598" s="111">
        <v>250000</v>
      </c>
      <c r="F598" s="74"/>
      <c r="G598" s="129">
        <f t="shared" si="38"/>
        <v>0</v>
      </c>
      <c r="H598" s="129">
        <f t="shared" si="39"/>
        <v>0</v>
      </c>
      <c r="I598" s="129">
        <f t="shared" si="40"/>
        <v>0</v>
      </c>
      <c r="J598" s="129">
        <f t="shared" si="41"/>
        <v>0</v>
      </c>
    </row>
    <row r="599" spans="1:10" x14ac:dyDescent="0.2">
      <c r="A599" s="121" t="s">
        <v>741</v>
      </c>
      <c r="B599" s="121" t="s">
        <v>8</v>
      </c>
      <c r="C599" s="113">
        <v>44001</v>
      </c>
      <c r="D599" s="74" t="s">
        <v>232</v>
      </c>
      <c r="E599" s="111">
        <v>200000</v>
      </c>
      <c r="F599" s="74"/>
      <c r="G599" s="129">
        <f t="shared" si="38"/>
        <v>0</v>
      </c>
      <c r="H599" s="129">
        <f t="shared" si="39"/>
        <v>0</v>
      </c>
      <c r="I599" s="129">
        <f t="shared" si="40"/>
        <v>0</v>
      </c>
      <c r="J599" s="129">
        <f t="shared" si="41"/>
        <v>0</v>
      </c>
    </row>
    <row r="600" spans="1:10" x14ac:dyDescent="0.2">
      <c r="A600" s="121" t="s">
        <v>742</v>
      </c>
      <c r="B600" s="121" t="s">
        <v>8</v>
      </c>
      <c r="C600" s="113">
        <v>44001</v>
      </c>
      <c r="D600" s="74" t="s">
        <v>232</v>
      </c>
      <c r="E600" s="111">
        <v>60428.5</v>
      </c>
      <c r="F600" s="74"/>
      <c r="G600" s="129">
        <f t="shared" si="38"/>
        <v>0</v>
      </c>
      <c r="H600" s="129">
        <f t="shared" si="39"/>
        <v>0</v>
      </c>
      <c r="I600" s="129">
        <f t="shared" si="40"/>
        <v>0</v>
      </c>
      <c r="J600" s="129">
        <f t="shared" si="41"/>
        <v>0</v>
      </c>
    </row>
    <row r="601" spans="1:10" x14ac:dyDescent="0.2">
      <c r="A601" s="121" t="s">
        <v>745</v>
      </c>
      <c r="B601" s="121" t="s">
        <v>1</v>
      </c>
      <c r="C601" s="113">
        <v>44014</v>
      </c>
      <c r="D601" s="74" t="s">
        <v>232</v>
      </c>
      <c r="E601" s="111">
        <v>60565</v>
      </c>
      <c r="F601" s="74"/>
      <c r="G601" s="129">
        <f t="shared" si="38"/>
        <v>0</v>
      </c>
      <c r="H601" s="129">
        <f t="shared" si="39"/>
        <v>0</v>
      </c>
      <c r="I601" s="129">
        <f t="shared" si="40"/>
        <v>0</v>
      </c>
      <c r="J601" s="129">
        <f t="shared" si="41"/>
        <v>0</v>
      </c>
    </row>
    <row r="602" spans="1:10" x14ac:dyDescent="0.2">
      <c r="A602" s="121" t="s">
        <v>746</v>
      </c>
      <c r="B602" s="121" t="s">
        <v>7</v>
      </c>
      <c r="C602" s="113">
        <v>44018</v>
      </c>
      <c r="D602" s="74" t="s">
        <v>65</v>
      </c>
      <c r="E602" s="111">
        <v>0</v>
      </c>
      <c r="F602" s="74"/>
      <c r="G602" s="129">
        <f t="shared" si="38"/>
        <v>0</v>
      </c>
      <c r="H602" s="129">
        <f t="shared" si="39"/>
        <v>0</v>
      </c>
      <c r="I602" s="129">
        <f t="shared" si="40"/>
        <v>0</v>
      </c>
      <c r="J602" s="129">
        <f t="shared" si="41"/>
        <v>0</v>
      </c>
    </row>
    <row r="603" spans="1:10" x14ac:dyDescent="0.2">
      <c r="A603" s="121" t="s">
        <v>744</v>
      </c>
      <c r="B603" s="121" t="s">
        <v>2</v>
      </c>
      <c r="C603" s="113">
        <v>44025</v>
      </c>
      <c r="D603" s="74" t="s">
        <v>65</v>
      </c>
      <c r="E603" s="111">
        <v>0</v>
      </c>
      <c r="F603" s="74"/>
      <c r="G603" s="129">
        <f t="shared" si="38"/>
        <v>0</v>
      </c>
      <c r="H603" s="129">
        <f t="shared" si="39"/>
        <v>0</v>
      </c>
      <c r="I603" s="129">
        <f t="shared" si="40"/>
        <v>0</v>
      </c>
      <c r="J603" s="129">
        <f t="shared" si="41"/>
        <v>0</v>
      </c>
    </row>
    <row r="604" spans="1:10" x14ac:dyDescent="0.2">
      <c r="A604" s="121" t="s">
        <v>748</v>
      </c>
      <c r="B604" s="121" t="s">
        <v>8</v>
      </c>
      <c r="C604" s="113">
        <v>44026</v>
      </c>
      <c r="D604" s="74" t="s">
        <v>232</v>
      </c>
      <c r="E604" s="111">
        <v>116666</v>
      </c>
      <c r="F604" s="74"/>
      <c r="G604" s="129">
        <f t="shared" si="38"/>
        <v>0</v>
      </c>
      <c r="H604" s="129">
        <f t="shared" si="39"/>
        <v>0</v>
      </c>
      <c r="I604" s="129">
        <f t="shared" si="40"/>
        <v>0</v>
      </c>
      <c r="J604" s="129">
        <f t="shared" si="41"/>
        <v>0</v>
      </c>
    </row>
    <row r="605" spans="1:10" x14ac:dyDescent="0.2">
      <c r="A605" s="121" t="s">
        <v>749</v>
      </c>
      <c r="B605" s="121" t="s">
        <v>8</v>
      </c>
      <c r="C605" s="113">
        <v>44026</v>
      </c>
      <c r="D605" s="74" t="s">
        <v>232</v>
      </c>
      <c r="E605" s="111">
        <v>100000</v>
      </c>
      <c r="F605" s="74"/>
      <c r="G605" s="129">
        <f t="shared" si="38"/>
        <v>0</v>
      </c>
      <c r="H605" s="129">
        <f t="shared" si="39"/>
        <v>0</v>
      </c>
      <c r="I605" s="129">
        <f t="shared" si="40"/>
        <v>0</v>
      </c>
      <c r="J605" s="129">
        <f t="shared" si="41"/>
        <v>0</v>
      </c>
    </row>
    <row r="606" spans="1:10" x14ac:dyDescent="0.2">
      <c r="A606" s="121" t="s">
        <v>754</v>
      </c>
      <c r="B606" s="121" t="s">
        <v>2</v>
      </c>
      <c r="C606" s="113">
        <v>44033</v>
      </c>
      <c r="D606" s="74" t="s">
        <v>232</v>
      </c>
      <c r="E606" s="111">
        <v>93534.75</v>
      </c>
      <c r="F606" s="74"/>
      <c r="G606" s="129">
        <f t="shared" si="38"/>
        <v>0</v>
      </c>
      <c r="H606" s="129">
        <f t="shared" si="39"/>
        <v>0</v>
      </c>
      <c r="I606" s="129">
        <f t="shared" si="40"/>
        <v>0</v>
      </c>
      <c r="J606" s="129">
        <f t="shared" si="41"/>
        <v>0</v>
      </c>
    </row>
    <row r="607" spans="1:10" x14ac:dyDescent="0.2">
      <c r="A607" s="121" t="s">
        <v>753</v>
      </c>
      <c r="B607" s="121" t="s">
        <v>2</v>
      </c>
      <c r="C607" s="113">
        <v>44042</v>
      </c>
      <c r="D607" s="74" t="s">
        <v>232</v>
      </c>
      <c r="E607" s="111">
        <v>80000</v>
      </c>
      <c r="F607" s="74"/>
      <c r="G607" s="129">
        <f t="shared" si="38"/>
        <v>0</v>
      </c>
      <c r="H607" s="129">
        <f t="shared" si="39"/>
        <v>0</v>
      </c>
      <c r="I607" s="129">
        <f t="shared" si="40"/>
        <v>0</v>
      </c>
      <c r="J607" s="129">
        <f t="shared" si="41"/>
        <v>0</v>
      </c>
    </row>
    <row r="608" spans="1:10" x14ac:dyDescent="0.2">
      <c r="A608" s="121" t="s">
        <v>747</v>
      </c>
      <c r="B608" s="121" t="s">
        <v>40</v>
      </c>
      <c r="C608" s="113">
        <v>44043</v>
      </c>
      <c r="D608" s="74" t="s">
        <v>232</v>
      </c>
      <c r="E608" s="111">
        <v>125000</v>
      </c>
      <c r="F608" s="74"/>
      <c r="G608" s="129">
        <f t="shared" si="38"/>
        <v>0</v>
      </c>
      <c r="H608" s="129">
        <f t="shared" si="39"/>
        <v>0</v>
      </c>
      <c r="I608" s="129">
        <f t="shared" si="40"/>
        <v>0</v>
      </c>
      <c r="J608" s="129">
        <f t="shared" si="41"/>
        <v>0</v>
      </c>
    </row>
    <row r="609" spans="1:10" x14ac:dyDescent="0.2">
      <c r="A609" s="121" t="s">
        <v>752</v>
      </c>
      <c r="B609" s="121" t="s">
        <v>40</v>
      </c>
      <c r="C609" s="113">
        <v>44043</v>
      </c>
      <c r="D609" s="74" t="s">
        <v>232</v>
      </c>
      <c r="E609" s="111">
        <v>65000</v>
      </c>
      <c r="F609" s="74"/>
      <c r="G609" s="129">
        <f t="shared" si="38"/>
        <v>0</v>
      </c>
      <c r="H609" s="129">
        <f t="shared" si="39"/>
        <v>0</v>
      </c>
      <c r="I609" s="129">
        <f t="shared" si="40"/>
        <v>0</v>
      </c>
      <c r="J609" s="129">
        <f t="shared" si="41"/>
        <v>0</v>
      </c>
    </row>
    <row r="610" spans="1:10" x14ac:dyDescent="0.2">
      <c r="A610" s="121" t="s">
        <v>750</v>
      </c>
      <c r="B610" s="121" t="s">
        <v>2</v>
      </c>
      <c r="C610" s="113">
        <v>44048</v>
      </c>
      <c r="D610" s="74" t="s">
        <v>232</v>
      </c>
      <c r="E610" s="111">
        <v>2000000</v>
      </c>
      <c r="F610" s="74"/>
      <c r="G610" s="129">
        <f t="shared" si="38"/>
        <v>0</v>
      </c>
      <c r="H610" s="129">
        <f t="shared" si="39"/>
        <v>0</v>
      </c>
      <c r="I610" s="129">
        <f t="shared" si="40"/>
        <v>0</v>
      </c>
      <c r="J610" s="129">
        <f t="shared" si="41"/>
        <v>0</v>
      </c>
    </row>
    <row r="611" spans="1:10" x14ac:dyDescent="0.2">
      <c r="A611" s="121" t="s">
        <v>751</v>
      </c>
      <c r="B611" s="121" t="s">
        <v>40</v>
      </c>
      <c r="C611" s="113">
        <v>44049</v>
      </c>
      <c r="D611" s="74" t="s">
        <v>232</v>
      </c>
      <c r="E611" s="111">
        <v>73000</v>
      </c>
      <c r="F611" s="74"/>
      <c r="G611" s="129">
        <f t="shared" si="38"/>
        <v>0</v>
      </c>
      <c r="H611" s="129">
        <f t="shared" si="39"/>
        <v>0</v>
      </c>
      <c r="I611" s="129">
        <f t="shared" si="40"/>
        <v>0</v>
      </c>
      <c r="J611" s="129">
        <f t="shared" si="41"/>
        <v>0</v>
      </c>
    </row>
    <row r="612" spans="1:10" x14ac:dyDescent="0.2">
      <c r="A612" s="121" t="s">
        <v>758</v>
      </c>
      <c r="B612" s="121" t="s">
        <v>2</v>
      </c>
      <c r="C612" s="113">
        <v>44050</v>
      </c>
      <c r="D612" s="74" t="s">
        <v>65</v>
      </c>
      <c r="E612" s="111">
        <v>0</v>
      </c>
      <c r="F612" s="74"/>
      <c r="G612" s="129">
        <f t="shared" si="38"/>
        <v>0</v>
      </c>
      <c r="H612" s="129">
        <f t="shared" si="39"/>
        <v>0</v>
      </c>
      <c r="I612" s="129">
        <f t="shared" si="40"/>
        <v>0</v>
      </c>
      <c r="J612" s="129">
        <f t="shared" si="41"/>
        <v>0</v>
      </c>
    </row>
    <row r="613" spans="1:10" x14ac:dyDescent="0.2">
      <c r="A613" s="121" t="s">
        <v>757</v>
      </c>
      <c r="B613" s="121" t="s">
        <v>2</v>
      </c>
      <c r="C613" s="113">
        <v>44055</v>
      </c>
      <c r="D613" s="74" t="s">
        <v>232</v>
      </c>
      <c r="E613" s="111">
        <v>50000</v>
      </c>
      <c r="F613" s="74"/>
      <c r="G613" s="129">
        <f t="shared" si="38"/>
        <v>0</v>
      </c>
      <c r="H613" s="129">
        <f t="shared" si="39"/>
        <v>0</v>
      </c>
      <c r="I613" s="129">
        <f t="shared" si="40"/>
        <v>0</v>
      </c>
      <c r="J613" s="129">
        <f t="shared" si="41"/>
        <v>0</v>
      </c>
    </row>
    <row r="614" spans="1:10" ht="14.1" customHeight="1" x14ac:dyDescent="0.2">
      <c r="A614" s="117" t="s">
        <v>767</v>
      </c>
      <c r="B614" s="117" t="s">
        <v>1</v>
      </c>
      <c r="C614" s="108">
        <v>44061</v>
      </c>
      <c r="D614" s="74" t="s">
        <v>232</v>
      </c>
      <c r="E614" s="111">
        <v>67500</v>
      </c>
      <c r="F614" s="74"/>
      <c r="G614" s="129">
        <f t="shared" si="38"/>
        <v>0</v>
      </c>
      <c r="H614" s="129">
        <f t="shared" si="39"/>
        <v>0</v>
      </c>
      <c r="I614" s="129">
        <f t="shared" si="40"/>
        <v>0</v>
      </c>
      <c r="J614" s="129">
        <f t="shared" si="41"/>
        <v>0</v>
      </c>
    </row>
    <row r="615" spans="1:10" ht="14.1" customHeight="1" x14ac:dyDescent="0.2">
      <c r="A615" s="121" t="s">
        <v>755</v>
      </c>
      <c r="B615" s="121" t="s">
        <v>9</v>
      </c>
      <c r="C615" s="113">
        <v>44062</v>
      </c>
      <c r="D615" s="74" t="s">
        <v>232</v>
      </c>
      <c r="E615" s="111">
        <v>50000</v>
      </c>
      <c r="F615" s="74"/>
      <c r="G615" s="129">
        <f t="shared" si="38"/>
        <v>0</v>
      </c>
      <c r="H615" s="129">
        <f t="shared" si="39"/>
        <v>0</v>
      </c>
      <c r="I615" s="129">
        <f t="shared" si="40"/>
        <v>0</v>
      </c>
      <c r="J615" s="129">
        <f t="shared" si="41"/>
        <v>0</v>
      </c>
    </row>
    <row r="616" spans="1:10" x14ac:dyDescent="0.2">
      <c r="A616" s="121" t="s">
        <v>756</v>
      </c>
      <c r="B616" s="121" t="s">
        <v>9</v>
      </c>
      <c r="C616" s="113">
        <v>44062</v>
      </c>
      <c r="D616" s="74" t="s">
        <v>232</v>
      </c>
      <c r="E616" s="111">
        <v>81772.5</v>
      </c>
      <c r="F616" s="74"/>
      <c r="G616" s="129">
        <f t="shared" si="38"/>
        <v>0</v>
      </c>
      <c r="H616" s="129">
        <f t="shared" si="39"/>
        <v>0</v>
      </c>
      <c r="I616" s="129">
        <f t="shared" si="40"/>
        <v>0</v>
      </c>
      <c r="J616" s="129">
        <f t="shared" si="41"/>
        <v>0</v>
      </c>
    </row>
    <row r="617" spans="1:10" x14ac:dyDescent="0.2">
      <c r="A617" s="121" t="s">
        <v>720</v>
      </c>
      <c r="B617" s="121" t="s">
        <v>6</v>
      </c>
      <c r="C617" s="113">
        <v>44063</v>
      </c>
      <c r="D617" s="74" t="s">
        <v>232</v>
      </c>
      <c r="E617" s="111">
        <v>241685</v>
      </c>
      <c r="F617" s="74"/>
      <c r="G617" s="129">
        <f t="shared" si="38"/>
        <v>0</v>
      </c>
      <c r="H617" s="129">
        <f t="shared" si="39"/>
        <v>0</v>
      </c>
      <c r="I617" s="129">
        <f t="shared" si="40"/>
        <v>0</v>
      </c>
      <c r="J617" s="129">
        <f t="shared" si="41"/>
        <v>0</v>
      </c>
    </row>
    <row r="618" spans="1:10" x14ac:dyDescent="0.2">
      <c r="A618" s="121" t="s">
        <v>721</v>
      </c>
      <c r="B618" s="121" t="s">
        <v>8</v>
      </c>
      <c r="C618" s="113">
        <v>44063</v>
      </c>
      <c r="D618" s="74" t="s">
        <v>232</v>
      </c>
      <c r="E618" s="111">
        <v>94500</v>
      </c>
      <c r="F618" s="74"/>
      <c r="G618" s="129">
        <f t="shared" si="38"/>
        <v>0</v>
      </c>
      <c r="H618" s="129">
        <f t="shared" si="39"/>
        <v>0</v>
      </c>
      <c r="I618" s="129">
        <f t="shared" si="40"/>
        <v>0</v>
      </c>
      <c r="J618" s="129">
        <f t="shared" si="41"/>
        <v>0</v>
      </c>
    </row>
    <row r="619" spans="1:10" ht="14.1" customHeight="1" x14ac:dyDescent="0.2">
      <c r="A619" s="121" t="s">
        <v>719</v>
      </c>
      <c r="B619" s="121" t="s">
        <v>2</v>
      </c>
      <c r="C619" s="113">
        <v>44075</v>
      </c>
      <c r="D619" s="74" t="s">
        <v>232</v>
      </c>
      <c r="E619" s="111">
        <v>750000</v>
      </c>
      <c r="F619" s="74"/>
      <c r="G619" s="129">
        <f t="shared" si="38"/>
        <v>0</v>
      </c>
      <c r="H619" s="129">
        <f t="shared" si="39"/>
        <v>0</v>
      </c>
      <c r="I619" s="129">
        <f t="shared" si="40"/>
        <v>0</v>
      </c>
      <c r="J619" s="129">
        <f t="shared" si="41"/>
        <v>0</v>
      </c>
    </row>
    <row r="620" spans="1:10" ht="14.1" customHeight="1" x14ac:dyDescent="0.2">
      <c r="A620" s="117" t="s">
        <v>766</v>
      </c>
      <c r="B620" s="117" t="s">
        <v>9</v>
      </c>
      <c r="C620" s="108">
        <v>44084</v>
      </c>
      <c r="D620" s="74" t="s">
        <v>232</v>
      </c>
      <c r="E620" s="111">
        <v>57600</v>
      </c>
      <c r="F620" s="74"/>
      <c r="G620" s="129">
        <f t="shared" si="38"/>
        <v>0</v>
      </c>
      <c r="H620" s="129">
        <f t="shared" si="39"/>
        <v>0</v>
      </c>
      <c r="I620" s="129">
        <f t="shared" si="40"/>
        <v>0</v>
      </c>
      <c r="J620" s="129">
        <f t="shared" si="41"/>
        <v>0</v>
      </c>
    </row>
    <row r="621" spans="1:10" ht="14.1" customHeight="1" x14ac:dyDescent="0.2">
      <c r="A621" s="117" t="s">
        <v>759</v>
      </c>
      <c r="B621" s="117" t="s">
        <v>9</v>
      </c>
      <c r="C621" s="108">
        <v>44085</v>
      </c>
      <c r="D621" s="74" t="s">
        <v>232</v>
      </c>
      <c r="E621" s="111">
        <v>111137.63</v>
      </c>
      <c r="F621" s="74"/>
      <c r="G621" s="129">
        <f t="shared" si="38"/>
        <v>0</v>
      </c>
      <c r="H621" s="129">
        <f t="shared" si="39"/>
        <v>0</v>
      </c>
      <c r="I621" s="129">
        <f t="shared" si="40"/>
        <v>0</v>
      </c>
      <c r="J621" s="129">
        <f t="shared" si="41"/>
        <v>0</v>
      </c>
    </row>
    <row r="622" spans="1:10" ht="14.1" customHeight="1" x14ac:dyDescent="0.2">
      <c r="A622" s="117" t="s">
        <v>769</v>
      </c>
      <c r="B622" s="117" t="s">
        <v>9</v>
      </c>
      <c r="C622" s="108">
        <v>44085</v>
      </c>
      <c r="D622" s="74" t="s">
        <v>232</v>
      </c>
      <c r="E622" s="111">
        <v>50000</v>
      </c>
      <c r="F622" s="74"/>
      <c r="G622" s="129">
        <f t="shared" si="38"/>
        <v>0</v>
      </c>
      <c r="H622" s="129">
        <f t="shared" si="39"/>
        <v>0</v>
      </c>
      <c r="I622" s="129">
        <f t="shared" si="40"/>
        <v>0</v>
      </c>
      <c r="J622" s="129">
        <f t="shared" si="41"/>
        <v>0</v>
      </c>
    </row>
    <row r="623" spans="1:10" ht="14.1" customHeight="1" x14ac:dyDescent="0.2">
      <c r="A623" s="117" t="s">
        <v>773</v>
      </c>
      <c r="B623" s="117" t="s">
        <v>7</v>
      </c>
      <c r="C623" s="108">
        <v>44088</v>
      </c>
      <c r="D623" s="74" t="s">
        <v>65</v>
      </c>
      <c r="E623" s="140">
        <v>0</v>
      </c>
      <c r="F623" s="74"/>
      <c r="G623" s="129">
        <f t="shared" si="38"/>
        <v>0</v>
      </c>
      <c r="H623" s="129">
        <f t="shared" si="39"/>
        <v>0</v>
      </c>
      <c r="I623" s="129">
        <f t="shared" si="40"/>
        <v>0</v>
      </c>
      <c r="J623" s="129">
        <f t="shared" si="41"/>
        <v>0</v>
      </c>
    </row>
    <row r="624" spans="1:10" ht="14.1" customHeight="1" x14ac:dyDescent="0.2">
      <c r="A624" s="117" t="s">
        <v>768</v>
      </c>
      <c r="B624" s="117" t="s">
        <v>8</v>
      </c>
      <c r="C624" s="108">
        <v>44092</v>
      </c>
      <c r="D624" s="74" t="s">
        <v>232</v>
      </c>
      <c r="E624" s="111">
        <v>50000</v>
      </c>
      <c r="F624" s="74"/>
      <c r="G624" s="129">
        <f t="shared" si="38"/>
        <v>0</v>
      </c>
      <c r="H624" s="129">
        <f t="shared" si="39"/>
        <v>0</v>
      </c>
      <c r="I624" s="129">
        <f t="shared" si="40"/>
        <v>0</v>
      </c>
      <c r="J624" s="129">
        <f t="shared" si="41"/>
        <v>0</v>
      </c>
    </row>
    <row r="625" spans="1:10" ht="14.1" customHeight="1" x14ac:dyDescent="0.2">
      <c r="A625" s="117" t="s">
        <v>770</v>
      </c>
      <c r="B625" s="117" t="s">
        <v>9</v>
      </c>
      <c r="C625" s="108">
        <v>44096</v>
      </c>
      <c r="D625" s="74" t="s">
        <v>232</v>
      </c>
      <c r="E625" s="111">
        <v>75000</v>
      </c>
      <c r="F625" s="74"/>
      <c r="G625" s="129">
        <f t="shared" si="38"/>
        <v>0</v>
      </c>
      <c r="H625" s="129">
        <f t="shared" si="39"/>
        <v>0</v>
      </c>
      <c r="I625" s="129">
        <f t="shared" si="40"/>
        <v>0</v>
      </c>
      <c r="J625" s="129">
        <f t="shared" si="41"/>
        <v>0</v>
      </c>
    </row>
    <row r="626" spans="1:10" ht="14.1" customHeight="1" x14ac:dyDescent="0.2">
      <c r="A626" s="117" t="s">
        <v>772</v>
      </c>
      <c r="B626" s="117" t="s">
        <v>2</v>
      </c>
      <c r="C626" s="108">
        <v>44098</v>
      </c>
      <c r="D626" s="74" t="s">
        <v>65</v>
      </c>
      <c r="E626" s="140">
        <v>0</v>
      </c>
      <c r="F626" s="74"/>
      <c r="G626" s="129">
        <f t="shared" si="38"/>
        <v>0</v>
      </c>
      <c r="H626" s="129">
        <f t="shared" si="39"/>
        <v>0</v>
      </c>
      <c r="I626" s="129">
        <f t="shared" si="40"/>
        <v>0</v>
      </c>
      <c r="J626" s="129">
        <f t="shared" si="41"/>
        <v>0</v>
      </c>
    </row>
    <row r="627" spans="1:10" ht="14.1" customHeight="1" x14ac:dyDescent="0.2">
      <c r="A627" s="117" t="s">
        <v>771</v>
      </c>
      <c r="B627" s="117" t="s">
        <v>9</v>
      </c>
      <c r="C627" s="108">
        <v>44099</v>
      </c>
      <c r="D627" s="74" t="s">
        <v>232</v>
      </c>
      <c r="E627" s="74">
        <v>62500</v>
      </c>
      <c r="F627" s="74"/>
      <c r="G627" s="129">
        <f t="shared" si="38"/>
        <v>0</v>
      </c>
      <c r="H627" s="129">
        <f t="shared" si="39"/>
        <v>0</v>
      </c>
      <c r="I627" s="129">
        <f t="shared" si="40"/>
        <v>0</v>
      </c>
      <c r="J627" s="129">
        <f t="shared" si="41"/>
        <v>0</v>
      </c>
    </row>
    <row r="628" spans="1:10" ht="14.1" customHeight="1" x14ac:dyDescent="0.2">
      <c r="A628" s="117" t="s">
        <v>777</v>
      </c>
      <c r="B628" s="117" t="s">
        <v>5</v>
      </c>
      <c r="C628" s="108">
        <v>44102</v>
      </c>
      <c r="D628" s="74" t="s">
        <v>232</v>
      </c>
      <c r="E628" s="74">
        <v>50000</v>
      </c>
      <c r="F628" s="74"/>
      <c r="G628" s="129">
        <f t="shared" si="38"/>
        <v>0</v>
      </c>
      <c r="H628" s="129">
        <f t="shared" si="39"/>
        <v>0</v>
      </c>
      <c r="I628" s="129">
        <f t="shared" si="40"/>
        <v>0</v>
      </c>
      <c r="J628" s="129">
        <f t="shared" si="41"/>
        <v>0</v>
      </c>
    </row>
    <row r="629" spans="1:10" ht="14.1" customHeight="1" x14ac:dyDescent="0.2">
      <c r="A629" s="117" t="s">
        <v>775</v>
      </c>
      <c r="B629" s="117" t="s">
        <v>2</v>
      </c>
      <c r="C629" s="108">
        <v>44104</v>
      </c>
      <c r="D629" s="74" t="s">
        <v>232</v>
      </c>
      <c r="E629" s="74">
        <v>250000</v>
      </c>
      <c r="F629" s="74"/>
      <c r="G629" s="129">
        <f t="shared" si="38"/>
        <v>0</v>
      </c>
      <c r="H629" s="129">
        <f t="shared" si="39"/>
        <v>0</v>
      </c>
      <c r="I629" s="129">
        <f t="shared" si="40"/>
        <v>0</v>
      </c>
      <c r="J629" s="129">
        <f t="shared" si="41"/>
        <v>0</v>
      </c>
    </row>
    <row r="630" spans="1:10" ht="14.1" customHeight="1" x14ac:dyDescent="0.2">
      <c r="A630" s="117" t="s">
        <v>776</v>
      </c>
      <c r="B630" s="117" t="s">
        <v>9</v>
      </c>
      <c r="C630" s="108">
        <v>44106</v>
      </c>
      <c r="D630" s="74" t="s">
        <v>232</v>
      </c>
      <c r="E630" s="74">
        <v>112500</v>
      </c>
      <c r="F630" s="74"/>
      <c r="G630" s="129">
        <f t="shared" si="38"/>
        <v>0</v>
      </c>
      <c r="H630" s="129">
        <f t="shared" si="39"/>
        <v>0</v>
      </c>
      <c r="I630" s="129">
        <f t="shared" si="40"/>
        <v>0</v>
      </c>
      <c r="J630" s="129">
        <f t="shared" si="41"/>
        <v>0</v>
      </c>
    </row>
    <row r="631" spans="1:10" ht="14.1" customHeight="1" x14ac:dyDescent="0.2">
      <c r="A631" s="117" t="s">
        <v>774</v>
      </c>
      <c r="B631" s="117" t="s">
        <v>9</v>
      </c>
      <c r="C631" s="108">
        <v>44111</v>
      </c>
      <c r="D631" s="74" t="s">
        <v>232</v>
      </c>
      <c r="E631" s="74">
        <v>75000</v>
      </c>
      <c r="F631" s="74"/>
      <c r="G631" s="129">
        <f t="shared" si="38"/>
        <v>0</v>
      </c>
      <c r="H631" s="129">
        <f t="shared" si="39"/>
        <v>0</v>
      </c>
      <c r="I631" s="129">
        <f t="shared" si="40"/>
        <v>0</v>
      </c>
      <c r="J631" s="129">
        <f t="shared" si="41"/>
        <v>0</v>
      </c>
    </row>
    <row r="632" spans="1:10" ht="14.1" customHeight="1" x14ac:dyDescent="0.2">
      <c r="A632" s="117" t="s">
        <v>778</v>
      </c>
      <c r="B632" s="117" t="s">
        <v>9</v>
      </c>
      <c r="C632" s="108">
        <v>44117</v>
      </c>
      <c r="D632" s="74" t="s">
        <v>232</v>
      </c>
      <c r="E632" s="74">
        <v>51600</v>
      </c>
      <c r="F632" s="74"/>
      <c r="G632" s="129">
        <f t="shared" si="38"/>
        <v>0</v>
      </c>
      <c r="H632" s="129">
        <f t="shared" si="39"/>
        <v>0</v>
      </c>
      <c r="I632" s="129">
        <f t="shared" si="40"/>
        <v>0</v>
      </c>
      <c r="J632" s="129">
        <f t="shared" si="41"/>
        <v>0</v>
      </c>
    </row>
    <row r="633" spans="1:10" ht="14.1" customHeight="1" x14ac:dyDescent="0.2">
      <c r="A633" s="117" t="s">
        <v>779</v>
      </c>
      <c r="B633" s="117" t="s">
        <v>9</v>
      </c>
      <c r="C633" s="108">
        <v>44132</v>
      </c>
      <c r="D633" s="74" t="s">
        <v>232</v>
      </c>
      <c r="E633" s="74">
        <v>150300</v>
      </c>
      <c r="F633" s="74"/>
      <c r="G633" s="129">
        <f t="shared" si="38"/>
        <v>0</v>
      </c>
      <c r="H633" s="129">
        <f t="shared" si="39"/>
        <v>0</v>
      </c>
      <c r="I633" s="129">
        <f t="shared" si="40"/>
        <v>0</v>
      </c>
      <c r="J633" s="129">
        <f t="shared" si="41"/>
        <v>0</v>
      </c>
    </row>
    <row r="634" spans="1:10" ht="14.1" customHeight="1" x14ac:dyDescent="0.2">
      <c r="A634" s="117" t="s">
        <v>781</v>
      </c>
      <c r="B634" s="117" t="s">
        <v>2</v>
      </c>
      <c r="C634" s="108">
        <v>44133</v>
      </c>
      <c r="D634" s="74" t="s">
        <v>232</v>
      </c>
      <c r="E634" s="74">
        <v>750000</v>
      </c>
      <c r="F634" s="74"/>
      <c r="G634" s="129">
        <f t="shared" si="38"/>
        <v>0</v>
      </c>
      <c r="H634" s="129">
        <f t="shared" si="39"/>
        <v>0</v>
      </c>
      <c r="I634" s="129">
        <f t="shared" si="40"/>
        <v>0</v>
      </c>
      <c r="J634" s="129">
        <f t="shared" si="41"/>
        <v>0</v>
      </c>
    </row>
    <row r="635" spans="1:10" ht="14.1" customHeight="1" x14ac:dyDescent="0.2">
      <c r="A635" s="117" t="s">
        <v>783</v>
      </c>
      <c r="B635" s="117" t="s">
        <v>1</v>
      </c>
      <c r="C635" s="108">
        <v>44138</v>
      </c>
      <c r="D635" s="74" t="s">
        <v>232</v>
      </c>
      <c r="E635" s="74">
        <v>50000</v>
      </c>
      <c r="F635" s="74"/>
      <c r="G635" s="129">
        <f t="shared" si="38"/>
        <v>0</v>
      </c>
      <c r="H635" s="129">
        <f t="shared" si="39"/>
        <v>0</v>
      </c>
      <c r="I635" s="129">
        <f t="shared" si="40"/>
        <v>0</v>
      </c>
      <c r="J635" s="129">
        <f t="shared" si="41"/>
        <v>0</v>
      </c>
    </row>
    <row r="636" spans="1:10" ht="14.1" customHeight="1" x14ac:dyDescent="0.2">
      <c r="A636" s="117" t="s">
        <v>784</v>
      </c>
      <c r="B636" s="117" t="s">
        <v>2</v>
      </c>
      <c r="C636" s="108">
        <v>44139</v>
      </c>
      <c r="D636" s="74" t="s">
        <v>232</v>
      </c>
      <c r="E636" s="74">
        <v>1039146.75</v>
      </c>
      <c r="F636" s="74"/>
      <c r="G636" s="129">
        <f t="shared" si="38"/>
        <v>0</v>
      </c>
      <c r="H636" s="129">
        <f t="shared" si="39"/>
        <v>0</v>
      </c>
      <c r="I636" s="129">
        <f t="shared" si="40"/>
        <v>0</v>
      </c>
      <c r="J636" s="129">
        <f t="shared" si="41"/>
        <v>0</v>
      </c>
    </row>
    <row r="637" spans="1:10" ht="14.1" customHeight="1" x14ac:dyDescent="0.2">
      <c r="A637" s="117" t="s">
        <v>785</v>
      </c>
      <c r="B637" s="117" t="s">
        <v>2</v>
      </c>
      <c r="C637" s="108">
        <v>44139</v>
      </c>
      <c r="D637" s="74" t="s">
        <v>232</v>
      </c>
      <c r="E637" s="74">
        <v>250000</v>
      </c>
      <c r="F637" s="74"/>
      <c r="G637" s="129">
        <f t="shared" si="38"/>
        <v>0</v>
      </c>
      <c r="H637" s="129">
        <f t="shared" si="39"/>
        <v>0</v>
      </c>
      <c r="I637" s="129">
        <f t="shared" si="40"/>
        <v>0</v>
      </c>
      <c r="J637" s="129">
        <f t="shared" si="41"/>
        <v>0</v>
      </c>
    </row>
    <row r="638" spans="1:10" ht="14.1" customHeight="1" x14ac:dyDescent="0.2">
      <c r="A638" s="117" t="s">
        <v>780</v>
      </c>
      <c r="B638" s="117" t="s">
        <v>7</v>
      </c>
      <c r="C638" s="108">
        <v>44145</v>
      </c>
      <c r="D638" s="74" t="s">
        <v>232</v>
      </c>
      <c r="E638" s="74">
        <v>87500</v>
      </c>
      <c r="F638" s="74"/>
      <c r="G638" s="129">
        <f t="shared" si="38"/>
        <v>0</v>
      </c>
      <c r="H638" s="129">
        <f t="shared" si="39"/>
        <v>0</v>
      </c>
      <c r="I638" s="129">
        <f t="shared" si="40"/>
        <v>0</v>
      </c>
      <c r="J638" s="129">
        <f t="shared" si="41"/>
        <v>0</v>
      </c>
    </row>
    <row r="639" spans="1:10" ht="14.1" customHeight="1" x14ac:dyDescent="0.2">
      <c r="A639" s="117" t="s">
        <v>782</v>
      </c>
      <c r="B639" s="117" t="s">
        <v>1</v>
      </c>
      <c r="C639" s="108">
        <v>44147</v>
      </c>
      <c r="D639" s="74" t="s">
        <v>232</v>
      </c>
      <c r="E639" s="74">
        <v>125000</v>
      </c>
      <c r="F639" s="74"/>
      <c r="G639" s="129">
        <f t="shared" si="38"/>
        <v>0</v>
      </c>
      <c r="H639" s="129">
        <f t="shared" si="39"/>
        <v>0</v>
      </c>
      <c r="I639" s="129">
        <f t="shared" si="40"/>
        <v>0</v>
      </c>
      <c r="J639" s="129">
        <f t="shared" si="41"/>
        <v>0</v>
      </c>
    </row>
    <row r="640" spans="1:10" ht="14.1" customHeight="1" x14ac:dyDescent="0.2">
      <c r="A640" s="117" t="s">
        <v>789</v>
      </c>
      <c r="B640" s="117" t="s">
        <v>6</v>
      </c>
      <c r="C640" s="108">
        <v>44151</v>
      </c>
      <c r="D640" s="74" t="s">
        <v>232</v>
      </c>
      <c r="E640" s="74">
        <v>157500</v>
      </c>
      <c r="F640" s="74"/>
      <c r="G640" s="129">
        <f t="shared" si="38"/>
        <v>0</v>
      </c>
      <c r="H640" s="129">
        <f t="shared" si="39"/>
        <v>0</v>
      </c>
      <c r="I640" s="129">
        <f t="shared" si="40"/>
        <v>0</v>
      </c>
      <c r="J640" s="129">
        <f t="shared" si="41"/>
        <v>0</v>
      </c>
    </row>
    <row r="641" spans="1:10" ht="14.1" customHeight="1" x14ac:dyDescent="0.2">
      <c r="A641" s="117" t="s">
        <v>787</v>
      </c>
      <c r="B641" s="117" t="s">
        <v>2</v>
      </c>
      <c r="C641" s="108">
        <v>44158</v>
      </c>
      <c r="D641" s="74" t="s">
        <v>232</v>
      </c>
      <c r="E641" s="74">
        <v>96800</v>
      </c>
      <c r="F641" s="74"/>
      <c r="G641" s="129">
        <f t="shared" si="38"/>
        <v>0</v>
      </c>
      <c r="H641" s="129">
        <f t="shared" si="39"/>
        <v>0</v>
      </c>
      <c r="I641" s="129">
        <f t="shared" si="40"/>
        <v>0</v>
      </c>
      <c r="J641" s="129">
        <f t="shared" si="41"/>
        <v>0</v>
      </c>
    </row>
    <row r="642" spans="1:10" ht="14.1" customHeight="1" x14ac:dyDescent="0.2">
      <c r="A642" s="117" t="s">
        <v>788</v>
      </c>
      <c r="B642" s="117" t="s">
        <v>2</v>
      </c>
      <c r="C642" s="108">
        <v>44159</v>
      </c>
      <c r="D642" s="74" t="s">
        <v>232</v>
      </c>
      <c r="E642" s="74">
        <v>96800</v>
      </c>
      <c r="F642" s="74"/>
      <c r="G642" s="129">
        <f t="shared" si="38"/>
        <v>0</v>
      </c>
      <c r="H642" s="129">
        <f t="shared" si="39"/>
        <v>0</v>
      </c>
      <c r="I642" s="129">
        <f t="shared" si="40"/>
        <v>0</v>
      </c>
      <c r="J642" s="129">
        <f t="shared" si="41"/>
        <v>0</v>
      </c>
    </row>
    <row r="643" spans="1:10" ht="14.1" customHeight="1" x14ac:dyDescent="0.2">
      <c r="A643" s="117" t="s">
        <v>786</v>
      </c>
      <c r="B643" s="117" t="s">
        <v>9</v>
      </c>
      <c r="C643" s="108">
        <v>44165</v>
      </c>
      <c r="D643" s="74" t="s">
        <v>232</v>
      </c>
      <c r="E643" s="74">
        <v>58401.04</v>
      </c>
      <c r="F643" s="74"/>
      <c r="G643" s="129">
        <f t="shared" si="38"/>
        <v>0</v>
      </c>
      <c r="H643" s="129">
        <f t="shared" si="39"/>
        <v>0</v>
      </c>
      <c r="I643" s="129">
        <f t="shared" si="40"/>
        <v>0</v>
      </c>
      <c r="J643" s="129">
        <f t="shared" si="41"/>
        <v>0</v>
      </c>
    </row>
    <row r="644" spans="1:10" ht="14.1" customHeight="1" x14ac:dyDescent="0.2">
      <c r="A644" s="117" t="s">
        <v>790</v>
      </c>
      <c r="B644" s="117" t="s">
        <v>9</v>
      </c>
      <c r="C644" s="108">
        <v>44165</v>
      </c>
      <c r="D644" s="74" t="s">
        <v>232</v>
      </c>
      <c r="E644" s="74">
        <v>50000</v>
      </c>
      <c r="F644" s="74"/>
      <c r="G644" s="129">
        <f t="shared" si="38"/>
        <v>0</v>
      </c>
      <c r="H644" s="129">
        <f t="shared" si="39"/>
        <v>0</v>
      </c>
      <c r="I644" s="129">
        <f t="shared" si="40"/>
        <v>0</v>
      </c>
      <c r="J644" s="129">
        <f t="shared" si="41"/>
        <v>0</v>
      </c>
    </row>
    <row r="645" spans="1:10" ht="14.1" customHeight="1" x14ac:dyDescent="0.2">
      <c r="A645" s="117" t="s">
        <v>792</v>
      </c>
      <c r="B645" s="117" t="s">
        <v>1</v>
      </c>
      <c r="C645" s="108">
        <v>44167</v>
      </c>
      <c r="D645" s="74" t="s">
        <v>232</v>
      </c>
      <c r="E645" s="74">
        <v>300000</v>
      </c>
      <c r="F645" s="74"/>
      <c r="G645" s="129">
        <f t="shared" si="38"/>
        <v>0</v>
      </c>
      <c r="H645" s="129">
        <f t="shared" si="39"/>
        <v>0</v>
      </c>
      <c r="I645" s="129">
        <f t="shared" si="40"/>
        <v>0</v>
      </c>
      <c r="J645" s="129">
        <f t="shared" si="41"/>
        <v>0</v>
      </c>
    </row>
    <row r="646" spans="1:10" ht="14.1" customHeight="1" x14ac:dyDescent="0.2">
      <c r="A646" s="117" t="s">
        <v>793</v>
      </c>
      <c r="B646" s="117" t="s">
        <v>9</v>
      </c>
      <c r="C646" s="108">
        <v>44172</v>
      </c>
      <c r="D646" s="74" t="s">
        <v>63</v>
      </c>
      <c r="E646" s="74">
        <v>100000</v>
      </c>
      <c r="F646" s="74"/>
      <c r="G646" s="129">
        <f t="shared" si="38"/>
        <v>0</v>
      </c>
      <c r="H646" s="129">
        <f t="shared" si="39"/>
        <v>0</v>
      </c>
      <c r="I646" s="129">
        <f t="shared" si="40"/>
        <v>0</v>
      </c>
      <c r="J646" s="129">
        <f t="shared" si="41"/>
        <v>0</v>
      </c>
    </row>
    <row r="647" spans="1:10" ht="14.1" customHeight="1" x14ac:dyDescent="0.2">
      <c r="A647" s="117" t="s">
        <v>795</v>
      </c>
      <c r="B647" s="117" t="s">
        <v>2</v>
      </c>
      <c r="C647" s="108">
        <v>44173</v>
      </c>
      <c r="D647" s="74" t="s">
        <v>63</v>
      </c>
      <c r="E647" s="74">
        <v>50000</v>
      </c>
      <c r="F647" s="74"/>
      <c r="G647" s="129">
        <f t="shared" si="38"/>
        <v>0</v>
      </c>
      <c r="H647" s="129">
        <f t="shared" si="39"/>
        <v>0</v>
      </c>
      <c r="I647" s="129">
        <f t="shared" si="40"/>
        <v>0</v>
      </c>
      <c r="J647" s="129">
        <f t="shared" si="41"/>
        <v>0</v>
      </c>
    </row>
    <row r="648" spans="1:10" ht="14.1" customHeight="1" x14ac:dyDescent="0.2">
      <c r="A648" s="117" t="s">
        <v>797</v>
      </c>
      <c r="B648" s="117" t="s">
        <v>2</v>
      </c>
      <c r="C648" s="108">
        <v>44176</v>
      </c>
      <c r="D648" s="74" t="s">
        <v>63</v>
      </c>
      <c r="E648" s="74">
        <v>175000</v>
      </c>
      <c r="F648" s="74"/>
      <c r="G648" s="129">
        <f t="shared" si="38"/>
        <v>0</v>
      </c>
      <c r="H648" s="129">
        <f t="shared" si="39"/>
        <v>0</v>
      </c>
      <c r="I648" s="129">
        <f t="shared" si="40"/>
        <v>0</v>
      </c>
      <c r="J648" s="129">
        <f t="shared" si="41"/>
        <v>0</v>
      </c>
    </row>
    <row r="649" spans="1:10" ht="14.1" customHeight="1" x14ac:dyDescent="0.2">
      <c r="A649" s="117" t="s">
        <v>791</v>
      </c>
      <c r="B649" s="117" t="s">
        <v>2</v>
      </c>
      <c r="C649" s="108">
        <v>44179</v>
      </c>
      <c r="D649" s="74" t="s">
        <v>65</v>
      </c>
      <c r="E649" s="141">
        <v>0</v>
      </c>
      <c r="F649" s="74"/>
      <c r="G649" s="129">
        <f t="shared" ref="G649:G657" si="42">IF(E649&lt;=H648,E649,H648)</f>
        <v>0</v>
      </c>
      <c r="H649" s="129">
        <f t="shared" ref="H649:H657" si="43">H648-G649</f>
        <v>0</v>
      </c>
      <c r="I649" s="129">
        <f t="shared" ref="I649:I657" si="44">IF(E649-G649&lt;=J648,E649-G649,J648)</f>
        <v>0</v>
      </c>
      <c r="J649" s="129">
        <f t="shared" ref="J649:J657" si="45">J648-I649</f>
        <v>0</v>
      </c>
    </row>
    <row r="650" spans="1:10" ht="14.1" customHeight="1" x14ac:dyDescent="0.2">
      <c r="A650" s="117" t="s">
        <v>794</v>
      </c>
      <c r="B650" s="117" t="s">
        <v>2</v>
      </c>
      <c r="C650" s="108">
        <v>44181</v>
      </c>
      <c r="D650" s="74" t="s">
        <v>63</v>
      </c>
      <c r="E650" s="74">
        <v>50000</v>
      </c>
      <c r="F650" s="74"/>
      <c r="G650" s="129">
        <f t="shared" si="42"/>
        <v>0</v>
      </c>
      <c r="H650" s="129">
        <f t="shared" si="43"/>
        <v>0</v>
      </c>
      <c r="I650" s="129">
        <f t="shared" si="44"/>
        <v>0</v>
      </c>
      <c r="J650" s="129">
        <f t="shared" si="45"/>
        <v>0</v>
      </c>
    </row>
    <row r="651" spans="1:10" ht="14.1" customHeight="1" x14ac:dyDescent="0.2">
      <c r="A651" s="117" t="s">
        <v>798</v>
      </c>
      <c r="B651" s="117" t="s">
        <v>40</v>
      </c>
      <c r="C651" s="108">
        <v>44181</v>
      </c>
      <c r="D651" s="74" t="s">
        <v>63</v>
      </c>
      <c r="E651" s="74">
        <v>250000</v>
      </c>
      <c r="F651" s="74"/>
      <c r="G651" s="129">
        <f t="shared" si="42"/>
        <v>0</v>
      </c>
      <c r="H651" s="129">
        <f t="shared" si="43"/>
        <v>0</v>
      </c>
      <c r="I651" s="129">
        <f t="shared" si="44"/>
        <v>0</v>
      </c>
      <c r="J651" s="129">
        <f t="shared" si="45"/>
        <v>0</v>
      </c>
    </row>
    <row r="652" spans="1:10" ht="14.1" customHeight="1" x14ac:dyDescent="0.2">
      <c r="A652" s="117" t="s">
        <v>799</v>
      </c>
      <c r="B652" s="117" t="s">
        <v>2</v>
      </c>
      <c r="C652" s="108">
        <v>44183</v>
      </c>
      <c r="D652" s="74" t="s">
        <v>63</v>
      </c>
      <c r="E652" s="74">
        <v>50000</v>
      </c>
      <c r="F652" s="74"/>
      <c r="G652" s="129">
        <f t="shared" si="42"/>
        <v>0</v>
      </c>
      <c r="H652" s="129">
        <f t="shared" si="43"/>
        <v>0</v>
      </c>
      <c r="I652" s="129">
        <f t="shared" si="44"/>
        <v>0</v>
      </c>
      <c r="J652" s="129">
        <f t="shared" si="45"/>
        <v>0</v>
      </c>
    </row>
    <row r="653" spans="1:10" ht="14.1" customHeight="1" x14ac:dyDescent="0.2">
      <c r="A653" s="117" t="s">
        <v>800</v>
      </c>
      <c r="B653" s="117" t="s">
        <v>2</v>
      </c>
      <c r="C653" s="108">
        <v>44183</v>
      </c>
      <c r="D653" s="74" t="s">
        <v>63</v>
      </c>
      <c r="E653" s="74">
        <v>75000</v>
      </c>
      <c r="F653" s="74"/>
      <c r="G653" s="129">
        <f t="shared" si="42"/>
        <v>0</v>
      </c>
      <c r="H653" s="129">
        <f t="shared" si="43"/>
        <v>0</v>
      </c>
      <c r="I653" s="129">
        <f t="shared" si="44"/>
        <v>0</v>
      </c>
      <c r="J653" s="129">
        <f t="shared" si="45"/>
        <v>0</v>
      </c>
    </row>
    <row r="654" spans="1:10" ht="14.1" customHeight="1" x14ac:dyDescent="0.2">
      <c r="A654" s="117" t="s">
        <v>804</v>
      </c>
      <c r="B654" s="117" t="s">
        <v>8</v>
      </c>
      <c r="C654" s="108">
        <v>44183</v>
      </c>
      <c r="D654" s="74" t="s">
        <v>63</v>
      </c>
      <c r="E654" s="74">
        <v>2500000</v>
      </c>
      <c r="F654" s="74"/>
      <c r="G654" s="129">
        <f t="shared" si="42"/>
        <v>0</v>
      </c>
      <c r="H654" s="129">
        <f t="shared" si="43"/>
        <v>0</v>
      </c>
      <c r="I654" s="129">
        <f t="shared" si="44"/>
        <v>0</v>
      </c>
      <c r="J654" s="129">
        <f t="shared" si="45"/>
        <v>0</v>
      </c>
    </row>
    <row r="655" spans="1:10" ht="14.1" customHeight="1" x14ac:dyDescent="0.2">
      <c r="A655" s="117" t="s">
        <v>805</v>
      </c>
      <c r="B655" s="117" t="s">
        <v>8</v>
      </c>
      <c r="C655" s="108">
        <v>44183</v>
      </c>
      <c r="D655" s="74" t="s">
        <v>63</v>
      </c>
      <c r="E655" s="74">
        <v>232500</v>
      </c>
      <c r="F655" s="74"/>
      <c r="G655" s="129">
        <f t="shared" si="42"/>
        <v>0</v>
      </c>
      <c r="H655" s="129">
        <f t="shared" si="43"/>
        <v>0</v>
      </c>
      <c r="I655" s="129">
        <f t="shared" si="44"/>
        <v>0</v>
      </c>
      <c r="J655" s="129">
        <f t="shared" si="45"/>
        <v>0</v>
      </c>
    </row>
    <row r="656" spans="1:10" ht="14.1" customHeight="1" x14ac:dyDescent="0.2">
      <c r="A656" s="117" t="s">
        <v>801</v>
      </c>
      <c r="B656" s="120" t="s">
        <v>2</v>
      </c>
      <c r="C656" s="108">
        <v>44187</v>
      </c>
      <c r="D656" s="74" t="s">
        <v>63</v>
      </c>
      <c r="E656" s="74">
        <v>2000000</v>
      </c>
      <c r="F656" s="74"/>
      <c r="G656" s="129">
        <f>IF(E656&lt;=H655,E656,H655)</f>
        <v>0</v>
      </c>
      <c r="H656" s="129">
        <f t="shared" si="43"/>
        <v>0</v>
      </c>
      <c r="I656" s="129">
        <f t="shared" si="44"/>
        <v>0</v>
      </c>
      <c r="J656" s="129">
        <f t="shared" si="45"/>
        <v>0</v>
      </c>
    </row>
    <row r="657" spans="1:10" ht="14.1" customHeight="1" x14ac:dyDescent="0.2">
      <c r="A657" s="117" t="s">
        <v>802</v>
      </c>
      <c r="B657" s="120" t="s">
        <v>9</v>
      </c>
      <c r="C657" s="108">
        <v>44188</v>
      </c>
      <c r="D657" s="74" t="s">
        <v>63</v>
      </c>
      <c r="E657" s="74">
        <v>125000</v>
      </c>
      <c r="F657" s="74"/>
      <c r="G657" s="129">
        <f t="shared" si="42"/>
        <v>0</v>
      </c>
      <c r="H657" s="129">
        <f t="shared" si="43"/>
        <v>0</v>
      </c>
      <c r="I657" s="129">
        <f t="shared" si="44"/>
        <v>0</v>
      </c>
      <c r="J657" s="129">
        <f t="shared" si="45"/>
        <v>0</v>
      </c>
    </row>
    <row r="658" spans="1:10" ht="14.1" customHeight="1" x14ac:dyDescent="0.2">
      <c r="A658" s="117" t="s">
        <v>803</v>
      </c>
      <c r="B658" s="120" t="s">
        <v>2</v>
      </c>
      <c r="C658" s="108">
        <v>44194</v>
      </c>
      <c r="D658" s="74" t="s">
        <v>63</v>
      </c>
      <c r="E658" s="74">
        <v>2000000</v>
      </c>
      <c r="F658" s="74"/>
      <c r="G658" s="129">
        <f t="shared" ref="G658:G660" si="46">IF(E658&lt;=H657,E658,H657)</f>
        <v>0</v>
      </c>
      <c r="H658" s="129">
        <f t="shared" ref="H658:H660" si="47">H657-G658</f>
        <v>0</v>
      </c>
      <c r="I658" s="129">
        <f t="shared" ref="I658:I660" si="48">IF(E658-G658&lt;=J657,E658-G658,J657)</f>
        <v>0</v>
      </c>
      <c r="J658" s="129">
        <f t="shared" ref="J658:J660" si="49">J657-I658</f>
        <v>0</v>
      </c>
    </row>
    <row r="659" spans="1:10" ht="14.1" customHeight="1" x14ac:dyDescent="0.2">
      <c r="A659" s="117" t="s">
        <v>796</v>
      </c>
      <c r="B659" s="120" t="s">
        <v>9</v>
      </c>
      <c r="C659" s="108">
        <v>44196</v>
      </c>
      <c r="D659" s="74" t="s">
        <v>63</v>
      </c>
      <c r="E659" s="74">
        <v>125000</v>
      </c>
      <c r="F659" s="74"/>
      <c r="G659" s="129">
        <f t="shared" si="46"/>
        <v>0</v>
      </c>
      <c r="H659" s="129">
        <f t="shared" si="47"/>
        <v>0</v>
      </c>
      <c r="I659" s="129">
        <f t="shared" si="48"/>
        <v>0</v>
      </c>
      <c r="J659" s="129">
        <f t="shared" si="49"/>
        <v>0</v>
      </c>
    </row>
    <row r="660" spans="1:10" ht="14.1" customHeight="1" x14ac:dyDescent="0.2">
      <c r="A660" s="117" t="s">
        <v>806</v>
      </c>
      <c r="B660" s="120" t="s">
        <v>1</v>
      </c>
      <c r="C660" s="108">
        <v>44201</v>
      </c>
      <c r="D660" s="74" t="s">
        <v>63</v>
      </c>
      <c r="E660" s="74">
        <v>100000</v>
      </c>
      <c r="F660" s="74"/>
      <c r="G660" s="129">
        <f t="shared" si="46"/>
        <v>0</v>
      </c>
      <c r="H660" s="129">
        <f t="shared" si="47"/>
        <v>0</v>
      </c>
      <c r="I660" s="129">
        <f t="shared" si="48"/>
        <v>0</v>
      </c>
      <c r="J660" s="129">
        <f t="shared" si="49"/>
        <v>0</v>
      </c>
    </row>
    <row r="661" spans="1:10" ht="14.1" customHeight="1" x14ac:dyDescent="0.2">
      <c r="A661" s="117" t="s">
        <v>809</v>
      </c>
      <c r="B661" s="120" t="s">
        <v>2</v>
      </c>
      <c r="C661" s="119">
        <v>44216</v>
      </c>
      <c r="D661" s="74" t="s">
        <v>63</v>
      </c>
      <c r="E661" s="74">
        <v>50000</v>
      </c>
      <c r="F661" s="74"/>
      <c r="G661" s="129">
        <f t="shared" ref="G661:G669" si="50">IF(E661&lt;=H660,E661,H660)</f>
        <v>0</v>
      </c>
      <c r="H661" s="129">
        <f t="shared" ref="H661:H669" si="51">H660-G661</f>
        <v>0</v>
      </c>
      <c r="I661" s="129">
        <f t="shared" ref="I661:I669" si="52">IF(E661-G661&lt;=J660,E661-G661,J660)</f>
        <v>0</v>
      </c>
      <c r="J661" s="129">
        <f t="shared" ref="J661:J669" si="53">J660-I661</f>
        <v>0</v>
      </c>
    </row>
    <row r="662" spans="1:10" ht="14.1" customHeight="1" x14ac:dyDescent="0.2">
      <c r="A662" s="117" t="s">
        <v>811</v>
      </c>
      <c r="B662" s="120" t="s">
        <v>1</v>
      </c>
      <c r="C662" s="119">
        <v>44224</v>
      </c>
      <c r="D662" s="74" t="s">
        <v>63</v>
      </c>
      <c r="E662" s="74">
        <v>81186.25</v>
      </c>
      <c r="F662" s="74"/>
      <c r="G662" s="129">
        <f t="shared" si="50"/>
        <v>0</v>
      </c>
      <c r="H662" s="129">
        <f t="shared" si="51"/>
        <v>0</v>
      </c>
      <c r="I662" s="129">
        <f t="shared" si="52"/>
        <v>0</v>
      </c>
      <c r="J662" s="129">
        <f t="shared" si="53"/>
        <v>0</v>
      </c>
    </row>
    <row r="663" spans="1:10" ht="14.1" customHeight="1" x14ac:dyDescent="0.2">
      <c r="A663" s="117" t="s">
        <v>808</v>
      </c>
      <c r="B663" s="120" t="s">
        <v>9</v>
      </c>
      <c r="C663" s="119">
        <v>44228</v>
      </c>
      <c r="D663" s="74" t="s">
        <v>63</v>
      </c>
      <c r="E663" s="74">
        <v>50000</v>
      </c>
      <c r="F663" s="74"/>
      <c r="G663" s="129">
        <f t="shared" si="50"/>
        <v>0</v>
      </c>
      <c r="H663" s="129">
        <f t="shared" si="51"/>
        <v>0</v>
      </c>
      <c r="I663" s="129">
        <f t="shared" si="52"/>
        <v>0</v>
      </c>
      <c r="J663" s="129">
        <f t="shared" si="53"/>
        <v>0</v>
      </c>
    </row>
    <row r="664" spans="1:10" ht="14.1" customHeight="1" x14ac:dyDescent="0.2">
      <c r="A664" s="117" t="s">
        <v>810</v>
      </c>
      <c r="B664" s="120" t="s">
        <v>9</v>
      </c>
      <c r="C664" s="119">
        <v>44228</v>
      </c>
      <c r="D664" s="74" t="s">
        <v>63</v>
      </c>
      <c r="E664" s="74">
        <v>150000</v>
      </c>
      <c r="F664" s="74"/>
      <c r="G664" s="129">
        <f t="shared" si="50"/>
        <v>0</v>
      </c>
      <c r="H664" s="129">
        <f t="shared" si="51"/>
        <v>0</v>
      </c>
      <c r="I664" s="129">
        <f t="shared" si="52"/>
        <v>0</v>
      </c>
      <c r="J664" s="129">
        <f t="shared" si="53"/>
        <v>0</v>
      </c>
    </row>
    <row r="665" spans="1:10" ht="14.1" customHeight="1" x14ac:dyDescent="0.2">
      <c r="A665" s="117" t="s">
        <v>812</v>
      </c>
      <c r="B665" s="120" t="s">
        <v>6</v>
      </c>
      <c r="C665" s="119">
        <v>44231</v>
      </c>
      <c r="D665" s="74" t="s">
        <v>63</v>
      </c>
      <c r="E665" s="74">
        <v>750000</v>
      </c>
      <c r="F665" s="74"/>
      <c r="G665" s="129">
        <f t="shared" si="50"/>
        <v>0</v>
      </c>
      <c r="H665" s="129">
        <f t="shared" si="51"/>
        <v>0</v>
      </c>
      <c r="I665" s="129">
        <f t="shared" si="52"/>
        <v>0</v>
      </c>
      <c r="J665" s="129">
        <f t="shared" si="53"/>
        <v>0</v>
      </c>
    </row>
    <row r="666" spans="1:10" ht="14.1" customHeight="1" x14ac:dyDescent="0.2">
      <c r="A666" s="117" t="s">
        <v>813</v>
      </c>
      <c r="B666" s="120" t="s">
        <v>6</v>
      </c>
      <c r="C666" s="119">
        <v>44238</v>
      </c>
      <c r="D666" s="74" t="s">
        <v>63</v>
      </c>
      <c r="E666" s="74">
        <v>2000000</v>
      </c>
      <c r="F666" s="74"/>
      <c r="G666" s="129">
        <f t="shared" si="50"/>
        <v>0</v>
      </c>
      <c r="H666" s="129">
        <f t="shared" si="51"/>
        <v>0</v>
      </c>
      <c r="I666" s="129">
        <f t="shared" si="52"/>
        <v>0</v>
      </c>
      <c r="J666" s="129">
        <f t="shared" si="53"/>
        <v>0</v>
      </c>
    </row>
    <row r="667" spans="1:10" ht="14.1" customHeight="1" x14ac:dyDescent="0.2">
      <c r="A667" s="117" t="s">
        <v>815</v>
      </c>
      <c r="B667" s="120" t="s">
        <v>2</v>
      </c>
      <c r="C667" s="119">
        <v>44239</v>
      </c>
      <c r="D667" s="74" t="s">
        <v>63</v>
      </c>
      <c r="E667" s="74">
        <v>150000</v>
      </c>
      <c r="F667" s="74"/>
      <c r="G667" s="129">
        <f t="shared" si="50"/>
        <v>0</v>
      </c>
      <c r="H667" s="129">
        <f t="shared" si="51"/>
        <v>0</v>
      </c>
      <c r="I667" s="129">
        <f t="shared" si="52"/>
        <v>0</v>
      </c>
      <c r="J667" s="129">
        <f t="shared" si="53"/>
        <v>0</v>
      </c>
    </row>
    <row r="668" spans="1:10" ht="14.1" customHeight="1" x14ac:dyDescent="0.2">
      <c r="A668" s="117" t="s">
        <v>816</v>
      </c>
      <c r="B668" s="120" t="s">
        <v>8</v>
      </c>
      <c r="C668" s="119">
        <v>44252</v>
      </c>
      <c r="D668" s="74" t="s">
        <v>63</v>
      </c>
      <c r="E668" s="74">
        <v>5000000</v>
      </c>
      <c r="F668" s="74"/>
      <c r="G668" s="129">
        <f t="shared" si="50"/>
        <v>0</v>
      </c>
      <c r="H668" s="129">
        <f t="shared" si="51"/>
        <v>0</v>
      </c>
      <c r="I668" s="129">
        <f t="shared" si="52"/>
        <v>0</v>
      </c>
      <c r="J668" s="129">
        <f t="shared" si="53"/>
        <v>0</v>
      </c>
    </row>
    <row r="669" spans="1:10" ht="14.1" customHeight="1" x14ac:dyDescent="0.2">
      <c r="A669" s="117" t="s">
        <v>814</v>
      </c>
      <c r="B669" s="120" t="s">
        <v>1</v>
      </c>
      <c r="C669" s="119">
        <v>44257</v>
      </c>
      <c r="D669" s="74" t="s">
        <v>63</v>
      </c>
      <c r="E669" s="74">
        <v>4079852.62</v>
      </c>
      <c r="F669" s="74"/>
      <c r="G669" s="129">
        <f t="shared" si="50"/>
        <v>0</v>
      </c>
      <c r="H669" s="129">
        <f t="shared" si="51"/>
        <v>0</v>
      </c>
      <c r="I669" s="129">
        <f t="shared" si="52"/>
        <v>0</v>
      </c>
      <c r="J669" s="129">
        <f t="shared" si="53"/>
        <v>0</v>
      </c>
    </row>
    <row r="670" spans="1:10" ht="15" x14ac:dyDescent="0.25">
      <c r="B670" s="118" t="s">
        <v>64</v>
      </c>
      <c r="C670" s="109">
        <f>COUNT(C7:C669)</f>
        <v>663</v>
      </c>
      <c r="E670" s="112">
        <f>SUM(E$7:E669)-SUM(G$7:G669)-SUM(I$7:I669)</f>
        <v>255657940.32999995</v>
      </c>
      <c r="G670" s="129">
        <f>SUM(G7:G669)</f>
        <v>0</v>
      </c>
      <c r="I670" s="129">
        <f>SUM(I7:I669)</f>
        <v>0</v>
      </c>
    </row>
    <row r="691" spans="2:8" ht="15" x14ac:dyDescent="0.25">
      <c r="B691" s="118" t="s">
        <v>384</v>
      </c>
      <c r="G691" s="129"/>
      <c r="H691" s="129"/>
    </row>
    <row r="692" spans="2:8" x14ac:dyDescent="0.2">
      <c r="B692" s="117" t="s">
        <v>385</v>
      </c>
      <c r="E692" s="111"/>
    </row>
    <row r="693" spans="2:8" x14ac:dyDescent="0.2">
      <c r="B693" s="117" t="s">
        <v>386</v>
      </c>
      <c r="E693" s="111"/>
    </row>
    <row r="694" spans="2:8" x14ac:dyDescent="0.2">
      <c r="B694" s="117" t="s">
        <v>493</v>
      </c>
      <c r="E694" s="111"/>
    </row>
  </sheetData>
  <autoFilter ref="A6:E670" xr:uid="{00000000-0009-0000-0000-000007000000}">
    <sortState xmlns:xlrd2="http://schemas.microsoft.com/office/spreadsheetml/2017/richdata2" ref="A7:E669">
      <sortCondition ref="C6:C669"/>
    </sortState>
  </autoFilter>
  <sortState xmlns:xlrd2="http://schemas.microsoft.com/office/spreadsheetml/2017/richdata2" ref="A19:Q618">
    <sortCondition ref="C19:C618"/>
  </sortState>
  <mergeCells count="3">
    <mergeCell ref="G1:I1"/>
    <mergeCell ref="L5:N5"/>
    <mergeCell ref="L2:N2"/>
  </mergeCells>
  <phoneticPr fontId="17" type="noConversion"/>
  <dataValidations disablePrompts="1" count="2">
    <dataValidation type="list" allowBlank="1" showInputMessage="1" showErrorMessage="1" sqref="B199 B127" xr:uid="{00000000-0002-0000-0700-000000000000}">
      <formula1>$AE$2:$AE$30</formula1>
    </dataValidation>
    <dataValidation type="list" allowBlank="1" showInputMessage="1" showErrorMessage="1" sqref="B445:B618" xr:uid="{00000000-0002-0000-0700-000001000000}">
      <formula1>$AF$2:$AF$29</formula1>
    </dataValidation>
  </dataValidations>
  <pageMargins left="0.7" right="0.7" top="0.75" bottom="0.75" header="0.3" footer="0.3"/>
  <pageSetup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3">
    <tabColor theme="5" tint="0.79998168889431442"/>
    <pageSetUpPr fitToPage="1"/>
  </sheetPr>
  <dimension ref="A1:AN1125"/>
  <sheetViews>
    <sheetView showGridLines="0" workbookViewId="0">
      <pane ySplit="4" topLeftCell="A5" activePane="bottomLeft" state="frozen"/>
      <selection activeCell="A1749" sqref="A1749"/>
      <selection pane="bottomLeft" activeCell="B7" sqref="B7"/>
    </sheetView>
  </sheetViews>
  <sheetFormatPr defaultColWidth="9.140625" defaultRowHeight="12.75" x14ac:dyDescent="0.2"/>
  <cols>
    <col min="1" max="1" width="35.140625" style="2" bestFit="1" customWidth="1"/>
    <col min="2" max="3" width="20.85546875" style="2" customWidth="1"/>
    <col min="4" max="4" width="21.140625" style="2" customWidth="1"/>
    <col min="5" max="5" width="18.5703125" style="2" customWidth="1"/>
    <col min="6" max="6" width="13.85546875" style="2" customWidth="1"/>
    <col min="7" max="23" width="13.85546875" style="40" customWidth="1"/>
    <col min="24" max="24" width="9.85546875" style="40" customWidth="1"/>
    <col min="25" max="25" width="18.42578125" style="2" customWidth="1"/>
    <col min="26" max="26" width="21.42578125" style="2" customWidth="1"/>
    <col min="27" max="27" width="16.42578125" style="2" customWidth="1"/>
    <col min="28" max="28" width="13.42578125" style="2" bestFit="1" customWidth="1"/>
    <col min="29" max="29" width="13.85546875" style="2" bestFit="1" customWidth="1"/>
    <col min="30" max="30" width="14.5703125" style="2" bestFit="1" customWidth="1"/>
    <col min="31" max="31" width="3.140625" style="2" customWidth="1"/>
    <col min="32" max="32" width="35.140625" style="2" bestFit="1" customWidth="1"/>
    <col min="33" max="35" width="16.85546875" style="2" bestFit="1" customWidth="1"/>
    <col min="36" max="36" width="14.5703125" style="2" customWidth="1"/>
    <col min="37" max="37" width="17.85546875" style="2" bestFit="1" customWidth="1"/>
    <col min="38" max="38" width="9.140625" style="15"/>
    <col min="39" max="39" width="9.140625" style="2"/>
    <col min="40" max="16384" width="9.140625" style="15"/>
  </cols>
  <sheetData>
    <row r="1" spans="1:40" ht="15" x14ac:dyDescent="0.2">
      <c r="A1" s="14" t="s">
        <v>42</v>
      </c>
      <c r="C1" s="79" t="s">
        <v>233</v>
      </c>
    </row>
    <row r="2" spans="1:40" x14ac:dyDescent="0.2">
      <c r="A2" s="1" t="s">
        <v>822</v>
      </c>
    </row>
    <row r="3" spans="1:40" ht="13.5" thickBot="1" x14ac:dyDescent="0.25">
      <c r="AA3" s="44"/>
    </row>
    <row r="4" spans="1:40" s="16" customFormat="1" ht="13.5" customHeight="1" thickBot="1" x14ac:dyDescent="0.25">
      <c r="A4" s="67" t="s">
        <v>3</v>
      </c>
      <c r="B4" s="142"/>
      <c r="C4" s="143"/>
      <c r="D4" s="143"/>
      <c r="E4" s="143"/>
      <c r="F4" s="144"/>
      <c r="G4" s="40"/>
      <c r="H4" s="40"/>
      <c r="I4" s="40"/>
      <c r="J4" s="40"/>
      <c r="K4" s="40"/>
      <c r="L4" s="40"/>
      <c r="M4" s="40"/>
      <c r="N4" s="40"/>
      <c r="O4" s="40"/>
      <c r="P4" s="40"/>
      <c r="Q4" s="40"/>
      <c r="R4" s="40"/>
      <c r="S4" s="40"/>
      <c r="T4" s="40"/>
      <c r="U4" s="40"/>
      <c r="V4" s="40"/>
      <c r="W4" s="40"/>
      <c r="X4" s="40"/>
      <c r="Y4" s="2"/>
      <c r="Z4" s="2"/>
      <c r="AA4" s="2"/>
      <c r="AB4" s="2"/>
      <c r="AC4" s="2"/>
      <c r="AD4" s="2"/>
      <c r="AE4" s="2"/>
      <c r="AF4" s="2"/>
      <c r="AG4" s="2"/>
      <c r="AH4" s="2"/>
      <c r="AI4" s="2"/>
      <c r="AJ4" s="2"/>
      <c r="AK4" s="2"/>
      <c r="AL4" s="15"/>
      <c r="AM4" s="3"/>
      <c r="AN4" s="15"/>
    </row>
    <row r="5" spans="1:40" s="59" customFormat="1" ht="14.25" customHeight="1" x14ac:dyDescent="0.2">
      <c r="A5" s="57"/>
      <c r="B5" s="4" t="s">
        <v>29</v>
      </c>
      <c r="C5" s="4"/>
      <c r="D5" s="4" t="s">
        <v>60</v>
      </c>
      <c r="E5" s="57"/>
      <c r="F5" s="4"/>
      <c r="G5" s="58"/>
      <c r="H5" s="58"/>
      <c r="I5" s="58"/>
      <c r="J5" s="58"/>
      <c r="K5" s="58"/>
      <c r="L5" s="58"/>
      <c r="M5" s="58"/>
      <c r="N5" s="58"/>
      <c r="O5" s="58"/>
      <c r="P5" s="58"/>
      <c r="Q5" s="58"/>
      <c r="R5" s="58"/>
      <c r="S5" s="58"/>
      <c r="T5" s="58"/>
      <c r="U5" s="58"/>
      <c r="V5" s="58"/>
      <c r="W5" s="58"/>
      <c r="X5" s="58"/>
      <c r="Y5" s="57"/>
      <c r="Z5" s="4"/>
      <c r="AA5" s="4"/>
      <c r="AB5" s="4"/>
      <c r="AC5" s="4"/>
      <c r="AD5" s="4"/>
      <c r="AE5" s="4"/>
      <c r="AF5" s="4"/>
      <c r="AG5" s="4"/>
      <c r="AH5" s="4"/>
      <c r="AI5" s="4"/>
      <c r="AJ5" s="4"/>
      <c r="AK5" s="4"/>
    </row>
    <row r="6" spans="1:40" x14ac:dyDescent="0.2">
      <c r="A6" s="17" t="s">
        <v>5</v>
      </c>
    </row>
    <row r="7" spans="1:40" ht="57.75" customHeight="1" x14ac:dyDescent="0.2">
      <c r="A7" s="19" t="s">
        <v>3</v>
      </c>
      <c r="B7" s="53" t="s">
        <v>56</v>
      </c>
      <c r="C7" s="68" t="s">
        <v>390</v>
      </c>
      <c r="D7" s="53" t="s">
        <v>229</v>
      </c>
      <c r="E7" s="26" t="s">
        <v>228</v>
      </c>
      <c r="F7" s="26" t="s">
        <v>66</v>
      </c>
      <c r="G7" s="41"/>
      <c r="H7" s="41"/>
      <c r="I7" s="41"/>
      <c r="J7" s="41"/>
      <c r="K7" s="41"/>
      <c r="L7" s="41"/>
      <c r="M7" s="41"/>
      <c r="N7" s="41"/>
      <c r="O7" s="41"/>
      <c r="P7" s="41"/>
      <c r="Q7" s="41"/>
      <c r="R7" s="41"/>
      <c r="S7" s="41"/>
      <c r="T7" s="41"/>
      <c r="U7" s="41"/>
      <c r="V7" s="41"/>
      <c r="W7" s="41"/>
      <c r="X7" s="41"/>
    </row>
    <row r="8" spans="1:40" x14ac:dyDescent="0.2">
      <c r="A8" s="5" t="s">
        <v>14</v>
      </c>
      <c r="B8" s="29">
        <v>0</v>
      </c>
      <c r="C8" s="29">
        <v>100000</v>
      </c>
      <c r="D8" s="29">
        <v>3066274.74</v>
      </c>
      <c r="E8" s="27">
        <v>3166274.74</v>
      </c>
      <c r="F8" s="36">
        <v>0.2069</v>
      </c>
      <c r="G8" s="35"/>
      <c r="H8" s="35"/>
      <c r="I8" s="35"/>
      <c r="J8" s="35"/>
      <c r="K8" s="35"/>
      <c r="L8" s="35"/>
      <c r="M8" s="35"/>
      <c r="N8" s="35"/>
      <c r="O8" s="35"/>
      <c r="P8" s="35"/>
      <c r="Q8" s="35"/>
      <c r="R8" s="35"/>
      <c r="S8" s="35"/>
      <c r="T8" s="35"/>
      <c r="U8" s="35"/>
      <c r="V8" s="35"/>
      <c r="W8" s="35"/>
    </row>
    <row r="9" spans="1:40" x14ac:dyDescent="0.2">
      <c r="A9" s="5" t="s">
        <v>21</v>
      </c>
      <c r="B9" s="29">
        <v>0</v>
      </c>
      <c r="C9" s="29">
        <v>0</v>
      </c>
      <c r="D9" s="29">
        <v>6950465</v>
      </c>
      <c r="E9" s="27">
        <v>6950465</v>
      </c>
      <c r="F9" s="36">
        <v>0.4541</v>
      </c>
      <c r="G9" s="35"/>
      <c r="H9" s="35"/>
      <c r="I9" s="35"/>
      <c r="J9" s="35"/>
      <c r="K9" s="35"/>
      <c r="L9" s="35"/>
      <c r="M9" s="35"/>
      <c r="N9" s="35"/>
      <c r="O9" s="35"/>
      <c r="P9" s="35"/>
      <c r="Q9" s="35"/>
      <c r="R9" s="35"/>
      <c r="S9" s="35"/>
      <c r="T9" s="35"/>
      <c r="U9" s="35"/>
      <c r="V9" s="35"/>
      <c r="W9" s="35"/>
    </row>
    <row r="10" spans="1:40" x14ac:dyDescent="0.2">
      <c r="A10" s="5" t="s">
        <v>23</v>
      </c>
      <c r="B10" s="29">
        <v>0</v>
      </c>
      <c r="C10" s="29">
        <v>0</v>
      </c>
      <c r="D10" s="29">
        <v>0</v>
      </c>
      <c r="E10" s="27">
        <v>0</v>
      </c>
      <c r="F10" s="36">
        <v>0</v>
      </c>
      <c r="G10" s="35"/>
      <c r="H10" s="35"/>
      <c r="I10" s="35"/>
      <c r="J10" s="35"/>
      <c r="K10" s="35"/>
      <c r="L10" s="35"/>
      <c r="M10" s="35"/>
      <c r="N10" s="35"/>
      <c r="O10" s="35"/>
      <c r="P10" s="35"/>
      <c r="Q10" s="35"/>
      <c r="R10" s="35"/>
      <c r="S10" s="35"/>
      <c r="T10" s="35"/>
      <c r="U10" s="35"/>
      <c r="V10" s="35"/>
      <c r="W10" s="35"/>
    </row>
    <row r="11" spans="1:40" x14ac:dyDescent="0.2">
      <c r="A11" s="5" t="s">
        <v>33</v>
      </c>
      <c r="B11" s="29">
        <v>0</v>
      </c>
      <c r="C11" s="29">
        <v>0</v>
      </c>
      <c r="D11" s="29">
        <v>0</v>
      </c>
      <c r="E11" s="27">
        <v>0</v>
      </c>
      <c r="F11" s="36">
        <v>0</v>
      </c>
      <c r="G11" s="35"/>
      <c r="H11" s="35"/>
      <c r="I11" s="35"/>
      <c r="J11" s="35"/>
      <c r="K11" s="35"/>
      <c r="L11" s="35"/>
      <c r="M11" s="35"/>
      <c r="N11" s="35"/>
      <c r="O11" s="35"/>
      <c r="P11" s="35"/>
      <c r="Q11" s="35"/>
      <c r="R11" s="35"/>
      <c r="S11" s="35"/>
      <c r="T11" s="35"/>
      <c r="U11" s="35"/>
      <c r="V11" s="35"/>
      <c r="W11" s="35"/>
    </row>
    <row r="12" spans="1:40" x14ac:dyDescent="0.2">
      <c r="A12" s="5" t="s">
        <v>35</v>
      </c>
      <c r="B12" s="29">
        <v>0</v>
      </c>
      <c r="C12" s="29">
        <v>0</v>
      </c>
      <c r="D12" s="29">
        <v>1196864.8500000001</v>
      </c>
      <c r="E12" s="27">
        <v>1196864.8500000001</v>
      </c>
      <c r="F12" s="36">
        <v>7.8200000000000006E-2</v>
      </c>
      <c r="G12" s="35"/>
      <c r="H12" s="35"/>
      <c r="I12" s="35"/>
      <c r="J12" s="35"/>
      <c r="K12" s="35"/>
      <c r="L12" s="35"/>
      <c r="M12" s="35"/>
      <c r="N12" s="35"/>
      <c r="O12" s="35"/>
      <c r="P12" s="35"/>
      <c r="Q12" s="35"/>
      <c r="R12" s="35"/>
      <c r="S12" s="35"/>
      <c r="T12" s="35"/>
      <c r="U12" s="35"/>
      <c r="V12" s="35"/>
      <c r="W12" s="35"/>
    </row>
    <row r="13" spans="1:40" x14ac:dyDescent="0.2">
      <c r="A13" s="5" t="s">
        <v>30</v>
      </c>
      <c r="B13" s="29">
        <v>0</v>
      </c>
      <c r="C13" s="29">
        <v>0</v>
      </c>
      <c r="D13" s="29">
        <v>2130889</v>
      </c>
      <c r="E13" s="27">
        <v>2130889</v>
      </c>
      <c r="F13" s="36">
        <v>0.13919999999999999</v>
      </c>
      <c r="G13" s="35"/>
      <c r="H13" s="35"/>
      <c r="I13" s="35"/>
      <c r="J13" s="35"/>
      <c r="K13" s="35"/>
      <c r="L13" s="35"/>
      <c r="M13" s="35"/>
      <c r="N13" s="35"/>
      <c r="O13" s="35"/>
      <c r="P13" s="35"/>
      <c r="Q13" s="35"/>
      <c r="R13" s="35"/>
      <c r="S13" s="35"/>
      <c r="T13" s="35"/>
      <c r="U13" s="35"/>
      <c r="V13" s="35"/>
      <c r="W13" s="35"/>
    </row>
    <row r="14" spans="1:40" x14ac:dyDescent="0.2">
      <c r="A14" s="5" t="s">
        <v>27</v>
      </c>
      <c r="B14" s="29">
        <v>0</v>
      </c>
      <c r="C14" s="29">
        <v>0</v>
      </c>
      <c r="D14" s="29">
        <v>0</v>
      </c>
      <c r="E14" s="27">
        <v>0</v>
      </c>
      <c r="F14" s="36">
        <v>0</v>
      </c>
      <c r="G14" s="35"/>
      <c r="H14" s="35"/>
      <c r="I14" s="35"/>
      <c r="J14" s="35"/>
      <c r="K14" s="35"/>
      <c r="L14" s="35"/>
      <c r="M14" s="35"/>
      <c r="N14" s="35"/>
      <c r="O14" s="35"/>
      <c r="P14" s="35"/>
      <c r="Q14" s="35"/>
      <c r="R14" s="35"/>
      <c r="S14" s="35"/>
      <c r="T14" s="35"/>
      <c r="U14" s="35"/>
      <c r="V14" s="35"/>
      <c r="W14" s="35"/>
    </row>
    <row r="15" spans="1:40" x14ac:dyDescent="0.2">
      <c r="A15" s="5" t="s">
        <v>37</v>
      </c>
      <c r="B15" s="29">
        <v>0</v>
      </c>
      <c r="C15" s="29">
        <v>0</v>
      </c>
      <c r="D15" s="29">
        <v>0</v>
      </c>
      <c r="E15" s="27">
        <v>0</v>
      </c>
      <c r="F15" s="36">
        <v>0</v>
      </c>
      <c r="G15" s="35"/>
      <c r="H15" s="35"/>
      <c r="I15" s="35"/>
      <c r="J15" s="35"/>
      <c r="K15" s="35"/>
      <c r="L15" s="35"/>
      <c r="M15" s="35"/>
      <c r="N15" s="35"/>
      <c r="O15" s="35"/>
      <c r="P15" s="35"/>
      <c r="Q15" s="35"/>
      <c r="R15" s="35"/>
      <c r="S15" s="35"/>
      <c r="T15" s="35"/>
      <c r="U15" s="35"/>
      <c r="V15" s="35"/>
      <c r="W15" s="35"/>
    </row>
    <row r="16" spans="1:40" x14ac:dyDescent="0.2">
      <c r="A16" s="5" t="s">
        <v>22</v>
      </c>
      <c r="B16" s="29">
        <v>0</v>
      </c>
      <c r="C16" s="29">
        <v>0</v>
      </c>
      <c r="D16" s="29">
        <v>0</v>
      </c>
      <c r="E16" s="27">
        <v>0</v>
      </c>
      <c r="F16" s="36">
        <v>0</v>
      </c>
      <c r="G16" s="35"/>
      <c r="H16" s="35"/>
      <c r="I16" s="35"/>
      <c r="J16" s="35"/>
      <c r="K16" s="35"/>
      <c r="L16" s="35"/>
      <c r="M16" s="35"/>
      <c r="N16" s="35"/>
      <c r="O16" s="35"/>
      <c r="P16" s="35"/>
      <c r="Q16" s="35"/>
      <c r="R16" s="35"/>
      <c r="S16" s="35"/>
      <c r="T16" s="35"/>
      <c r="U16" s="35"/>
      <c r="V16" s="35"/>
      <c r="W16" s="35"/>
    </row>
    <row r="17" spans="1:39" x14ac:dyDescent="0.2">
      <c r="A17" s="5" t="s">
        <v>26</v>
      </c>
      <c r="B17" s="29">
        <v>0</v>
      </c>
      <c r="C17" s="29">
        <v>0</v>
      </c>
      <c r="D17" s="29">
        <v>0</v>
      </c>
      <c r="E17" s="27">
        <v>0</v>
      </c>
      <c r="F17" s="36">
        <v>0</v>
      </c>
      <c r="G17" s="35"/>
      <c r="H17" s="35"/>
      <c r="I17" s="35"/>
      <c r="J17" s="35"/>
      <c r="K17" s="35"/>
      <c r="L17" s="35"/>
      <c r="M17" s="35"/>
      <c r="N17" s="35"/>
      <c r="O17" s="35"/>
      <c r="P17" s="35"/>
      <c r="Q17" s="35"/>
      <c r="R17" s="35"/>
      <c r="S17" s="35"/>
      <c r="T17" s="35"/>
      <c r="U17" s="35"/>
      <c r="V17" s="35"/>
      <c r="W17" s="35"/>
    </row>
    <row r="18" spans="1:39" x14ac:dyDescent="0.2">
      <c r="A18" s="5" t="s">
        <v>34</v>
      </c>
      <c r="B18" s="29">
        <v>0</v>
      </c>
      <c r="C18" s="29">
        <v>0</v>
      </c>
      <c r="D18" s="29">
        <v>0</v>
      </c>
      <c r="E18" s="27">
        <v>0</v>
      </c>
      <c r="F18" s="36">
        <v>0</v>
      </c>
      <c r="G18" s="35"/>
      <c r="H18" s="35"/>
      <c r="I18" s="35"/>
      <c r="J18" s="35"/>
      <c r="K18" s="35"/>
      <c r="L18" s="35"/>
      <c r="M18" s="35"/>
      <c r="N18" s="35"/>
      <c r="O18" s="35"/>
      <c r="P18" s="35"/>
      <c r="Q18" s="35"/>
      <c r="R18" s="35"/>
      <c r="S18" s="35"/>
      <c r="T18" s="35"/>
      <c r="U18" s="35"/>
      <c r="V18" s="35"/>
      <c r="W18" s="35"/>
    </row>
    <row r="19" spans="1:39" x14ac:dyDescent="0.2">
      <c r="A19" s="5" t="s">
        <v>25</v>
      </c>
      <c r="B19" s="29">
        <v>0</v>
      </c>
      <c r="C19" s="29">
        <v>0</v>
      </c>
      <c r="D19" s="29">
        <v>1761000</v>
      </c>
      <c r="E19" s="27">
        <v>1761000</v>
      </c>
      <c r="F19" s="36">
        <v>0.11509999999999999</v>
      </c>
      <c r="G19" s="35"/>
      <c r="H19" s="35"/>
      <c r="I19" s="35"/>
      <c r="J19" s="35"/>
      <c r="K19" s="35"/>
      <c r="L19" s="35"/>
      <c r="M19" s="35"/>
      <c r="N19" s="35"/>
      <c r="O19" s="35"/>
      <c r="P19" s="35"/>
      <c r="Q19" s="35"/>
      <c r="R19" s="35"/>
      <c r="S19" s="35"/>
      <c r="T19" s="35"/>
      <c r="U19" s="35"/>
      <c r="V19" s="35"/>
      <c r="W19" s="35"/>
    </row>
    <row r="20" spans="1:39" x14ac:dyDescent="0.2">
      <c r="A20" s="5" t="s">
        <v>41</v>
      </c>
      <c r="B20" s="29">
        <v>0</v>
      </c>
      <c r="C20" s="29">
        <v>0</v>
      </c>
      <c r="D20" s="29">
        <v>100000</v>
      </c>
      <c r="E20" s="27">
        <v>100000</v>
      </c>
      <c r="F20" s="36">
        <v>6.4999999999999997E-3</v>
      </c>
      <c r="G20" s="35"/>
      <c r="H20" s="35"/>
      <c r="I20" s="35"/>
      <c r="J20" s="35"/>
      <c r="K20" s="35"/>
      <c r="L20" s="35"/>
      <c r="M20" s="35"/>
      <c r="N20" s="35"/>
      <c r="O20" s="35"/>
      <c r="P20" s="35"/>
      <c r="Q20" s="35"/>
      <c r="R20" s="35"/>
      <c r="S20" s="35"/>
      <c r="T20" s="35"/>
      <c r="U20" s="35"/>
      <c r="V20" s="35"/>
      <c r="W20" s="35"/>
    </row>
    <row r="21" spans="1:39" x14ac:dyDescent="0.2">
      <c r="A21" s="5" t="s">
        <v>31</v>
      </c>
      <c r="B21" s="29">
        <v>0</v>
      </c>
      <c r="C21" s="29">
        <v>0</v>
      </c>
      <c r="D21" s="29">
        <v>0</v>
      </c>
      <c r="E21" s="27">
        <v>0</v>
      </c>
      <c r="F21" s="36">
        <v>0</v>
      </c>
      <c r="G21" s="35"/>
      <c r="H21" s="35"/>
      <c r="I21" s="35"/>
      <c r="J21" s="35"/>
      <c r="K21" s="35"/>
      <c r="L21" s="35"/>
      <c r="M21" s="35"/>
      <c r="N21" s="35"/>
      <c r="O21" s="35"/>
      <c r="P21" s="35"/>
      <c r="Q21" s="35"/>
      <c r="R21" s="35"/>
      <c r="S21" s="35"/>
      <c r="T21" s="35"/>
      <c r="U21" s="35"/>
      <c r="V21" s="35"/>
      <c r="W21" s="35"/>
    </row>
    <row r="22" spans="1:39" x14ac:dyDescent="0.2">
      <c r="A22" s="5" t="s">
        <v>28</v>
      </c>
      <c r="B22" s="29">
        <v>0</v>
      </c>
      <c r="C22" s="29">
        <v>0</v>
      </c>
      <c r="D22" s="29">
        <v>0</v>
      </c>
      <c r="E22" s="27">
        <v>0</v>
      </c>
      <c r="F22" s="36">
        <v>0</v>
      </c>
      <c r="G22" s="35"/>
      <c r="H22" s="35"/>
      <c r="I22" s="35"/>
      <c r="J22" s="35"/>
      <c r="K22" s="35"/>
      <c r="L22" s="35"/>
      <c r="M22" s="35"/>
      <c r="N22" s="35"/>
      <c r="O22" s="35"/>
      <c r="P22" s="35"/>
      <c r="Q22" s="35"/>
      <c r="R22" s="35"/>
      <c r="S22" s="35"/>
      <c r="T22" s="35"/>
      <c r="U22" s="35"/>
      <c r="V22" s="35"/>
      <c r="W22" s="35"/>
    </row>
    <row r="23" spans="1:39" x14ac:dyDescent="0.2">
      <c r="A23" s="5" t="s">
        <v>13</v>
      </c>
      <c r="B23" s="29">
        <v>0</v>
      </c>
      <c r="C23" s="29">
        <v>0</v>
      </c>
      <c r="D23" s="29">
        <v>0</v>
      </c>
      <c r="E23" s="27">
        <v>0</v>
      </c>
      <c r="F23" s="36">
        <v>0</v>
      </c>
      <c r="G23" s="35"/>
      <c r="H23" s="35"/>
      <c r="I23" s="35"/>
      <c r="J23" s="35"/>
      <c r="K23" s="35"/>
      <c r="L23" s="35"/>
      <c r="M23" s="35"/>
      <c r="N23" s="35"/>
      <c r="O23" s="35"/>
      <c r="P23" s="35"/>
      <c r="Q23" s="35"/>
      <c r="R23" s="35"/>
      <c r="S23" s="35"/>
      <c r="T23" s="35"/>
      <c r="U23" s="35"/>
      <c r="V23" s="35"/>
      <c r="W23" s="35"/>
    </row>
    <row r="24" spans="1:39" x14ac:dyDescent="0.2">
      <c r="A24" s="5" t="s">
        <v>36</v>
      </c>
      <c r="B24" s="29">
        <v>0</v>
      </c>
      <c r="C24" s="29">
        <v>0</v>
      </c>
      <c r="D24" s="29">
        <v>0</v>
      </c>
      <c r="E24" s="27">
        <v>0</v>
      </c>
      <c r="F24" s="36">
        <v>0</v>
      </c>
      <c r="G24" s="35"/>
      <c r="H24" s="35"/>
      <c r="I24" s="35"/>
      <c r="J24" s="35"/>
      <c r="K24" s="35"/>
      <c r="L24" s="35"/>
      <c r="M24" s="35"/>
      <c r="N24" s="35"/>
      <c r="O24" s="35"/>
      <c r="P24" s="35"/>
      <c r="Q24" s="35"/>
      <c r="R24" s="35"/>
      <c r="S24" s="35"/>
      <c r="T24" s="35"/>
      <c r="U24" s="35"/>
      <c r="V24" s="35"/>
      <c r="W24" s="35"/>
    </row>
    <row r="25" spans="1:39" x14ac:dyDescent="0.2">
      <c r="A25" s="17" t="s">
        <v>64</v>
      </c>
      <c r="B25" s="18">
        <v>0</v>
      </c>
      <c r="C25" s="18">
        <v>100000</v>
      </c>
      <c r="D25" s="18">
        <v>15205493.59</v>
      </c>
      <c r="E25" s="28">
        <v>15305493.59</v>
      </c>
      <c r="F25" s="37">
        <v>1</v>
      </c>
      <c r="G25" s="39"/>
      <c r="H25" s="39"/>
      <c r="I25" s="39"/>
      <c r="J25" s="39"/>
      <c r="K25" s="39"/>
      <c r="L25" s="39"/>
      <c r="M25" s="39"/>
      <c r="N25" s="39"/>
      <c r="O25" s="39"/>
      <c r="P25" s="39"/>
      <c r="Q25" s="39"/>
      <c r="R25" s="39"/>
      <c r="S25" s="39"/>
      <c r="T25" s="39"/>
      <c r="U25" s="39"/>
      <c r="V25" s="39"/>
      <c r="W25" s="39"/>
      <c r="X25" s="35"/>
      <c r="Y25" s="7"/>
      <c r="Z25" s="7"/>
      <c r="AA25" s="7"/>
      <c r="AM25" s="15"/>
    </row>
    <row r="26" spans="1:39" x14ac:dyDescent="0.2">
      <c r="B26" s="7">
        <v>0</v>
      </c>
      <c r="C26" s="7">
        <v>0</v>
      </c>
      <c r="D26" s="7">
        <v>0</v>
      </c>
      <c r="E26" s="7">
        <v>0</v>
      </c>
    </row>
    <row r="28" spans="1:39" x14ac:dyDescent="0.2">
      <c r="A28" s="17" t="s">
        <v>6</v>
      </c>
    </row>
    <row r="29" spans="1:39" ht="62.25" customHeight="1" x14ac:dyDescent="0.2">
      <c r="A29" s="19" t="s">
        <v>38</v>
      </c>
      <c r="B29" s="20" t="s">
        <v>56</v>
      </c>
      <c r="C29" s="20" t="s">
        <v>390</v>
      </c>
      <c r="D29" s="20" t="s">
        <v>229</v>
      </c>
      <c r="E29" s="20" t="s">
        <v>228</v>
      </c>
      <c r="F29" s="26" t="s">
        <v>66</v>
      </c>
      <c r="G29" s="41"/>
      <c r="H29" s="41"/>
      <c r="I29" s="41"/>
      <c r="J29" s="41"/>
      <c r="K29" s="41"/>
      <c r="L29" s="41"/>
      <c r="M29" s="41"/>
      <c r="N29" s="41"/>
      <c r="O29" s="41"/>
      <c r="P29" s="41"/>
      <c r="Q29" s="41"/>
      <c r="R29" s="41"/>
      <c r="S29" s="41"/>
      <c r="T29" s="41"/>
      <c r="U29" s="41"/>
      <c r="V29" s="41"/>
      <c r="W29" s="41"/>
    </row>
    <row r="30" spans="1:39" x14ac:dyDescent="0.2">
      <c r="A30" s="5" t="s">
        <v>14</v>
      </c>
      <c r="B30" s="29">
        <v>1000000</v>
      </c>
      <c r="C30" s="29">
        <v>3652583.9</v>
      </c>
      <c r="D30" s="29">
        <v>7059339.2799999993</v>
      </c>
      <c r="E30" s="27">
        <v>11711923.18</v>
      </c>
      <c r="F30" s="36">
        <v>0.1384</v>
      </c>
      <c r="G30" s="35"/>
      <c r="H30" s="35"/>
      <c r="I30" s="35"/>
      <c r="J30" s="35"/>
      <c r="K30" s="35"/>
      <c r="L30" s="35"/>
      <c r="M30" s="35"/>
      <c r="N30" s="35"/>
      <c r="O30" s="35"/>
      <c r="P30" s="35"/>
      <c r="Q30" s="35"/>
      <c r="R30" s="35"/>
      <c r="S30" s="35"/>
      <c r="T30" s="35"/>
      <c r="U30" s="35"/>
      <c r="V30" s="35"/>
      <c r="W30" s="35"/>
    </row>
    <row r="31" spans="1:39" x14ac:dyDescent="0.2">
      <c r="A31" s="5" t="s">
        <v>21</v>
      </c>
      <c r="B31" s="29">
        <v>0</v>
      </c>
      <c r="C31" s="29">
        <v>0</v>
      </c>
      <c r="D31" s="29">
        <v>247552</v>
      </c>
      <c r="E31" s="27">
        <v>247552</v>
      </c>
      <c r="F31" s="36">
        <v>2.8999999999999998E-3</v>
      </c>
      <c r="G31" s="35"/>
      <c r="H31" s="35"/>
      <c r="I31" s="35"/>
      <c r="J31" s="35"/>
      <c r="K31" s="35"/>
      <c r="L31" s="35"/>
      <c r="M31" s="35"/>
      <c r="N31" s="35"/>
      <c r="O31" s="35"/>
      <c r="P31" s="35"/>
      <c r="Q31" s="35"/>
      <c r="R31" s="35"/>
      <c r="S31" s="35"/>
      <c r="T31" s="35"/>
      <c r="U31" s="35"/>
      <c r="V31" s="35"/>
      <c r="W31" s="35"/>
    </row>
    <row r="32" spans="1:39" x14ac:dyDescent="0.2">
      <c r="A32" s="5" t="s">
        <v>23</v>
      </c>
      <c r="B32" s="29">
        <v>0</v>
      </c>
      <c r="C32" s="29">
        <v>0</v>
      </c>
      <c r="D32" s="29">
        <v>5500400.9100000001</v>
      </c>
      <c r="E32" s="27">
        <v>5500400.9100000001</v>
      </c>
      <c r="F32" s="36">
        <v>6.5000000000000002E-2</v>
      </c>
      <c r="G32" s="35"/>
      <c r="H32" s="35"/>
      <c r="I32" s="35"/>
      <c r="J32" s="35"/>
      <c r="K32" s="35"/>
      <c r="L32" s="35"/>
      <c r="M32" s="35"/>
      <c r="N32" s="35"/>
      <c r="O32" s="35"/>
      <c r="P32" s="35"/>
      <c r="Q32" s="35"/>
      <c r="R32" s="35"/>
      <c r="S32" s="35"/>
      <c r="T32" s="35"/>
      <c r="U32" s="35"/>
      <c r="V32" s="35"/>
      <c r="W32" s="35"/>
    </row>
    <row r="33" spans="1:39" x14ac:dyDescent="0.2">
      <c r="A33" s="5" t="s">
        <v>33</v>
      </c>
      <c r="B33" s="29">
        <v>0</v>
      </c>
      <c r="C33" s="29">
        <v>0</v>
      </c>
      <c r="D33" s="29">
        <v>0</v>
      </c>
      <c r="E33" s="27">
        <v>0</v>
      </c>
      <c r="F33" s="36">
        <v>0</v>
      </c>
      <c r="G33" s="35"/>
      <c r="H33" s="35"/>
      <c r="I33" s="35"/>
      <c r="J33" s="35"/>
      <c r="K33" s="35"/>
      <c r="L33" s="35"/>
      <c r="M33" s="35"/>
      <c r="N33" s="35"/>
      <c r="O33" s="35"/>
      <c r="P33" s="35"/>
      <c r="Q33" s="35"/>
      <c r="R33" s="35"/>
      <c r="S33" s="35"/>
      <c r="T33" s="35"/>
      <c r="U33" s="35"/>
      <c r="V33" s="35"/>
      <c r="W33" s="35"/>
    </row>
    <row r="34" spans="1:39" x14ac:dyDescent="0.2">
      <c r="A34" s="5" t="s">
        <v>35</v>
      </c>
      <c r="B34" s="29">
        <v>2000000</v>
      </c>
      <c r="C34" s="29">
        <v>0</v>
      </c>
      <c r="D34" s="29">
        <v>1352760.8</v>
      </c>
      <c r="E34" s="27">
        <v>3352760.8</v>
      </c>
      <c r="F34" s="36">
        <v>3.9600000000000003E-2</v>
      </c>
      <c r="G34" s="35"/>
      <c r="H34" s="35"/>
      <c r="I34" s="35"/>
      <c r="J34" s="35"/>
      <c r="K34" s="35"/>
      <c r="L34" s="35"/>
      <c r="M34" s="35"/>
      <c r="N34" s="35"/>
      <c r="O34" s="35"/>
      <c r="P34" s="35"/>
      <c r="Q34" s="35"/>
      <c r="R34" s="35"/>
      <c r="S34" s="35"/>
      <c r="T34" s="35"/>
      <c r="U34" s="35"/>
      <c r="V34" s="35"/>
      <c r="W34" s="35"/>
    </row>
    <row r="35" spans="1:39" x14ac:dyDescent="0.2">
      <c r="A35" s="5" t="s">
        <v>30</v>
      </c>
      <c r="B35" s="29">
        <v>0</v>
      </c>
      <c r="C35" s="29">
        <v>0</v>
      </c>
      <c r="D35" s="29">
        <v>2499000</v>
      </c>
      <c r="E35" s="27">
        <v>2499000</v>
      </c>
      <c r="F35" s="36">
        <v>2.9499999999999998E-2</v>
      </c>
      <c r="G35" s="35"/>
      <c r="H35" s="35"/>
      <c r="I35" s="35"/>
      <c r="J35" s="35"/>
      <c r="K35" s="35"/>
      <c r="L35" s="35"/>
      <c r="M35" s="35"/>
      <c r="N35" s="35"/>
      <c r="O35" s="35"/>
      <c r="P35" s="35"/>
      <c r="Q35" s="35"/>
      <c r="R35" s="35"/>
      <c r="S35" s="35"/>
      <c r="T35" s="35"/>
      <c r="U35" s="35"/>
      <c r="V35" s="35"/>
      <c r="W35" s="35"/>
    </row>
    <row r="36" spans="1:39" x14ac:dyDescent="0.2">
      <c r="A36" s="5" t="s">
        <v>27</v>
      </c>
      <c r="B36" s="29">
        <v>0</v>
      </c>
      <c r="C36" s="29">
        <v>0</v>
      </c>
      <c r="D36" s="29">
        <v>41497178.760000005</v>
      </c>
      <c r="E36" s="27">
        <v>41497178.760000005</v>
      </c>
      <c r="F36" s="36">
        <v>0.49030000000000001</v>
      </c>
      <c r="G36" s="35"/>
      <c r="H36" s="35"/>
      <c r="I36" s="35"/>
      <c r="J36" s="35"/>
      <c r="K36" s="35"/>
      <c r="L36" s="35"/>
      <c r="M36" s="35"/>
      <c r="N36" s="35"/>
      <c r="O36" s="35"/>
      <c r="P36" s="35"/>
      <c r="Q36" s="35"/>
      <c r="R36" s="35"/>
      <c r="S36" s="35"/>
      <c r="T36" s="35"/>
      <c r="U36" s="35"/>
      <c r="V36" s="35"/>
      <c r="W36" s="35"/>
    </row>
    <row r="37" spans="1:39" x14ac:dyDescent="0.2">
      <c r="A37" s="5" t="s">
        <v>37</v>
      </c>
      <c r="B37" s="29">
        <v>0</v>
      </c>
      <c r="C37" s="29">
        <v>0</v>
      </c>
      <c r="D37" s="29">
        <v>0</v>
      </c>
      <c r="E37" s="27">
        <v>0</v>
      </c>
      <c r="F37" s="36">
        <v>0</v>
      </c>
      <c r="G37" s="35"/>
      <c r="H37" s="35"/>
      <c r="I37" s="35"/>
      <c r="J37" s="35"/>
      <c r="K37" s="35"/>
      <c r="L37" s="35"/>
      <c r="M37" s="35"/>
      <c r="N37" s="35"/>
      <c r="O37" s="35"/>
      <c r="P37" s="35"/>
      <c r="Q37" s="35"/>
      <c r="R37" s="35"/>
      <c r="S37" s="35"/>
      <c r="T37" s="35"/>
      <c r="U37" s="35"/>
      <c r="V37" s="35"/>
      <c r="W37" s="35"/>
    </row>
    <row r="38" spans="1:39" x14ac:dyDescent="0.2">
      <c r="A38" s="5" t="s">
        <v>22</v>
      </c>
      <c r="B38" s="29">
        <v>0</v>
      </c>
      <c r="C38" s="29">
        <v>0</v>
      </c>
      <c r="D38" s="29">
        <v>100000</v>
      </c>
      <c r="E38" s="27">
        <v>100000</v>
      </c>
      <c r="F38" s="36">
        <v>1.1999999999999999E-3</v>
      </c>
      <c r="G38" s="35"/>
      <c r="H38" s="35"/>
      <c r="I38" s="35"/>
      <c r="J38" s="35"/>
      <c r="K38" s="35"/>
      <c r="L38" s="35"/>
      <c r="M38" s="35"/>
      <c r="N38" s="35"/>
      <c r="O38" s="35"/>
      <c r="P38" s="35"/>
      <c r="Q38" s="35"/>
      <c r="R38" s="35"/>
      <c r="S38" s="35"/>
      <c r="T38" s="35"/>
      <c r="U38" s="35"/>
      <c r="V38" s="35"/>
      <c r="W38" s="35"/>
    </row>
    <row r="39" spans="1:39" x14ac:dyDescent="0.2">
      <c r="A39" s="5" t="s">
        <v>26</v>
      </c>
      <c r="B39" s="29">
        <v>0</v>
      </c>
      <c r="C39" s="29">
        <v>0</v>
      </c>
      <c r="D39" s="29">
        <v>13817305.210000001</v>
      </c>
      <c r="E39" s="27">
        <v>13817305.210000001</v>
      </c>
      <c r="F39" s="36">
        <v>0.1633</v>
      </c>
      <c r="G39" s="35"/>
      <c r="H39" s="35"/>
      <c r="I39" s="35"/>
      <c r="J39" s="35"/>
      <c r="K39" s="35"/>
      <c r="L39" s="35"/>
      <c r="M39" s="35"/>
      <c r="N39" s="35"/>
      <c r="O39" s="35"/>
      <c r="P39" s="35"/>
      <c r="Q39" s="35"/>
      <c r="R39" s="35"/>
      <c r="S39" s="35"/>
      <c r="T39" s="35"/>
      <c r="U39" s="35"/>
      <c r="V39" s="35"/>
      <c r="W39" s="35"/>
    </row>
    <row r="40" spans="1:39" x14ac:dyDescent="0.2">
      <c r="A40" s="5" t="s">
        <v>34</v>
      </c>
      <c r="B40" s="29">
        <v>0</v>
      </c>
      <c r="C40" s="29">
        <v>0</v>
      </c>
      <c r="D40" s="29">
        <v>1680005.7</v>
      </c>
      <c r="E40" s="27">
        <v>1680005.7</v>
      </c>
      <c r="F40" s="36">
        <v>1.9800000000000002E-2</v>
      </c>
      <c r="G40" s="35"/>
      <c r="H40" s="35"/>
      <c r="I40" s="35"/>
      <c r="J40" s="35"/>
      <c r="K40" s="35"/>
      <c r="L40" s="35"/>
      <c r="M40" s="35"/>
      <c r="N40" s="35"/>
      <c r="O40" s="35"/>
      <c r="P40" s="35"/>
      <c r="Q40" s="35"/>
      <c r="R40" s="35"/>
      <c r="S40" s="35"/>
      <c r="T40" s="35"/>
      <c r="U40" s="35"/>
      <c r="V40" s="35"/>
      <c r="W40" s="35"/>
    </row>
    <row r="41" spans="1:39" x14ac:dyDescent="0.2">
      <c r="A41" s="5" t="s">
        <v>25</v>
      </c>
      <c r="B41" s="29">
        <v>0</v>
      </c>
      <c r="C41" s="29">
        <v>0</v>
      </c>
      <c r="D41" s="29">
        <v>4230000</v>
      </c>
      <c r="E41" s="27">
        <v>4230000</v>
      </c>
      <c r="F41" s="36">
        <v>0.05</v>
      </c>
      <c r="G41" s="35"/>
      <c r="H41" s="35"/>
      <c r="I41" s="35"/>
      <c r="J41" s="35"/>
      <c r="K41" s="35"/>
      <c r="L41" s="35"/>
      <c r="M41" s="35"/>
      <c r="N41" s="35"/>
      <c r="O41" s="35"/>
      <c r="P41" s="35"/>
      <c r="Q41" s="35"/>
      <c r="R41" s="35"/>
      <c r="S41" s="35"/>
      <c r="T41" s="35"/>
      <c r="U41" s="35"/>
      <c r="V41" s="35"/>
      <c r="W41" s="35"/>
    </row>
    <row r="42" spans="1:39" x14ac:dyDescent="0.2">
      <c r="A42" s="5" t="s">
        <v>41</v>
      </c>
      <c r="B42" s="29">
        <v>0</v>
      </c>
      <c r="C42" s="29">
        <v>0</v>
      </c>
      <c r="D42" s="29">
        <v>0</v>
      </c>
      <c r="E42" s="27">
        <v>0</v>
      </c>
      <c r="F42" s="36">
        <v>0</v>
      </c>
      <c r="G42" s="35"/>
      <c r="H42" s="35"/>
      <c r="I42" s="35"/>
      <c r="J42" s="35"/>
      <c r="K42" s="35"/>
      <c r="L42" s="35"/>
      <c r="M42" s="35"/>
      <c r="N42" s="35"/>
      <c r="O42" s="35"/>
      <c r="P42" s="35"/>
      <c r="Q42" s="35"/>
      <c r="R42" s="35"/>
      <c r="S42" s="35"/>
      <c r="T42" s="35"/>
      <c r="U42" s="35"/>
      <c r="V42" s="35"/>
      <c r="W42" s="35"/>
    </row>
    <row r="43" spans="1:39" x14ac:dyDescent="0.2">
      <c r="A43" s="5" t="s">
        <v>31</v>
      </c>
      <c r="B43" s="29">
        <v>0</v>
      </c>
      <c r="C43" s="29">
        <v>0</v>
      </c>
      <c r="D43" s="29">
        <v>0</v>
      </c>
      <c r="E43" s="27">
        <v>0</v>
      </c>
      <c r="F43" s="36">
        <v>0</v>
      </c>
      <c r="G43" s="35"/>
      <c r="H43" s="35"/>
      <c r="I43" s="35"/>
      <c r="J43" s="35"/>
      <c r="K43" s="35"/>
      <c r="L43" s="35"/>
      <c r="M43" s="35"/>
      <c r="N43" s="35"/>
      <c r="O43" s="35"/>
      <c r="P43" s="35"/>
      <c r="Q43" s="35"/>
      <c r="R43" s="35"/>
      <c r="S43" s="35"/>
      <c r="T43" s="35"/>
      <c r="U43" s="35"/>
      <c r="V43" s="35"/>
      <c r="W43" s="35"/>
    </row>
    <row r="44" spans="1:39" x14ac:dyDescent="0.2">
      <c r="A44" s="5" t="s">
        <v>28</v>
      </c>
      <c r="B44" s="29">
        <v>0</v>
      </c>
      <c r="C44" s="29">
        <v>0</v>
      </c>
      <c r="D44" s="29">
        <v>0</v>
      </c>
      <c r="E44" s="27">
        <v>0</v>
      </c>
      <c r="F44" s="36">
        <v>0</v>
      </c>
      <c r="G44" s="35"/>
      <c r="H44" s="35"/>
      <c r="I44" s="35"/>
      <c r="J44" s="35"/>
      <c r="K44" s="35"/>
      <c r="L44" s="35"/>
      <c r="M44" s="35"/>
      <c r="N44" s="35"/>
      <c r="O44" s="35"/>
      <c r="P44" s="35"/>
      <c r="Q44" s="35"/>
      <c r="R44" s="35"/>
      <c r="S44" s="35"/>
      <c r="T44" s="35"/>
      <c r="U44" s="35"/>
      <c r="V44" s="35"/>
      <c r="W44" s="35"/>
    </row>
    <row r="45" spans="1:39" x14ac:dyDescent="0.2">
      <c r="A45" s="5" t="s">
        <v>13</v>
      </c>
      <c r="B45" s="29">
        <v>0</v>
      </c>
      <c r="C45" s="29">
        <v>0</v>
      </c>
      <c r="D45" s="29">
        <v>0</v>
      </c>
      <c r="E45" s="27">
        <v>0</v>
      </c>
      <c r="F45" s="36">
        <v>0</v>
      </c>
      <c r="G45" s="35"/>
      <c r="H45" s="35"/>
      <c r="I45" s="35"/>
      <c r="J45" s="35"/>
      <c r="K45" s="35"/>
      <c r="L45" s="35"/>
      <c r="M45" s="35"/>
      <c r="N45" s="35"/>
      <c r="O45" s="35"/>
      <c r="P45" s="35"/>
      <c r="Q45" s="35"/>
      <c r="R45" s="35"/>
      <c r="S45" s="35"/>
      <c r="T45" s="35"/>
      <c r="U45" s="35"/>
      <c r="V45" s="35"/>
      <c r="W45" s="35"/>
    </row>
    <row r="46" spans="1:39" x14ac:dyDescent="0.2">
      <c r="A46" s="5" t="s">
        <v>36</v>
      </c>
      <c r="B46" s="29">
        <v>0</v>
      </c>
      <c r="C46" s="29">
        <v>0</v>
      </c>
      <c r="D46" s="29">
        <v>0</v>
      </c>
      <c r="E46" s="27">
        <v>0</v>
      </c>
      <c r="F46" s="36">
        <v>0</v>
      </c>
      <c r="G46" s="35"/>
      <c r="H46" s="35"/>
      <c r="I46" s="35"/>
      <c r="J46" s="35"/>
      <c r="K46" s="35"/>
      <c r="L46" s="35"/>
      <c r="M46" s="35"/>
      <c r="N46" s="35"/>
      <c r="O46" s="35"/>
      <c r="P46" s="35"/>
      <c r="Q46" s="35"/>
      <c r="R46" s="35"/>
      <c r="S46" s="35"/>
      <c r="T46" s="35"/>
      <c r="U46" s="35"/>
      <c r="V46" s="35"/>
      <c r="W46" s="35"/>
    </row>
    <row r="47" spans="1:39" x14ac:dyDescent="0.2">
      <c r="A47" s="17" t="s">
        <v>64</v>
      </c>
      <c r="B47" s="18">
        <v>3000000</v>
      </c>
      <c r="C47" s="18">
        <v>3652583.9</v>
      </c>
      <c r="D47" s="18">
        <v>77983542.660000011</v>
      </c>
      <c r="E47" s="28">
        <v>84636126.560000017</v>
      </c>
      <c r="F47" s="37">
        <v>1</v>
      </c>
      <c r="G47" s="39"/>
      <c r="H47" s="39"/>
      <c r="I47" s="39"/>
      <c r="J47" s="39"/>
      <c r="K47" s="39"/>
      <c r="L47" s="39"/>
      <c r="M47" s="39"/>
      <c r="N47" s="39"/>
      <c r="O47" s="39"/>
      <c r="P47" s="39"/>
      <c r="Q47" s="39"/>
      <c r="R47" s="39"/>
      <c r="S47" s="39"/>
      <c r="T47" s="39"/>
      <c r="U47" s="39"/>
      <c r="V47" s="39"/>
      <c r="W47" s="39"/>
      <c r="X47" s="35"/>
      <c r="Y47" s="7"/>
      <c r="Z47" s="7"/>
      <c r="AA47" s="7"/>
      <c r="AM47" s="15"/>
    </row>
    <row r="48" spans="1:39" x14ac:dyDescent="0.2">
      <c r="A48" s="60"/>
      <c r="B48" s="66">
        <v>0</v>
      </c>
      <c r="C48" s="66">
        <v>0</v>
      </c>
      <c r="D48" s="66">
        <v>0</v>
      </c>
      <c r="E48" s="66">
        <v>0</v>
      </c>
      <c r="F48" s="39"/>
      <c r="G48" s="39"/>
      <c r="H48" s="39"/>
      <c r="I48" s="39"/>
      <c r="J48" s="39"/>
      <c r="K48" s="39"/>
      <c r="L48" s="39"/>
      <c r="M48" s="39"/>
      <c r="N48" s="39"/>
      <c r="O48" s="39"/>
      <c r="P48" s="39"/>
      <c r="Q48" s="39"/>
      <c r="R48" s="39"/>
      <c r="S48" s="39"/>
      <c r="T48" s="39"/>
      <c r="U48" s="39"/>
      <c r="V48" s="39"/>
      <c r="W48" s="39"/>
      <c r="X48" s="35"/>
      <c r="Y48" s="7"/>
      <c r="Z48" s="7"/>
      <c r="AA48" s="7"/>
      <c r="AM48" s="15"/>
    </row>
    <row r="49" spans="1:23" x14ac:dyDescent="0.2">
      <c r="B49" s="7"/>
      <c r="C49" s="7"/>
      <c r="D49" s="7"/>
      <c r="E49" s="7"/>
    </row>
    <row r="50" spans="1:23" x14ac:dyDescent="0.2">
      <c r="A50" s="17" t="s">
        <v>7</v>
      </c>
    </row>
    <row r="51" spans="1:23" ht="62.25" customHeight="1" x14ac:dyDescent="0.2">
      <c r="A51" s="19" t="s">
        <v>38</v>
      </c>
      <c r="B51" s="20" t="s">
        <v>56</v>
      </c>
      <c r="C51" s="20" t="s">
        <v>390</v>
      </c>
      <c r="D51" s="20" t="s">
        <v>229</v>
      </c>
      <c r="E51" s="20" t="s">
        <v>228</v>
      </c>
      <c r="F51" s="26" t="s">
        <v>66</v>
      </c>
      <c r="G51" s="41"/>
      <c r="H51" s="41"/>
      <c r="I51" s="41"/>
      <c r="J51" s="41"/>
      <c r="K51" s="41"/>
      <c r="L51" s="41"/>
      <c r="M51" s="41"/>
      <c r="N51" s="41"/>
      <c r="O51" s="41"/>
      <c r="P51" s="41"/>
      <c r="Q51" s="41"/>
      <c r="R51" s="41"/>
      <c r="S51" s="41"/>
      <c r="T51" s="41"/>
      <c r="U51" s="41"/>
      <c r="V51" s="41"/>
      <c r="W51" s="41"/>
    </row>
    <row r="52" spans="1:23" x14ac:dyDescent="0.2">
      <c r="A52" s="5" t="s">
        <v>14</v>
      </c>
      <c r="B52" s="29">
        <v>0</v>
      </c>
      <c r="C52" s="29">
        <v>0</v>
      </c>
      <c r="D52" s="29">
        <v>400000</v>
      </c>
      <c r="E52" s="27">
        <v>400000</v>
      </c>
      <c r="F52" s="36">
        <v>7.1499999999999994E-2</v>
      </c>
      <c r="G52" s="35"/>
      <c r="H52" s="35"/>
      <c r="I52" s="35"/>
      <c r="J52" s="35"/>
      <c r="K52" s="35"/>
      <c r="L52" s="35"/>
      <c r="M52" s="35"/>
      <c r="N52" s="35"/>
      <c r="O52" s="35"/>
      <c r="P52" s="35"/>
      <c r="Q52" s="35"/>
      <c r="R52" s="35"/>
      <c r="S52" s="35"/>
      <c r="T52" s="35"/>
      <c r="U52" s="35"/>
      <c r="V52" s="35"/>
      <c r="W52" s="35"/>
    </row>
    <row r="53" spans="1:23" x14ac:dyDescent="0.2">
      <c r="A53" s="5" t="s">
        <v>21</v>
      </c>
      <c r="B53" s="29">
        <v>0</v>
      </c>
      <c r="C53" s="29">
        <v>0</v>
      </c>
      <c r="D53" s="29">
        <v>0</v>
      </c>
      <c r="E53" s="27">
        <v>0</v>
      </c>
      <c r="F53" s="36">
        <v>0</v>
      </c>
      <c r="G53" s="35"/>
      <c r="H53" s="35"/>
      <c r="I53" s="35"/>
      <c r="J53" s="35"/>
      <c r="K53" s="35"/>
      <c r="L53" s="35"/>
      <c r="M53" s="35"/>
      <c r="N53" s="35"/>
      <c r="O53" s="35"/>
      <c r="P53" s="35"/>
      <c r="Q53" s="35"/>
      <c r="R53" s="35"/>
      <c r="S53" s="35"/>
      <c r="T53" s="35"/>
      <c r="U53" s="35"/>
      <c r="V53" s="35"/>
      <c r="W53" s="35"/>
    </row>
    <row r="54" spans="1:23" x14ac:dyDescent="0.2">
      <c r="A54" s="5" t="s">
        <v>23</v>
      </c>
      <c r="B54" s="29">
        <v>0</v>
      </c>
      <c r="C54" s="29">
        <v>0</v>
      </c>
      <c r="D54" s="29">
        <v>0</v>
      </c>
      <c r="E54" s="27">
        <v>0</v>
      </c>
      <c r="F54" s="36">
        <v>0</v>
      </c>
      <c r="G54" s="35"/>
      <c r="H54" s="35"/>
      <c r="I54" s="35"/>
      <c r="J54" s="35"/>
      <c r="K54" s="35"/>
      <c r="L54" s="35"/>
      <c r="M54" s="35"/>
      <c r="N54" s="35"/>
      <c r="O54" s="35"/>
      <c r="P54" s="35"/>
      <c r="Q54" s="35"/>
      <c r="R54" s="35"/>
      <c r="S54" s="35"/>
      <c r="T54" s="35"/>
      <c r="U54" s="35"/>
      <c r="V54" s="35"/>
      <c r="W54" s="35"/>
    </row>
    <row r="55" spans="1:23" x14ac:dyDescent="0.2">
      <c r="A55" s="5" t="s">
        <v>33</v>
      </c>
      <c r="B55" s="29">
        <v>0</v>
      </c>
      <c r="C55" s="29">
        <v>0</v>
      </c>
      <c r="D55" s="29">
        <v>0</v>
      </c>
      <c r="E55" s="27">
        <v>0</v>
      </c>
      <c r="F55" s="36">
        <v>0</v>
      </c>
      <c r="G55" s="35"/>
      <c r="H55" s="35"/>
      <c r="I55" s="35"/>
      <c r="J55" s="35"/>
      <c r="K55" s="35"/>
      <c r="L55" s="35"/>
      <c r="M55" s="35"/>
      <c r="N55" s="35"/>
      <c r="O55" s="35"/>
      <c r="P55" s="35"/>
      <c r="Q55" s="35"/>
      <c r="R55" s="35"/>
      <c r="S55" s="35"/>
      <c r="T55" s="35"/>
      <c r="U55" s="35"/>
      <c r="V55" s="35"/>
      <c r="W55" s="35"/>
    </row>
    <row r="56" spans="1:23" x14ac:dyDescent="0.2">
      <c r="A56" s="5" t="s">
        <v>35</v>
      </c>
      <c r="B56" s="29">
        <v>0</v>
      </c>
      <c r="C56" s="29">
        <v>525000</v>
      </c>
      <c r="D56" s="29">
        <v>1575000</v>
      </c>
      <c r="E56" s="27">
        <v>2100000</v>
      </c>
      <c r="F56" s="36">
        <v>0.37519999999999998</v>
      </c>
      <c r="G56" s="35"/>
      <c r="H56" s="35"/>
      <c r="I56" s="35"/>
      <c r="J56" s="35"/>
      <c r="K56" s="35"/>
      <c r="L56" s="35"/>
      <c r="M56" s="35"/>
      <c r="N56" s="35"/>
      <c r="O56" s="35"/>
      <c r="P56" s="35"/>
      <c r="Q56" s="35"/>
      <c r="R56" s="35"/>
      <c r="S56" s="35"/>
      <c r="T56" s="35"/>
      <c r="U56" s="35"/>
      <c r="V56" s="35"/>
      <c r="W56" s="35"/>
    </row>
    <row r="57" spans="1:23" x14ac:dyDescent="0.2">
      <c r="A57" s="5" t="s">
        <v>30</v>
      </c>
      <c r="B57" s="29">
        <v>0</v>
      </c>
      <c r="C57" s="29">
        <v>0</v>
      </c>
      <c r="D57" s="29">
        <v>237271.5</v>
      </c>
      <c r="E57" s="27">
        <v>237271.5</v>
      </c>
      <c r="F57" s="36">
        <v>4.24E-2</v>
      </c>
      <c r="G57" s="35"/>
      <c r="H57" s="35"/>
      <c r="I57" s="35"/>
      <c r="J57" s="35"/>
      <c r="K57" s="35"/>
      <c r="L57" s="35"/>
      <c r="M57" s="35"/>
      <c r="N57" s="35"/>
      <c r="O57" s="35"/>
      <c r="P57" s="35"/>
      <c r="Q57" s="35"/>
      <c r="R57" s="35"/>
      <c r="S57" s="35"/>
      <c r="T57" s="35"/>
      <c r="U57" s="35"/>
      <c r="V57" s="35"/>
      <c r="W57" s="35"/>
    </row>
    <row r="58" spans="1:23" x14ac:dyDescent="0.2">
      <c r="A58" s="5" t="s">
        <v>27</v>
      </c>
      <c r="B58" s="29">
        <v>0</v>
      </c>
      <c r="C58" s="29">
        <v>0</v>
      </c>
      <c r="D58" s="29">
        <v>480000</v>
      </c>
      <c r="E58" s="27">
        <v>480000</v>
      </c>
      <c r="F58" s="36">
        <v>8.5800000000000001E-2</v>
      </c>
      <c r="G58" s="35"/>
      <c r="H58" s="35"/>
      <c r="I58" s="35"/>
      <c r="J58" s="35"/>
      <c r="K58" s="35"/>
      <c r="L58" s="35"/>
      <c r="M58" s="35"/>
      <c r="N58" s="35"/>
      <c r="O58" s="35"/>
      <c r="P58" s="35"/>
      <c r="Q58" s="35"/>
      <c r="R58" s="35"/>
      <c r="S58" s="35"/>
      <c r="T58" s="35"/>
      <c r="U58" s="35"/>
      <c r="V58" s="35"/>
      <c r="W58" s="35"/>
    </row>
    <row r="59" spans="1:23" x14ac:dyDescent="0.2">
      <c r="A59" s="5" t="s">
        <v>37</v>
      </c>
      <c r="B59" s="29">
        <v>0</v>
      </c>
      <c r="C59" s="29">
        <v>0</v>
      </c>
      <c r="D59" s="29">
        <v>0</v>
      </c>
      <c r="E59" s="27">
        <v>0</v>
      </c>
      <c r="F59" s="36">
        <v>0</v>
      </c>
      <c r="G59" s="35"/>
      <c r="H59" s="35"/>
      <c r="I59" s="35"/>
      <c r="J59" s="35"/>
      <c r="K59" s="35"/>
      <c r="L59" s="35"/>
      <c r="M59" s="35"/>
      <c r="N59" s="35"/>
      <c r="O59" s="35"/>
      <c r="P59" s="35"/>
      <c r="Q59" s="35"/>
      <c r="R59" s="35"/>
      <c r="S59" s="35"/>
      <c r="T59" s="35"/>
      <c r="U59" s="35"/>
      <c r="V59" s="35"/>
      <c r="W59" s="35"/>
    </row>
    <row r="60" spans="1:23" x14ac:dyDescent="0.2">
      <c r="A60" s="5" t="s">
        <v>22</v>
      </c>
      <c r="B60" s="29">
        <v>0</v>
      </c>
      <c r="C60" s="29">
        <v>0</v>
      </c>
      <c r="D60" s="29">
        <v>0</v>
      </c>
      <c r="E60" s="27">
        <v>0</v>
      </c>
      <c r="F60" s="36">
        <v>0</v>
      </c>
      <c r="G60" s="35"/>
      <c r="H60" s="35"/>
      <c r="I60" s="35"/>
      <c r="J60" s="35"/>
      <c r="K60" s="35"/>
      <c r="L60" s="35"/>
      <c r="M60" s="35"/>
      <c r="N60" s="35"/>
      <c r="O60" s="35"/>
      <c r="P60" s="35"/>
      <c r="Q60" s="35"/>
      <c r="R60" s="35"/>
      <c r="S60" s="35"/>
      <c r="T60" s="35"/>
      <c r="U60" s="35"/>
      <c r="V60" s="35"/>
      <c r="W60" s="35"/>
    </row>
    <row r="61" spans="1:23" x14ac:dyDescent="0.2">
      <c r="A61" s="5" t="s">
        <v>26</v>
      </c>
      <c r="B61" s="29">
        <v>0</v>
      </c>
      <c r="C61" s="29">
        <v>0</v>
      </c>
      <c r="D61" s="29">
        <v>100000</v>
      </c>
      <c r="E61" s="27">
        <v>100000</v>
      </c>
      <c r="F61" s="36">
        <v>1.7899999999999999E-2</v>
      </c>
      <c r="G61" s="35"/>
      <c r="H61" s="35"/>
      <c r="I61" s="35"/>
      <c r="J61" s="35"/>
      <c r="K61" s="35"/>
      <c r="L61" s="35"/>
      <c r="M61" s="35"/>
      <c r="N61" s="35"/>
      <c r="O61" s="35"/>
      <c r="P61" s="35"/>
      <c r="Q61" s="35"/>
      <c r="R61" s="35"/>
      <c r="S61" s="35"/>
      <c r="T61" s="35"/>
      <c r="U61" s="35"/>
      <c r="V61" s="35"/>
      <c r="W61" s="35"/>
    </row>
    <row r="62" spans="1:23" x14ac:dyDescent="0.2">
      <c r="A62" s="5" t="s">
        <v>34</v>
      </c>
      <c r="B62" s="29">
        <v>0</v>
      </c>
      <c r="C62" s="29">
        <v>0</v>
      </c>
      <c r="D62" s="29">
        <v>0</v>
      </c>
      <c r="E62" s="27">
        <v>0</v>
      </c>
      <c r="F62" s="36">
        <v>0</v>
      </c>
      <c r="G62" s="35"/>
      <c r="H62" s="35"/>
      <c r="I62" s="35"/>
      <c r="J62" s="35"/>
      <c r="K62" s="35"/>
      <c r="L62" s="35"/>
      <c r="M62" s="35"/>
      <c r="N62" s="35"/>
      <c r="O62" s="35"/>
      <c r="P62" s="35"/>
      <c r="Q62" s="35"/>
      <c r="R62" s="35"/>
      <c r="S62" s="35"/>
      <c r="T62" s="35"/>
      <c r="U62" s="35"/>
      <c r="V62" s="35"/>
      <c r="W62" s="35"/>
    </row>
    <row r="63" spans="1:23" x14ac:dyDescent="0.2">
      <c r="A63" s="5" t="s">
        <v>25</v>
      </c>
      <c r="B63" s="29">
        <v>0</v>
      </c>
      <c r="C63" s="29">
        <v>160000</v>
      </c>
      <c r="D63" s="29">
        <v>420000</v>
      </c>
      <c r="E63" s="27">
        <v>580000</v>
      </c>
      <c r="F63" s="36">
        <v>0.1036</v>
      </c>
      <c r="G63" s="35"/>
      <c r="H63" s="35"/>
      <c r="I63" s="35"/>
      <c r="J63" s="35"/>
      <c r="K63" s="35"/>
      <c r="L63" s="35"/>
      <c r="M63" s="35"/>
      <c r="N63" s="35"/>
      <c r="O63" s="35"/>
      <c r="P63" s="35"/>
      <c r="Q63" s="35"/>
      <c r="R63" s="35"/>
      <c r="S63" s="35"/>
      <c r="T63" s="35"/>
      <c r="U63" s="35"/>
      <c r="V63" s="35"/>
      <c r="W63" s="35"/>
    </row>
    <row r="64" spans="1:23" x14ac:dyDescent="0.2">
      <c r="A64" s="5" t="s">
        <v>41</v>
      </c>
      <c r="B64" s="29">
        <v>0</v>
      </c>
      <c r="C64" s="29">
        <v>200000</v>
      </c>
      <c r="D64" s="29">
        <v>200000</v>
      </c>
      <c r="E64" s="27">
        <v>400000</v>
      </c>
      <c r="F64" s="36">
        <v>7.1499999999999994E-2</v>
      </c>
      <c r="G64" s="35"/>
      <c r="H64" s="35"/>
      <c r="I64" s="35"/>
      <c r="J64" s="35"/>
      <c r="K64" s="35"/>
      <c r="L64" s="35"/>
      <c r="M64" s="35"/>
      <c r="N64" s="35"/>
      <c r="O64" s="35"/>
      <c r="P64" s="35"/>
      <c r="Q64" s="35"/>
      <c r="R64" s="35"/>
      <c r="S64" s="35"/>
      <c r="T64" s="35"/>
      <c r="U64" s="35"/>
      <c r="V64" s="35"/>
      <c r="W64" s="35"/>
    </row>
    <row r="65" spans="1:39" x14ac:dyDescent="0.2">
      <c r="A65" s="5" t="s">
        <v>31</v>
      </c>
      <c r="B65" s="29">
        <v>0</v>
      </c>
      <c r="C65" s="29">
        <v>0</v>
      </c>
      <c r="D65" s="29">
        <v>0</v>
      </c>
      <c r="E65" s="27">
        <v>0</v>
      </c>
      <c r="F65" s="36">
        <v>0</v>
      </c>
      <c r="G65" s="35"/>
      <c r="H65" s="35"/>
      <c r="I65" s="35"/>
      <c r="J65" s="35"/>
      <c r="K65" s="35"/>
      <c r="L65" s="35"/>
      <c r="M65" s="35"/>
      <c r="N65" s="35"/>
      <c r="O65" s="35"/>
      <c r="P65" s="35"/>
      <c r="Q65" s="35"/>
      <c r="R65" s="35"/>
      <c r="S65" s="35"/>
      <c r="T65" s="35"/>
      <c r="U65" s="35"/>
      <c r="V65" s="35"/>
      <c r="W65" s="35"/>
    </row>
    <row r="66" spans="1:39" x14ac:dyDescent="0.2">
      <c r="A66" s="5" t="s">
        <v>28</v>
      </c>
      <c r="B66" s="29">
        <v>0</v>
      </c>
      <c r="C66" s="29">
        <v>0</v>
      </c>
      <c r="D66" s="29">
        <v>1300000</v>
      </c>
      <c r="E66" s="27">
        <v>1300000</v>
      </c>
      <c r="F66" s="36">
        <v>0.23230000000000001</v>
      </c>
      <c r="G66" s="35"/>
      <c r="H66" s="35"/>
      <c r="I66" s="35"/>
      <c r="J66" s="35"/>
      <c r="K66" s="35"/>
      <c r="L66" s="35"/>
      <c r="M66" s="35"/>
      <c r="N66" s="35"/>
      <c r="O66" s="35"/>
      <c r="P66" s="35"/>
      <c r="Q66" s="35"/>
      <c r="R66" s="35"/>
      <c r="S66" s="35"/>
      <c r="T66" s="35"/>
      <c r="U66" s="35"/>
      <c r="V66" s="35"/>
      <c r="W66" s="35"/>
    </row>
    <row r="67" spans="1:39" x14ac:dyDescent="0.2">
      <c r="A67" s="5" t="s">
        <v>13</v>
      </c>
      <c r="B67" s="29">
        <v>0</v>
      </c>
      <c r="C67" s="29">
        <v>0</v>
      </c>
      <c r="D67" s="29">
        <v>0</v>
      </c>
      <c r="E67" s="27">
        <v>0</v>
      </c>
      <c r="F67" s="36">
        <v>0</v>
      </c>
      <c r="G67" s="35"/>
      <c r="H67" s="35"/>
      <c r="I67" s="35"/>
      <c r="J67" s="35"/>
      <c r="K67" s="35"/>
      <c r="L67" s="35"/>
      <c r="M67" s="35"/>
      <c r="N67" s="35"/>
      <c r="O67" s="35"/>
      <c r="P67" s="35"/>
      <c r="Q67" s="35"/>
      <c r="R67" s="35"/>
      <c r="S67" s="35"/>
      <c r="T67" s="35"/>
      <c r="U67" s="35"/>
      <c r="V67" s="35"/>
      <c r="W67" s="35"/>
    </row>
    <row r="68" spans="1:39" x14ac:dyDescent="0.2">
      <c r="A68" s="5" t="s">
        <v>36</v>
      </c>
      <c r="B68" s="29">
        <v>0</v>
      </c>
      <c r="C68" s="29">
        <v>0</v>
      </c>
      <c r="D68" s="29">
        <v>0</v>
      </c>
      <c r="E68" s="27">
        <v>0</v>
      </c>
      <c r="F68" s="36">
        <v>0</v>
      </c>
      <c r="G68" s="35"/>
      <c r="H68" s="35"/>
      <c r="I68" s="35"/>
      <c r="J68" s="35"/>
      <c r="K68" s="35"/>
      <c r="L68" s="35"/>
      <c r="M68" s="35"/>
      <c r="N68" s="35"/>
      <c r="O68" s="35"/>
      <c r="P68" s="35"/>
      <c r="Q68" s="35"/>
      <c r="R68" s="35"/>
      <c r="S68" s="35"/>
      <c r="T68" s="35"/>
      <c r="U68" s="35"/>
      <c r="V68" s="35"/>
      <c r="W68" s="35"/>
    </row>
    <row r="69" spans="1:39" x14ac:dyDescent="0.2">
      <c r="A69" s="17" t="s">
        <v>64</v>
      </c>
      <c r="B69" s="18">
        <v>0</v>
      </c>
      <c r="C69" s="18">
        <v>885000</v>
      </c>
      <c r="D69" s="18">
        <v>4712271.5</v>
      </c>
      <c r="E69" s="28">
        <v>5597271.5</v>
      </c>
      <c r="F69" s="37">
        <v>1.0002</v>
      </c>
      <c r="G69" s="39"/>
      <c r="H69" s="39"/>
      <c r="I69" s="39"/>
      <c r="J69" s="39"/>
      <c r="K69" s="39"/>
      <c r="L69" s="39"/>
      <c r="M69" s="39"/>
      <c r="N69" s="39"/>
      <c r="O69" s="39"/>
      <c r="P69" s="39"/>
      <c r="Q69" s="39"/>
      <c r="R69" s="39"/>
      <c r="S69" s="39"/>
      <c r="T69" s="39"/>
      <c r="U69" s="39"/>
      <c r="V69" s="39"/>
      <c r="W69" s="39"/>
      <c r="X69" s="35"/>
      <c r="Y69" s="7"/>
      <c r="Z69" s="7"/>
      <c r="AA69" s="7"/>
      <c r="AM69" s="15"/>
    </row>
    <row r="70" spans="1:39" x14ac:dyDescent="0.2">
      <c r="B70" s="7">
        <v>0</v>
      </c>
      <c r="C70" s="7">
        <v>0</v>
      </c>
      <c r="D70" s="7">
        <v>0</v>
      </c>
      <c r="E70" s="7">
        <v>0</v>
      </c>
    </row>
    <row r="71" spans="1:39" x14ac:dyDescent="0.2">
      <c r="B71" s="7"/>
      <c r="C71" s="7"/>
      <c r="D71" s="7"/>
      <c r="E71" s="7"/>
    </row>
    <row r="72" spans="1:39" x14ac:dyDescent="0.2">
      <c r="A72" s="17" t="s">
        <v>8</v>
      </c>
    </row>
    <row r="73" spans="1:39" ht="62.25" customHeight="1" x14ac:dyDescent="0.2">
      <c r="A73" s="19" t="s">
        <v>38</v>
      </c>
      <c r="B73" s="20" t="s">
        <v>56</v>
      </c>
      <c r="C73" s="20" t="s">
        <v>390</v>
      </c>
      <c r="D73" s="20" t="s">
        <v>229</v>
      </c>
      <c r="E73" s="20" t="s">
        <v>228</v>
      </c>
      <c r="F73" s="26" t="s">
        <v>66</v>
      </c>
      <c r="G73" s="41"/>
      <c r="H73" s="41"/>
      <c r="I73" s="41"/>
      <c r="J73" s="41"/>
      <c r="K73" s="41"/>
      <c r="L73" s="41"/>
      <c r="M73" s="41"/>
      <c r="N73" s="41"/>
      <c r="O73" s="41"/>
      <c r="P73" s="41"/>
      <c r="Q73" s="41"/>
      <c r="R73" s="41"/>
      <c r="S73" s="41"/>
      <c r="T73" s="41"/>
      <c r="U73" s="41"/>
      <c r="V73" s="41"/>
      <c r="W73" s="41"/>
    </row>
    <row r="74" spans="1:39" x14ac:dyDescent="0.2">
      <c r="A74" s="5" t="s">
        <v>14</v>
      </c>
      <c r="B74" s="29">
        <v>0</v>
      </c>
      <c r="C74" s="29">
        <v>0</v>
      </c>
      <c r="D74" s="29">
        <v>950000</v>
      </c>
      <c r="E74" s="27">
        <v>950000</v>
      </c>
      <c r="F74" s="36">
        <v>2.5100000000000001E-2</v>
      </c>
      <c r="G74" s="35"/>
      <c r="H74" s="35"/>
      <c r="I74" s="35"/>
      <c r="J74" s="35"/>
      <c r="K74" s="35"/>
      <c r="L74" s="35"/>
      <c r="M74" s="35"/>
      <c r="N74" s="35"/>
      <c r="O74" s="35"/>
      <c r="P74" s="35"/>
      <c r="Q74" s="35"/>
      <c r="R74" s="35"/>
      <c r="S74" s="35"/>
      <c r="T74" s="35"/>
      <c r="U74" s="35"/>
      <c r="V74" s="35"/>
      <c r="W74" s="35"/>
    </row>
    <row r="75" spans="1:39" x14ac:dyDescent="0.2">
      <c r="A75" s="5" t="s">
        <v>21</v>
      </c>
      <c r="B75" s="29">
        <v>0</v>
      </c>
      <c r="C75" s="29">
        <v>100000</v>
      </c>
      <c r="D75" s="29">
        <v>3000000</v>
      </c>
      <c r="E75" s="27">
        <v>3100000</v>
      </c>
      <c r="F75" s="36">
        <v>8.1900000000000001E-2</v>
      </c>
      <c r="G75" s="35"/>
      <c r="H75" s="35"/>
      <c r="I75" s="35"/>
      <c r="J75" s="35"/>
      <c r="K75" s="35"/>
      <c r="L75" s="35"/>
      <c r="M75" s="35"/>
      <c r="N75" s="35"/>
      <c r="O75" s="35"/>
      <c r="P75" s="35"/>
      <c r="Q75" s="35"/>
      <c r="R75" s="35"/>
      <c r="S75" s="35"/>
      <c r="T75" s="35"/>
      <c r="U75" s="35"/>
      <c r="V75" s="35"/>
      <c r="W75" s="35"/>
    </row>
    <row r="76" spans="1:39" x14ac:dyDescent="0.2">
      <c r="A76" s="5" t="s">
        <v>23</v>
      </c>
      <c r="B76" s="29">
        <v>0</v>
      </c>
      <c r="C76" s="29">
        <v>180000</v>
      </c>
      <c r="D76" s="29">
        <v>400153</v>
      </c>
      <c r="E76" s="27">
        <v>580153</v>
      </c>
      <c r="F76" s="36">
        <v>1.5299999999999999E-2</v>
      </c>
      <c r="G76" s="35"/>
      <c r="H76" s="35"/>
      <c r="I76" s="35"/>
      <c r="J76" s="35"/>
      <c r="K76" s="35"/>
      <c r="L76" s="35"/>
      <c r="M76" s="35"/>
      <c r="N76" s="35"/>
      <c r="O76" s="35"/>
      <c r="P76" s="35"/>
      <c r="Q76" s="35"/>
      <c r="R76" s="35"/>
      <c r="S76" s="35"/>
      <c r="T76" s="35"/>
      <c r="U76" s="35"/>
      <c r="V76" s="35"/>
      <c r="W76" s="35"/>
    </row>
    <row r="77" spans="1:39" x14ac:dyDescent="0.2">
      <c r="A77" s="5" t="s">
        <v>33</v>
      </c>
      <c r="B77" s="29">
        <v>0</v>
      </c>
      <c r="C77" s="29">
        <v>0</v>
      </c>
      <c r="D77" s="29">
        <v>0</v>
      </c>
      <c r="E77" s="27">
        <v>0</v>
      </c>
      <c r="F77" s="36">
        <v>0</v>
      </c>
      <c r="G77" s="35"/>
      <c r="H77" s="35"/>
      <c r="I77" s="35"/>
      <c r="J77" s="35"/>
      <c r="K77" s="35"/>
      <c r="L77" s="35"/>
      <c r="M77" s="35"/>
      <c r="N77" s="35"/>
      <c r="O77" s="35"/>
      <c r="P77" s="35"/>
      <c r="Q77" s="35"/>
      <c r="R77" s="35"/>
      <c r="S77" s="35"/>
      <c r="T77" s="35"/>
      <c r="U77" s="35"/>
      <c r="V77" s="35"/>
      <c r="W77" s="35"/>
    </row>
    <row r="78" spans="1:39" x14ac:dyDescent="0.2">
      <c r="A78" s="5" t="s">
        <v>35</v>
      </c>
      <c r="B78" s="29">
        <v>5000000</v>
      </c>
      <c r="C78" s="29">
        <v>0</v>
      </c>
      <c r="D78" s="29">
        <v>1156856.8</v>
      </c>
      <c r="E78" s="27">
        <v>6156856.7999999998</v>
      </c>
      <c r="F78" s="36">
        <v>0.16259999999999999</v>
      </c>
      <c r="G78" s="35"/>
      <c r="H78" s="35"/>
      <c r="I78" s="35"/>
      <c r="J78" s="35"/>
      <c r="K78" s="35"/>
      <c r="L78" s="35"/>
      <c r="M78" s="35"/>
      <c r="N78" s="35"/>
      <c r="O78" s="35"/>
      <c r="P78" s="35"/>
      <c r="Q78" s="35"/>
      <c r="R78" s="35"/>
      <c r="S78" s="35"/>
      <c r="T78" s="35"/>
      <c r="U78" s="35"/>
      <c r="V78" s="35"/>
      <c r="W78" s="35"/>
    </row>
    <row r="79" spans="1:39" x14ac:dyDescent="0.2">
      <c r="A79" s="5" t="s">
        <v>30</v>
      </c>
      <c r="B79" s="29">
        <v>0</v>
      </c>
      <c r="C79" s="29">
        <v>522332</v>
      </c>
      <c r="D79" s="29">
        <v>3616666</v>
      </c>
      <c r="E79" s="27">
        <v>4138998</v>
      </c>
      <c r="F79" s="36">
        <v>0.10929999999999999</v>
      </c>
      <c r="G79" s="35"/>
      <c r="H79" s="35"/>
      <c r="I79" s="35"/>
      <c r="J79" s="35"/>
      <c r="K79" s="35"/>
      <c r="L79" s="35"/>
      <c r="M79" s="35"/>
      <c r="N79" s="35"/>
      <c r="O79" s="35"/>
      <c r="P79" s="35"/>
      <c r="Q79" s="35"/>
      <c r="R79" s="35"/>
      <c r="S79" s="35"/>
      <c r="T79" s="35"/>
      <c r="U79" s="35"/>
      <c r="V79" s="35"/>
      <c r="W79" s="35"/>
    </row>
    <row r="80" spans="1:39" x14ac:dyDescent="0.2">
      <c r="A80" s="5" t="s">
        <v>27</v>
      </c>
      <c r="B80" s="29">
        <v>0</v>
      </c>
      <c r="C80" s="29">
        <v>100000</v>
      </c>
      <c r="D80" s="29">
        <v>10383245</v>
      </c>
      <c r="E80" s="27">
        <v>10483245</v>
      </c>
      <c r="F80" s="36">
        <v>0.27689999999999998</v>
      </c>
      <c r="G80" s="35"/>
      <c r="H80" s="35"/>
      <c r="I80" s="35"/>
      <c r="J80" s="35"/>
      <c r="K80" s="35"/>
      <c r="L80" s="35"/>
      <c r="M80" s="35"/>
      <c r="N80" s="35"/>
      <c r="O80" s="35"/>
      <c r="P80" s="35"/>
      <c r="Q80" s="35"/>
      <c r="R80" s="35"/>
      <c r="S80" s="35"/>
      <c r="T80" s="35"/>
      <c r="U80" s="35"/>
      <c r="V80" s="35"/>
      <c r="W80" s="35"/>
    </row>
    <row r="81" spans="1:39" x14ac:dyDescent="0.2">
      <c r="A81" s="5" t="s">
        <v>37</v>
      </c>
      <c r="B81" s="29">
        <v>2500000</v>
      </c>
      <c r="C81" s="29">
        <v>0</v>
      </c>
      <c r="D81" s="29">
        <v>354968</v>
      </c>
      <c r="E81" s="27">
        <v>2854968</v>
      </c>
      <c r="F81" s="36">
        <v>7.5399999999999995E-2</v>
      </c>
      <c r="G81" s="35"/>
      <c r="H81" s="35"/>
      <c r="I81" s="35"/>
      <c r="J81" s="35"/>
      <c r="K81" s="35"/>
      <c r="L81" s="35"/>
      <c r="M81" s="35"/>
      <c r="N81" s="35"/>
      <c r="O81" s="35"/>
      <c r="P81" s="35"/>
      <c r="Q81" s="35"/>
      <c r="R81" s="35"/>
      <c r="S81" s="35"/>
      <c r="T81" s="35"/>
      <c r="U81" s="35"/>
      <c r="V81" s="35"/>
      <c r="W81" s="35"/>
    </row>
    <row r="82" spans="1:39" x14ac:dyDescent="0.2">
      <c r="A82" s="5" t="s">
        <v>22</v>
      </c>
      <c r="B82" s="29">
        <v>0</v>
      </c>
      <c r="C82" s="29">
        <v>344500</v>
      </c>
      <c r="D82" s="29">
        <v>1324197</v>
      </c>
      <c r="E82" s="27">
        <v>1668697</v>
      </c>
      <c r="F82" s="36">
        <v>4.41E-2</v>
      </c>
      <c r="G82" s="35"/>
      <c r="H82" s="35"/>
      <c r="I82" s="35"/>
      <c r="J82" s="35"/>
      <c r="K82" s="35"/>
      <c r="L82" s="35"/>
      <c r="M82" s="35"/>
      <c r="N82" s="35"/>
      <c r="O82" s="35"/>
      <c r="P82" s="35"/>
      <c r="Q82" s="35"/>
      <c r="R82" s="35"/>
      <c r="S82" s="35"/>
      <c r="T82" s="35"/>
      <c r="U82" s="35"/>
      <c r="V82" s="35"/>
      <c r="W82" s="35"/>
    </row>
    <row r="83" spans="1:39" x14ac:dyDescent="0.2">
      <c r="A83" s="5" t="s">
        <v>26</v>
      </c>
      <c r="B83" s="29">
        <v>0</v>
      </c>
      <c r="C83" s="29">
        <v>0</v>
      </c>
      <c r="D83" s="29">
        <v>200000</v>
      </c>
      <c r="E83" s="27">
        <v>200000</v>
      </c>
      <c r="F83" s="36">
        <v>5.3E-3</v>
      </c>
      <c r="G83" s="35"/>
      <c r="H83" s="35"/>
      <c r="I83" s="35"/>
      <c r="J83" s="35"/>
      <c r="K83" s="35"/>
      <c r="L83" s="35"/>
      <c r="M83" s="35"/>
      <c r="N83" s="35"/>
      <c r="O83" s="35"/>
      <c r="P83" s="35"/>
      <c r="Q83" s="35"/>
      <c r="R83" s="35"/>
      <c r="S83" s="35"/>
      <c r="T83" s="35"/>
      <c r="U83" s="35"/>
      <c r="V83" s="35"/>
      <c r="W83" s="35"/>
    </row>
    <row r="84" spans="1:39" x14ac:dyDescent="0.2">
      <c r="A84" s="5" t="s">
        <v>34</v>
      </c>
      <c r="B84" s="29">
        <v>0</v>
      </c>
      <c r="C84" s="29">
        <v>120857</v>
      </c>
      <c r="D84" s="29">
        <v>175000</v>
      </c>
      <c r="E84" s="27">
        <v>295857</v>
      </c>
      <c r="F84" s="36">
        <v>7.7999999999999996E-3</v>
      </c>
      <c r="G84" s="35"/>
      <c r="H84" s="35"/>
      <c r="I84" s="35"/>
      <c r="J84" s="35"/>
      <c r="K84" s="35"/>
      <c r="L84" s="35"/>
      <c r="M84" s="35"/>
      <c r="N84" s="35"/>
      <c r="O84" s="35"/>
      <c r="P84" s="35"/>
      <c r="Q84" s="35"/>
      <c r="R84" s="35"/>
      <c r="S84" s="35"/>
      <c r="T84" s="35"/>
      <c r="U84" s="35"/>
      <c r="V84" s="35"/>
      <c r="W84" s="35"/>
    </row>
    <row r="85" spans="1:39" x14ac:dyDescent="0.2">
      <c r="A85" s="5" t="s">
        <v>25</v>
      </c>
      <c r="B85" s="29">
        <v>0</v>
      </c>
      <c r="C85" s="29">
        <v>0</v>
      </c>
      <c r="D85" s="29">
        <v>2198963.06</v>
      </c>
      <c r="E85" s="27">
        <v>2198963.06</v>
      </c>
      <c r="F85" s="36">
        <v>5.8099999999999999E-2</v>
      </c>
      <c r="G85" s="35"/>
      <c r="H85" s="35"/>
      <c r="I85" s="35"/>
      <c r="J85" s="35"/>
      <c r="K85" s="35"/>
      <c r="L85" s="35"/>
      <c r="M85" s="35"/>
      <c r="N85" s="35"/>
      <c r="O85" s="35"/>
      <c r="P85" s="35"/>
      <c r="Q85" s="35"/>
      <c r="R85" s="35"/>
      <c r="S85" s="35"/>
      <c r="T85" s="35"/>
      <c r="U85" s="35"/>
      <c r="V85" s="35"/>
      <c r="W85" s="35"/>
    </row>
    <row r="86" spans="1:39" x14ac:dyDescent="0.2">
      <c r="A86" s="5" t="s">
        <v>41</v>
      </c>
      <c r="B86" s="29">
        <v>465000</v>
      </c>
      <c r="C86" s="29">
        <v>600000</v>
      </c>
      <c r="D86" s="29">
        <v>3967409</v>
      </c>
      <c r="E86" s="27">
        <v>5032409</v>
      </c>
      <c r="F86" s="36">
        <v>0.13289999999999999</v>
      </c>
      <c r="G86" s="35"/>
      <c r="H86" s="35"/>
      <c r="I86" s="35"/>
      <c r="J86" s="35"/>
      <c r="K86" s="35"/>
      <c r="L86" s="35"/>
      <c r="M86" s="35"/>
      <c r="N86" s="35"/>
      <c r="O86" s="35"/>
      <c r="P86" s="35"/>
      <c r="Q86" s="35"/>
      <c r="R86" s="35"/>
      <c r="S86" s="35"/>
      <c r="T86" s="35"/>
      <c r="U86" s="35"/>
      <c r="V86" s="35"/>
      <c r="W86" s="35"/>
    </row>
    <row r="87" spans="1:39" x14ac:dyDescent="0.2">
      <c r="A87" s="5" t="s">
        <v>31</v>
      </c>
      <c r="B87" s="29">
        <v>0</v>
      </c>
      <c r="C87" s="29">
        <v>100000</v>
      </c>
      <c r="D87" s="29">
        <v>0</v>
      </c>
      <c r="E87" s="27">
        <v>100000</v>
      </c>
      <c r="F87" s="36">
        <v>2.5999999999999999E-3</v>
      </c>
      <c r="G87" s="35"/>
      <c r="H87" s="35"/>
      <c r="I87" s="35"/>
      <c r="J87" s="35"/>
      <c r="K87" s="35"/>
      <c r="L87" s="35"/>
      <c r="M87" s="35"/>
      <c r="N87" s="35"/>
      <c r="O87" s="35"/>
      <c r="P87" s="35"/>
      <c r="Q87" s="35"/>
      <c r="R87" s="35"/>
      <c r="S87" s="35"/>
      <c r="T87" s="35"/>
      <c r="U87" s="35"/>
      <c r="V87" s="35"/>
      <c r="W87" s="35"/>
    </row>
    <row r="88" spans="1:39" x14ac:dyDescent="0.2">
      <c r="A88" s="5" t="s">
        <v>28</v>
      </c>
      <c r="B88" s="29">
        <v>0</v>
      </c>
      <c r="C88" s="29">
        <v>0</v>
      </c>
      <c r="D88" s="29">
        <v>100000</v>
      </c>
      <c r="E88" s="27">
        <v>100000</v>
      </c>
      <c r="F88" s="36">
        <v>2.5999999999999999E-3</v>
      </c>
      <c r="G88" s="35"/>
      <c r="H88" s="35"/>
      <c r="I88" s="35"/>
      <c r="J88" s="35"/>
      <c r="K88" s="35"/>
      <c r="L88" s="35"/>
      <c r="M88" s="35"/>
      <c r="N88" s="35"/>
      <c r="O88" s="35"/>
      <c r="P88" s="35"/>
      <c r="Q88" s="35"/>
      <c r="R88" s="35"/>
      <c r="S88" s="35"/>
      <c r="T88" s="35"/>
      <c r="U88" s="35"/>
      <c r="V88" s="35"/>
      <c r="W88" s="35"/>
    </row>
    <row r="89" spans="1:39" x14ac:dyDescent="0.2">
      <c r="A89" s="5" t="s">
        <v>13</v>
      </c>
      <c r="B89" s="29">
        <v>0</v>
      </c>
      <c r="C89" s="29">
        <v>0</v>
      </c>
      <c r="D89" s="29">
        <v>0</v>
      </c>
      <c r="E89" s="27">
        <v>0</v>
      </c>
      <c r="F89" s="36">
        <v>0</v>
      </c>
      <c r="G89" s="35"/>
      <c r="H89" s="35"/>
      <c r="I89" s="35"/>
      <c r="J89" s="35"/>
      <c r="K89" s="35"/>
      <c r="L89" s="35"/>
      <c r="M89" s="35"/>
      <c r="N89" s="35"/>
      <c r="O89" s="35"/>
      <c r="P89" s="35"/>
      <c r="Q89" s="35"/>
      <c r="R89" s="35"/>
      <c r="S89" s="35"/>
      <c r="T89" s="35"/>
      <c r="U89" s="35"/>
      <c r="V89" s="35"/>
      <c r="W89" s="35"/>
    </row>
    <row r="90" spans="1:39" x14ac:dyDescent="0.2">
      <c r="A90" s="5" t="s">
        <v>36</v>
      </c>
      <c r="B90" s="29">
        <v>0</v>
      </c>
      <c r="C90" s="29">
        <v>0</v>
      </c>
      <c r="D90" s="29">
        <v>0</v>
      </c>
      <c r="E90" s="27">
        <v>0</v>
      </c>
      <c r="F90" s="36">
        <v>0</v>
      </c>
      <c r="G90" s="35"/>
      <c r="H90" s="35"/>
      <c r="I90" s="35"/>
      <c r="J90" s="35"/>
      <c r="K90" s="35"/>
      <c r="L90" s="35"/>
      <c r="M90" s="35"/>
      <c r="N90" s="35"/>
      <c r="O90" s="35"/>
      <c r="P90" s="35"/>
      <c r="Q90" s="35"/>
      <c r="R90" s="35"/>
      <c r="S90" s="35"/>
      <c r="T90" s="35"/>
      <c r="U90" s="35"/>
      <c r="V90" s="35"/>
      <c r="W90" s="35"/>
    </row>
    <row r="91" spans="1:39" x14ac:dyDescent="0.2">
      <c r="A91" s="17" t="s">
        <v>64</v>
      </c>
      <c r="B91" s="18">
        <v>7965000</v>
      </c>
      <c r="C91" s="18">
        <v>2067689</v>
      </c>
      <c r="D91" s="18">
        <v>27827457.859999999</v>
      </c>
      <c r="E91" s="28">
        <v>37860146.859999999</v>
      </c>
      <c r="F91" s="37">
        <v>0.99990000000000023</v>
      </c>
      <c r="G91" s="39"/>
      <c r="H91" s="39"/>
      <c r="I91" s="39"/>
      <c r="J91" s="39"/>
      <c r="K91" s="39"/>
      <c r="L91" s="39"/>
      <c r="M91" s="39"/>
      <c r="N91" s="39"/>
      <c r="O91" s="39"/>
      <c r="P91" s="39"/>
      <c r="Q91" s="39"/>
      <c r="R91" s="39"/>
      <c r="S91" s="39"/>
      <c r="T91" s="39"/>
      <c r="U91" s="39"/>
      <c r="V91" s="39"/>
      <c r="W91" s="39"/>
      <c r="X91" s="35"/>
      <c r="Y91" s="7"/>
      <c r="Z91" s="7"/>
      <c r="AA91" s="7"/>
      <c r="AM91" s="15"/>
    </row>
    <row r="92" spans="1:39" x14ac:dyDescent="0.2">
      <c r="B92" s="7">
        <v>0</v>
      </c>
      <c r="C92" s="7">
        <v>0</v>
      </c>
      <c r="D92" s="7">
        <v>0</v>
      </c>
      <c r="E92" s="7">
        <v>0</v>
      </c>
    </row>
    <row r="93" spans="1:39" x14ac:dyDescent="0.2">
      <c r="B93" s="7"/>
      <c r="C93" s="7"/>
      <c r="D93" s="7"/>
      <c r="E93" s="7"/>
    </row>
    <row r="94" spans="1:39" x14ac:dyDescent="0.2">
      <c r="A94" s="17" t="s">
        <v>2</v>
      </c>
    </row>
    <row r="95" spans="1:39" ht="62.25" customHeight="1" x14ac:dyDescent="0.2">
      <c r="A95" s="19" t="s">
        <v>38</v>
      </c>
      <c r="B95" s="20" t="s">
        <v>56</v>
      </c>
      <c r="C95" s="20" t="s">
        <v>390</v>
      </c>
      <c r="D95" s="20" t="s">
        <v>229</v>
      </c>
      <c r="E95" s="20" t="s">
        <v>228</v>
      </c>
      <c r="F95" s="26" t="s">
        <v>66</v>
      </c>
      <c r="G95" s="41"/>
      <c r="H95" s="41"/>
      <c r="I95" s="41"/>
      <c r="J95" s="41"/>
      <c r="K95" s="41"/>
      <c r="L95" s="41"/>
      <c r="M95" s="41"/>
      <c r="N95" s="41"/>
      <c r="O95" s="41"/>
      <c r="P95" s="41"/>
      <c r="Q95" s="41"/>
      <c r="R95" s="41"/>
      <c r="S95" s="41"/>
      <c r="T95" s="41"/>
      <c r="U95" s="41"/>
      <c r="V95" s="41"/>
      <c r="W95" s="41"/>
    </row>
    <row r="96" spans="1:39" x14ac:dyDescent="0.2">
      <c r="A96" s="5" t="s">
        <v>14</v>
      </c>
      <c r="B96" s="29">
        <v>4100000</v>
      </c>
      <c r="C96" s="29">
        <v>2812069.5</v>
      </c>
      <c r="D96" s="29">
        <v>12621002</v>
      </c>
      <c r="E96" s="27">
        <v>19533071.5</v>
      </c>
      <c r="F96" s="36">
        <v>0.22819999999999999</v>
      </c>
      <c r="G96" s="35"/>
      <c r="H96" s="35"/>
      <c r="I96" s="35"/>
      <c r="J96" s="35"/>
      <c r="K96" s="35"/>
      <c r="L96" s="35"/>
      <c r="M96" s="35"/>
      <c r="N96" s="35"/>
      <c r="O96" s="35"/>
      <c r="P96" s="35"/>
      <c r="Q96" s="35"/>
      <c r="R96" s="35"/>
      <c r="S96" s="35"/>
      <c r="T96" s="35"/>
      <c r="U96" s="35"/>
      <c r="V96" s="35"/>
      <c r="W96" s="35"/>
    </row>
    <row r="97" spans="1:23" x14ac:dyDescent="0.2">
      <c r="A97" s="5" t="s">
        <v>21</v>
      </c>
      <c r="B97" s="29">
        <v>0</v>
      </c>
      <c r="C97" s="29">
        <v>0</v>
      </c>
      <c r="D97" s="29">
        <v>0</v>
      </c>
      <c r="E97" s="27">
        <v>0</v>
      </c>
      <c r="F97" s="36">
        <v>0</v>
      </c>
      <c r="G97" s="35"/>
      <c r="H97" s="35"/>
      <c r="I97" s="35"/>
      <c r="J97" s="35"/>
      <c r="K97" s="35"/>
      <c r="L97" s="35"/>
      <c r="M97" s="35"/>
      <c r="N97" s="35"/>
      <c r="O97" s="35"/>
      <c r="P97" s="35"/>
      <c r="Q97" s="35"/>
      <c r="R97" s="35"/>
      <c r="S97" s="35"/>
      <c r="T97" s="35"/>
      <c r="U97" s="35"/>
      <c r="V97" s="35"/>
      <c r="W97" s="35"/>
    </row>
    <row r="98" spans="1:23" x14ac:dyDescent="0.2">
      <c r="A98" s="5" t="s">
        <v>23</v>
      </c>
      <c r="B98" s="29">
        <v>0</v>
      </c>
      <c r="C98" s="29">
        <v>0</v>
      </c>
      <c r="D98" s="29">
        <v>3229348.6</v>
      </c>
      <c r="E98" s="27">
        <v>3229348.6</v>
      </c>
      <c r="F98" s="36">
        <v>3.7699999999999997E-2</v>
      </c>
      <c r="G98" s="35"/>
      <c r="H98" s="35"/>
      <c r="I98" s="35"/>
      <c r="J98" s="35"/>
      <c r="K98" s="35"/>
      <c r="L98" s="35"/>
      <c r="M98" s="35"/>
      <c r="N98" s="35"/>
      <c r="O98" s="35"/>
      <c r="P98" s="35"/>
      <c r="Q98" s="35"/>
      <c r="R98" s="35"/>
      <c r="S98" s="35"/>
      <c r="T98" s="35"/>
      <c r="U98" s="35"/>
      <c r="V98" s="35"/>
      <c r="W98" s="35"/>
    </row>
    <row r="99" spans="1:23" x14ac:dyDescent="0.2">
      <c r="A99" s="5" t="s">
        <v>33</v>
      </c>
      <c r="B99" s="29">
        <v>0</v>
      </c>
      <c r="C99" s="29">
        <v>0</v>
      </c>
      <c r="D99" s="29">
        <v>0</v>
      </c>
      <c r="E99" s="27">
        <v>0</v>
      </c>
      <c r="F99" s="36">
        <v>0</v>
      </c>
      <c r="G99" s="35"/>
      <c r="H99" s="35"/>
      <c r="I99" s="35"/>
      <c r="J99" s="35"/>
      <c r="K99" s="35"/>
      <c r="L99" s="35"/>
      <c r="M99" s="35"/>
      <c r="N99" s="35"/>
      <c r="O99" s="35"/>
      <c r="P99" s="35"/>
      <c r="Q99" s="35"/>
      <c r="R99" s="35"/>
      <c r="S99" s="35"/>
      <c r="T99" s="35"/>
      <c r="U99" s="35"/>
      <c r="V99" s="35"/>
      <c r="W99" s="35"/>
    </row>
    <row r="100" spans="1:23" x14ac:dyDescent="0.2">
      <c r="A100" s="5" t="s">
        <v>35</v>
      </c>
      <c r="B100" s="29">
        <v>0</v>
      </c>
      <c r="C100" s="29">
        <v>0</v>
      </c>
      <c r="D100" s="29">
        <v>3000000</v>
      </c>
      <c r="E100" s="27">
        <v>3000000</v>
      </c>
      <c r="F100" s="36">
        <v>3.5000000000000003E-2</v>
      </c>
      <c r="G100" s="35"/>
      <c r="H100" s="35"/>
      <c r="I100" s="35"/>
      <c r="J100" s="35"/>
      <c r="K100" s="35"/>
      <c r="L100" s="35"/>
      <c r="M100" s="35"/>
      <c r="N100" s="35"/>
      <c r="O100" s="35"/>
      <c r="P100" s="35"/>
      <c r="Q100" s="35"/>
      <c r="R100" s="35"/>
      <c r="S100" s="35"/>
      <c r="T100" s="35"/>
      <c r="U100" s="35"/>
      <c r="V100" s="35"/>
      <c r="W100" s="35"/>
    </row>
    <row r="101" spans="1:23" x14ac:dyDescent="0.2">
      <c r="A101" s="5" t="s">
        <v>30</v>
      </c>
      <c r="B101" s="29">
        <v>500000</v>
      </c>
      <c r="C101" s="29">
        <v>2160000</v>
      </c>
      <c r="D101" s="29">
        <v>14690568.129999999</v>
      </c>
      <c r="E101" s="27">
        <v>17350568.129999999</v>
      </c>
      <c r="F101" s="36">
        <v>0.20269999999999999</v>
      </c>
      <c r="G101" s="35"/>
      <c r="H101" s="35"/>
      <c r="I101" s="35"/>
      <c r="J101" s="35"/>
      <c r="K101" s="35"/>
      <c r="L101" s="35"/>
      <c r="M101" s="35"/>
      <c r="N101" s="35"/>
      <c r="O101" s="35"/>
      <c r="P101" s="35"/>
      <c r="Q101" s="35"/>
      <c r="R101" s="35"/>
      <c r="S101" s="35"/>
      <c r="T101" s="35"/>
      <c r="U101" s="35"/>
      <c r="V101" s="35"/>
      <c r="W101" s="35"/>
    </row>
    <row r="102" spans="1:23" x14ac:dyDescent="0.2">
      <c r="A102" s="5" t="s">
        <v>27</v>
      </c>
      <c r="B102" s="29">
        <v>0</v>
      </c>
      <c r="C102" s="29">
        <v>3120000</v>
      </c>
      <c r="D102" s="29">
        <v>7275394.29</v>
      </c>
      <c r="E102" s="27">
        <v>10395394.289999999</v>
      </c>
      <c r="F102" s="36">
        <v>0.12139999999999999</v>
      </c>
      <c r="G102" s="35"/>
      <c r="H102" s="35"/>
      <c r="I102" s="35"/>
      <c r="J102" s="35"/>
      <c r="K102" s="35"/>
      <c r="L102" s="35"/>
      <c r="M102" s="35"/>
      <c r="N102" s="35"/>
      <c r="O102" s="35"/>
      <c r="P102" s="35"/>
      <c r="Q102" s="35"/>
      <c r="R102" s="35"/>
      <c r="S102" s="35"/>
      <c r="T102" s="35"/>
      <c r="U102" s="35"/>
      <c r="V102" s="35"/>
      <c r="W102" s="35"/>
    </row>
    <row r="103" spans="1:23" x14ac:dyDescent="0.2">
      <c r="A103" s="5" t="s">
        <v>37</v>
      </c>
      <c r="B103" s="29">
        <v>0</v>
      </c>
      <c r="C103" s="29">
        <v>2400000</v>
      </c>
      <c r="D103" s="29">
        <v>5100000</v>
      </c>
      <c r="E103" s="27">
        <v>7500000</v>
      </c>
      <c r="F103" s="36">
        <v>8.7599999999999997E-2</v>
      </c>
      <c r="G103" s="35"/>
      <c r="H103" s="35"/>
      <c r="I103" s="35"/>
      <c r="J103" s="35"/>
      <c r="K103" s="35"/>
      <c r="L103" s="35"/>
      <c r="M103" s="35"/>
      <c r="N103" s="35"/>
      <c r="O103" s="35"/>
      <c r="P103" s="35"/>
      <c r="Q103" s="35"/>
      <c r="R103" s="35"/>
      <c r="S103" s="35"/>
      <c r="T103" s="35"/>
      <c r="U103" s="35"/>
      <c r="V103" s="35"/>
      <c r="W103" s="35"/>
    </row>
    <row r="104" spans="1:23" x14ac:dyDescent="0.2">
      <c r="A104" s="5" t="s">
        <v>22</v>
      </c>
      <c r="B104" s="29">
        <v>0</v>
      </c>
      <c r="C104" s="29">
        <v>587200</v>
      </c>
      <c r="D104" s="29">
        <v>1192800</v>
      </c>
      <c r="E104" s="27">
        <v>1780000</v>
      </c>
      <c r="F104" s="36">
        <v>2.0799999999999999E-2</v>
      </c>
      <c r="G104" s="35"/>
      <c r="H104" s="35"/>
      <c r="I104" s="35"/>
      <c r="J104" s="35"/>
      <c r="K104" s="35"/>
      <c r="L104" s="35"/>
      <c r="M104" s="35"/>
      <c r="N104" s="35"/>
      <c r="O104" s="35"/>
      <c r="P104" s="35"/>
      <c r="Q104" s="35"/>
      <c r="R104" s="35"/>
      <c r="S104" s="35"/>
      <c r="T104" s="35"/>
      <c r="U104" s="35"/>
      <c r="V104" s="35"/>
      <c r="W104" s="35"/>
    </row>
    <row r="105" spans="1:23" x14ac:dyDescent="0.2">
      <c r="A105" s="5" t="s">
        <v>26</v>
      </c>
      <c r="B105" s="29">
        <v>300000</v>
      </c>
      <c r="C105" s="29">
        <v>3985529</v>
      </c>
      <c r="D105" s="29">
        <v>8324283.46</v>
      </c>
      <c r="E105" s="27">
        <v>12609812.460000001</v>
      </c>
      <c r="F105" s="36">
        <v>0.14729999999999999</v>
      </c>
      <c r="G105" s="35"/>
      <c r="H105" s="35"/>
      <c r="I105" s="35"/>
      <c r="J105" s="35"/>
      <c r="K105" s="35"/>
      <c r="L105" s="35"/>
      <c r="M105" s="35"/>
      <c r="N105" s="35"/>
      <c r="O105" s="35"/>
      <c r="P105" s="35"/>
      <c r="Q105" s="35"/>
      <c r="R105" s="35"/>
      <c r="S105" s="35"/>
      <c r="T105" s="35"/>
      <c r="U105" s="35"/>
      <c r="V105" s="35"/>
      <c r="W105" s="35"/>
    </row>
    <row r="106" spans="1:23" x14ac:dyDescent="0.2">
      <c r="A106" s="5" t="s">
        <v>34</v>
      </c>
      <c r="B106" s="29">
        <v>200000</v>
      </c>
      <c r="C106" s="29">
        <v>0</v>
      </c>
      <c r="D106" s="29">
        <v>200000</v>
      </c>
      <c r="E106" s="27">
        <v>400000</v>
      </c>
      <c r="F106" s="36">
        <v>4.7000000000000002E-3</v>
      </c>
      <c r="G106" s="35"/>
      <c r="H106" s="35"/>
      <c r="I106" s="35"/>
      <c r="J106" s="35"/>
      <c r="K106" s="35"/>
      <c r="L106" s="35"/>
      <c r="M106" s="35"/>
      <c r="N106" s="35"/>
      <c r="O106" s="35"/>
      <c r="P106" s="35"/>
      <c r="Q106" s="35"/>
      <c r="R106" s="35"/>
      <c r="S106" s="35"/>
      <c r="T106" s="35"/>
      <c r="U106" s="35"/>
      <c r="V106" s="35"/>
      <c r="W106" s="35"/>
    </row>
    <row r="107" spans="1:23" x14ac:dyDescent="0.2">
      <c r="A107" s="5" t="s">
        <v>25</v>
      </c>
      <c r="B107" s="29">
        <v>100000</v>
      </c>
      <c r="C107" s="29">
        <v>0</v>
      </c>
      <c r="D107" s="29">
        <v>3700000</v>
      </c>
      <c r="E107" s="27">
        <v>3800000</v>
      </c>
      <c r="F107" s="36">
        <v>4.4400000000000002E-2</v>
      </c>
      <c r="G107" s="35"/>
      <c r="H107" s="35"/>
      <c r="I107" s="35"/>
      <c r="J107" s="35"/>
      <c r="K107" s="35"/>
      <c r="L107" s="35"/>
      <c r="M107" s="35"/>
      <c r="N107" s="35"/>
      <c r="O107" s="35"/>
      <c r="P107" s="35"/>
      <c r="Q107" s="35"/>
      <c r="R107" s="35"/>
      <c r="S107" s="35"/>
      <c r="T107" s="35"/>
      <c r="U107" s="35"/>
      <c r="V107" s="35"/>
      <c r="W107" s="35"/>
    </row>
    <row r="108" spans="1:23" x14ac:dyDescent="0.2">
      <c r="A108" s="5" t="s">
        <v>41</v>
      </c>
      <c r="B108" s="29">
        <v>0</v>
      </c>
      <c r="C108" s="29">
        <v>0</v>
      </c>
      <c r="D108" s="29">
        <v>630571.66</v>
      </c>
      <c r="E108" s="27">
        <v>630571.66</v>
      </c>
      <c r="F108" s="36">
        <v>7.4000000000000003E-3</v>
      </c>
      <c r="G108" s="35"/>
      <c r="H108" s="35"/>
      <c r="I108" s="35"/>
      <c r="J108" s="35"/>
      <c r="K108" s="35"/>
      <c r="L108" s="35"/>
      <c r="M108" s="35"/>
      <c r="N108" s="35"/>
      <c r="O108" s="35"/>
      <c r="P108" s="35"/>
      <c r="Q108" s="35"/>
      <c r="R108" s="35"/>
      <c r="S108" s="35"/>
      <c r="T108" s="35"/>
      <c r="U108" s="35"/>
      <c r="V108" s="35"/>
      <c r="W108" s="35"/>
    </row>
    <row r="109" spans="1:23" x14ac:dyDescent="0.2">
      <c r="A109" s="5" t="s">
        <v>31</v>
      </c>
      <c r="B109" s="29">
        <v>0</v>
      </c>
      <c r="C109" s="29">
        <v>0</v>
      </c>
      <c r="D109" s="29">
        <v>800000</v>
      </c>
      <c r="E109" s="27">
        <v>800000</v>
      </c>
      <c r="F109" s="36">
        <v>9.2999999999999992E-3</v>
      </c>
      <c r="G109" s="35"/>
      <c r="H109" s="35"/>
      <c r="I109" s="35"/>
      <c r="J109" s="35"/>
      <c r="K109" s="35"/>
      <c r="L109" s="35"/>
      <c r="M109" s="35"/>
      <c r="N109" s="35"/>
      <c r="O109" s="35"/>
      <c r="P109" s="35"/>
      <c r="Q109" s="35"/>
      <c r="R109" s="35"/>
      <c r="S109" s="35"/>
      <c r="T109" s="35"/>
      <c r="U109" s="35"/>
      <c r="V109" s="35"/>
      <c r="W109" s="35"/>
    </row>
    <row r="110" spans="1:23" x14ac:dyDescent="0.2">
      <c r="A110" s="5" t="s">
        <v>28</v>
      </c>
      <c r="B110" s="29">
        <v>0</v>
      </c>
      <c r="C110" s="29">
        <v>0</v>
      </c>
      <c r="D110" s="29">
        <v>0</v>
      </c>
      <c r="E110" s="27">
        <v>0</v>
      </c>
      <c r="F110" s="36">
        <v>0</v>
      </c>
      <c r="G110" s="35"/>
      <c r="H110" s="35"/>
      <c r="I110" s="35"/>
      <c r="J110" s="35"/>
      <c r="K110" s="35"/>
      <c r="L110" s="35"/>
      <c r="M110" s="35"/>
      <c r="N110" s="35"/>
      <c r="O110" s="35"/>
      <c r="P110" s="35"/>
      <c r="Q110" s="35"/>
      <c r="R110" s="35"/>
      <c r="S110" s="35"/>
      <c r="T110" s="35"/>
      <c r="U110" s="35"/>
      <c r="V110" s="35"/>
      <c r="W110" s="35"/>
    </row>
    <row r="111" spans="1:23" x14ac:dyDescent="0.2">
      <c r="A111" s="5" t="s">
        <v>13</v>
      </c>
      <c r="B111" s="29">
        <v>0</v>
      </c>
      <c r="C111" s="29">
        <v>0</v>
      </c>
      <c r="D111" s="29">
        <v>2575671.67</v>
      </c>
      <c r="E111" s="27">
        <v>2575671.67</v>
      </c>
      <c r="F111" s="36">
        <v>3.0099999999999998E-2</v>
      </c>
      <c r="G111" s="35"/>
      <c r="H111" s="35"/>
      <c r="I111" s="35"/>
      <c r="J111" s="35"/>
      <c r="K111" s="35"/>
      <c r="L111" s="35"/>
      <c r="M111" s="35"/>
      <c r="N111" s="35"/>
      <c r="O111" s="35"/>
      <c r="P111" s="35"/>
      <c r="Q111" s="35"/>
      <c r="R111" s="35"/>
      <c r="S111" s="35"/>
      <c r="T111" s="35"/>
      <c r="U111" s="35"/>
      <c r="V111" s="35"/>
      <c r="W111" s="35"/>
    </row>
    <row r="112" spans="1:23" x14ac:dyDescent="0.2">
      <c r="A112" s="5" t="s">
        <v>36</v>
      </c>
      <c r="B112" s="29">
        <v>0</v>
      </c>
      <c r="C112" s="29">
        <v>0</v>
      </c>
      <c r="D112" s="29">
        <v>2000000</v>
      </c>
      <c r="E112" s="27">
        <v>2000000</v>
      </c>
      <c r="F112" s="36">
        <v>2.3400000000000001E-2</v>
      </c>
      <c r="G112" s="35"/>
      <c r="H112" s="35"/>
      <c r="I112" s="35"/>
      <c r="J112" s="35"/>
      <c r="K112" s="35"/>
      <c r="L112" s="35"/>
      <c r="M112" s="35"/>
      <c r="N112" s="35"/>
      <c r="O112" s="35"/>
      <c r="P112" s="35"/>
      <c r="Q112" s="35"/>
      <c r="R112" s="35"/>
      <c r="S112" s="35"/>
      <c r="T112" s="35"/>
      <c r="U112" s="35"/>
      <c r="V112" s="35"/>
      <c r="W112" s="35"/>
    </row>
    <row r="113" spans="1:39" x14ac:dyDescent="0.2">
      <c r="A113" s="17" t="s">
        <v>64</v>
      </c>
      <c r="B113" s="18">
        <v>5200000</v>
      </c>
      <c r="C113" s="18">
        <v>15064798.5</v>
      </c>
      <c r="D113" s="18">
        <v>65339639.810000002</v>
      </c>
      <c r="E113" s="28">
        <v>85604438.310000002</v>
      </c>
      <c r="F113" s="37">
        <v>0.99999999999999989</v>
      </c>
      <c r="G113" s="39"/>
      <c r="H113" s="39"/>
      <c r="I113" s="39"/>
      <c r="J113" s="39"/>
      <c r="K113" s="39"/>
      <c r="L113" s="39"/>
      <c r="M113" s="39"/>
      <c r="N113" s="39"/>
      <c r="O113" s="39"/>
      <c r="P113" s="39"/>
      <c r="Q113" s="39"/>
      <c r="R113" s="39"/>
      <c r="S113" s="39"/>
      <c r="T113" s="39"/>
      <c r="U113" s="39"/>
      <c r="V113" s="39"/>
      <c r="W113" s="39"/>
      <c r="X113" s="35"/>
      <c r="Y113" s="7"/>
      <c r="Z113" s="7"/>
      <c r="AA113" s="7"/>
      <c r="AM113" s="15"/>
    </row>
    <row r="114" spans="1:39" x14ac:dyDescent="0.2">
      <c r="B114" s="7">
        <v>0</v>
      </c>
      <c r="C114" s="7">
        <v>0</v>
      </c>
      <c r="D114" s="7">
        <v>0</v>
      </c>
      <c r="E114" s="7">
        <v>0</v>
      </c>
    </row>
    <row r="115" spans="1:39" x14ac:dyDescent="0.2">
      <c r="B115" s="7"/>
      <c r="C115" s="7"/>
      <c r="D115" s="7"/>
      <c r="E115" s="7"/>
    </row>
    <row r="116" spans="1:39" x14ac:dyDescent="0.2">
      <c r="A116" s="17" t="s">
        <v>1</v>
      </c>
    </row>
    <row r="117" spans="1:39" ht="62.25" customHeight="1" x14ac:dyDescent="0.2">
      <c r="A117" s="19" t="s">
        <v>38</v>
      </c>
      <c r="B117" s="20" t="s">
        <v>56</v>
      </c>
      <c r="C117" s="20" t="s">
        <v>390</v>
      </c>
      <c r="D117" s="20" t="s">
        <v>229</v>
      </c>
      <c r="E117" s="20" t="s">
        <v>228</v>
      </c>
      <c r="F117" s="26" t="s">
        <v>66</v>
      </c>
      <c r="G117" s="41"/>
      <c r="H117" s="41"/>
      <c r="I117" s="41"/>
      <c r="J117" s="41"/>
      <c r="K117" s="41"/>
      <c r="L117" s="41"/>
      <c r="M117" s="41"/>
      <c r="N117" s="41"/>
      <c r="O117" s="41"/>
      <c r="P117" s="41"/>
      <c r="Q117" s="41"/>
      <c r="R117" s="41"/>
      <c r="S117" s="41"/>
      <c r="T117" s="41"/>
      <c r="U117" s="41"/>
      <c r="V117" s="41"/>
      <c r="W117" s="41"/>
    </row>
    <row r="118" spans="1:39" x14ac:dyDescent="0.2">
      <c r="A118" s="5" t="s">
        <v>14</v>
      </c>
      <c r="B118" s="29">
        <v>0</v>
      </c>
      <c r="C118" s="29">
        <v>0</v>
      </c>
      <c r="D118" s="29">
        <v>850000</v>
      </c>
      <c r="E118" s="27">
        <v>850000</v>
      </c>
      <c r="F118" s="36">
        <v>2.2200000000000001E-2</v>
      </c>
      <c r="G118" s="35"/>
      <c r="H118" s="35"/>
      <c r="I118" s="35"/>
      <c r="J118" s="35"/>
      <c r="K118" s="35"/>
      <c r="L118" s="35"/>
      <c r="M118" s="35"/>
      <c r="N118" s="35"/>
      <c r="O118" s="35"/>
      <c r="P118" s="35"/>
      <c r="Q118" s="35"/>
      <c r="R118" s="35"/>
      <c r="S118" s="35"/>
      <c r="T118" s="35"/>
      <c r="U118" s="35"/>
      <c r="V118" s="35"/>
      <c r="W118" s="35"/>
    </row>
    <row r="119" spans="1:39" x14ac:dyDescent="0.2">
      <c r="A119" s="5" t="s">
        <v>21</v>
      </c>
      <c r="B119" s="29">
        <v>0</v>
      </c>
      <c r="C119" s="29">
        <v>0</v>
      </c>
      <c r="D119" s="29">
        <v>0</v>
      </c>
      <c r="E119" s="27">
        <v>0</v>
      </c>
      <c r="F119" s="36">
        <v>0</v>
      </c>
      <c r="G119" s="35"/>
      <c r="H119" s="35"/>
      <c r="I119" s="35"/>
      <c r="J119" s="35"/>
      <c r="K119" s="35"/>
      <c r="L119" s="35"/>
      <c r="M119" s="35"/>
      <c r="N119" s="35"/>
      <c r="O119" s="35"/>
      <c r="P119" s="35"/>
      <c r="Q119" s="35"/>
      <c r="R119" s="35"/>
      <c r="S119" s="35"/>
      <c r="T119" s="35"/>
      <c r="U119" s="35"/>
      <c r="V119" s="35"/>
      <c r="W119" s="35"/>
    </row>
    <row r="120" spans="1:39" x14ac:dyDescent="0.2">
      <c r="A120" s="5" t="s">
        <v>23</v>
      </c>
      <c r="B120" s="29">
        <v>0</v>
      </c>
      <c r="C120" s="29">
        <v>0</v>
      </c>
      <c r="D120" s="29">
        <v>825000</v>
      </c>
      <c r="E120" s="27">
        <v>825000</v>
      </c>
      <c r="F120" s="36">
        <v>2.1600000000000001E-2</v>
      </c>
      <c r="G120" s="35"/>
      <c r="H120" s="35"/>
      <c r="I120" s="35"/>
      <c r="J120" s="35"/>
      <c r="K120" s="35"/>
      <c r="L120" s="35"/>
      <c r="M120" s="35"/>
      <c r="N120" s="35"/>
      <c r="O120" s="35"/>
      <c r="P120" s="35"/>
      <c r="Q120" s="35"/>
      <c r="R120" s="35"/>
      <c r="S120" s="35"/>
      <c r="T120" s="35"/>
      <c r="U120" s="35"/>
      <c r="V120" s="35"/>
      <c r="W120" s="35"/>
    </row>
    <row r="121" spans="1:39" x14ac:dyDescent="0.2">
      <c r="A121" s="5" t="s">
        <v>33</v>
      </c>
      <c r="B121" s="29">
        <v>0</v>
      </c>
      <c r="C121" s="29">
        <v>0</v>
      </c>
      <c r="D121" s="29">
        <v>0</v>
      </c>
      <c r="E121" s="27">
        <v>0</v>
      </c>
      <c r="F121" s="36">
        <v>0</v>
      </c>
      <c r="G121" s="35"/>
      <c r="H121" s="35"/>
      <c r="I121" s="35"/>
      <c r="J121" s="35"/>
      <c r="K121" s="35"/>
      <c r="L121" s="35"/>
      <c r="M121" s="35"/>
      <c r="N121" s="35"/>
      <c r="O121" s="35"/>
      <c r="P121" s="35"/>
      <c r="Q121" s="35"/>
      <c r="R121" s="35"/>
      <c r="S121" s="35"/>
      <c r="T121" s="35"/>
      <c r="U121" s="35"/>
      <c r="V121" s="35"/>
      <c r="W121" s="35"/>
    </row>
    <row r="122" spans="1:39" x14ac:dyDescent="0.2">
      <c r="A122" s="5" t="s">
        <v>35</v>
      </c>
      <c r="B122" s="29">
        <v>0</v>
      </c>
      <c r="C122" s="29">
        <v>0</v>
      </c>
      <c r="D122" s="29">
        <v>7785480.5099999998</v>
      </c>
      <c r="E122" s="27">
        <v>7785480.5099999998</v>
      </c>
      <c r="F122" s="36">
        <v>0.20380000000000001</v>
      </c>
      <c r="G122" s="35"/>
      <c r="H122" s="35"/>
      <c r="I122" s="35"/>
      <c r="J122" s="35"/>
      <c r="K122" s="35"/>
      <c r="L122" s="35"/>
      <c r="M122" s="35"/>
      <c r="N122" s="35"/>
      <c r="O122" s="35"/>
      <c r="P122" s="35"/>
      <c r="Q122" s="35"/>
      <c r="R122" s="35"/>
      <c r="S122" s="35"/>
      <c r="T122" s="35"/>
      <c r="U122" s="35"/>
      <c r="V122" s="35"/>
      <c r="W122" s="35"/>
    </row>
    <row r="123" spans="1:39" x14ac:dyDescent="0.2">
      <c r="A123" s="5" t="s">
        <v>30</v>
      </c>
      <c r="B123" s="29">
        <v>0</v>
      </c>
      <c r="C123" s="29">
        <v>0</v>
      </c>
      <c r="D123" s="29">
        <v>350000</v>
      </c>
      <c r="E123" s="27">
        <v>350000</v>
      </c>
      <c r="F123" s="36">
        <v>9.1999999999999998E-3</v>
      </c>
      <c r="G123" s="35"/>
      <c r="H123" s="35"/>
      <c r="I123" s="35"/>
      <c r="J123" s="35"/>
      <c r="K123" s="35"/>
      <c r="L123" s="35"/>
      <c r="M123" s="35"/>
      <c r="N123" s="35"/>
      <c r="O123" s="35"/>
      <c r="P123" s="35"/>
      <c r="Q123" s="35"/>
      <c r="R123" s="35"/>
      <c r="S123" s="35"/>
      <c r="T123" s="35"/>
      <c r="U123" s="35"/>
      <c r="V123" s="35"/>
      <c r="W123" s="35"/>
    </row>
    <row r="124" spans="1:39" x14ac:dyDescent="0.2">
      <c r="A124" s="5" t="s">
        <v>27</v>
      </c>
      <c r="B124" s="29">
        <v>4442225.1100000003</v>
      </c>
      <c r="C124" s="29">
        <v>5321130</v>
      </c>
      <c r="D124" s="29">
        <v>12595703.199999999</v>
      </c>
      <c r="E124" s="27">
        <v>22359058.309999999</v>
      </c>
      <c r="F124" s="36">
        <v>0.58520000000000005</v>
      </c>
      <c r="G124" s="35"/>
      <c r="H124" s="35"/>
      <c r="I124" s="35"/>
      <c r="J124" s="35"/>
      <c r="K124" s="35"/>
      <c r="L124" s="35"/>
      <c r="M124" s="35"/>
      <c r="N124" s="35"/>
      <c r="O124" s="35"/>
      <c r="P124" s="35"/>
      <c r="Q124" s="35"/>
      <c r="R124" s="35"/>
      <c r="S124" s="35"/>
      <c r="T124" s="35"/>
      <c r="U124" s="35"/>
      <c r="V124" s="35"/>
      <c r="W124" s="35"/>
    </row>
    <row r="125" spans="1:39" x14ac:dyDescent="0.2">
      <c r="A125" s="5" t="s">
        <v>37</v>
      </c>
      <c r="B125" s="29">
        <v>0</v>
      </c>
      <c r="C125" s="29">
        <v>450000</v>
      </c>
      <c r="D125" s="29">
        <v>604048.48</v>
      </c>
      <c r="E125" s="27">
        <v>1054048.48</v>
      </c>
      <c r="F125" s="36">
        <v>2.76E-2</v>
      </c>
      <c r="G125" s="35"/>
      <c r="H125" s="35"/>
      <c r="I125" s="35"/>
      <c r="J125" s="35"/>
      <c r="K125" s="35"/>
      <c r="L125" s="35"/>
      <c r="M125" s="35"/>
      <c r="N125" s="35"/>
      <c r="O125" s="35"/>
      <c r="P125" s="35"/>
      <c r="Q125" s="35"/>
      <c r="R125" s="35"/>
      <c r="S125" s="35"/>
      <c r="T125" s="35"/>
      <c r="U125" s="35"/>
      <c r="V125" s="35"/>
      <c r="W125" s="35"/>
    </row>
    <row r="126" spans="1:39" x14ac:dyDescent="0.2">
      <c r="A126" s="5" t="s">
        <v>22</v>
      </c>
      <c r="B126" s="29">
        <v>0</v>
      </c>
      <c r="C126" s="29">
        <v>0</v>
      </c>
      <c r="D126" s="29">
        <v>1451855.3199999998</v>
      </c>
      <c r="E126" s="27">
        <v>1451855.3199999998</v>
      </c>
      <c r="F126" s="36">
        <v>3.7999999999999999E-2</v>
      </c>
      <c r="G126" s="35"/>
      <c r="H126" s="35"/>
      <c r="I126" s="35"/>
      <c r="J126" s="35"/>
      <c r="K126" s="35"/>
      <c r="L126" s="35"/>
      <c r="M126" s="35"/>
      <c r="N126" s="35"/>
      <c r="O126" s="35"/>
      <c r="P126" s="35"/>
      <c r="Q126" s="35"/>
      <c r="R126" s="35"/>
      <c r="S126" s="35"/>
      <c r="T126" s="35"/>
      <c r="U126" s="35"/>
      <c r="V126" s="35"/>
      <c r="W126" s="35"/>
    </row>
    <row r="127" spans="1:39" x14ac:dyDescent="0.2">
      <c r="A127" s="5" t="s">
        <v>26</v>
      </c>
      <c r="B127" s="29">
        <v>0</v>
      </c>
      <c r="C127" s="29">
        <v>0</v>
      </c>
      <c r="D127" s="29">
        <v>0</v>
      </c>
      <c r="E127" s="27">
        <v>0</v>
      </c>
      <c r="F127" s="36">
        <v>0</v>
      </c>
      <c r="G127" s="35"/>
      <c r="H127" s="35"/>
      <c r="I127" s="35"/>
      <c r="J127" s="35"/>
      <c r="K127" s="35"/>
      <c r="L127" s="35"/>
      <c r="M127" s="35"/>
      <c r="N127" s="35"/>
      <c r="O127" s="35"/>
      <c r="P127" s="35"/>
      <c r="Q127" s="35"/>
      <c r="R127" s="35"/>
      <c r="S127" s="35"/>
      <c r="T127" s="35"/>
      <c r="U127" s="35"/>
      <c r="V127" s="35"/>
      <c r="W127" s="35"/>
    </row>
    <row r="128" spans="1:39" x14ac:dyDescent="0.2">
      <c r="A128" s="5" t="s">
        <v>34</v>
      </c>
      <c r="B128" s="29">
        <v>0</v>
      </c>
      <c r="C128" s="29">
        <v>0</v>
      </c>
      <c r="D128" s="29">
        <v>439388.98</v>
      </c>
      <c r="E128" s="27">
        <v>439388.98</v>
      </c>
      <c r="F128" s="36">
        <v>1.15E-2</v>
      </c>
      <c r="G128" s="35"/>
      <c r="H128" s="35"/>
      <c r="I128" s="35"/>
      <c r="J128" s="35"/>
      <c r="K128" s="35"/>
      <c r="L128" s="35"/>
      <c r="M128" s="35"/>
      <c r="N128" s="35"/>
      <c r="O128" s="35"/>
      <c r="P128" s="35"/>
      <c r="Q128" s="35"/>
      <c r="R128" s="35"/>
      <c r="S128" s="35"/>
      <c r="T128" s="35"/>
      <c r="U128" s="35"/>
      <c r="V128" s="35"/>
      <c r="W128" s="35"/>
    </row>
    <row r="129" spans="1:39" x14ac:dyDescent="0.2">
      <c r="A129" s="5" t="s">
        <v>25</v>
      </c>
      <c r="B129" s="29">
        <v>0</v>
      </c>
      <c r="C129" s="29">
        <v>1000000</v>
      </c>
      <c r="D129" s="29">
        <v>665000</v>
      </c>
      <c r="E129" s="27">
        <v>1665000</v>
      </c>
      <c r="F129" s="36">
        <v>4.36E-2</v>
      </c>
      <c r="G129" s="35"/>
      <c r="H129" s="35"/>
      <c r="I129" s="35"/>
      <c r="J129" s="35"/>
      <c r="K129" s="35"/>
      <c r="L129" s="35"/>
      <c r="M129" s="35"/>
      <c r="N129" s="35"/>
      <c r="O129" s="35"/>
      <c r="P129" s="35"/>
      <c r="Q129" s="35"/>
      <c r="R129" s="35"/>
      <c r="S129" s="35"/>
      <c r="T129" s="35"/>
      <c r="U129" s="35"/>
      <c r="V129" s="35"/>
      <c r="W129" s="35"/>
    </row>
    <row r="130" spans="1:39" x14ac:dyDescent="0.2">
      <c r="A130" s="5" t="s">
        <v>41</v>
      </c>
      <c r="B130" s="29">
        <v>0</v>
      </c>
      <c r="C130" s="29">
        <v>0</v>
      </c>
      <c r="D130" s="29">
        <v>355000</v>
      </c>
      <c r="E130" s="27">
        <v>355000</v>
      </c>
      <c r="F130" s="36">
        <v>9.2999999999999992E-3</v>
      </c>
      <c r="G130" s="35"/>
      <c r="H130" s="35"/>
      <c r="I130" s="35"/>
      <c r="J130" s="35"/>
      <c r="K130" s="35"/>
      <c r="L130" s="35"/>
      <c r="M130" s="35"/>
      <c r="N130" s="35"/>
      <c r="O130" s="35"/>
      <c r="P130" s="35"/>
      <c r="Q130" s="35"/>
      <c r="R130" s="35"/>
      <c r="S130" s="35"/>
      <c r="T130" s="35"/>
      <c r="U130" s="35"/>
      <c r="V130" s="35"/>
      <c r="W130" s="35"/>
    </row>
    <row r="131" spans="1:39" x14ac:dyDescent="0.2">
      <c r="A131" s="5" t="s">
        <v>31</v>
      </c>
      <c r="B131" s="29">
        <v>0</v>
      </c>
      <c r="C131" s="29">
        <v>0</v>
      </c>
      <c r="D131" s="29">
        <v>0</v>
      </c>
      <c r="E131" s="27">
        <v>0</v>
      </c>
      <c r="F131" s="36">
        <v>0</v>
      </c>
      <c r="G131" s="35"/>
      <c r="H131" s="35"/>
      <c r="I131" s="35"/>
      <c r="J131" s="35"/>
      <c r="K131" s="35"/>
      <c r="L131" s="35"/>
      <c r="M131" s="35"/>
      <c r="N131" s="35"/>
      <c r="O131" s="35"/>
      <c r="P131" s="35"/>
      <c r="Q131" s="35"/>
      <c r="R131" s="35"/>
      <c r="S131" s="35"/>
      <c r="T131" s="35"/>
      <c r="U131" s="35"/>
      <c r="V131" s="35"/>
      <c r="W131" s="35"/>
    </row>
    <row r="132" spans="1:39" x14ac:dyDescent="0.2">
      <c r="A132" s="5" t="s">
        <v>28</v>
      </c>
      <c r="B132" s="29">
        <v>0</v>
      </c>
      <c r="C132" s="29">
        <v>435000</v>
      </c>
      <c r="D132" s="29">
        <v>0</v>
      </c>
      <c r="E132" s="27">
        <v>435000</v>
      </c>
      <c r="F132" s="36">
        <v>1.14E-2</v>
      </c>
      <c r="G132" s="35"/>
      <c r="H132" s="35"/>
      <c r="I132" s="35"/>
      <c r="J132" s="35"/>
      <c r="K132" s="35"/>
      <c r="L132" s="35"/>
      <c r="M132" s="35"/>
      <c r="N132" s="35"/>
      <c r="O132" s="35"/>
      <c r="P132" s="35"/>
      <c r="Q132" s="35"/>
      <c r="R132" s="35"/>
      <c r="S132" s="35"/>
      <c r="T132" s="35"/>
      <c r="U132" s="35"/>
      <c r="V132" s="35"/>
      <c r="W132" s="35"/>
    </row>
    <row r="133" spans="1:39" x14ac:dyDescent="0.2">
      <c r="A133" s="5" t="s">
        <v>13</v>
      </c>
      <c r="B133" s="29">
        <v>0</v>
      </c>
      <c r="C133" s="29">
        <v>0</v>
      </c>
      <c r="D133" s="29">
        <v>0</v>
      </c>
      <c r="E133" s="27">
        <v>0</v>
      </c>
      <c r="F133" s="36">
        <v>0</v>
      </c>
      <c r="G133" s="35"/>
      <c r="H133" s="35"/>
      <c r="I133" s="35"/>
      <c r="J133" s="35"/>
      <c r="K133" s="35"/>
      <c r="L133" s="35"/>
      <c r="M133" s="35"/>
      <c r="N133" s="35"/>
      <c r="O133" s="35"/>
      <c r="P133" s="35"/>
      <c r="Q133" s="35"/>
      <c r="R133" s="35"/>
      <c r="S133" s="35"/>
      <c r="T133" s="35"/>
      <c r="U133" s="35"/>
      <c r="V133" s="35"/>
      <c r="W133" s="35"/>
    </row>
    <row r="134" spans="1:39" x14ac:dyDescent="0.2">
      <c r="A134" s="5" t="s">
        <v>36</v>
      </c>
      <c r="B134" s="29">
        <v>0</v>
      </c>
      <c r="C134" s="29">
        <v>0</v>
      </c>
      <c r="D134" s="29">
        <v>640800</v>
      </c>
      <c r="E134" s="27">
        <v>640800</v>
      </c>
      <c r="F134" s="36">
        <v>1.6799999999999999E-2</v>
      </c>
      <c r="G134" s="35"/>
      <c r="H134" s="35"/>
      <c r="I134" s="35"/>
      <c r="J134" s="35"/>
      <c r="K134" s="35"/>
      <c r="L134" s="35"/>
      <c r="M134" s="35"/>
      <c r="N134" s="35"/>
      <c r="O134" s="35"/>
      <c r="P134" s="35"/>
      <c r="Q134" s="35"/>
      <c r="R134" s="35"/>
      <c r="S134" s="35"/>
      <c r="T134" s="35"/>
      <c r="U134" s="35"/>
      <c r="V134" s="35"/>
      <c r="W134" s="35"/>
    </row>
    <row r="135" spans="1:39" x14ac:dyDescent="0.2">
      <c r="A135" s="17" t="s">
        <v>64</v>
      </c>
      <c r="B135" s="18">
        <v>4442225.1100000003</v>
      </c>
      <c r="C135" s="18">
        <v>7206130</v>
      </c>
      <c r="D135" s="18">
        <v>26562276.490000002</v>
      </c>
      <c r="E135" s="28">
        <v>38210631.599999994</v>
      </c>
      <c r="F135" s="37">
        <v>1.0002</v>
      </c>
      <c r="G135" s="39"/>
      <c r="H135" s="39"/>
      <c r="I135" s="39"/>
      <c r="J135" s="39"/>
      <c r="K135" s="39"/>
      <c r="L135" s="39"/>
      <c r="M135" s="39"/>
      <c r="N135" s="39"/>
      <c r="O135" s="39"/>
      <c r="P135" s="39"/>
      <c r="Q135" s="39"/>
      <c r="R135" s="39"/>
      <c r="S135" s="39"/>
      <c r="T135" s="39"/>
      <c r="U135" s="39"/>
      <c r="V135" s="39"/>
      <c r="W135" s="39"/>
      <c r="X135" s="35"/>
      <c r="Y135" s="7"/>
      <c r="Z135" s="7"/>
      <c r="AA135" s="7"/>
      <c r="AM135" s="15"/>
    </row>
    <row r="136" spans="1:39" x14ac:dyDescent="0.2">
      <c r="B136" s="7">
        <v>0</v>
      </c>
      <c r="C136" s="7">
        <v>0</v>
      </c>
      <c r="D136" s="7">
        <v>0</v>
      </c>
      <c r="E136" s="7">
        <v>0</v>
      </c>
    </row>
    <row r="137" spans="1:39" x14ac:dyDescent="0.2">
      <c r="B137" s="7"/>
      <c r="C137" s="7"/>
      <c r="D137" s="7"/>
      <c r="E137" s="7"/>
    </row>
    <row r="138" spans="1:39" x14ac:dyDescent="0.2">
      <c r="A138" s="17" t="s">
        <v>9</v>
      </c>
    </row>
    <row r="139" spans="1:39" ht="62.25" customHeight="1" x14ac:dyDescent="0.2">
      <c r="A139" s="19" t="s">
        <v>38</v>
      </c>
      <c r="B139" s="20" t="s">
        <v>56</v>
      </c>
      <c r="C139" s="20" t="s">
        <v>390</v>
      </c>
      <c r="D139" s="20" t="s">
        <v>229</v>
      </c>
      <c r="E139" s="20" t="s">
        <v>228</v>
      </c>
      <c r="F139" s="26" t="s">
        <v>66</v>
      </c>
      <c r="G139" s="41"/>
      <c r="H139" s="41"/>
      <c r="I139" s="41"/>
      <c r="J139" s="41"/>
      <c r="K139" s="41"/>
      <c r="L139" s="41"/>
      <c r="M139" s="41"/>
      <c r="N139" s="41"/>
      <c r="O139" s="41"/>
      <c r="P139" s="41"/>
      <c r="Q139" s="41"/>
      <c r="R139" s="41"/>
      <c r="S139" s="41"/>
      <c r="T139" s="41"/>
      <c r="U139" s="41"/>
      <c r="V139" s="41"/>
      <c r="W139" s="41"/>
    </row>
    <row r="140" spans="1:39" x14ac:dyDescent="0.2">
      <c r="A140" s="5" t="s">
        <v>14</v>
      </c>
      <c r="B140" s="29">
        <v>250000</v>
      </c>
      <c r="C140" s="29">
        <v>459802.27</v>
      </c>
      <c r="D140" s="29">
        <v>2497236.96</v>
      </c>
      <c r="E140" s="27">
        <v>3207039.23</v>
      </c>
      <c r="F140" s="36">
        <v>5.8299999999999998E-2</v>
      </c>
      <c r="G140" s="35"/>
      <c r="H140" s="35"/>
      <c r="I140" s="35"/>
      <c r="J140" s="35"/>
      <c r="K140" s="35"/>
      <c r="L140" s="35"/>
      <c r="M140" s="35"/>
      <c r="N140" s="35"/>
      <c r="O140" s="35"/>
      <c r="P140" s="35"/>
      <c r="Q140" s="35"/>
      <c r="R140" s="35"/>
      <c r="S140" s="35"/>
      <c r="T140" s="35"/>
      <c r="U140" s="35"/>
      <c r="V140" s="35"/>
      <c r="W140" s="35"/>
    </row>
    <row r="141" spans="1:39" x14ac:dyDescent="0.2">
      <c r="A141" s="5" t="s">
        <v>21</v>
      </c>
      <c r="B141" s="29">
        <v>0</v>
      </c>
      <c r="C141" s="29">
        <v>163545</v>
      </c>
      <c r="D141" s="29">
        <v>1489882.26</v>
      </c>
      <c r="E141" s="27">
        <v>1653427.26</v>
      </c>
      <c r="F141" s="36">
        <v>3.0099999999999998E-2</v>
      </c>
      <c r="G141" s="35"/>
      <c r="H141" s="35"/>
      <c r="I141" s="35"/>
      <c r="J141" s="35"/>
      <c r="K141" s="35"/>
      <c r="L141" s="35"/>
      <c r="M141" s="35"/>
      <c r="N141" s="35"/>
      <c r="O141" s="35"/>
      <c r="P141" s="35"/>
      <c r="Q141" s="35"/>
      <c r="R141" s="35"/>
      <c r="S141" s="35"/>
      <c r="T141" s="35"/>
      <c r="U141" s="35"/>
      <c r="V141" s="35"/>
      <c r="W141" s="35"/>
    </row>
    <row r="142" spans="1:39" x14ac:dyDescent="0.2">
      <c r="A142" s="5" t="s">
        <v>23</v>
      </c>
      <c r="B142" s="29">
        <v>0</v>
      </c>
      <c r="C142" s="29">
        <v>125000</v>
      </c>
      <c r="D142" s="29">
        <v>5525090.5499999998</v>
      </c>
      <c r="E142" s="27">
        <v>5650090.5499999998</v>
      </c>
      <c r="F142" s="36">
        <v>0.1028</v>
      </c>
      <c r="G142" s="35"/>
      <c r="H142" s="35"/>
      <c r="I142" s="35"/>
      <c r="J142" s="35"/>
      <c r="K142" s="35"/>
      <c r="L142" s="35"/>
      <c r="M142" s="35"/>
      <c r="N142" s="35"/>
      <c r="O142" s="35"/>
      <c r="P142" s="35"/>
      <c r="Q142" s="35"/>
      <c r="R142" s="35"/>
      <c r="S142" s="35"/>
      <c r="T142" s="35"/>
      <c r="U142" s="35"/>
      <c r="V142" s="35"/>
      <c r="W142" s="35"/>
    </row>
    <row r="143" spans="1:39" x14ac:dyDescent="0.2">
      <c r="A143" s="5" t="s">
        <v>33</v>
      </c>
      <c r="B143" s="29">
        <v>0</v>
      </c>
      <c r="C143" s="29">
        <v>2191500</v>
      </c>
      <c r="D143" s="29">
        <v>12763175</v>
      </c>
      <c r="E143" s="27">
        <v>14954675</v>
      </c>
      <c r="F143" s="36">
        <v>0.27200000000000002</v>
      </c>
      <c r="G143" s="35"/>
      <c r="H143" s="35"/>
      <c r="I143" s="35"/>
      <c r="J143" s="35"/>
      <c r="K143" s="35"/>
      <c r="L143" s="35"/>
      <c r="M143" s="35"/>
      <c r="N143" s="35"/>
      <c r="O143" s="35"/>
      <c r="P143" s="35"/>
      <c r="Q143" s="35"/>
      <c r="R143" s="35"/>
      <c r="S143" s="35"/>
      <c r="T143" s="35"/>
      <c r="U143" s="35"/>
      <c r="V143" s="35"/>
      <c r="W143" s="35"/>
    </row>
    <row r="144" spans="1:39" x14ac:dyDescent="0.2">
      <c r="A144" s="5" t="s">
        <v>35</v>
      </c>
      <c r="B144" s="29">
        <v>0</v>
      </c>
      <c r="C144" s="29">
        <v>0</v>
      </c>
      <c r="D144" s="29">
        <v>6475000</v>
      </c>
      <c r="E144" s="27">
        <v>6475000</v>
      </c>
      <c r="F144" s="36">
        <v>0.1178</v>
      </c>
      <c r="G144" s="35"/>
      <c r="H144" s="35"/>
      <c r="I144" s="35"/>
      <c r="J144" s="35"/>
      <c r="K144" s="35"/>
      <c r="L144" s="35"/>
      <c r="M144" s="35"/>
      <c r="N144" s="35"/>
      <c r="O144" s="35"/>
      <c r="P144" s="35"/>
      <c r="Q144" s="35"/>
      <c r="R144" s="35"/>
      <c r="S144" s="35"/>
      <c r="T144" s="35"/>
      <c r="U144" s="35"/>
      <c r="V144" s="35"/>
      <c r="W144" s="35"/>
    </row>
    <row r="145" spans="1:39" x14ac:dyDescent="0.2">
      <c r="A145" s="5" t="s">
        <v>30</v>
      </c>
      <c r="B145" s="29">
        <v>0</v>
      </c>
      <c r="C145" s="29">
        <v>0</v>
      </c>
      <c r="D145" s="29">
        <v>0</v>
      </c>
      <c r="E145" s="27">
        <v>0</v>
      </c>
      <c r="F145" s="36">
        <v>0</v>
      </c>
      <c r="G145" s="35"/>
      <c r="H145" s="35"/>
      <c r="I145" s="35"/>
      <c r="J145" s="35"/>
      <c r="K145" s="35"/>
      <c r="L145" s="35"/>
      <c r="M145" s="35"/>
      <c r="N145" s="35"/>
      <c r="O145" s="35"/>
      <c r="P145" s="35"/>
      <c r="Q145" s="35"/>
      <c r="R145" s="35"/>
      <c r="S145" s="35"/>
      <c r="T145" s="35"/>
      <c r="U145" s="35"/>
      <c r="V145" s="35"/>
      <c r="W145" s="35"/>
    </row>
    <row r="146" spans="1:39" x14ac:dyDescent="0.2">
      <c r="A146" s="5" t="s">
        <v>27</v>
      </c>
      <c r="B146" s="29">
        <v>550000</v>
      </c>
      <c r="C146" s="29">
        <v>1010000</v>
      </c>
      <c r="D146" s="29">
        <v>7736742.7699999996</v>
      </c>
      <c r="E146" s="27">
        <v>9296742.7699999996</v>
      </c>
      <c r="F146" s="36">
        <v>0.1691</v>
      </c>
      <c r="G146" s="35"/>
      <c r="H146" s="35"/>
      <c r="I146" s="35"/>
      <c r="J146" s="35"/>
      <c r="K146" s="35"/>
      <c r="L146" s="35"/>
      <c r="M146" s="35"/>
      <c r="N146" s="35"/>
      <c r="O146" s="35"/>
      <c r="P146" s="35"/>
      <c r="Q146" s="35"/>
      <c r="R146" s="35"/>
      <c r="S146" s="35"/>
      <c r="T146" s="35"/>
      <c r="U146" s="35"/>
      <c r="V146" s="35"/>
      <c r="W146" s="35"/>
    </row>
    <row r="147" spans="1:39" x14ac:dyDescent="0.2">
      <c r="A147" s="5" t="s">
        <v>37</v>
      </c>
      <c r="B147" s="29">
        <v>0</v>
      </c>
      <c r="C147" s="29">
        <v>0</v>
      </c>
      <c r="D147" s="29">
        <v>0</v>
      </c>
      <c r="E147" s="27">
        <v>0</v>
      </c>
      <c r="F147" s="36">
        <v>0</v>
      </c>
      <c r="G147" s="35"/>
      <c r="H147" s="35"/>
      <c r="I147" s="35"/>
      <c r="J147" s="35"/>
      <c r="K147" s="35"/>
      <c r="L147" s="35"/>
      <c r="M147" s="35"/>
      <c r="N147" s="35"/>
      <c r="O147" s="35"/>
      <c r="P147" s="35"/>
      <c r="Q147" s="35"/>
      <c r="R147" s="35"/>
      <c r="S147" s="35"/>
      <c r="T147" s="35"/>
      <c r="U147" s="35"/>
      <c r="V147" s="35"/>
      <c r="W147" s="35"/>
    </row>
    <row r="148" spans="1:39" x14ac:dyDescent="0.2">
      <c r="A148" s="5" t="s">
        <v>22</v>
      </c>
      <c r="B148" s="29">
        <v>0</v>
      </c>
      <c r="C148" s="29">
        <v>0</v>
      </c>
      <c r="D148" s="29">
        <v>0</v>
      </c>
      <c r="E148" s="27">
        <v>0</v>
      </c>
      <c r="F148" s="36">
        <v>0</v>
      </c>
      <c r="G148" s="35"/>
      <c r="H148" s="35"/>
      <c r="I148" s="35"/>
      <c r="J148" s="35"/>
      <c r="K148" s="35"/>
      <c r="L148" s="35"/>
      <c r="M148" s="35"/>
      <c r="N148" s="35"/>
      <c r="O148" s="35"/>
      <c r="P148" s="35"/>
      <c r="Q148" s="35"/>
      <c r="R148" s="35"/>
      <c r="S148" s="35"/>
      <c r="T148" s="35"/>
      <c r="U148" s="35"/>
      <c r="V148" s="35"/>
      <c r="W148" s="35"/>
    </row>
    <row r="149" spans="1:39" x14ac:dyDescent="0.2">
      <c r="A149" s="5" t="s">
        <v>26</v>
      </c>
      <c r="B149" s="29">
        <v>0</v>
      </c>
      <c r="C149" s="29">
        <v>222275.25</v>
      </c>
      <c r="D149" s="29">
        <v>10531594</v>
      </c>
      <c r="E149" s="27">
        <v>10753869.25</v>
      </c>
      <c r="F149" s="36">
        <v>0.1956</v>
      </c>
      <c r="G149" s="35"/>
      <c r="H149" s="35"/>
      <c r="I149" s="35"/>
      <c r="J149" s="35"/>
      <c r="K149" s="35"/>
      <c r="L149" s="35"/>
      <c r="M149" s="35"/>
      <c r="N149" s="35"/>
      <c r="O149" s="35"/>
      <c r="P149" s="35"/>
      <c r="Q149" s="35"/>
      <c r="R149" s="35"/>
      <c r="S149" s="35"/>
      <c r="T149" s="35"/>
      <c r="U149" s="35"/>
      <c r="V149" s="35"/>
      <c r="W149" s="35"/>
    </row>
    <row r="150" spans="1:39" x14ac:dyDescent="0.2">
      <c r="A150" s="5" t="s">
        <v>34</v>
      </c>
      <c r="B150" s="29">
        <v>0</v>
      </c>
      <c r="C150" s="29">
        <v>500000</v>
      </c>
      <c r="D150" s="29">
        <v>500000</v>
      </c>
      <c r="E150" s="27">
        <v>1000000</v>
      </c>
      <c r="F150" s="36">
        <v>1.8200000000000001E-2</v>
      </c>
      <c r="G150" s="35"/>
      <c r="H150" s="35"/>
      <c r="I150" s="35"/>
      <c r="J150" s="35"/>
      <c r="K150" s="35"/>
      <c r="L150" s="35"/>
      <c r="M150" s="35"/>
      <c r="N150" s="35"/>
      <c r="O150" s="35"/>
      <c r="P150" s="35"/>
      <c r="Q150" s="35"/>
      <c r="R150" s="35"/>
      <c r="S150" s="35"/>
      <c r="T150" s="35"/>
      <c r="U150" s="35"/>
      <c r="V150" s="35"/>
      <c r="W150" s="35"/>
    </row>
    <row r="151" spans="1:39" x14ac:dyDescent="0.2">
      <c r="A151" s="5" t="s">
        <v>25</v>
      </c>
      <c r="B151" s="29">
        <v>0</v>
      </c>
      <c r="C151" s="29">
        <v>0</v>
      </c>
      <c r="D151" s="29">
        <v>940000</v>
      </c>
      <c r="E151" s="27">
        <v>940000</v>
      </c>
      <c r="F151" s="36">
        <v>1.7100000000000001E-2</v>
      </c>
      <c r="G151" s="35"/>
      <c r="H151" s="35"/>
      <c r="I151" s="35"/>
      <c r="J151" s="35"/>
      <c r="K151" s="35"/>
      <c r="L151" s="35"/>
      <c r="M151" s="35"/>
      <c r="N151" s="35"/>
      <c r="O151" s="35"/>
      <c r="P151" s="35"/>
      <c r="Q151" s="35"/>
      <c r="R151" s="35"/>
      <c r="S151" s="35"/>
      <c r="T151" s="35"/>
      <c r="U151" s="35"/>
      <c r="V151" s="35"/>
      <c r="W151" s="35"/>
    </row>
    <row r="152" spans="1:39" x14ac:dyDescent="0.2">
      <c r="A152" s="5" t="s">
        <v>41</v>
      </c>
      <c r="B152" s="29">
        <v>0</v>
      </c>
      <c r="C152" s="29">
        <v>0</v>
      </c>
      <c r="D152" s="29">
        <v>0</v>
      </c>
      <c r="E152" s="27">
        <v>0</v>
      </c>
      <c r="F152" s="36">
        <v>0</v>
      </c>
      <c r="G152" s="35"/>
      <c r="H152" s="35"/>
      <c r="I152" s="35"/>
      <c r="J152" s="35"/>
      <c r="K152" s="35"/>
      <c r="L152" s="35"/>
      <c r="M152" s="35"/>
      <c r="N152" s="35"/>
      <c r="O152" s="35"/>
      <c r="P152" s="35"/>
      <c r="Q152" s="35"/>
      <c r="R152" s="35"/>
      <c r="S152" s="35"/>
      <c r="T152" s="35"/>
      <c r="U152" s="35"/>
      <c r="V152" s="35"/>
      <c r="W152" s="35"/>
    </row>
    <row r="153" spans="1:39" x14ac:dyDescent="0.2">
      <c r="A153" s="5" t="s">
        <v>31</v>
      </c>
      <c r="B153" s="29">
        <v>0</v>
      </c>
      <c r="C153" s="29">
        <v>0</v>
      </c>
      <c r="D153" s="29">
        <v>0</v>
      </c>
      <c r="E153" s="27">
        <v>0</v>
      </c>
      <c r="F153" s="36">
        <v>0</v>
      </c>
      <c r="G153" s="35"/>
      <c r="H153" s="35"/>
      <c r="I153" s="35"/>
      <c r="J153" s="35"/>
      <c r="K153" s="35"/>
      <c r="L153" s="35"/>
      <c r="M153" s="35"/>
      <c r="N153" s="35"/>
      <c r="O153" s="35"/>
      <c r="P153" s="35"/>
      <c r="Q153" s="35"/>
      <c r="R153" s="35"/>
      <c r="S153" s="35"/>
      <c r="T153" s="35"/>
      <c r="U153" s="35"/>
      <c r="V153" s="35"/>
      <c r="W153" s="35"/>
    </row>
    <row r="154" spans="1:39" x14ac:dyDescent="0.2">
      <c r="A154" s="5" t="s">
        <v>28</v>
      </c>
      <c r="B154" s="29">
        <v>200000</v>
      </c>
      <c r="C154" s="29">
        <v>100000</v>
      </c>
      <c r="D154" s="29">
        <v>455000</v>
      </c>
      <c r="E154" s="27">
        <v>755000</v>
      </c>
      <c r="F154" s="36">
        <v>1.37E-2</v>
      </c>
      <c r="G154" s="35"/>
      <c r="H154" s="35"/>
      <c r="I154" s="35"/>
      <c r="J154" s="35"/>
      <c r="K154" s="35"/>
      <c r="L154" s="35"/>
      <c r="M154" s="35"/>
      <c r="N154" s="35"/>
      <c r="O154" s="35"/>
      <c r="P154" s="35"/>
      <c r="Q154" s="35"/>
      <c r="R154" s="35"/>
      <c r="S154" s="35"/>
      <c r="T154" s="35"/>
      <c r="U154" s="35"/>
      <c r="V154" s="35"/>
      <c r="W154" s="35"/>
    </row>
    <row r="155" spans="1:39" x14ac:dyDescent="0.2">
      <c r="A155" s="5" t="s">
        <v>13</v>
      </c>
      <c r="B155" s="29">
        <v>0</v>
      </c>
      <c r="C155" s="29">
        <v>0</v>
      </c>
      <c r="D155" s="29">
        <v>100000</v>
      </c>
      <c r="E155" s="27">
        <v>100000</v>
      </c>
      <c r="F155" s="36">
        <v>1.8E-3</v>
      </c>
      <c r="G155" s="35"/>
      <c r="H155" s="35"/>
      <c r="I155" s="35"/>
      <c r="J155" s="35"/>
      <c r="K155" s="35"/>
      <c r="L155" s="35"/>
      <c r="M155" s="35"/>
      <c r="N155" s="35"/>
      <c r="O155" s="35"/>
      <c r="P155" s="35"/>
      <c r="Q155" s="35"/>
      <c r="R155" s="35"/>
      <c r="S155" s="35"/>
      <c r="T155" s="35"/>
      <c r="U155" s="35"/>
      <c r="V155" s="35"/>
      <c r="W155" s="35"/>
    </row>
    <row r="156" spans="1:39" x14ac:dyDescent="0.2">
      <c r="A156" s="5" t="s">
        <v>36</v>
      </c>
      <c r="B156" s="29">
        <v>100000</v>
      </c>
      <c r="C156" s="29">
        <v>0</v>
      </c>
      <c r="D156" s="29">
        <v>100000</v>
      </c>
      <c r="E156" s="27">
        <v>200000</v>
      </c>
      <c r="F156" s="36">
        <v>3.5999999999999999E-3</v>
      </c>
      <c r="G156" s="35"/>
      <c r="H156" s="35"/>
      <c r="I156" s="35"/>
      <c r="J156" s="35"/>
      <c r="K156" s="35"/>
      <c r="L156" s="35"/>
      <c r="M156" s="35"/>
      <c r="N156" s="35"/>
      <c r="O156" s="35"/>
      <c r="P156" s="35"/>
      <c r="Q156" s="35"/>
      <c r="R156" s="35"/>
      <c r="S156" s="35"/>
      <c r="T156" s="35"/>
      <c r="U156" s="35"/>
      <c r="V156" s="35"/>
      <c r="W156" s="35"/>
    </row>
    <row r="157" spans="1:39" x14ac:dyDescent="0.2">
      <c r="A157" s="17" t="s">
        <v>64</v>
      </c>
      <c r="B157" s="18">
        <v>1100000</v>
      </c>
      <c r="C157" s="18">
        <v>4772122.5199999996</v>
      </c>
      <c r="D157" s="18">
        <v>49113721.539999999</v>
      </c>
      <c r="E157" s="28">
        <v>54985844.060000002</v>
      </c>
      <c r="F157" s="37">
        <v>1.0001</v>
      </c>
      <c r="G157" s="39"/>
      <c r="H157" s="39"/>
      <c r="I157" s="39"/>
      <c r="J157" s="39"/>
      <c r="K157" s="39"/>
      <c r="L157" s="39"/>
      <c r="M157" s="39"/>
      <c r="N157" s="39"/>
      <c r="O157" s="39"/>
      <c r="P157" s="39"/>
      <c r="Q157" s="39"/>
      <c r="R157" s="39"/>
      <c r="S157" s="39"/>
      <c r="T157" s="39"/>
      <c r="U157" s="39"/>
      <c r="V157" s="39"/>
      <c r="W157" s="39"/>
      <c r="X157" s="35"/>
      <c r="Y157" s="7"/>
      <c r="Z157" s="7"/>
      <c r="AA157" s="7"/>
      <c r="AM157" s="15"/>
    </row>
    <row r="158" spans="1:39" x14ac:dyDescent="0.2">
      <c r="B158" s="7">
        <v>0</v>
      </c>
      <c r="C158" s="7">
        <v>0</v>
      </c>
      <c r="D158" s="7">
        <v>0</v>
      </c>
      <c r="E158" s="7">
        <v>0</v>
      </c>
    </row>
    <row r="159" spans="1:39" x14ac:dyDescent="0.2">
      <c r="B159" s="7"/>
      <c r="C159" s="7"/>
      <c r="D159" s="7"/>
      <c r="E159" s="7"/>
    </row>
    <row r="160" spans="1:39" x14ac:dyDescent="0.2">
      <c r="A160" s="17" t="s">
        <v>40</v>
      </c>
    </row>
    <row r="161" spans="1:23" ht="62.25" customHeight="1" x14ac:dyDescent="0.2">
      <c r="A161" s="19" t="s">
        <v>38</v>
      </c>
      <c r="B161" s="20" t="s">
        <v>56</v>
      </c>
      <c r="C161" s="20" t="s">
        <v>390</v>
      </c>
      <c r="D161" s="20" t="s">
        <v>229</v>
      </c>
      <c r="E161" s="20" t="s">
        <v>228</v>
      </c>
      <c r="F161" s="26" t="s">
        <v>66</v>
      </c>
      <c r="G161" s="41"/>
      <c r="H161" s="41"/>
      <c r="I161" s="41"/>
      <c r="J161" s="41"/>
      <c r="K161" s="41"/>
      <c r="L161" s="41"/>
      <c r="M161" s="41"/>
      <c r="N161" s="41"/>
      <c r="O161" s="41"/>
      <c r="P161" s="41"/>
      <c r="Q161" s="41"/>
      <c r="R161" s="41"/>
      <c r="S161" s="41"/>
      <c r="T161" s="41"/>
      <c r="U161" s="41"/>
      <c r="V161" s="41"/>
      <c r="W161" s="41"/>
    </row>
    <row r="162" spans="1:23" x14ac:dyDescent="0.2">
      <c r="A162" s="5" t="s">
        <v>14</v>
      </c>
      <c r="B162" s="29">
        <v>0</v>
      </c>
      <c r="C162" s="29">
        <v>0</v>
      </c>
      <c r="D162" s="29">
        <v>0</v>
      </c>
      <c r="E162" s="27">
        <v>0</v>
      </c>
      <c r="F162" s="36">
        <v>0</v>
      </c>
      <c r="G162" s="35"/>
      <c r="H162" s="35"/>
      <c r="I162" s="35"/>
      <c r="J162" s="35"/>
      <c r="K162" s="35"/>
      <c r="L162" s="35"/>
      <c r="M162" s="35"/>
      <c r="N162" s="35"/>
      <c r="O162" s="35"/>
      <c r="P162" s="35"/>
      <c r="Q162" s="35"/>
      <c r="R162" s="35"/>
      <c r="S162" s="35"/>
      <c r="T162" s="35"/>
      <c r="U162" s="35"/>
      <c r="V162" s="35"/>
      <c r="W162" s="35"/>
    </row>
    <row r="163" spans="1:23" x14ac:dyDescent="0.2">
      <c r="A163" s="5" t="s">
        <v>21</v>
      </c>
      <c r="B163" s="29">
        <v>0</v>
      </c>
      <c r="C163" s="29">
        <v>100000</v>
      </c>
      <c r="D163" s="29">
        <v>100000</v>
      </c>
      <c r="E163" s="27">
        <v>200000</v>
      </c>
      <c r="F163" s="36">
        <v>9.7999999999999997E-3</v>
      </c>
      <c r="G163" s="35"/>
      <c r="H163" s="35"/>
      <c r="I163" s="35"/>
      <c r="J163" s="35"/>
      <c r="K163" s="35"/>
      <c r="L163" s="35"/>
      <c r="M163" s="35"/>
      <c r="N163" s="35"/>
      <c r="O163" s="35"/>
      <c r="P163" s="35"/>
      <c r="Q163" s="35"/>
      <c r="R163" s="35"/>
      <c r="S163" s="35"/>
      <c r="T163" s="35"/>
      <c r="U163" s="35"/>
      <c r="V163" s="35"/>
      <c r="W163" s="35"/>
    </row>
    <row r="164" spans="1:23" x14ac:dyDescent="0.2">
      <c r="A164" s="5" t="s">
        <v>23</v>
      </c>
      <c r="B164" s="29">
        <v>0</v>
      </c>
      <c r="C164" s="29">
        <v>0</v>
      </c>
      <c r="D164" s="29">
        <v>100000</v>
      </c>
      <c r="E164" s="27">
        <v>100000</v>
      </c>
      <c r="F164" s="36">
        <v>4.8999999999999998E-3</v>
      </c>
      <c r="G164" s="35"/>
      <c r="H164" s="35"/>
      <c r="I164" s="35"/>
      <c r="J164" s="35"/>
      <c r="K164" s="35"/>
      <c r="L164" s="35"/>
      <c r="M164" s="35"/>
      <c r="N164" s="35"/>
      <c r="O164" s="35"/>
      <c r="P164" s="35"/>
      <c r="Q164" s="35"/>
      <c r="R164" s="35"/>
      <c r="S164" s="35"/>
      <c r="T164" s="35"/>
      <c r="U164" s="35"/>
      <c r="V164" s="35"/>
      <c r="W164" s="35"/>
    </row>
    <row r="165" spans="1:23" x14ac:dyDescent="0.2">
      <c r="A165" s="5" t="s">
        <v>33</v>
      </c>
      <c r="B165" s="29">
        <v>0</v>
      </c>
      <c r="C165" s="29">
        <v>0</v>
      </c>
      <c r="D165" s="29">
        <v>100000</v>
      </c>
      <c r="E165" s="27">
        <v>100000</v>
      </c>
      <c r="F165" s="36">
        <v>4.8999999999999998E-3</v>
      </c>
      <c r="G165" s="35"/>
      <c r="H165" s="35"/>
      <c r="I165" s="35"/>
      <c r="J165" s="35"/>
      <c r="K165" s="35"/>
      <c r="L165" s="35"/>
      <c r="M165" s="35"/>
      <c r="N165" s="35"/>
      <c r="O165" s="35"/>
      <c r="P165" s="35"/>
      <c r="Q165" s="35"/>
      <c r="R165" s="35"/>
      <c r="S165" s="35"/>
      <c r="T165" s="35"/>
      <c r="U165" s="35"/>
      <c r="V165" s="35"/>
      <c r="W165" s="35"/>
    </row>
    <row r="166" spans="1:23" x14ac:dyDescent="0.2">
      <c r="A166" s="5" t="s">
        <v>35</v>
      </c>
      <c r="B166" s="29">
        <v>0</v>
      </c>
      <c r="C166" s="29">
        <v>2100000</v>
      </c>
      <c r="D166" s="29">
        <v>2505181.14</v>
      </c>
      <c r="E166" s="27">
        <v>4605181.1400000006</v>
      </c>
      <c r="F166" s="36">
        <v>0.22520000000000001</v>
      </c>
      <c r="G166" s="35"/>
      <c r="H166" s="35"/>
      <c r="I166" s="35"/>
      <c r="J166" s="35"/>
      <c r="K166" s="35"/>
      <c r="L166" s="35"/>
      <c r="M166" s="35"/>
      <c r="N166" s="35"/>
      <c r="O166" s="35"/>
      <c r="P166" s="35"/>
      <c r="Q166" s="35"/>
      <c r="R166" s="35"/>
      <c r="S166" s="35"/>
      <c r="T166" s="35"/>
      <c r="U166" s="35"/>
      <c r="V166" s="35"/>
      <c r="W166" s="35"/>
    </row>
    <row r="167" spans="1:23" x14ac:dyDescent="0.2">
      <c r="A167" s="5" t="s">
        <v>30</v>
      </c>
      <c r="B167" s="29">
        <v>0</v>
      </c>
      <c r="C167" s="29">
        <v>130000</v>
      </c>
      <c r="D167" s="29">
        <v>695928</v>
      </c>
      <c r="E167" s="27">
        <v>825928</v>
      </c>
      <c r="F167" s="36">
        <v>4.0399999999999998E-2</v>
      </c>
      <c r="G167" s="35"/>
      <c r="H167" s="35"/>
      <c r="I167" s="35"/>
      <c r="J167" s="35"/>
      <c r="K167" s="35"/>
      <c r="L167" s="35"/>
      <c r="M167" s="35"/>
      <c r="N167" s="35"/>
      <c r="O167" s="35"/>
      <c r="P167" s="35"/>
      <c r="Q167" s="35"/>
      <c r="R167" s="35"/>
      <c r="S167" s="35"/>
      <c r="T167" s="35"/>
      <c r="U167" s="35"/>
      <c r="V167" s="35"/>
      <c r="W167" s="35"/>
    </row>
    <row r="168" spans="1:23" x14ac:dyDescent="0.2">
      <c r="A168" s="5" t="s">
        <v>27</v>
      </c>
      <c r="B168" s="29">
        <v>0</v>
      </c>
      <c r="C168" s="29">
        <v>0</v>
      </c>
      <c r="D168" s="29">
        <v>5917107.8799999999</v>
      </c>
      <c r="E168" s="27">
        <v>5917107.8799999999</v>
      </c>
      <c r="F168" s="36">
        <v>0.2893</v>
      </c>
      <c r="G168" s="35"/>
      <c r="H168" s="35"/>
      <c r="I168" s="35"/>
      <c r="J168" s="35"/>
      <c r="K168" s="35"/>
      <c r="L168" s="35"/>
      <c r="M168" s="35"/>
      <c r="N168" s="35"/>
      <c r="O168" s="35"/>
      <c r="P168" s="35"/>
      <c r="Q168" s="35"/>
      <c r="R168" s="35"/>
      <c r="S168" s="35"/>
      <c r="T168" s="35"/>
      <c r="U168" s="35"/>
      <c r="V168" s="35"/>
      <c r="W168" s="35"/>
    </row>
    <row r="169" spans="1:23" x14ac:dyDescent="0.2">
      <c r="A169" s="5" t="s">
        <v>37</v>
      </c>
      <c r="B169" s="29">
        <v>0</v>
      </c>
      <c r="C169" s="29">
        <v>0</v>
      </c>
      <c r="D169" s="29">
        <v>0</v>
      </c>
      <c r="E169" s="27">
        <v>0</v>
      </c>
      <c r="F169" s="36">
        <v>0</v>
      </c>
      <c r="G169" s="35"/>
      <c r="H169" s="35"/>
      <c r="I169" s="35"/>
      <c r="J169" s="35"/>
      <c r="K169" s="35"/>
      <c r="L169" s="35"/>
      <c r="M169" s="35"/>
      <c r="N169" s="35"/>
      <c r="O169" s="35"/>
      <c r="P169" s="35"/>
      <c r="Q169" s="35"/>
      <c r="R169" s="35"/>
      <c r="S169" s="35"/>
      <c r="T169" s="35"/>
      <c r="U169" s="35"/>
      <c r="V169" s="35"/>
      <c r="W169" s="35"/>
    </row>
    <row r="170" spans="1:23" x14ac:dyDescent="0.2">
      <c r="A170" s="5" t="s">
        <v>22</v>
      </c>
      <c r="B170" s="29">
        <v>0</v>
      </c>
      <c r="C170" s="29">
        <v>0</v>
      </c>
      <c r="D170" s="29">
        <v>100000</v>
      </c>
      <c r="E170" s="27">
        <v>100000</v>
      </c>
      <c r="F170" s="36">
        <v>4.8999999999999998E-3</v>
      </c>
      <c r="G170" s="35"/>
      <c r="H170" s="35"/>
      <c r="I170" s="35"/>
      <c r="J170" s="35"/>
      <c r="K170" s="35"/>
      <c r="L170" s="35"/>
      <c r="M170" s="35"/>
      <c r="N170" s="35"/>
      <c r="O170" s="35"/>
      <c r="P170" s="35"/>
      <c r="Q170" s="35"/>
      <c r="R170" s="35"/>
      <c r="S170" s="35"/>
      <c r="T170" s="35"/>
      <c r="U170" s="35"/>
      <c r="V170" s="35"/>
      <c r="W170" s="35"/>
    </row>
    <row r="171" spans="1:23" x14ac:dyDescent="0.2">
      <c r="A171" s="5" t="s">
        <v>26</v>
      </c>
      <c r="B171" s="29">
        <v>0</v>
      </c>
      <c r="C171" s="29">
        <v>0</v>
      </c>
      <c r="D171" s="29">
        <v>3102594.97</v>
      </c>
      <c r="E171" s="27">
        <v>3102594.97</v>
      </c>
      <c r="F171" s="36">
        <v>0.1517</v>
      </c>
      <c r="G171" s="35"/>
      <c r="H171" s="35"/>
      <c r="I171" s="35"/>
      <c r="J171" s="35"/>
      <c r="K171" s="35"/>
      <c r="L171" s="35"/>
      <c r="M171" s="35"/>
      <c r="N171" s="35"/>
      <c r="O171" s="35"/>
      <c r="P171" s="35"/>
      <c r="Q171" s="35"/>
      <c r="R171" s="35"/>
      <c r="S171" s="35"/>
      <c r="T171" s="35"/>
      <c r="U171" s="35"/>
      <c r="V171" s="35"/>
      <c r="W171" s="35"/>
    </row>
    <row r="172" spans="1:23" x14ac:dyDescent="0.2">
      <c r="A172" s="5" t="s">
        <v>34</v>
      </c>
      <c r="B172" s="29">
        <v>0</v>
      </c>
      <c r="C172" s="29">
        <v>0</v>
      </c>
      <c r="D172" s="29">
        <v>100000</v>
      </c>
      <c r="E172" s="27">
        <v>100000</v>
      </c>
      <c r="F172" s="36">
        <v>4.8999999999999998E-3</v>
      </c>
      <c r="G172" s="35"/>
      <c r="H172" s="35"/>
      <c r="I172" s="35"/>
      <c r="J172" s="35"/>
      <c r="K172" s="35"/>
      <c r="L172" s="35"/>
      <c r="M172" s="35"/>
      <c r="N172" s="35"/>
      <c r="O172" s="35"/>
      <c r="P172" s="35"/>
      <c r="Q172" s="35"/>
      <c r="R172" s="35"/>
      <c r="S172" s="35"/>
      <c r="T172" s="35"/>
      <c r="U172" s="35"/>
      <c r="V172" s="35"/>
      <c r="W172" s="35"/>
    </row>
    <row r="173" spans="1:23" x14ac:dyDescent="0.2">
      <c r="A173" s="5" t="s">
        <v>25</v>
      </c>
      <c r="B173" s="29">
        <v>0</v>
      </c>
      <c r="C173" s="29">
        <v>146000</v>
      </c>
      <c r="D173" s="29">
        <v>0</v>
      </c>
      <c r="E173" s="27">
        <v>146000</v>
      </c>
      <c r="F173" s="36">
        <v>7.1000000000000004E-3</v>
      </c>
      <c r="G173" s="35"/>
      <c r="H173" s="35"/>
      <c r="I173" s="35"/>
      <c r="J173" s="35"/>
      <c r="K173" s="35"/>
      <c r="L173" s="35"/>
      <c r="M173" s="35"/>
      <c r="N173" s="35"/>
      <c r="O173" s="35"/>
      <c r="P173" s="35"/>
      <c r="Q173" s="35"/>
      <c r="R173" s="35"/>
      <c r="S173" s="35"/>
      <c r="T173" s="35"/>
      <c r="U173" s="35"/>
      <c r="V173" s="35"/>
      <c r="W173" s="35"/>
    </row>
    <row r="174" spans="1:23" x14ac:dyDescent="0.2">
      <c r="A174" s="5" t="s">
        <v>41</v>
      </c>
      <c r="B174" s="29">
        <v>0</v>
      </c>
      <c r="C174" s="29">
        <v>1300000</v>
      </c>
      <c r="D174" s="29">
        <v>2050000</v>
      </c>
      <c r="E174" s="27">
        <v>3350000</v>
      </c>
      <c r="F174" s="36">
        <v>0.1638</v>
      </c>
      <c r="G174" s="35"/>
      <c r="H174" s="35"/>
      <c r="I174" s="35"/>
      <c r="J174" s="35"/>
      <c r="K174" s="35"/>
      <c r="L174" s="35"/>
      <c r="M174" s="35"/>
      <c r="N174" s="35"/>
      <c r="O174" s="35"/>
      <c r="P174" s="35"/>
      <c r="Q174" s="35"/>
      <c r="R174" s="35"/>
      <c r="S174" s="35"/>
      <c r="T174" s="35"/>
      <c r="U174" s="35"/>
      <c r="V174" s="35"/>
      <c r="W174" s="35"/>
    </row>
    <row r="175" spans="1:23" x14ac:dyDescent="0.2">
      <c r="A175" s="5" t="s">
        <v>31</v>
      </c>
      <c r="B175" s="29">
        <v>0</v>
      </c>
      <c r="C175" s="29">
        <v>100000</v>
      </c>
      <c r="D175" s="29">
        <v>0</v>
      </c>
      <c r="E175" s="27">
        <v>100000</v>
      </c>
      <c r="F175" s="36">
        <v>4.8999999999999998E-3</v>
      </c>
      <c r="G175" s="35"/>
      <c r="H175" s="35"/>
      <c r="I175" s="35"/>
      <c r="J175" s="35"/>
      <c r="K175" s="35"/>
      <c r="L175" s="35"/>
      <c r="M175" s="35"/>
      <c r="N175" s="35"/>
      <c r="O175" s="35"/>
      <c r="P175" s="35"/>
      <c r="Q175" s="35"/>
      <c r="R175" s="35"/>
      <c r="S175" s="35"/>
      <c r="T175" s="35"/>
      <c r="U175" s="35"/>
      <c r="V175" s="35"/>
      <c r="W175" s="35"/>
    </row>
    <row r="176" spans="1:23" x14ac:dyDescent="0.2">
      <c r="A176" s="5" t="s">
        <v>28</v>
      </c>
      <c r="B176" s="29">
        <v>500000</v>
      </c>
      <c r="C176" s="29">
        <v>400000</v>
      </c>
      <c r="D176" s="29">
        <v>705000</v>
      </c>
      <c r="E176" s="27">
        <v>1605000</v>
      </c>
      <c r="F176" s="36">
        <v>7.85E-2</v>
      </c>
      <c r="G176" s="35"/>
      <c r="H176" s="35"/>
      <c r="I176" s="35"/>
      <c r="J176" s="35"/>
      <c r="K176" s="35"/>
      <c r="L176" s="35"/>
      <c r="M176" s="35"/>
      <c r="N176" s="35"/>
      <c r="O176" s="35"/>
      <c r="P176" s="35"/>
      <c r="Q176" s="35"/>
      <c r="R176" s="35"/>
      <c r="S176" s="35"/>
      <c r="T176" s="35"/>
      <c r="U176" s="35"/>
      <c r="V176" s="35"/>
      <c r="W176" s="35"/>
    </row>
    <row r="177" spans="1:39" x14ac:dyDescent="0.2">
      <c r="A177" s="5" t="s">
        <v>13</v>
      </c>
      <c r="B177" s="29">
        <v>0</v>
      </c>
      <c r="C177" s="29">
        <v>0</v>
      </c>
      <c r="D177" s="29">
        <v>0</v>
      </c>
      <c r="E177" s="27">
        <v>0</v>
      </c>
      <c r="F177" s="36">
        <v>0</v>
      </c>
      <c r="G177" s="35"/>
      <c r="H177" s="35"/>
      <c r="I177" s="35"/>
      <c r="J177" s="35"/>
      <c r="K177" s="35"/>
      <c r="L177" s="35"/>
      <c r="M177" s="35"/>
      <c r="N177" s="35"/>
      <c r="O177" s="35"/>
      <c r="P177" s="35"/>
      <c r="Q177" s="35"/>
      <c r="R177" s="35"/>
      <c r="S177" s="35"/>
      <c r="T177" s="35"/>
      <c r="U177" s="35"/>
      <c r="V177" s="35"/>
      <c r="W177" s="35"/>
    </row>
    <row r="178" spans="1:39" x14ac:dyDescent="0.2">
      <c r="A178" s="5" t="s">
        <v>36</v>
      </c>
      <c r="B178" s="29">
        <v>0</v>
      </c>
      <c r="C178" s="29">
        <v>0</v>
      </c>
      <c r="D178" s="29">
        <v>200000</v>
      </c>
      <c r="E178" s="27">
        <v>200000</v>
      </c>
      <c r="F178" s="36">
        <v>9.7999999999999997E-3</v>
      </c>
      <c r="G178" s="35"/>
      <c r="H178" s="35"/>
      <c r="I178" s="35"/>
      <c r="J178" s="35"/>
      <c r="K178" s="35"/>
      <c r="L178" s="35"/>
      <c r="M178" s="35"/>
      <c r="N178" s="35"/>
      <c r="O178" s="35"/>
      <c r="P178" s="35"/>
      <c r="Q178" s="35"/>
      <c r="R178" s="35"/>
      <c r="S178" s="35"/>
      <c r="T178" s="35"/>
      <c r="U178" s="35"/>
      <c r="V178" s="35"/>
      <c r="W178" s="35"/>
    </row>
    <row r="179" spans="1:39" x14ac:dyDescent="0.2">
      <c r="A179" s="17" t="s">
        <v>64</v>
      </c>
      <c r="B179" s="18">
        <v>500000</v>
      </c>
      <c r="C179" s="18">
        <v>4276000</v>
      </c>
      <c r="D179" s="18">
        <v>15675811.99</v>
      </c>
      <c r="E179" s="28">
        <v>20451811.990000002</v>
      </c>
      <c r="F179" s="37">
        <v>1.0001</v>
      </c>
      <c r="G179" s="39"/>
      <c r="H179" s="39"/>
      <c r="I179" s="39"/>
      <c r="J179" s="39"/>
      <c r="K179" s="39"/>
      <c r="L179" s="39"/>
      <c r="M179" s="39"/>
      <c r="N179" s="39"/>
      <c r="O179" s="39"/>
      <c r="P179" s="39"/>
      <c r="Q179" s="39"/>
      <c r="R179" s="39"/>
      <c r="S179" s="39"/>
      <c r="T179" s="39"/>
      <c r="U179" s="39"/>
      <c r="V179" s="39"/>
      <c r="W179" s="39"/>
      <c r="X179" s="35"/>
      <c r="Y179" s="7"/>
      <c r="Z179" s="7"/>
      <c r="AA179" s="7"/>
      <c r="AM179" s="15"/>
    </row>
    <row r="180" spans="1:39" x14ac:dyDescent="0.2">
      <c r="B180" s="7">
        <v>0</v>
      </c>
      <c r="C180" s="7">
        <v>0</v>
      </c>
      <c r="D180" s="7">
        <v>0</v>
      </c>
      <c r="E180" s="7">
        <v>0</v>
      </c>
    </row>
    <row r="182" spans="1:39" x14ac:dyDescent="0.2">
      <c r="A182" s="1" t="s">
        <v>387</v>
      </c>
      <c r="B182" s="7">
        <v>22207225.109999999</v>
      </c>
      <c r="C182" s="7">
        <v>38024323.919999994</v>
      </c>
      <c r="D182" s="7">
        <v>282420215.44</v>
      </c>
      <c r="E182" s="7">
        <v>342651764.46999997</v>
      </c>
    </row>
    <row r="183" spans="1:39" x14ac:dyDescent="0.2">
      <c r="B183" s="7">
        <v>0</v>
      </c>
      <c r="C183" s="7">
        <v>0</v>
      </c>
      <c r="D183" s="7">
        <v>0</v>
      </c>
      <c r="E183" s="7">
        <v>0</v>
      </c>
    </row>
    <row r="561" spans="3:3" x14ac:dyDescent="0.2">
      <c r="C561" s="10">
        <v>59</v>
      </c>
    </row>
    <row r="562" spans="3:3" x14ac:dyDescent="0.2">
      <c r="C562" s="10">
        <v>59</v>
      </c>
    </row>
    <row r="564" spans="3:3" x14ac:dyDescent="0.2">
      <c r="C564" s="10">
        <v>59</v>
      </c>
    </row>
    <row r="565" spans="3:3" x14ac:dyDescent="0.2">
      <c r="C565" s="10">
        <v>59</v>
      </c>
    </row>
    <row r="566" spans="3:3" x14ac:dyDescent="0.2">
      <c r="C566" s="10">
        <v>59</v>
      </c>
    </row>
    <row r="569" spans="3:3" x14ac:dyDescent="0.2">
      <c r="C569" s="10">
        <v>295</v>
      </c>
    </row>
    <row r="925" spans="1:40" s="2" customFormat="1" x14ac:dyDescent="0.2">
      <c r="A925" s="7"/>
      <c r="G925" s="40"/>
      <c r="H925" s="40"/>
      <c r="I925" s="40"/>
      <c r="J925" s="40"/>
      <c r="K925" s="40"/>
      <c r="L925" s="40"/>
      <c r="M925" s="40"/>
      <c r="N925" s="40"/>
      <c r="O925" s="40"/>
      <c r="P925" s="40"/>
      <c r="Q925" s="40"/>
      <c r="R925" s="40"/>
      <c r="S925" s="40"/>
      <c r="T925" s="40"/>
      <c r="U925" s="40"/>
      <c r="V925" s="40"/>
      <c r="W925" s="40"/>
      <c r="X925" s="40"/>
      <c r="AL925" s="15"/>
      <c r="AN925" s="15"/>
    </row>
    <row r="1125" spans="1:40" s="2" customFormat="1" x14ac:dyDescent="0.2">
      <c r="A1125" s="7"/>
      <c r="G1125" s="40"/>
      <c r="H1125" s="40"/>
      <c r="I1125" s="40"/>
      <c r="J1125" s="40"/>
      <c r="K1125" s="40"/>
      <c r="L1125" s="40"/>
      <c r="M1125" s="40"/>
      <c r="N1125" s="40"/>
      <c r="O1125" s="40"/>
      <c r="P1125" s="40"/>
      <c r="Q1125" s="40"/>
      <c r="R1125" s="40"/>
      <c r="S1125" s="40"/>
      <c r="T1125" s="40"/>
      <c r="U1125" s="40"/>
      <c r="V1125" s="40"/>
      <c r="W1125" s="40"/>
      <c r="X1125" s="40"/>
      <c r="AL1125" s="15"/>
      <c r="AN1125" s="15"/>
    </row>
  </sheetData>
  <mergeCells count="1">
    <mergeCell ref="B4:F4"/>
  </mergeCells>
  <pageMargins left="0.18" right="0.16" top="0.19" bottom="0.32" header="0.17" footer="0.17"/>
  <pageSetup scale="81" fitToHeight="0" orientation="portrait" r:id="rId1"/>
  <headerFooter alignWithMargins="0"/>
  <rowBreaks count="3" manualBreakCount="3">
    <brk id="49" max="5" man="1"/>
    <brk id="93" max="5" man="1"/>
    <brk id="136" max="5"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tabColor theme="5" tint="0.79998168889431442"/>
    <pageSetUpPr fitToPage="1"/>
  </sheetPr>
  <dimension ref="A1:BB1084"/>
  <sheetViews>
    <sheetView showGridLines="0" zoomScaleNormal="100" workbookViewId="0">
      <selection activeCell="B9" sqref="B9"/>
    </sheetView>
  </sheetViews>
  <sheetFormatPr defaultColWidth="9.140625" defaultRowHeight="12.75" outlineLevelRow="1" outlineLevelCol="1" x14ac:dyDescent="0.2"/>
  <cols>
    <col min="1" max="1" width="35.140625" style="2" bestFit="1" customWidth="1"/>
    <col min="2" max="3" width="19.42578125" style="2" customWidth="1"/>
    <col min="4" max="4" width="17.85546875" style="2" customWidth="1"/>
    <col min="5" max="5" width="18.85546875" style="2" customWidth="1"/>
    <col min="6" max="6" width="17.5703125" style="2" customWidth="1"/>
    <col min="7" max="7" width="18.5703125" style="2" customWidth="1"/>
    <col min="8" max="14" width="18.5703125" style="2" hidden="1" customWidth="1" outlineLevel="1"/>
    <col min="15" max="15" width="18.5703125" style="2" customWidth="1" collapsed="1"/>
    <col min="16" max="16" width="13.85546875" style="2" customWidth="1"/>
    <col min="17" max="17" width="13.85546875" style="40" customWidth="1"/>
    <col min="18" max="18" width="16.42578125" style="40" customWidth="1"/>
    <col min="19" max="37" width="13.85546875" style="40" customWidth="1"/>
    <col min="38" max="38" width="9.85546875" style="40" customWidth="1"/>
    <col min="39" max="39" width="18.42578125" style="2" customWidth="1"/>
    <col min="40" max="40" width="21.42578125" style="2" customWidth="1"/>
    <col min="41" max="41" width="16.42578125" style="2" customWidth="1"/>
    <col min="42" max="42" width="13.42578125" style="2" bestFit="1" customWidth="1"/>
    <col min="43" max="43" width="13.85546875" style="2" bestFit="1" customWidth="1"/>
    <col min="44" max="44" width="14.5703125" style="2" bestFit="1" customWidth="1"/>
    <col min="45" max="45" width="3.140625" style="2" customWidth="1"/>
    <col min="46" max="46" width="35.140625" style="2" bestFit="1" customWidth="1"/>
    <col min="47" max="49" width="16.85546875" style="2" bestFit="1" customWidth="1"/>
    <col min="50" max="50" width="14.5703125" style="2" customWidth="1"/>
    <col min="51" max="51" width="17.85546875" style="2" bestFit="1" customWidth="1"/>
    <col min="52" max="52" width="9.140625" style="15"/>
    <col min="53" max="53" width="9.140625" style="2"/>
    <col min="54" max="16384" width="9.140625" style="15"/>
  </cols>
  <sheetData>
    <row r="1" spans="1:54" ht="14.25" x14ac:dyDescent="0.2">
      <c r="A1" s="14" t="s">
        <v>224</v>
      </c>
      <c r="B1" s="14"/>
      <c r="C1" s="14"/>
    </row>
    <row r="2" spans="1:54" x14ac:dyDescent="0.2">
      <c r="A2" s="1" t="s">
        <v>822</v>
      </c>
      <c r="B2" s="1"/>
      <c r="C2" s="1"/>
    </row>
    <row r="3" spans="1:54" ht="13.5" thickBot="1" x14ac:dyDescent="0.25">
      <c r="AN3" s="2" t="s">
        <v>77</v>
      </c>
      <c r="AO3" s="44">
        <v>44287</v>
      </c>
    </row>
    <row r="4" spans="1:54" s="16" customFormat="1" ht="16.5" customHeight="1" thickBot="1" x14ac:dyDescent="0.25">
      <c r="A4" s="1" t="s">
        <v>19</v>
      </c>
      <c r="B4" s="104" t="s">
        <v>62</v>
      </c>
      <c r="C4" s="77" t="s">
        <v>62</v>
      </c>
      <c r="D4" s="142" t="s">
        <v>216</v>
      </c>
      <c r="E4" s="143"/>
      <c r="F4" s="143"/>
      <c r="G4" s="143"/>
      <c r="H4" s="143"/>
      <c r="I4" s="143"/>
      <c r="J4" s="143"/>
      <c r="K4" s="143"/>
      <c r="L4" s="143"/>
      <c r="M4" s="143"/>
      <c r="N4" s="143"/>
      <c r="O4" s="143"/>
      <c r="P4" s="144"/>
      <c r="Q4" s="40"/>
      <c r="R4" s="40"/>
      <c r="S4" s="40"/>
      <c r="T4" s="40"/>
      <c r="U4" s="40"/>
      <c r="V4" s="40"/>
      <c r="W4" s="40"/>
      <c r="X4" s="40"/>
      <c r="Y4" s="40"/>
      <c r="Z4" s="40"/>
      <c r="AA4" s="40"/>
      <c r="AB4" s="40"/>
      <c r="AC4" s="40"/>
      <c r="AD4" s="40"/>
      <c r="AE4" s="40"/>
      <c r="AF4" s="40"/>
      <c r="AG4" s="40"/>
      <c r="AH4" s="40"/>
      <c r="AI4" s="40"/>
      <c r="AJ4" s="40"/>
      <c r="AK4" s="40"/>
      <c r="AL4" s="40"/>
      <c r="AM4" s="2"/>
      <c r="AN4" s="2"/>
      <c r="AO4" s="2"/>
      <c r="AP4" s="2"/>
      <c r="AQ4" s="2"/>
      <c r="AR4" s="2"/>
      <c r="AS4" s="2"/>
      <c r="AT4" s="2"/>
      <c r="AU4" s="2"/>
      <c r="AV4" s="2"/>
      <c r="AW4" s="2"/>
      <c r="AX4" s="2"/>
      <c r="AY4" s="2"/>
      <c r="AZ4" s="15"/>
      <c r="BA4" s="3"/>
      <c r="BB4" s="15"/>
    </row>
    <row r="5" spans="1:54" ht="61.5" customHeight="1" x14ac:dyDescent="0.2">
      <c r="A5" s="19" t="s">
        <v>3</v>
      </c>
      <c r="B5" s="51" t="s">
        <v>823</v>
      </c>
      <c r="C5" s="51" t="s">
        <v>824</v>
      </c>
      <c r="D5" s="51" t="s">
        <v>45</v>
      </c>
      <c r="E5" s="51" t="s">
        <v>46</v>
      </c>
      <c r="F5" s="51" t="s">
        <v>47</v>
      </c>
      <c r="G5" s="52" t="s">
        <v>48</v>
      </c>
      <c r="H5" s="51" t="s">
        <v>49</v>
      </c>
      <c r="I5" s="52" t="s">
        <v>50</v>
      </c>
      <c r="J5" s="51" t="s">
        <v>825</v>
      </c>
      <c r="K5" s="50" t="s">
        <v>51</v>
      </c>
      <c r="L5" s="52" t="s">
        <v>52</v>
      </c>
      <c r="M5" s="51" t="s">
        <v>53</v>
      </c>
      <c r="N5" s="52" t="s">
        <v>54</v>
      </c>
      <c r="O5" s="69" t="s">
        <v>564</v>
      </c>
      <c r="P5" s="69" t="s">
        <v>66</v>
      </c>
      <c r="Q5" s="41"/>
      <c r="R5" s="41"/>
      <c r="S5" s="41"/>
      <c r="T5" s="41"/>
      <c r="U5" s="41"/>
      <c r="V5" s="41"/>
      <c r="W5" s="41"/>
      <c r="X5" s="41"/>
      <c r="Y5" s="41"/>
      <c r="Z5" s="41"/>
      <c r="AA5" s="41"/>
      <c r="AB5" s="41"/>
      <c r="AC5" s="41"/>
      <c r="AD5" s="41"/>
      <c r="AE5" s="41"/>
      <c r="AF5" s="41"/>
      <c r="AG5" s="41"/>
      <c r="AH5" s="41"/>
      <c r="AI5" s="41"/>
      <c r="AJ5" s="41"/>
      <c r="AK5" s="41"/>
      <c r="AL5" s="41"/>
    </row>
    <row r="6" spans="1:54" x14ac:dyDescent="0.2">
      <c r="A6" s="5" t="s">
        <v>5</v>
      </c>
      <c r="B6" s="29">
        <v>275000</v>
      </c>
      <c r="C6" s="29">
        <v>487500</v>
      </c>
      <c r="D6" s="29">
        <v>513500</v>
      </c>
      <c r="E6" s="29">
        <v>2511500</v>
      </c>
      <c r="F6" s="29">
        <v>3030758.38</v>
      </c>
      <c r="G6" s="29">
        <v>7159022.1100000003</v>
      </c>
      <c r="H6" s="29">
        <v>325000.13</v>
      </c>
      <c r="I6" s="29">
        <v>217500</v>
      </c>
      <c r="J6" s="29">
        <v>1002317.13</v>
      </c>
      <c r="K6" s="29">
        <v>212500</v>
      </c>
      <c r="L6" s="29">
        <v>90663.31</v>
      </c>
      <c r="M6" s="29">
        <v>253106.79</v>
      </c>
      <c r="N6" s="29">
        <v>281229.90000000002</v>
      </c>
      <c r="O6" s="27">
        <v>16359597.750000002</v>
      </c>
      <c r="P6" s="36">
        <v>4.53E-2</v>
      </c>
      <c r="Q6" s="35"/>
      <c r="R6" s="35"/>
      <c r="S6" s="35"/>
      <c r="T6" s="35"/>
      <c r="U6" s="35"/>
      <c r="V6" s="35"/>
      <c r="W6" s="35"/>
      <c r="X6" s="35"/>
      <c r="Y6" s="35"/>
      <c r="Z6" s="35"/>
      <c r="AA6" s="35"/>
      <c r="AB6" s="35"/>
      <c r="AC6" s="35"/>
      <c r="AD6" s="35"/>
      <c r="AE6" s="35"/>
      <c r="AF6" s="35"/>
      <c r="AG6" s="35"/>
      <c r="AH6" s="35"/>
      <c r="AI6" s="35"/>
      <c r="AJ6" s="35"/>
      <c r="AK6" s="35"/>
      <c r="AL6" s="35"/>
      <c r="AM6" s="8"/>
      <c r="AN6" s="7"/>
      <c r="AO6" s="7"/>
      <c r="AP6" s="7"/>
      <c r="AQ6" s="7"/>
      <c r="AR6" s="7"/>
      <c r="AS6" s="7"/>
      <c r="AT6" s="7"/>
      <c r="AU6" s="7"/>
      <c r="AV6" s="7"/>
    </row>
    <row r="7" spans="1:54" x14ac:dyDescent="0.2">
      <c r="A7" s="5" t="s">
        <v>6</v>
      </c>
      <c r="B7" s="29">
        <v>3885819.4200000018</v>
      </c>
      <c r="C7" s="29">
        <v>2184180.5799999982</v>
      </c>
      <c r="D7" s="29">
        <v>0</v>
      </c>
      <c r="E7" s="29">
        <v>150000</v>
      </c>
      <c r="F7" s="29">
        <v>7728439.5099999998</v>
      </c>
      <c r="G7" s="29">
        <v>32383099</v>
      </c>
      <c r="H7" s="29">
        <v>3042124</v>
      </c>
      <c r="I7" s="29">
        <v>2549950</v>
      </c>
      <c r="J7" s="29">
        <v>10179670.449999999</v>
      </c>
      <c r="K7" s="29">
        <v>11075313.050000001</v>
      </c>
      <c r="L7" s="29">
        <v>1715387.8599999999</v>
      </c>
      <c r="M7" s="29">
        <v>6954751.4699999997</v>
      </c>
      <c r="N7" s="29">
        <v>7727501.5899999989</v>
      </c>
      <c r="O7" s="27">
        <v>89576236.929999992</v>
      </c>
      <c r="P7" s="36">
        <v>0.248</v>
      </c>
      <c r="Q7" s="35"/>
      <c r="R7" s="35"/>
      <c r="S7" s="35"/>
      <c r="T7" s="35"/>
      <c r="U7" s="35"/>
      <c r="V7" s="35"/>
      <c r="W7" s="35"/>
      <c r="X7" s="35"/>
      <c r="Y7" s="35"/>
      <c r="Z7" s="35"/>
      <c r="AA7" s="35"/>
      <c r="AB7" s="35"/>
      <c r="AC7" s="35"/>
      <c r="AD7" s="35"/>
      <c r="AE7" s="35"/>
      <c r="AF7" s="35"/>
      <c r="AG7" s="35"/>
      <c r="AH7" s="35"/>
      <c r="AI7" s="35"/>
      <c r="AJ7" s="35"/>
      <c r="AK7" s="35"/>
      <c r="AL7" s="35"/>
      <c r="AM7" s="8"/>
      <c r="AN7" s="7"/>
      <c r="AO7" s="7"/>
      <c r="AP7" s="7"/>
      <c r="AQ7" s="7"/>
      <c r="AR7" s="7"/>
      <c r="AS7" s="7"/>
      <c r="AT7" s="7"/>
      <c r="AU7" s="7"/>
      <c r="AV7" s="7"/>
    </row>
    <row r="8" spans="1:54" x14ac:dyDescent="0.2">
      <c r="A8" s="5" t="s">
        <v>7</v>
      </c>
      <c r="B8" s="29">
        <v>284851.77</v>
      </c>
      <c r="C8" s="29">
        <v>381767.48</v>
      </c>
      <c r="D8" s="29">
        <v>0</v>
      </c>
      <c r="E8" s="29">
        <v>50000</v>
      </c>
      <c r="F8" s="29">
        <v>50000</v>
      </c>
      <c r="G8" s="29">
        <v>1065165.6800000002</v>
      </c>
      <c r="H8" s="29">
        <v>4002434.18</v>
      </c>
      <c r="I8" s="29">
        <v>123125</v>
      </c>
      <c r="J8" s="29">
        <v>4675799</v>
      </c>
      <c r="K8" s="29">
        <v>462149.91000000003</v>
      </c>
      <c r="L8" s="29">
        <v>1996498.06</v>
      </c>
      <c r="M8" s="29">
        <v>1357573.25</v>
      </c>
      <c r="N8" s="29">
        <v>1508414.6900000002</v>
      </c>
      <c r="O8" s="27">
        <v>15957779.02</v>
      </c>
      <c r="P8" s="36">
        <v>4.4200000000000003E-2</v>
      </c>
      <c r="Q8" s="35"/>
      <c r="R8" s="35"/>
      <c r="S8" s="35"/>
      <c r="T8" s="35"/>
      <c r="U8" s="35"/>
      <c r="V8" s="35"/>
      <c r="W8" s="35"/>
      <c r="X8" s="35"/>
      <c r="Y8" s="35"/>
      <c r="Z8" s="35"/>
      <c r="AA8" s="35"/>
      <c r="AB8" s="35"/>
      <c r="AC8" s="35"/>
      <c r="AD8" s="35"/>
      <c r="AE8" s="35"/>
      <c r="AF8" s="35"/>
      <c r="AG8" s="35"/>
      <c r="AH8" s="35"/>
      <c r="AI8" s="35"/>
      <c r="AJ8" s="35"/>
      <c r="AK8" s="35"/>
      <c r="AL8" s="35"/>
      <c r="AM8" s="8"/>
      <c r="AN8" s="7"/>
      <c r="AO8" s="7"/>
      <c r="AP8" s="7"/>
      <c r="AQ8" s="7"/>
      <c r="AR8" s="7"/>
      <c r="AS8" s="7"/>
      <c r="AT8" s="7"/>
      <c r="AU8" s="7"/>
      <c r="AV8" s="7"/>
      <c r="BA8" s="15"/>
    </row>
    <row r="9" spans="1:54" x14ac:dyDescent="0.2">
      <c r="A9" s="5" t="s">
        <v>8</v>
      </c>
      <c r="B9" s="29">
        <v>780186.82</v>
      </c>
      <c r="C9" s="29">
        <v>1225000</v>
      </c>
      <c r="D9" s="29">
        <v>1116622.5</v>
      </c>
      <c r="E9" s="29">
        <v>5225595.21</v>
      </c>
      <c r="F9" s="29">
        <v>973500</v>
      </c>
      <c r="G9" s="29">
        <v>5249945</v>
      </c>
      <c r="H9" s="29">
        <v>727145</v>
      </c>
      <c r="I9" s="29">
        <v>100000</v>
      </c>
      <c r="J9" s="29">
        <v>2155475</v>
      </c>
      <c r="K9" s="29">
        <v>1550000</v>
      </c>
      <c r="L9" s="29">
        <v>1091884.29</v>
      </c>
      <c r="M9" s="29">
        <v>1282791.6499999999</v>
      </c>
      <c r="N9" s="29">
        <v>1425324.06</v>
      </c>
      <c r="O9" s="27">
        <v>22903469.529999997</v>
      </c>
      <c r="P9" s="36">
        <v>6.3399999999999998E-2</v>
      </c>
      <c r="Q9" s="35"/>
      <c r="R9" s="35"/>
      <c r="S9" s="35"/>
      <c r="T9" s="35"/>
      <c r="U9" s="35"/>
      <c r="V9" s="35"/>
      <c r="W9" s="35"/>
      <c r="X9" s="35"/>
      <c r="Y9" s="35"/>
      <c r="Z9" s="35"/>
      <c r="AA9" s="35"/>
      <c r="AB9" s="35"/>
      <c r="AC9" s="35"/>
      <c r="AD9" s="35"/>
      <c r="AE9" s="35"/>
      <c r="AF9" s="35"/>
      <c r="AG9" s="35"/>
      <c r="AH9" s="35"/>
      <c r="AI9" s="35"/>
      <c r="AJ9" s="35"/>
      <c r="AK9" s="35"/>
      <c r="AL9" s="35"/>
      <c r="AM9" s="8"/>
      <c r="AN9" s="7"/>
      <c r="AO9" s="7"/>
      <c r="AP9" s="7"/>
      <c r="AQ9" s="7"/>
      <c r="AR9" s="7"/>
      <c r="AS9" s="7"/>
      <c r="AT9" s="7"/>
      <c r="AU9" s="7"/>
      <c r="AV9" s="7"/>
      <c r="BA9" s="15"/>
    </row>
    <row r="10" spans="1:54" x14ac:dyDescent="0.2">
      <c r="A10" s="5" t="s">
        <v>2</v>
      </c>
      <c r="B10" s="29">
        <v>5109773.5</v>
      </c>
      <c r="C10" s="29">
        <v>2850000</v>
      </c>
      <c r="D10" s="29">
        <v>1970649.7700000014</v>
      </c>
      <c r="E10" s="29">
        <v>5641612.0099999988</v>
      </c>
      <c r="F10" s="29">
        <v>5086164.08</v>
      </c>
      <c r="G10" s="29">
        <v>17594885.68</v>
      </c>
      <c r="H10" s="29">
        <v>1408333.5</v>
      </c>
      <c r="I10" s="29">
        <v>474375</v>
      </c>
      <c r="J10" s="29">
        <v>6702443.5</v>
      </c>
      <c r="K10" s="29">
        <v>2385000</v>
      </c>
      <c r="L10" s="29">
        <v>8177743.4500000002</v>
      </c>
      <c r="M10" s="29">
        <v>2141655.41</v>
      </c>
      <c r="N10" s="29">
        <v>2379617.1199999996</v>
      </c>
      <c r="O10" s="27">
        <v>61922253.020000003</v>
      </c>
      <c r="P10" s="36">
        <v>0.1714</v>
      </c>
      <c r="Q10" s="35"/>
      <c r="R10" s="7"/>
      <c r="S10" s="35"/>
      <c r="T10" s="35"/>
      <c r="U10" s="35"/>
      <c r="V10" s="35"/>
      <c r="W10" s="35"/>
      <c r="X10" s="35"/>
      <c r="Y10" s="35"/>
      <c r="Z10" s="35"/>
      <c r="AA10" s="35"/>
      <c r="AB10" s="35"/>
      <c r="AC10" s="35"/>
      <c r="AD10" s="35"/>
      <c r="AE10" s="35"/>
      <c r="AF10" s="35"/>
      <c r="AG10" s="35"/>
      <c r="AH10" s="35"/>
      <c r="AI10" s="35"/>
      <c r="AJ10" s="35"/>
      <c r="AK10" s="35"/>
      <c r="AL10" s="35"/>
      <c r="AM10" s="8"/>
      <c r="AN10" s="7"/>
      <c r="AO10" s="7"/>
      <c r="AP10" s="7"/>
      <c r="AQ10" s="7"/>
      <c r="AR10" s="7"/>
      <c r="AS10" s="7"/>
      <c r="AT10" s="7"/>
      <c r="AU10" s="7"/>
      <c r="AV10" s="7"/>
      <c r="BA10" s="15"/>
    </row>
    <row r="11" spans="1:54" x14ac:dyDescent="0.2">
      <c r="A11" s="5" t="s">
        <v>1</v>
      </c>
      <c r="B11" s="29">
        <v>2317750</v>
      </c>
      <c r="C11" s="29">
        <v>934955.38</v>
      </c>
      <c r="D11" s="29">
        <v>135000</v>
      </c>
      <c r="E11" s="29">
        <v>884081.87</v>
      </c>
      <c r="F11" s="29">
        <v>2865250</v>
      </c>
      <c r="G11" s="29">
        <v>2183054.17</v>
      </c>
      <c r="H11" s="29">
        <v>0</v>
      </c>
      <c r="I11" s="29">
        <v>0</v>
      </c>
      <c r="J11" s="29">
        <v>1315000</v>
      </c>
      <c r="K11" s="29">
        <v>175000</v>
      </c>
      <c r="L11" s="29">
        <v>925382.15999999992</v>
      </c>
      <c r="M11" s="29">
        <v>771833.54</v>
      </c>
      <c r="N11" s="29">
        <v>857592.78999999992</v>
      </c>
      <c r="O11" s="27">
        <v>13364899.91</v>
      </c>
      <c r="P11" s="36">
        <v>3.6999999999999998E-2</v>
      </c>
      <c r="Q11" s="35"/>
      <c r="R11" s="7"/>
      <c r="S11" s="35"/>
      <c r="T11" s="35"/>
      <c r="U11" s="35"/>
      <c r="V11" s="35"/>
      <c r="W11" s="35"/>
      <c r="X11" s="35"/>
      <c r="Y11" s="35"/>
      <c r="Z11" s="35"/>
      <c r="AA11" s="35"/>
      <c r="AB11" s="35"/>
      <c r="AC11" s="35"/>
      <c r="AD11" s="35"/>
      <c r="AE11" s="35"/>
      <c r="AF11" s="35"/>
      <c r="AG11" s="35"/>
      <c r="AH11" s="35"/>
      <c r="AI11" s="35"/>
      <c r="AJ11" s="35"/>
      <c r="AK11" s="35"/>
      <c r="AL11" s="35"/>
      <c r="AM11" s="8"/>
      <c r="AN11" s="7"/>
      <c r="AO11" s="7"/>
      <c r="AP11" s="7"/>
      <c r="AQ11" s="7"/>
      <c r="AR11" s="7"/>
      <c r="AS11" s="7"/>
      <c r="AT11" s="7"/>
      <c r="AU11" s="7"/>
      <c r="AV11" s="7"/>
      <c r="BA11" s="15"/>
    </row>
    <row r="12" spans="1:54" x14ac:dyDescent="0.2">
      <c r="A12" s="5" t="s">
        <v>9</v>
      </c>
      <c r="B12" s="29">
        <v>4646618.49</v>
      </c>
      <c r="C12" s="29">
        <v>5887434.4800000004</v>
      </c>
      <c r="D12" s="29">
        <v>8481612.4499999993</v>
      </c>
      <c r="E12" s="29">
        <v>1968955.91</v>
      </c>
      <c r="F12" s="29">
        <v>12766346.640000002</v>
      </c>
      <c r="G12" s="29">
        <v>35105183.600000001</v>
      </c>
      <c r="H12" s="29">
        <v>8081615.0099999998</v>
      </c>
      <c r="I12" s="29">
        <v>13332074.77</v>
      </c>
      <c r="J12" s="29">
        <v>7745035.6199999992</v>
      </c>
      <c r="K12" s="29">
        <v>1952537.04</v>
      </c>
      <c r="L12" s="29">
        <v>3814940.870000001</v>
      </c>
      <c r="M12" s="29">
        <v>9738287.8900000062</v>
      </c>
      <c r="N12" s="29">
        <v>10820319.849999996</v>
      </c>
      <c r="O12" s="27">
        <v>124340962.62000002</v>
      </c>
      <c r="P12" s="36">
        <v>0.34420000000000001</v>
      </c>
      <c r="Q12" s="35"/>
      <c r="R12" s="7"/>
      <c r="S12" s="35"/>
      <c r="T12" s="35"/>
      <c r="U12" s="35"/>
      <c r="V12" s="35"/>
      <c r="W12" s="35"/>
      <c r="X12" s="35"/>
      <c r="Y12" s="35"/>
      <c r="Z12" s="35"/>
      <c r="AA12" s="35"/>
      <c r="AB12" s="35"/>
      <c r="AC12" s="35"/>
      <c r="AD12" s="35"/>
      <c r="AE12" s="35"/>
      <c r="AF12" s="35"/>
      <c r="AG12" s="35"/>
      <c r="AH12" s="35"/>
      <c r="AI12" s="35"/>
      <c r="AJ12" s="35"/>
      <c r="AK12" s="35"/>
      <c r="AL12" s="35"/>
      <c r="AM12" s="22"/>
      <c r="AN12" s="43" t="s">
        <v>0</v>
      </c>
      <c r="AO12" s="43" t="s">
        <v>69</v>
      </c>
      <c r="AP12" s="7"/>
      <c r="AQ12" s="7"/>
      <c r="AR12" s="7"/>
      <c r="AS12" s="7"/>
      <c r="AT12" s="7"/>
      <c r="AU12" s="7"/>
      <c r="AV12" s="7"/>
      <c r="BA12" s="15"/>
    </row>
    <row r="13" spans="1:54" x14ac:dyDescent="0.2">
      <c r="A13" s="5" t="s">
        <v>40</v>
      </c>
      <c r="B13" s="29">
        <v>200000</v>
      </c>
      <c r="C13" s="29">
        <v>3549162.0800000024</v>
      </c>
      <c r="D13" s="29">
        <v>5282615.2799999975</v>
      </c>
      <c r="E13" s="29">
        <v>1068255</v>
      </c>
      <c r="F13" s="29">
        <v>2812041.39</v>
      </c>
      <c r="G13" s="29">
        <v>2044148.76</v>
      </c>
      <c r="H13" s="29">
        <v>225848.18</v>
      </c>
      <c r="I13" s="29">
        <v>1015475.23</v>
      </c>
      <c r="J13" s="29">
        <v>624259.30000000005</v>
      </c>
      <c r="K13" s="29">
        <v>0</v>
      </c>
      <c r="L13" s="29">
        <v>0</v>
      </c>
      <c r="M13" s="29">
        <v>0</v>
      </c>
      <c r="N13" s="29">
        <v>0</v>
      </c>
      <c r="O13" s="27">
        <v>16821805.219999999</v>
      </c>
      <c r="P13" s="36">
        <v>4.6600000000000003E-2</v>
      </c>
      <c r="Q13" s="35"/>
      <c r="R13" s="35"/>
      <c r="S13" s="35"/>
      <c r="T13" s="35"/>
      <c r="U13" s="35"/>
      <c r="V13" s="35"/>
      <c r="W13" s="35"/>
      <c r="X13" s="35"/>
      <c r="Y13" s="35"/>
      <c r="Z13" s="35"/>
      <c r="AA13" s="35"/>
      <c r="AB13" s="35"/>
      <c r="AC13" s="35"/>
      <c r="AD13" s="35"/>
      <c r="AE13" s="35"/>
      <c r="AF13" s="35"/>
      <c r="AG13" s="35"/>
      <c r="AH13" s="35"/>
      <c r="AI13" s="35"/>
      <c r="AJ13" s="35"/>
      <c r="AK13" s="35"/>
      <c r="AL13" s="35"/>
      <c r="AM13" s="42" t="s">
        <v>67</v>
      </c>
      <c r="AN13" s="43" t="s">
        <v>68</v>
      </c>
      <c r="AO13" s="43" t="s">
        <v>70</v>
      </c>
      <c r="AP13" s="7"/>
      <c r="AQ13" s="7"/>
      <c r="AR13" s="7"/>
      <c r="AS13" s="7"/>
      <c r="AT13" s="7"/>
      <c r="AU13" s="7"/>
      <c r="AV13" s="7"/>
      <c r="BA13" s="15"/>
    </row>
    <row r="14" spans="1:54" ht="13.5" thickBot="1" x14ac:dyDescent="0.25">
      <c r="A14" s="46" t="s">
        <v>225</v>
      </c>
      <c r="B14" s="56">
        <v>17500000</v>
      </c>
      <c r="C14" s="56">
        <v>17500000</v>
      </c>
      <c r="D14" s="56">
        <v>17500000</v>
      </c>
      <c r="E14" s="56">
        <v>17500000</v>
      </c>
      <c r="F14" s="30">
        <v>35312500</v>
      </c>
      <c r="G14" s="56">
        <v>102784504.00000001</v>
      </c>
      <c r="H14" s="30">
        <v>17812500</v>
      </c>
      <c r="I14" s="56">
        <v>17812500</v>
      </c>
      <c r="J14" s="30">
        <v>34399999.999999993</v>
      </c>
      <c r="K14" s="56">
        <v>17812500</v>
      </c>
      <c r="L14" s="56">
        <v>17812500</v>
      </c>
      <c r="M14" s="30">
        <v>22500000.000000007</v>
      </c>
      <c r="N14" s="56">
        <v>24999999.999999993</v>
      </c>
      <c r="O14" s="28">
        <v>361247004</v>
      </c>
      <c r="P14" s="37">
        <v>1.0001</v>
      </c>
      <c r="Q14" s="39"/>
      <c r="R14" s="39"/>
      <c r="S14" s="39"/>
      <c r="T14" s="39"/>
      <c r="U14" s="39"/>
      <c r="V14" s="39"/>
      <c r="W14" s="39"/>
      <c r="X14" s="39"/>
      <c r="Y14" s="39"/>
      <c r="Z14" s="39"/>
      <c r="AA14" s="39"/>
      <c r="AB14" s="39"/>
      <c r="AC14" s="39"/>
      <c r="AD14" s="39"/>
      <c r="AE14" s="39"/>
      <c r="AF14" s="39"/>
      <c r="AG14" s="39"/>
      <c r="AH14" s="39"/>
      <c r="AI14" s="39"/>
      <c r="AJ14" s="39"/>
      <c r="AK14" s="39"/>
      <c r="AL14" s="35" t="s">
        <v>62</v>
      </c>
      <c r="AM14" s="7">
        <v>361247004</v>
      </c>
      <c r="AN14" s="7">
        <v>361247003.99999988</v>
      </c>
      <c r="AO14" s="7">
        <v>0</v>
      </c>
      <c r="BA14" s="15"/>
    </row>
    <row r="15" spans="1:54" ht="13.5" thickBot="1" x14ac:dyDescent="0.25">
      <c r="A15" s="47" t="s">
        <v>226</v>
      </c>
      <c r="B15" s="32">
        <v>35000000</v>
      </c>
      <c r="C15" s="33"/>
      <c r="D15" s="32">
        <v>35000000</v>
      </c>
      <c r="E15" s="33"/>
      <c r="F15" s="32">
        <v>138097004</v>
      </c>
      <c r="G15" s="33" t="s">
        <v>44</v>
      </c>
      <c r="H15" s="32">
        <v>35625000</v>
      </c>
      <c r="I15" s="33" t="s">
        <v>44</v>
      </c>
      <c r="J15" s="32">
        <v>70025000</v>
      </c>
      <c r="K15" s="34"/>
      <c r="L15" s="33" t="s">
        <v>44</v>
      </c>
      <c r="M15" s="32">
        <v>47500000</v>
      </c>
      <c r="N15" s="33" t="s">
        <v>44</v>
      </c>
      <c r="O15" s="7"/>
      <c r="AM15" s="7"/>
      <c r="AN15" s="7"/>
      <c r="AO15" s="7"/>
      <c r="BA15" s="15"/>
    </row>
    <row r="16" spans="1:54" x14ac:dyDescent="0.2">
      <c r="A16" s="22"/>
      <c r="B16" s="22"/>
      <c r="C16" s="22"/>
      <c r="D16" s="7"/>
      <c r="E16" s="7"/>
      <c r="F16" s="7"/>
      <c r="G16" s="7"/>
      <c r="H16" s="7"/>
      <c r="I16" s="7"/>
      <c r="J16" s="7"/>
      <c r="K16" s="7"/>
      <c r="L16" s="7"/>
      <c r="M16" s="7"/>
      <c r="N16" s="7"/>
      <c r="O16" s="7"/>
      <c r="AM16" s="7"/>
      <c r="AN16" s="7"/>
      <c r="AO16" s="7"/>
      <c r="BA16" s="15"/>
    </row>
    <row r="17" spans="1:53" x14ac:dyDescent="0.2">
      <c r="A17" s="22"/>
      <c r="B17" s="22"/>
      <c r="C17" s="22"/>
      <c r="D17" s="7"/>
      <c r="E17" s="7"/>
      <c r="F17" s="7"/>
      <c r="G17" s="7"/>
      <c r="H17" s="7"/>
      <c r="I17" s="7"/>
      <c r="J17" s="7"/>
      <c r="L17" s="7"/>
      <c r="M17" s="7"/>
      <c r="N17" s="7"/>
      <c r="O17" s="7"/>
      <c r="AM17" s="7"/>
      <c r="BA17" s="15"/>
    </row>
    <row r="18" spans="1:53" x14ac:dyDescent="0.2">
      <c r="A18" s="7"/>
      <c r="B18" s="4">
        <v>2021</v>
      </c>
      <c r="C18" s="4">
        <v>2020</v>
      </c>
      <c r="D18" s="4">
        <v>2019</v>
      </c>
      <c r="E18" s="4">
        <v>2018</v>
      </c>
      <c r="F18" s="49">
        <v>2017</v>
      </c>
      <c r="G18" s="49">
        <v>2016</v>
      </c>
      <c r="H18" s="49">
        <v>2015</v>
      </c>
      <c r="I18" s="49">
        <v>2014</v>
      </c>
      <c r="J18" s="49" t="s">
        <v>39</v>
      </c>
      <c r="K18" s="49">
        <v>2013</v>
      </c>
      <c r="L18" s="49">
        <v>2012</v>
      </c>
      <c r="M18" s="49">
        <v>2011</v>
      </c>
      <c r="N18" s="49">
        <v>2010</v>
      </c>
      <c r="O18" s="7"/>
      <c r="BA18" s="15"/>
    </row>
    <row r="19" spans="1:53" x14ac:dyDescent="0.2">
      <c r="A19" s="1" t="s">
        <v>78</v>
      </c>
      <c r="B19" s="1"/>
      <c r="C19" s="1"/>
      <c r="E19" s="7"/>
      <c r="F19" s="7"/>
      <c r="G19" s="7"/>
      <c r="M19" s="9"/>
      <c r="N19" s="9"/>
      <c r="O19" s="9"/>
      <c r="AL19" s="41"/>
      <c r="BA19" s="15"/>
    </row>
    <row r="20" spans="1:53" ht="50.25" customHeight="1" outlineLevel="1" x14ac:dyDescent="0.2">
      <c r="A20" s="19" t="s">
        <v>3</v>
      </c>
      <c r="B20" s="19" t="s">
        <v>823</v>
      </c>
      <c r="C20" s="19" t="s">
        <v>824</v>
      </c>
      <c r="D20" s="19" t="s">
        <v>45</v>
      </c>
      <c r="E20" s="19" t="s">
        <v>46</v>
      </c>
      <c r="F20" s="19" t="s">
        <v>47</v>
      </c>
      <c r="G20" s="19" t="s">
        <v>48</v>
      </c>
      <c r="H20" s="19" t="s">
        <v>49</v>
      </c>
      <c r="I20" s="19" t="s">
        <v>50</v>
      </c>
      <c r="J20" s="19" t="s">
        <v>825</v>
      </c>
      <c r="K20" s="19" t="s">
        <v>51</v>
      </c>
      <c r="L20" s="19" t="s">
        <v>52</v>
      </c>
      <c r="M20" s="19" t="s">
        <v>53</v>
      </c>
      <c r="N20" s="19" t="s">
        <v>54</v>
      </c>
      <c r="O20" s="20" t="s">
        <v>564</v>
      </c>
      <c r="P20" s="26" t="s">
        <v>66</v>
      </c>
      <c r="Q20" s="41"/>
      <c r="R20" s="41"/>
      <c r="S20" s="41"/>
      <c r="T20" s="41"/>
      <c r="U20" s="41"/>
      <c r="V20" s="41"/>
      <c r="W20" s="41"/>
      <c r="X20" s="41"/>
      <c r="Y20" s="41"/>
      <c r="Z20" s="41"/>
      <c r="AA20" s="41"/>
      <c r="AB20" s="41"/>
      <c r="AC20" s="41"/>
      <c r="AD20" s="41"/>
      <c r="AE20" s="41"/>
      <c r="AF20" s="41"/>
      <c r="AG20" s="41"/>
      <c r="AH20" s="41"/>
      <c r="AI20" s="41"/>
      <c r="AJ20" s="41"/>
      <c r="AK20" s="41"/>
      <c r="AL20" s="35"/>
      <c r="BA20" s="15"/>
    </row>
    <row r="21" spans="1:53" outlineLevel="1" x14ac:dyDescent="0.2">
      <c r="A21" s="5" t="s">
        <v>5</v>
      </c>
      <c r="B21" s="29">
        <v>550000</v>
      </c>
      <c r="C21" s="29">
        <v>975000</v>
      </c>
      <c r="D21" s="29">
        <v>1027000</v>
      </c>
      <c r="E21" s="29">
        <v>2870000</v>
      </c>
      <c r="F21" s="29">
        <v>3764516.74</v>
      </c>
      <c r="G21" s="29">
        <v>8818044.1899999995</v>
      </c>
      <c r="H21" s="29">
        <v>650000.25</v>
      </c>
      <c r="I21" s="29">
        <v>435000</v>
      </c>
      <c r="J21" s="29">
        <v>2004634.25</v>
      </c>
      <c r="K21" s="29">
        <v>425000</v>
      </c>
      <c r="L21" s="6">
        <v>181326.55</v>
      </c>
      <c r="M21" s="6">
        <v>506213.73999999993</v>
      </c>
      <c r="N21" s="6">
        <v>562459.71000000008</v>
      </c>
      <c r="O21" s="27">
        <v>22769195.43</v>
      </c>
      <c r="P21" s="36">
        <v>4.9399999999999999E-2</v>
      </c>
      <c r="Q21" s="35"/>
      <c r="R21" s="35"/>
      <c r="S21" s="35"/>
      <c r="T21" s="35"/>
      <c r="U21" s="35"/>
      <c r="V21" s="35"/>
      <c r="W21" s="35"/>
      <c r="X21" s="35"/>
      <c r="Y21" s="35"/>
      <c r="Z21" s="35"/>
      <c r="AA21" s="35"/>
      <c r="AB21" s="35"/>
      <c r="AC21" s="35"/>
      <c r="AD21" s="35"/>
      <c r="AE21" s="35"/>
      <c r="AF21" s="35"/>
      <c r="AG21" s="35"/>
      <c r="AH21" s="35"/>
      <c r="AI21" s="35"/>
      <c r="AJ21" s="35"/>
      <c r="AK21" s="35"/>
      <c r="AL21" s="35"/>
      <c r="BA21" s="15"/>
    </row>
    <row r="22" spans="1:53" outlineLevel="1" x14ac:dyDescent="0.2">
      <c r="A22" s="5" t="s">
        <v>6</v>
      </c>
      <c r="B22" s="29">
        <v>1435000</v>
      </c>
      <c r="C22" s="29">
        <v>5695000</v>
      </c>
      <c r="D22" s="29">
        <v>0</v>
      </c>
      <c r="E22" s="29">
        <v>300000</v>
      </c>
      <c r="F22" s="29">
        <v>8416879.0199999996</v>
      </c>
      <c r="G22" s="29">
        <v>45155428</v>
      </c>
      <c r="H22" s="29">
        <v>3734248</v>
      </c>
      <c r="I22" s="29">
        <v>2599950</v>
      </c>
      <c r="J22" s="29">
        <v>10886778</v>
      </c>
      <c r="K22" s="29">
        <v>13153650</v>
      </c>
      <c r="L22" s="6">
        <v>2547612.6399999997</v>
      </c>
      <c r="M22" s="6">
        <v>7717868.6800000016</v>
      </c>
      <c r="N22" s="6">
        <v>8575409.5999999978</v>
      </c>
      <c r="O22" s="27">
        <v>110217823.94</v>
      </c>
      <c r="P22" s="36">
        <v>0.23910000000000001</v>
      </c>
      <c r="Q22" s="35"/>
      <c r="R22" s="35"/>
      <c r="S22" s="35"/>
      <c r="T22" s="35"/>
      <c r="U22" s="35"/>
      <c r="V22" s="35"/>
      <c r="W22" s="35"/>
      <c r="X22" s="35"/>
      <c r="Y22" s="35"/>
      <c r="Z22" s="35"/>
      <c r="AA22" s="35"/>
      <c r="AB22" s="35"/>
      <c r="AC22" s="35"/>
      <c r="AD22" s="35"/>
      <c r="AE22" s="35"/>
      <c r="AF22" s="35"/>
      <c r="AG22" s="35"/>
      <c r="AH22" s="35"/>
      <c r="AI22" s="35"/>
      <c r="AJ22" s="35"/>
      <c r="AK22" s="35"/>
      <c r="AL22" s="35"/>
      <c r="BA22" s="15"/>
    </row>
    <row r="23" spans="1:53" outlineLevel="1" x14ac:dyDescent="0.2">
      <c r="A23" s="5" t="s">
        <v>7</v>
      </c>
      <c r="B23" s="29">
        <v>569703.54</v>
      </c>
      <c r="C23" s="29">
        <v>763534.95</v>
      </c>
      <c r="D23" s="29">
        <v>0</v>
      </c>
      <c r="E23" s="29">
        <v>100000</v>
      </c>
      <c r="F23" s="29">
        <v>100000</v>
      </c>
      <c r="G23" s="29">
        <v>2130331.35</v>
      </c>
      <c r="H23" s="29">
        <v>4504868.3499999996</v>
      </c>
      <c r="I23" s="29">
        <v>246250</v>
      </c>
      <c r="J23" s="29">
        <v>5851598</v>
      </c>
      <c r="K23" s="29">
        <v>924299.82000000007</v>
      </c>
      <c r="L23" s="6">
        <v>2943158.48</v>
      </c>
      <c r="M23" s="6">
        <v>1909806.41</v>
      </c>
      <c r="N23" s="6">
        <v>2122007.13</v>
      </c>
      <c r="O23" s="27">
        <v>22165558.029999997</v>
      </c>
      <c r="P23" s="36">
        <v>4.8099999999999997E-2</v>
      </c>
      <c r="Q23" s="35"/>
      <c r="R23" s="35"/>
      <c r="S23" s="35"/>
      <c r="T23" s="35"/>
      <c r="U23" s="35"/>
      <c r="V23" s="35"/>
      <c r="W23" s="35"/>
      <c r="X23" s="35"/>
      <c r="Y23" s="35"/>
      <c r="Z23" s="35"/>
      <c r="AA23" s="35"/>
      <c r="AB23" s="35"/>
      <c r="AC23" s="35"/>
      <c r="AD23" s="35"/>
      <c r="AE23" s="35"/>
      <c r="AF23" s="35"/>
      <c r="AG23" s="35"/>
      <c r="AH23" s="35"/>
      <c r="AI23" s="35"/>
      <c r="AJ23" s="35"/>
      <c r="AK23" s="35"/>
      <c r="AL23" s="39"/>
      <c r="AM23" s="7">
        <v>461018799.89000005</v>
      </c>
      <c r="AN23" s="7">
        <v>461018799.88999987</v>
      </c>
      <c r="AO23" s="7">
        <v>0</v>
      </c>
      <c r="BA23" s="15"/>
    </row>
    <row r="24" spans="1:53" outlineLevel="1" x14ac:dyDescent="0.2">
      <c r="A24" s="5" t="s">
        <v>8</v>
      </c>
      <c r="B24" s="29">
        <v>1560373.6300000001</v>
      </c>
      <c r="C24" s="29">
        <v>1700000</v>
      </c>
      <c r="D24" s="29">
        <v>1733245</v>
      </c>
      <c r="E24" s="29">
        <v>6155595.21</v>
      </c>
      <c r="F24" s="29">
        <v>1947000</v>
      </c>
      <c r="G24" s="29">
        <v>8499890</v>
      </c>
      <c r="H24" s="29">
        <v>1454290</v>
      </c>
      <c r="I24" s="29">
        <v>200000</v>
      </c>
      <c r="J24" s="29">
        <v>3560950</v>
      </c>
      <c r="K24" s="29">
        <v>2350000</v>
      </c>
      <c r="L24" s="6">
        <v>1437571.9</v>
      </c>
      <c r="M24" s="6">
        <v>1415097.52</v>
      </c>
      <c r="N24" s="6">
        <v>1572330.58</v>
      </c>
      <c r="O24" s="27">
        <v>33586343.839999996</v>
      </c>
      <c r="P24" s="36">
        <v>7.2900000000000006E-2</v>
      </c>
      <c r="Q24" s="35"/>
      <c r="R24" s="35"/>
      <c r="S24" s="35"/>
      <c r="T24" s="35"/>
      <c r="U24" s="35"/>
      <c r="V24" s="35"/>
      <c r="W24" s="35"/>
      <c r="X24" s="35"/>
      <c r="Y24" s="35"/>
      <c r="Z24" s="35"/>
      <c r="AA24" s="35"/>
      <c r="AB24" s="35"/>
      <c r="AC24" s="35"/>
      <c r="AD24" s="35"/>
      <c r="AE24" s="35"/>
      <c r="AF24" s="35"/>
      <c r="AG24" s="35"/>
      <c r="AH24" s="35"/>
      <c r="AI24" s="35"/>
      <c r="AJ24" s="35"/>
      <c r="AK24" s="35"/>
      <c r="AM24" s="7"/>
      <c r="AN24" s="7"/>
      <c r="AO24" s="7"/>
      <c r="BA24" s="15"/>
    </row>
    <row r="25" spans="1:53" outlineLevel="1" x14ac:dyDescent="0.2">
      <c r="A25" s="5" t="s">
        <v>2</v>
      </c>
      <c r="B25" s="29">
        <v>7219547</v>
      </c>
      <c r="C25" s="29">
        <v>3200000</v>
      </c>
      <c r="D25" s="29">
        <v>1432334</v>
      </c>
      <c r="E25" s="29">
        <v>6772533.6799999997</v>
      </c>
      <c r="F25" s="29">
        <v>7173116.6799999997</v>
      </c>
      <c r="G25" s="29">
        <v>20662494.190000001</v>
      </c>
      <c r="H25" s="29">
        <v>2216667</v>
      </c>
      <c r="I25" s="29">
        <v>948750</v>
      </c>
      <c r="J25" s="29">
        <v>8952887</v>
      </c>
      <c r="K25" s="29">
        <v>3770000</v>
      </c>
      <c r="L25" s="6">
        <v>10241877.550000001</v>
      </c>
      <c r="M25" s="6">
        <v>2851449.1200000006</v>
      </c>
      <c r="N25" s="6">
        <v>3168276.78</v>
      </c>
      <c r="O25" s="27">
        <v>78609933</v>
      </c>
      <c r="P25" s="36">
        <v>0.17050000000000001</v>
      </c>
      <c r="Q25" s="35"/>
      <c r="R25" s="35"/>
      <c r="S25" s="35"/>
      <c r="T25" s="35"/>
      <c r="U25" s="35"/>
      <c r="V25" s="35"/>
      <c r="W25" s="35"/>
      <c r="X25" s="35"/>
      <c r="Y25" s="35"/>
      <c r="Z25" s="35"/>
      <c r="AA25" s="35"/>
      <c r="AB25" s="35"/>
      <c r="AC25" s="35"/>
      <c r="AD25" s="35"/>
      <c r="AE25" s="35"/>
      <c r="AF25" s="35"/>
      <c r="AG25" s="35"/>
      <c r="AH25" s="35"/>
      <c r="AI25" s="35"/>
      <c r="AJ25" s="35"/>
      <c r="AK25" s="35"/>
      <c r="AN25" s="7"/>
      <c r="AO25" s="7"/>
      <c r="BA25" s="15"/>
    </row>
    <row r="26" spans="1:53" outlineLevel="1" x14ac:dyDescent="0.2">
      <c r="A26" s="5" t="s">
        <v>1</v>
      </c>
      <c r="B26" s="29">
        <v>2635500</v>
      </c>
      <c r="C26" s="29">
        <v>1369910.75</v>
      </c>
      <c r="D26" s="29">
        <v>270000</v>
      </c>
      <c r="E26" s="29">
        <v>1768163.74</v>
      </c>
      <c r="F26" s="29">
        <v>3230500</v>
      </c>
      <c r="G26" s="29">
        <v>3818392.6100000003</v>
      </c>
      <c r="H26" s="29">
        <v>0</v>
      </c>
      <c r="I26" s="29">
        <v>0</v>
      </c>
      <c r="J26" s="29">
        <v>2130000</v>
      </c>
      <c r="K26" s="29">
        <v>350000</v>
      </c>
      <c r="L26" s="6">
        <v>1835355.51</v>
      </c>
      <c r="M26" s="6">
        <v>1294672.2199999997</v>
      </c>
      <c r="N26" s="6">
        <v>1438524.68</v>
      </c>
      <c r="O26" s="27">
        <v>20141019.510000002</v>
      </c>
      <c r="P26" s="36">
        <v>4.3700000000000003E-2</v>
      </c>
      <c r="Q26" s="35"/>
      <c r="R26" s="35"/>
      <c r="S26" s="35"/>
      <c r="T26" s="35"/>
      <c r="U26" s="35"/>
      <c r="V26" s="35"/>
      <c r="W26" s="35"/>
      <c r="X26" s="35"/>
      <c r="Y26" s="35"/>
      <c r="Z26" s="35"/>
      <c r="AA26" s="35"/>
      <c r="AB26" s="35"/>
      <c r="AC26" s="35"/>
      <c r="AD26" s="35"/>
      <c r="AE26" s="35"/>
      <c r="AF26" s="35"/>
      <c r="AG26" s="35"/>
      <c r="AH26" s="35"/>
      <c r="AI26" s="35"/>
      <c r="AJ26" s="35"/>
      <c r="AK26" s="35"/>
      <c r="AM26" s="7"/>
      <c r="AN26" s="7"/>
      <c r="AO26" s="7"/>
      <c r="BA26" s="15"/>
    </row>
    <row r="27" spans="1:53" outlineLevel="1" x14ac:dyDescent="0.2">
      <c r="A27" s="5" t="s">
        <v>9</v>
      </c>
      <c r="B27" s="29">
        <v>5503070.46</v>
      </c>
      <c r="C27" s="29">
        <v>6774868.9500000002</v>
      </c>
      <c r="D27" s="29">
        <v>8963184.8900000006</v>
      </c>
      <c r="E27" s="29">
        <v>3316859.24</v>
      </c>
      <c r="F27" s="29">
        <v>16109640.700000001</v>
      </c>
      <c r="G27" s="29">
        <v>40800713.369999997</v>
      </c>
      <c r="H27" s="29">
        <v>8188598.5099999998</v>
      </c>
      <c r="I27" s="29">
        <v>15828255.800000001</v>
      </c>
      <c r="J27" s="29">
        <v>12067059.819999998</v>
      </c>
      <c r="K27" s="29">
        <v>3297546.06</v>
      </c>
      <c r="L27" s="6">
        <v>6652890.6399999997</v>
      </c>
      <c r="M27" s="6">
        <v>10839139.27</v>
      </c>
      <c r="N27" s="6">
        <v>12043487.989999996</v>
      </c>
      <c r="O27" s="27">
        <v>150385315.70000002</v>
      </c>
      <c r="P27" s="36">
        <v>0.32619999999999999</v>
      </c>
      <c r="Q27" s="35"/>
      <c r="R27" s="35"/>
      <c r="S27" s="35"/>
      <c r="T27" s="35"/>
      <c r="U27" s="35"/>
      <c r="V27" s="35"/>
      <c r="W27" s="35"/>
      <c r="X27" s="35"/>
      <c r="Y27" s="35"/>
      <c r="Z27" s="35"/>
      <c r="AA27" s="35"/>
      <c r="AB27" s="35"/>
      <c r="AC27" s="35"/>
      <c r="AD27" s="35"/>
      <c r="AE27" s="35"/>
      <c r="AF27" s="35"/>
      <c r="AG27" s="35"/>
      <c r="AH27" s="35"/>
      <c r="AI27" s="35"/>
      <c r="AJ27" s="35"/>
      <c r="AK27" s="35"/>
    </row>
    <row r="28" spans="1:53" outlineLevel="1" x14ac:dyDescent="0.2">
      <c r="A28" s="5" t="s">
        <v>40</v>
      </c>
      <c r="B28" s="29">
        <v>400000</v>
      </c>
      <c r="C28" s="29">
        <v>3449000</v>
      </c>
      <c r="D28" s="29">
        <v>5879000</v>
      </c>
      <c r="E28" s="29">
        <v>1636510</v>
      </c>
      <c r="F28" s="29">
        <v>4959637.5</v>
      </c>
      <c r="G28" s="29">
        <v>3588297.52</v>
      </c>
      <c r="H28" s="29">
        <v>451696.36</v>
      </c>
      <c r="I28" s="29">
        <v>1450000</v>
      </c>
      <c r="J28" s="29">
        <v>1329469.06</v>
      </c>
      <c r="K28" s="29">
        <v>0</v>
      </c>
      <c r="L28" s="6">
        <v>0</v>
      </c>
      <c r="M28" s="6">
        <v>0</v>
      </c>
      <c r="N28" s="6">
        <v>0</v>
      </c>
      <c r="O28" s="27">
        <v>23143610.439999998</v>
      </c>
      <c r="P28" s="36">
        <v>5.0200000000000002E-2</v>
      </c>
      <c r="Q28" s="35"/>
      <c r="R28" s="35"/>
      <c r="S28" s="35"/>
      <c r="T28" s="35"/>
      <c r="U28" s="35"/>
      <c r="V28" s="35"/>
      <c r="W28" s="35"/>
      <c r="X28" s="35"/>
      <c r="Y28" s="35"/>
      <c r="Z28" s="35"/>
      <c r="AA28" s="35"/>
      <c r="AB28" s="35"/>
      <c r="AC28" s="35"/>
      <c r="AD28" s="35"/>
      <c r="AE28" s="35"/>
      <c r="AF28" s="35"/>
      <c r="AG28" s="35"/>
      <c r="AH28" s="35"/>
      <c r="AI28" s="35"/>
      <c r="AJ28" s="35"/>
      <c r="AK28" s="35"/>
    </row>
    <row r="29" spans="1:53" outlineLevel="1" x14ac:dyDescent="0.2">
      <c r="A29" s="17" t="s">
        <v>64</v>
      </c>
      <c r="B29" s="18">
        <v>19873194.629999999</v>
      </c>
      <c r="C29" s="18">
        <v>23927314.649999999</v>
      </c>
      <c r="D29" s="18">
        <v>19304763.890000001</v>
      </c>
      <c r="E29" s="18">
        <v>22919661.869999997</v>
      </c>
      <c r="F29" s="18">
        <v>45701290.640000001</v>
      </c>
      <c r="G29" s="18">
        <v>133473591.23</v>
      </c>
      <c r="H29" s="18">
        <v>21200368.469999999</v>
      </c>
      <c r="I29" s="18">
        <v>21708205.800000001</v>
      </c>
      <c r="J29" s="18">
        <v>46783376.130000003</v>
      </c>
      <c r="K29" s="18">
        <v>24270495.879999999</v>
      </c>
      <c r="L29" s="18">
        <v>25839793.270000003</v>
      </c>
      <c r="M29" s="18">
        <v>26534246.960000001</v>
      </c>
      <c r="N29" s="18">
        <v>29482496.469999991</v>
      </c>
      <c r="O29" s="18">
        <v>461018799.89000005</v>
      </c>
      <c r="P29" s="37">
        <v>1.0001</v>
      </c>
      <c r="Q29" s="39"/>
      <c r="R29" s="39"/>
      <c r="S29" s="39"/>
      <c r="T29" s="39"/>
      <c r="U29" s="39"/>
      <c r="V29" s="39"/>
      <c r="W29" s="39"/>
      <c r="X29" s="39"/>
      <c r="Y29" s="39"/>
      <c r="Z29" s="39"/>
      <c r="AA29" s="39"/>
      <c r="AB29" s="39"/>
      <c r="AC29" s="39"/>
      <c r="AD29" s="39"/>
      <c r="AE29" s="39"/>
      <c r="AF29" s="39"/>
      <c r="AG29" s="39"/>
      <c r="AH29" s="39"/>
      <c r="AI29" s="39"/>
      <c r="AJ29" s="39"/>
      <c r="AK29" s="39"/>
    </row>
    <row r="30" spans="1:53" x14ac:dyDescent="0.2">
      <c r="F30" s="38"/>
      <c r="G30" s="38"/>
      <c r="H30" s="38"/>
      <c r="I30" s="38"/>
      <c r="J30" s="38"/>
      <c r="K30" s="38"/>
      <c r="M30" s="55"/>
      <c r="N30" s="38"/>
      <c r="O30" s="22"/>
    </row>
    <row r="31" spans="1:53" x14ac:dyDescent="0.2">
      <c r="F31" s="7"/>
      <c r="G31" s="7"/>
      <c r="H31" s="7"/>
      <c r="I31" s="7"/>
      <c r="J31" s="7"/>
      <c r="K31" s="7"/>
      <c r="L31" s="7"/>
      <c r="M31" s="7"/>
      <c r="N31" s="7"/>
    </row>
    <row r="32" spans="1:53" x14ac:dyDescent="0.2">
      <c r="A32" s="1" t="s">
        <v>388</v>
      </c>
      <c r="B32" s="1"/>
      <c r="C32" s="1"/>
      <c r="N32" s="7"/>
      <c r="O32" s="7"/>
    </row>
    <row r="33" spans="1:37" ht="62.25" customHeight="1" x14ac:dyDescent="0.2">
      <c r="A33" s="19" t="s">
        <v>3</v>
      </c>
      <c r="B33" s="19" t="s">
        <v>823</v>
      </c>
      <c r="C33" s="19" t="s">
        <v>824</v>
      </c>
      <c r="D33" s="19" t="s">
        <v>45</v>
      </c>
      <c r="E33" s="19" t="s">
        <v>46</v>
      </c>
      <c r="F33" s="19" t="s">
        <v>47</v>
      </c>
      <c r="G33" s="19" t="s">
        <v>48</v>
      </c>
      <c r="H33" s="19" t="s">
        <v>49</v>
      </c>
      <c r="I33" s="19" t="s">
        <v>50</v>
      </c>
      <c r="J33" s="19" t="s">
        <v>825</v>
      </c>
      <c r="K33" s="19" t="s">
        <v>51</v>
      </c>
      <c r="L33" s="19" t="s">
        <v>52</v>
      </c>
      <c r="M33" s="19" t="s">
        <v>53</v>
      </c>
      <c r="N33" s="19" t="s">
        <v>54</v>
      </c>
      <c r="O33" s="20" t="s">
        <v>564</v>
      </c>
    </row>
    <row r="34" spans="1:37" x14ac:dyDescent="0.2">
      <c r="A34" s="5" t="s">
        <v>5</v>
      </c>
      <c r="B34" s="11">
        <v>0.5</v>
      </c>
      <c r="C34" s="11">
        <v>0.5</v>
      </c>
      <c r="D34" s="11">
        <v>0.5</v>
      </c>
      <c r="E34" s="11">
        <v>0.8750871080139373</v>
      </c>
      <c r="F34" s="11">
        <v>0.80508564294496932</v>
      </c>
      <c r="G34" s="11">
        <v>0.81186053911122447</v>
      </c>
      <c r="H34" s="11">
        <v>0.50000000769230479</v>
      </c>
      <c r="I34" s="11">
        <v>0.5</v>
      </c>
      <c r="J34" s="11">
        <v>0.50000000249422061</v>
      </c>
      <c r="K34" s="11">
        <v>0.5</v>
      </c>
      <c r="L34" s="11">
        <v>0.50000019302192644</v>
      </c>
      <c r="M34" s="11">
        <v>0.49999984196398944</v>
      </c>
      <c r="N34" s="11">
        <v>0.50000008000573049</v>
      </c>
      <c r="O34" s="11">
        <v>0.71849696227935633</v>
      </c>
    </row>
    <row r="35" spans="1:37" x14ac:dyDescent="0.2">
      <c r="A35" s="5" t="s">
        <v>6</v>
      </c>
      <c r="B35" s="11">
        <v>2.7078880975609767</v>
      </c>
      <c r="C35" s="11">
        <v>0.38352600175592594</v>
      </c>
      <c r="D35" s="11">
        <v>0</v>
      </c>
      <c r="E35" s="11">
        <v>0.5</v>
      </c>
      <c r="F35" s="11">
        <v>0.91820727037134009</v>
      </c>
      <c r="G35" s="11">
        <v>0.71714742688298738</v>
      </c>
      <c r="H35" s="11">
        <v>0.81465505236931235</v>
      </c>
      <c r="I35" s="11">
        <v>0.98076886093963345</v>
      </c>
      <c r="J35" s="11">
        <v>0.93504896030763185</v>
      </c>
      <c r="K35" s="11">
        <v>0.84199541952233792</v>
      </c>
      <c r="L35" s="11">
        <v>0.67333150772874173</v>
      </c>
      <c r="M35" s="11">
        <v>0.90112332281870311</v>
      </c>
      <c r="N35" s="11">
        <v>0.90112332243581705</v>
      </c>
      <c r="O35" s="11">
        <v>0.81272006403214059</v>
      </c>
    </row>
    <row r="36" spans="1:37" x14ac:dyDescent="0.2">
      <c r="A36" s="5" t="s">
        <v>7</v>
      </c>
      <c r="B36" s="11">
        <v>0.5</v>
      </c>
      <c r="C36" s="11">
        <v>0.50000000654848875</v>
      </c>
      <c r="D36" s="11">
        <v>0</v>
      </c>
      <c r="E36" s="11">
        <v>0.5</v>
      </c>
      <c r="F36" s="11">
        <v>0.5</v>
      </c>
      <c r="G36" s="11">
        <v>0.50000000234705277</v>
      </c>
      <c r="H36" s="11">
        <v>0.88846862306198149</v>
      </c>
      <c r="I36" s="11">
        <v>0.5</v>
      </c>
      <c r="J36" s="11">
        <v>0.79906360621491768</v>
      </c>
      <c r="K36" s="11">
        <v>0.5</v>
      </c>
      <c r="L36" s="11">
        <v>0.67835221024183523</v>
      </c>
      <c r="M36" s="11">
        <v>0.71084338333538222</v>
      </c>
      <c r="N36" s="11">
        <v>0.71084336554514793</v>
      </c>
      <c r="O36" s="11">
        <v>0.71993581205588986</v>
      </c>
    </row>
    <row r="37" spans="1:37" x14ac:dyDescent="0.2">
      <c r="A37" s="5" t="s">
        <v>8</v>
      </c>
      <c r="B37" s="11">
        <v>0.50000000320436067</v>
      </c>
      <c r="C37" s="11">
        <v>0.72058823529411764</v>
      </c>
      <c r="D37" s="11">
        <v>0.64423811982726042</v>
      </c>
      <c r="E37" s="11">
        <v>0.84891794078837746</v>
      </c>
      <c r="F37" s="11">
        <v>0.5</v>
      </c>
      <c r="G37" s="11">
        <v>0.617648581334582</v>
      </c>
      <c r="H37" s="11">
        <v>0.5</v>
      </c>
      <c r="I37" s="11">
        <v>0.5</v>
      </c>
      <c r="J37" s="11">
        <v>0.60530897653715998</v>
      </c>
      <c r="K37" s="11">
        <v>0.65957446808510634</v>
      </c>
      <c r="L37" s="11">
        <v>0.75953369010621319</v>
      </c>
      <c r="M37" s="11">
        <v>0.90650406199567068</v>
      </c>
      <c r="N37" s="11">
        <v>0.90650406354114155</v>
      </c>
      <c r="O37" s="11">
        <v>0.68192803715428174</v>
      </c>
    </row>
    <row r="38" spans="1:37" x14ac:dyDescent="0.2">
      <c r="A38" s="5" t="s">
        <v>2</v>
      </c>
      <c r="B38" s="11">
        <v>0.70776926862585698</v>
      </c>
      <c r="C38" s="11">
        <v>0.890625</v>
      </c>
      <c r="D38" s="11">
        <v>1.3758311748516767</v>
      </c>
      <c r="E38" s="11">
        <v>0.83301350374384542</v>
      </c>
      <c r="F38" s="11">
        <v>0.70905915892615878</v>
      </c>
      <c r="G38" s="11">
        <v>0.85153735643954209</v>
      </c>
      <c r="H38" s="11">
        <v>0.63533832551303371</v>
      </c>
      <c r="I38" s="11">
        <v>0.5</v>
      </c>
      <c r="J38" s="11">
        <v>0.74863488168676762</v>
      </c>
      <c r="K38" s="11">
        <v>0.63262599469496017</v>
      </c>
      <c r="L38" s="11">
        <v>0.79846135731236112</v>
      </c>
      <c r="M38" s="11">
        <v>0.7510761440484689</v>
      </c>
      <c r="N38" s="11">
        <v>0.75107614808829926</v>
      </c>
      <c r="O38" s="11">
        <v>0.78771537713942597</v>
      </c>
    </row>
    <row r="39" spans="1:37" x14ac:dyDescent="0.2">
      <c r="A39" s="5" t="s">
        <v>1</v>
      </c>
      <c r="B39" s="11">
        <v>0.87943464238284952</v>
      </c>
      <c r="C39" s="11">
        <v>0.68249364420273362</v>
      </c>
      <c r="D39" s="11">
        <v>0.5</v>
      </c>
      <c r="E39" s="11">
        <v>0.5</v>
      </c>
      <c r="F39" s="11">
        <v>0.8869370066553165</v>
      </c>
      <c r="G39" s="11">
        <v>0.57172071941549241</v>
      </c>
      <c r="H39" s="11">
        <v>0</v>
      </c>
      <c r="I39" s="11">
        <v>0</v>
      </c>
      <c r="J39" s="11">
        <v>0.61737089201877937</v>
      </c>
      <c r="K39" s="11">
        <v>0.5</v>
      </c>
      <c r="L39" s="11">
        <v>0.50419777256124065</v>
      </c>
      <c r="M39" s="11">
        <v>0.59616135117195934</v>
      </c>
      <c r="N39" s="11">
        <v>0.59616133245624947</v>
      </c>
      <c r="O39" s="11">
        <v>0.66356620643579323</v>
      </c>
    </row>
    <row r="40" spans="1:37" x14ac:dyDescent="0.2">
      <c r="A40" s="5" t="s">
        <v>9</v>
      </c>
      <c r="B40" s="11">
        <v>0.84436834377730285</v>
      </c>
      <c r="C40" s="11">
        <v>0.86901082861536394</v>
      </c>
      <c r="D40" s="11">
        <v>0.94627217379647277</v>
      </c>
      <c r="E40" s="11">
        <v>0.59362058125806982</v>
      </c>
      <c r="F40" s="11">
        <v>0.79246625531505499</v>
      </c>
      <c r="G40" s="11">
        <v>0.86040612284519979</v>
      </c>
      <c r="H40" s="11">
        <v>0.98693506588833846</v>
      </c>
      <c r="I40" s="11">
        <v>0.84229588771240349</v>
      </c>
      <c r="J40" s="11">
        <v>0.64183286861339184</v>
      </c>
      <c r="K40" s="11">
        <v>0.59211820076896815</v>
      </c>
      <c r="L40" s="11">
        <v>0.57342606040492516</v>
      </c>
      <c r="M40" s="11">
        <v>0.89843738025888531</v>
      </c>
      <c r="N40" s="11">
        <v>0.89843738450060084</v>
      </c>
      <c r="O40" s="11">
        <v>0.82681584994671131</v>
      </c>
    </row>
    <row r="41" spans="1:37" x14ac:dyDescent="0.2">
      <c r="A41" s="5" t="s">
        <v>40</v>
      </c>
      <c r="B41" s="11">
        <v>0.5</v>
      </c>
      <c r="C41" s="11">
        <v>1.0290409046100326</v>
      </c>
      <c r="D41" s="11">
        <v>0.8985567749617277</v>
      </c>
      <c r="E41" s="11">
        <v>0.65276411387648103</v>
      </c>
      <c r="F41" s="11">
        <v>0.56698526656434067</v>
      </c>
      <c r="G41" s="11">
        <v>0.56967092293952259</v>
      </c>
      <c r="H41" s="11">
        <v>0.5</v>
      </c>
      <c r="I41" s="11">
        <v>0.7003277448275862</v>
      </c>
      <c r="J41" s="11">
        <v>0.46955534264182125</v>
      </c>
      <c r="K41" s="11">
        <v>0</v>
      </c>
      <c r="L41" s="11">
        <v>0</v>
      </c>
      <c r="M41" s="11">
        <v>0</v>
      </c>
      <c r="N41" s="11">
        <v>0</v>
      </c>
      <c r="O41" s="11">
        <v>0.72684446809242098</v>
      </c>
    </row>
    <row r="42" spans="1:37" x14ac:dyDescent="0.2">
      <c r="A42" s="17" t="s">
        <v>64</v>
      </c>
      <c r="B42" s="12">
        <v>0.88058313350298034</v>
      </c>
      <c r="C42" s="12">
        <v>0.7313816972770909</v>
      </c>
      <c r="D42" s="12">
        <v>0.90651199360511836</v>
      </c>
      <c r="E42" s="12">
        <v>0.76353656957331029</v>
      </c>
      <c r="F42" s="12">
        <v>0.77268058528510741</v>
      </c>
      <c r="G42" s="12">
        <v>0.77007371310541173</v>
      </c>
      <c r="H42" s="12">
        <v>0.84019766096074844</v>
      </c>
      <c r="I42" s="12">
        <v>0.82054224859062275</v>
      </c>
      <c r="J42" s="12">
        <v>0.73530392300911507</v>
      </c>
      <c r="K42" s="12">
        <v>0.73391578351220732</v>
      </c>
      <c r="L42" s="12">
        <v>0.6893437503108939</v>
      </c>
      <c r="M42" s="12">
        <v>0.84796075177556152</v>
      </c>
      <c r="N42" s="12">
        <v>0.84796075615370026</v>
      </c>
      <c r="O42" s="12">
        <v>0.78358410565077652</v>
      </c>
    </row>
    <row r="43" spans="1:37" x14ac:dyDescent="0.2">
      <c r="N43" s="13"/>
      <c r="O43" s="21"/>
    </row>
    <row r="44" spans="1:37" x14ac:dyDescent="0.2">
      <c r="N44" s="21"/>
      <c r="O44" s="21"/>
    </row>
    <row r="45" spans="1:37" x14ac:dyDescent="0.2">
      <c r="N45" s="21"/>
      <c r="O45" s="21"/>
    </row>
    <row r="46" spans="1:37" x14ac:dyDescent="0.2">
      <c r="A46" s="1" t="s">
        <v>71</v>
      </c>
      <c r="B46" s="1"/>
      <c r="C46" s="1"/>
      <c r="N46" s="21"/>
      <c r="O46" s="21"/>
    </row>
    <row r="47" spans="1:37" ht="63" customHeight="1" x14ac:dyDescent="0.2">
      <c r="A47" s="19" t="s">
        <v>38</v>
      </c>
      <c r="B47" s="19" t="s">
        <v>823</v>
      </c>
      <c r="C47" s="19" t="s">
        <v>824</v>
      </c>
      <c r="D47" s="19" t="s">
        <v>45</v>
      </c>
      <c r="E47" s="19" t="s">
        <v>46</v>
      </c>
      <c r="F47" s="19" t="s">
        <v>47</v>
      </c>
      <c r="G47" s="19" t="s">
        <v>48</v>
      </c>
      <c r="H47" s="19" t="s">
        <v>49</v>
      </c>
      <c r="I47" s="19" t="s">
        <v>50</v>
      </c>
      <c r="J47" s="19" t="s">
        <v>825</v>
      </c>
      <c r="K47" s="19" t="s">
        <v>51</v>
      </c>
      <c r="L47" s="19" t="s">
        <v>52</v>
      </c>
      <c r="M47" s="19" t="s">
        <v>53</v>
      </c>
      <c r="N47" s="19" t="s">
        <v>54</v>
      </c>
      <c r="O47" s="20" t="s">
        <v>564</v>
      </c>
      <c r="P47" s="26" t="s">
        <v>66</v>
      </c>
      <c r="Q47" s="41"/>
      <c r="R47" s="41"/>
      <c r="S47" s="41"/>
      <c r="T47" s="41"/>
      <c r="U47" s="41"/>
      <c r="V47" s="41"/>
      <c r="W47" s="41"/>
      <c r="X47" s="41"/>
      <c r="Y47" s="41"/>
      <c r="Z47" s="41"/>
      <c r="AA47" s="41"/>
      <c r="AB47" s="41"/>
      <c r="AC47" s="41"/>
      <c r="AD47" s="41"/>
      <c r="AE47" s="41"/>
      <c r="AF47" s="41"/>
      <c r="AG47" s="41"/>
      <c r="AH47" s="41"/>
      <c r="AI47" s="41"/>
      <c r="AJ47" s="41"/>
      <c r="AK47" s="41"/>
    </row>
    <row r="48" spans="1:37" x14ac:dyDescent="0.2">
      <c r="A48" s="5" t="s">
        <v>14</v>
      </c>
      <c r="B48" s="29">
        <v>1584856.76</v>
      </c>
      <c r="C48" s="29">
        <v>717500</v>
      </c>
      <c r="D48" s="29">
        <v>13375374.9</v>
      </c>
      <c r="E48" s="29">
        <v>1749916.17</v>
      </c>
      <c r="F48" s="29">
        <v>1706066.63</v>
      </c>
      <c r="G48" s="29">
        <v>6894158.9199999999</v>
      </c>
      <c r="H48" s="29">
        <v>4972558.3400000008</v>
      </c>
      <c r="I48" s="29">
        <v>2222852.9</v>
      </c>
      <c r="J48" s="29">
        <v>14224621.120000001</v>
      </c>
      <c r="K48" s="29">
        <v>2239977.5499999998</v>
      </c>
      <c r="L48" s="29">
        <v>4176828.4700000011</v>
      </c>
      <c r="M48" s="29">
        <v>8134178.6600000001</v>
      </c>
      <c r="N48" s="29">
        <v>9037976.3599999994</v>
      </c>
      <c r="O48" s="27">
        <v>71036866.779999986</v>
      </c>
      <c r="P48" s="36">
        <v>0.1966</v>
      </c>
      <c r="Q48" s="35"/>
      <c r="R48" s="35"/>
      <c r="S48" s="35"/>
      <c r="T48" s="35"/>
      <c r="U48" s="35"/>
      <c r="V48" s="35"/>
      <c r="W48" s="35"/>
      <c r="X48" s="35"/>
      <c r="Y48" s="35"/>
      <c r="Z48" s="35"/>
      <c r="AA48" s="35"/>
      <c r="AB48" s="35"/>
      <c r="AC48" s="35"/>
      <c r="AD48" s="35"/>
      <c r="AE48" s="35"/>
      <c r="AF48" s="35"/>
      <c r="AG48" s="35"/>
      <c r="AH48" s="35"/>
      <c r="AI48" s="35"/>
      <c r="AJ48" s="35"/>
      <c r="AK48" s="35"/>
    </row>
    <row r="49" spans="1:41" x14ac:dyDescent="0.2">
      <c r="A49" s="5" t="s">
        <v>21</v>
      </c>
      <c r="B49" s="29">
        <v>2225306.7000000002</v>
      </c>
      <c r="C49" s="29">
        <v>1366000</v>
      </c>
      <c r="D49" s="29">
        <v>0</v>
      </c>
      <c r="E49" s="29">
        <v>6923595.21</v>
      </c>
      <c r="F49" s="29">
        <v>6113880.7699999996</v>
      </c>
      <c r="G49" s="29">
        <v>30853375</v>
      </c>
      <c r="H49" s="29">
        <v>5692095.4000000004</v>
      </c>
      <c r="I49" s="29">
        <v>8906874.0399999991</v>
      </c>
      <c r="J49" s="29">
        <v>1057045.55</v>
      </c>
      <c r="K49" s="29">
        <v>0</v>
      </c>
      <c r="L49" s="29">
        <v>0</v>
      </c>
      <c r="M49" s="29">
        <v>0</v>
      </c>
      <c r="N49" s="29">
        <v>0</v>
      </c>
      <c r="O49" s="27">
        <v>63138172.669999994</v>
      </c>
      <c r="P49" s="36">
        <v>0.17480000000000001</v>
      </c>
      <c r="Q49" s="35"/>
      <c r="R49" s="35"/>
      <c r="S49" s="35"/>
      <c r="T49" s="35"/>
      <c r="U49" s="35"/>
      <c r="V49" s="35"/>
      <c r="W49" s="35"/>
      <c r="X49" s="35"/>
      <c r="Y49" s="35"/>
      <c r="Z49" s="35"/>
      <c r="AA49" s="35"/>
      <c r="AB49" s="35"/>
      <c r="AC49" s="35"/>
      <c r="AD49" s="35"/>
      <c r="AE49" s="35"/>
      <c r="AF49" s="35"/>
      <c r="AG49" s="35"/>
      <c r="AH49" s="35"/>
      <c r="AI49" s="35"/>
      <c r="AJ49" s="35"/>
      <c r="AK49" s="35"/>
    </row>
    <row r="50" spans="1:41" x14ac:dyDescent="0.2">
      <c r="A50" s="5" t="s">
        <v>23</v>
      </c>
      <c r="B50" s="29">
        <v>275000</v>
      </c>
      <c r="C50" s="29">
        <v>51073.2</v>
      </c>
      <c r="D50" s="29">
        <v>50000</v>
      </c>
      <c r="E50" s="29">
        <v>867500</v>
      </c>
      <c r="F50" s="29">
        <v>5176163.5</v>
      </c>
      <c r="G50" s="29">
        <v>13370060.09</v>
      </c>
      <c r="H50" s="29">
        <v>1304712.77</v>
      </c>
      <c r="I50" s="29">
        <v>0</v>
      </c>
      <c r="J50" s="29">
        <v>6981765.8399999999</v>
      </c>
      <c r="K50" s="29">
        <v>1428764.01</v>
      </c>
      <c r="L50" s="29">
        <v>2582548.5499999998</v>
      </c>
      <c r="M50" s="29">
        <v>6121696.4399999985</v>
      </c>
      <c r="N50" s="29">
        <v>6801884.9099999983</v>
      </c>
      <c r="O50" s="27">
        <v>45011169.309999995</v>
      </c>
      <c r="P50" s="36">
        <v>0.1246</v>
      </c>
      <c r="Q50" s="35"/>
      <c r="R50" s="35"/>
      <c r="S50" s="35"/>
      <c r="T50" s="35"/>
      <c r="U50" s="35"/>
      <c r="V50" s="35"/>
      <c r="W50" s="35"/>
      <c r="X50" s="35"/>
      <c r="Y50" s="35"/>
      <c r="Z50" s="35"/>
      <c r="AA50" s="35"/>
      <c r="AB50" s="35"/>
      <c r="AC50" s="35"/>
      <c r="AD50" s="35"/>
      <c r="AE50" s="35"/>
      <c r="AF50" s="35"/>
      <c r="AG50" s="35"/>
      <c r="AH50" s="35"/>
      <c r="AI50" s="35"/>
      <c r="AJ50" s="35"/>
      <c r="AK50" s="35"/>
    </row>
    <row r="51" spans="1:41" x14ac:dyDescent="0.2">
      <c r="A51" s="5" t="s">
        <v>33</v>
      </c>
      <c r="B51" s="29">
        <v>50000</v>
      </c>
      <c r="C51" s="29">
        <v>392912.48</v>
      </c>
      <c r="D51" s="29">
        <v>816001</v>
      </c>
      <c r="E51" s="29">
        <v>0</v>
      </c>
      <c r="F51" s="29">
        <v>553832.07000000007</v>
      </c>
      <c r="G51" s="29">
        <v>20022149.359999999</v>
      </c>
      <c r="H51" s="29">
        <v>375000</v>
      </c>
      <c r="I51" s="29">
        <v>2088597.83</v>
      </c>
      <c r="J51" s="29">
        <v>698092.67</v>
      </c>
      <c r="K51" s="29">
        <v>315500</v>
      </c>
      <c r="L51" s="29">
        <v>716711.98999999987</v>
      </c>
      <c r="M51" s="29">
        <v>3905887.8200000003</v>
      </c>
      <c r="N51" s="29">
        <v>4339875.3499999996</v>
      </c>
      <c r="O51" s="27">
        <v>34274560.57</v>
      </c>
      <c r="P51" s="36">
        <v>9.4899999999999998E-2</v>
      </c>
      <c r="Q51" s="35"/>
      <c r="R51" s="35"/>
      <c r="S51" s="35"/>
      <c r="T51" s="35"/>
      <c r="U51" s="35"/>
      <c r="V51" s="35"/>
      <c r="W51" s="35"/>
      <c r="X51" s="35"/>
      <c r="Y51" s="35"/>
      <c r="Z51" s="35"/>
      <c r="AA51" s="35"/>
      <c r="AB51" s="35"/>
      <c r="AC51" s="35"/>
      <c r="AD51" s="35"/>
      <c r="AE51" s="35"/>
      <c r="AF51" s="35"/>
      <c r="AG51" s="35"/>
      <c r="AH51" s="35"/>
      <c r="AI51" s="35"/>
      <c r="AJ51" s="35"/>
      <c r="AK51" s="35"/>
    </row>
    <row r="52" spans="1:41" x14ac:dyDescent="0.2">
      <c r="A52" s="5" t="s">
        <v>35</v>
      </c>
      <c r="B52" s="29">
        <v>4200000</v>
      </c>
      <c r="C52" s="29">
        <v>1480650.2000000025</v>
      </c>
      <c r="D52" s="29">
        <v>147851.82999999746</v>
      </c>
      <c r="E52" s="29">
        <v>295289.74</v>
      </c>
      <c r="F52" s="29">
        <v>3858691.91</v>
      </c>
      <c r="G52" s="29">
        <v>4912500</v>
      </c>
      <c r="H52" s="29">
        <v>1851699.18</v>
      </c>
      <c r="I52" s="29">
        <v>2599950</v>
      </c>
      <c r="J52" s="29">
        <v>5118660.42</v>
      </c>
      <c r="K52" s="29">
        <v>6099950</v>
      </c>
      <c r="L52" s="29">
        <v>1927771.0999999999</v>
      </c>
      <c r="M52" s="29">
        <v>1298093.1399999999</v>
      </c>
      <c r="N52" s="29">
        <v>1442325.67</v>
      </c>
      <c r="O52" s="27">
        <v>35233433.190000005</v>
      </c>
      <c r="P52" s="36">
        <v>9.7500000000000003E-2</v>
      </c>
      <c r="Q52" s="35"/>
      <c r="R52" s="35"/>
      <c r="S52" s="35"/>
      <c r="T52" s="35"/>
      <c r="U52" s="35"/>
      <c r="V52" s="35"/>
      <c r="W52" s="35"/>
      <c r="X52" s="35"/>
      <c r="Y52" s="35"/>
      <c r="Z52" s="35"/>
      <c r="AA52" s="35"/>
      <c r="AB52" s="35"/>
      <c r="AC52" s="35"/>
      <c r="AD52" s="35"/>
      <c r="AE52" s="35"/>
      <c r="AF52" s="35"/>
      <c r="AG52" s="35"/>
      <c r="AH52" s="35"/>
      <c r="AI52" s="35"/>
      <c r="AJ52" s="35"/>
      <c r="AK52" s="35"/>
    </row>
    <row r="53" spans="1:41" x14ac:dyDescent="0.2">
      <c r="A53" s="5" t="s">
        <v>30</v>
      </c>
      <c r="B53" s="29">
        <v>475891.81999999995</v>
      </c>
      <c r="C53" s="29">
        <v>156024</v>
      </c>
      <c r="D53" s="29">
        <v>50000</v>
      </c>
      <c r="E53" s="29">
        <v>2032533.68</v>
      </c>
      <c r="F53" s="29">
        <v>5300448</v>
      </c>
      <c r="G53" s="29">
        <v>10730943.42</v>
      </c>
      <c r="H53" s="29">
        <v>2350000</v>
      </c>
      <c r="I53" s="29">
        <v>0</v>
      </c>
      <c r="J53" s="29">
        <v>784521.13</v>
      </c>
      <c r="K53" s="29">
        <v>3022058.44</v>
      </c>
      <c r="L53" s="29">
        <v>1065629.94</v>
      </c>
      <c r="M53" s="29">
        <v>2514865.2900000005</v>
      </c>
      <c r="N53" s="29">
        <v>2794294.77</v>
      </c>
      <c r="O53" s="27">
        <v>31277210.490000002</v>
      </c>
      <c r="P53" s="36">
        <v>8.6599999999999996E-2</v>
      </c>
      <c r="Q53" s="35"/>
      <c r="R53" s="35"/>
      <c r="S53" s="35"/>
      <c r="T53" s="35"/>
      <c r="U53" s="35"/>
      <c r="V53" s="35"/>
      <c r="W53" s="35"/>
      <c r="X53" s="35"/>
      <c r="Y53" s="35"/>
      <c r="Z53" s="35"/>
      <c r="AA53" s="35"/>
      <c r="AB53" s="35"/>
      <c r="AC53" s="35"/>
      <c r="AD53" s="35"/>
      <c r="AE53" s="35"/>
      <c r="AF53" s="35"/>
      <c r="AG53" s="35"/>
      <c r="AH53" s="35"/>
      <c r="AI53" s="35"/>
      <c r="AJ53" s="35"/>
      <c r="AK53" s="35"/>
    </row>
    <row r="54" spans="1:41" x14ac:dyDescent="0.2">
      <c r="A54" s="5" t="s">
        <v>27</v>
      </c>
      <c r="B54" s="29">
        <v>3543319.4200000018</v>
      </c>
      <c r="C54" s="29">
        <v>9921680.5799999982</v>
      </c>
      <c r="D54" s="29">
        <v>1612272.2700000014</v>
      </c>
      <c r="E54" s="29">
        <v>3440522.2299999986</v>
      </c>
      <c r="F54" s="29">
        <v>7255000</v>
      </c>
      <c r="G54" s="29">
        <v>6898368.5700000003</v>
      </c>
      <c r="H54" s="29">
        <v>76500</v>
      </c>
      <c r="I54" s="29">
        <v>1088600.23</v>
      </c>
      <c r="J54" s="29">
        <v>2859166.27</v>
      </c>
      <c r="K54" s="29">
        <v>1823750</v>
      </c>
      <c r="L54" s="29">
        <v>2313066.67</v>
      </c>
      <c r="M54" s="29">
        <v>41417.49</v>
      </c>
      <c r="N54" s="29">
        <v>46019.43</v>
      </c>
      <c r="O54" s="27">
        <v>40919683.160000004</v>
      </c>
      <c r="P54" s="36">
        <v>0.1133</v>
      </c>
      <c r="Q54" s="35"/>
      <c r="R54" s="35"/>
      <c r="S54" s="35"/>
      <c r="T54" s="35"/>
      <c r="U54" s="35"/>
      <c r="V54" s="35"/>
      <c r="W54" s="35"/>
      <c r="X54" s="35"/>
      <c r="Y54" s="35"/>
      <c r="Z54" s="35"/>
      <c r="AA54" s="35"/>
      <c r="AB54" s="35"/>
      <c r="AC54" s="35"/>
      <c r="AD54" s="35"/>
      <c r="AE54" s="35"/>
      <c r="AF54" s="35"/>
      <c r="AG54" s="35"/>
      <c r="AH54" s="35"/>
      <c r="AI54" s="35"/>
      <c r="AJ54" s="35"/>
      <c r="AK54" s="35"/>
    </row>
    <row r="55" spans="1:41" x14ac:dyDescent="0.2">
      <c r="A55" s="5" t="s">
        <v>37</v>
      </c>
      <c r="B55" s="29">
        <v>2619750</v>
      </c>
      <c r="C55" s="29">
        <v>2708882.18</v>
      </c>
      <c r="D55" s="29">
        <v>50000</v>
      </c>
      <c r="E55" s="29">
        <v>1025142.9700000001</v>
      </c>
      <c r="F55" s="29">
        <v>2170522.58</v>
      </c>
      <c r="G55" s="29">
        <v>3221594.57</v>
      </c>
      <c r="H55" s="29">
        <v>0</v>
      </c>
      <c r="I55" s="29">
        <v>167500</v>
      </c>
      <c r="J55" s="29">
        <v>1310002</v>
      </c>
      <c r="K55" s="29">
        <v>212500</v>
      </c>
      <c r="L55" s="29">
        <v>6129.8600000000042</v>
      </c>
      <c r="M55" s="29">
        <v>99053.88</v>
      </c>
      <c r="N55" s="29">
        <v>110059.87</v>
      </c>
      <c r="O55" s="27">
        <v>13701137.91</v>
      </c>
      <c r="P55" s="36">
        <v>3.7900000000000003E-2</v>
      </c>
      <c r="Q55" s="35"/>
      <c r="R55" s="35"/>
      <c r="S55" s="35"/>
      <c r="T55" s="35"/>
      <c r="U55" s="35"/>
      <c r="V55" s="35"/>
      <c r="W55" s="35"/>
      <c r="X55" s="35"/>
      <c r="Y55" s="35"/>
      <c r="Z55" s="35"/>
      <c r="AA55" s="35"/>
      <c r="AB55" s="35"/>
      <c r="AC55" s="35"/>
      <c r="AD55" s="35"/>
      <c r="AE55" s="35"/>
      <c r="AF55" s="35"/>
      <c r="AG55" s="35"/>
      <c r="AH55" s="35"/>
      <c r="AI55" s="35"/>
      <c r="AJ55" s="35"/>
      <c r="AK55" s="35"/>
    </row>
    <row r="56" spans="1:41" x14ac:dyDescent="0.2">
      <c r="A56" s="5" t="s">
        <v>22</v>
      </c>
      <c r="B56" s="29">
        <v>188728.53</v>
      </c>
      <c r="C56" s="29">
        <v>50000</v>
      </c>
      <c r="D56" s="29">
        <v>0</v>
      </c>
      <c r="E56" s="29">
        <v>252500</v>
      </c>
      <c r="F56" s="29">
        <v>169300.83000000002</v>
      </c>
      <c r="G56" s="29">
        <v>817346.38</v>
      </c>
      <c r="H56" s="29">
        <v>0</v>
      </c>
      <c r="I56" s="29">
        <v>0</v>
      </c>
      <c r="J56" s="29">
        <v>1193000</v>
      </c>
      <c r="K56" s="29">
        <v>0</v>
      </c>
      <c r="L56" s="29">
        <v>5000000</v>
      </c>
      <c r="M56" s="29">
        <v>0</v>
      </c>
      <c r="N56" s="29">
        <v>0</v>
      </c>
      <c r="O56" s="27">
        <v>7670875.7400000002</v>
      </c>
      <c r="P56" s="36">
        <v>2.12E-2</v>
      </c>
      <c r="Q56" s="35"/>
      <c r="R56" s="35"/>
      <c r="S56" s="35"/>
      <c r="T56" s="35"/>
      <c r="U56" s="35"/>
      <c r="V56" s="35"/>
      <c r="W56" s="35"/>
      <c r="X56" s="35"/>
      <c r="Y56" s="35"/>
      <c r="Z56" s="35"/>
      <c r="AA56" s="35"/>
      <c r="AB56" s="35"/>
      <c r="AC56" s="35"/>
      <c r="AD56" s="35"/>
      <c r="AE56" s="35"/>
      <c r="AF56" s="35"/>
      <c r="AG56" s="35"/>
      <c r="AH56" s="35"/>
      <c r="AI56" s="35"/>
      <c r="AJ56" s="35"/>
      <c r="AK56" s="35"/>
    </row>
    <row r="57" spans="1:41" x14ac:dyDescent="0.2">
      <c r="A57" s="5" t="s">
        <v>26</v>
      </c>
      <c r="B57" s="29">
        <v>0</v>
      </c>
      <c r="C57" s="29">
        <v>0</v>
      </c>
      <c r="D57" s="29">
        <v>0</v>
      </c>
      <c r="E57" s="29">
        <v>338000</v>
      </c>
      <c r="F57" s="29">
        <v>1329370.75</v>
      </c>
      <c r="G57" s="29">
        <v>1218544.19</v>
      </c>
      <c r="H57" s="29">
        <v>0</v>
      </c>
      <c r="I57" s="29">
        <v>125000</v>
      </c>
      <c r="J57" s="29">
        <v>0</v>
      </c>
      <c r="K57" s="29">
        <v>0</v>
      </c>
      <c r="L57" s="29">
        <v>0</v>
      </c>
      <c r="M57" s="29">
        <v>0</v>
      </c>
      <c r="N57" s="29">
        <v>0</v>
      </c>
      <c r="O57" s="27">
        <v>3010914.94</v>
      </c>
      <c r="P57" s="36">
        <v>8.3000000000000001E-3</v>
      </c>
      <c r="Q57" s="35"/>
      <c r="R57" s="35"/>
      <c r="S57" s="35"/>
      <c r="T57" s="35"/>
      <c r="U57" s="35"/>
      <c r="V57" s="35"/>
      <c r="W57" s="35"/>
      <c r="X57" s="35"/>
      <c r="Y57" s="35"/>
      <c r="Z57" s="35"/>
      <c r="AA57" s="35"/>
      <c r="AB57" s="35"/>
      <c r="AC57" s="35"/>
      <c r="AD57" s="35"/>
      <c r="AE57" s="35"/>
      <c r="AF57" s="35"/>
      <c r="AG57" s="35"/>
      <c r="AH57" s="35"/>
      <c r="AI57" s="35"/>
      <c r="AJ57" s="35"/>
      <c r="AK57" s="35"/>
    </row>
    <row r="58" spans="1:41" x14ac:dyDescent="0.2">
      <c r="A58" s="5" t="s">
        <v>34</v>
      </c>
      <c r="B58" s="29">
        <v>0</v>
      </c>
      <c r="C58" s="29">
        <v>0</v>
      </c>
      <c r="D58" s="29">
        <v>0</v>
      </c>
      <c r="E58" s="29">
        <v>0</v>
      </c>
      <c r="F58" s="29">
        <v>0</v>
      </c>
      <c r="G58" s="29">
        <v>0</v>
      </c>
      <c r="H58" s="29">
        <v>0</v>
      </c>
      <c r="I58" s="29">
        <v>0</v>
      </c>
      <c r="J58" s="29">
        <v>0</v>
      </c>
      <c r="K58" s="29">
        <v>2670000</v>
      </c>
      <c r="L58" s="29">
        <v>0</v>
      </c>
      <c r="M58" s="29">
        <v>0</v>
      </c>
      <c r="N58" s="29">
        <v>0</v>
      </c>
      <c r="O58" s="27">
        <v>2670000</v>
      </c>
      <c r="P58" s="36">
        <v>7.4000000000000003E-3</v>
      </c>
      <c r="Q58" s="35"/>
      <c r="R58" s="35"/>
      <c r="S58" s="35"/>
      <c r="T58" s="35"/>
      <c r="U58" s="35"/>
      <c r="V58" s="35"/>
      <c r="W58" s="35"/>
      <c r="X58" s="35"/>
      <c r="Y58" s="35"/>
      <c r="Z58" s="35"/>
      <c r="AA58" s="35"/>
      <c r="AB58" s="35"/>
      <c r="AC58" s="35"/>
      <c r="AD58" s="35"/>
      <c r="AE58" s="35"/>
      <c r="AF58" s="35"/>
      <c r="AG58" s="35"/>
      <c r="AH58" s="35"/>
      <c r="AI58" s="35"/>
      <c r="AJ58" s="35"/>
      <c r="AK58" s="35"/>
    </row>
    <row r="59" spans="1:41" x14ac:dyDescent="0.2">
      <c r="A59" s="5" t="s">
        <v>25</v>
      </c>
      <c r="B59" s="29">
        <v>800000</v>
      </c>
      <c r="C59" s="29">
        <v>187500</v>
      </c>
      <c r="D59" s="29">
        <v>362500</v>
      </c>
      <c r="E59" s="29">
        <v>525000</v>
      </c>
      <c r="F59" s="29">
        <v>175084.07</v>
      </c>
      <c r="G59" s="29">
        <v>1536681</v>
      </c>
      <c r="H59" s="29">
        <v>62500</v>
      </c>
      <c r="I59" s="29">
        <v>613125</v>
      </c>
      <c r="J59" s="29">
        <v>173125</v>
      </c>
      <c r="K59" s="29">
        <v>0</v>
      </c>
      <c r="L59" s="29">
        <v>0</v>
      </c>
      <c r="M59" s="29">
        <v>0</v>
      </c>
      <c r="N59" s="29">
        <v>0</v>
      </c>
      <c r="O59" s="27">
        <v>4435515.07</v>
      </c>
      <c r="P59" s="36">
        <v>1.23E-2</v>
      </c>
      <c r="Q59" s="35"/>
      <c r="R59" s="35"/>
      <c r="S59" s="35"/>
      <c r="T59" s="35"/>
      <c r="U59" s="35"/>
      <c r="V59" s="35"/>
      <c r="W59" s="35"/>
      <c r="X59" s="35"/>
      <c r="Y59" s="35"/>
      <c r="Z59" s="35"/>
      <c r="AA59" s="35"/>
      <c r="AB59" s="35"/>
      <c r="AC59" s="35"/>
      <c r="AD59" s="35"/>
      <c r="AE59" s="35"/>
      <c r="AF59" s="35"/>
      <c r="AG59" s="35"/>
      <c r="AH59" s="35"/>
      <c r="AI59" s="35"/>
      <c r="AJ59" s="35"/>
      <c r="AK59" s="35"/>
      <c r="AL59" s="35"/>
      <c r="AM59" s="7">
        <v>0</v>
      </c>
      <c r="AN59" s="7">
        <v>0</v>
      </c>
      <c r="AO59" s="7">
        <v>0</v>
      </c>
    </row>
    <row r="60" spans="1:41" x14ac:dyDescent="0.2">
      <c r="A60" s="5" t="s">
        <v>41</v>
      </c>
      <c r="B60" s="29">
        <v>562146.77</v>
      </c>
      <c r="C60" s="29">
        <v>50000</v>
      </c>
      <c r="D60" s="29">
        <v>750000</v>
      </c>
      <c r="E60" s="29">
        <v>0</v>
      </c>
      <c r="F60" s="29">
        <v>731419.75</v>
      </c>
      <c r="G60" s="29">
        <v>1129616</v>
      </c>
      <c r="H60" s="29">
        <v>627434.31000000006</v>
      </c>
      <c r="I60" s="29">
        <v>0</v>
      </c>
      <c r="J60" s="29">
        <v>0</v>
      </c>
      <c r="K60" s="29">
        <v>0</v>
      </c>
      <c r="L60" s="29">
        <v>0</v>
      </c>
      <c r="M60" s="29">
        <v>0</v>
      </c>
      <c r="N60" s="29">
        <v>0</v>
      </c>
      <c r="O60" s="27">
        <v>3850616.83</v>
      </c>
      <c r="P60" s="36">
        <v>1.0699999999999999E-2</v>
      </c>
      <c r="Q60" s="35"/>
      <c r="R60" s="35"/>
      <c r="S60" s="35"/>
      <c r="T60" s="35"/>
      <c r="U60" s="35"/>
      <c r="V60" s="35"/>
      <c r="W60" s="35"/>
      <c r="X60" s="35"/>
      <c r="Y60" s="35"/>
      <c r="Z60" s="35"/>
      <c r="AA60" s="35"/>
      <c r="AB60" s="35"/>
      <c r="AC60" s="35"/>
      <c r="AD60" s="35"/>
      <c r="AE60" s="35"/>
      <c r="AF60" s="35"/>
      <c r="AG60" s="35"/>
      <c r="AH60" s="35"/>
      <c r="AI60" s="35"/>
      <c r="AJ60" s="35"/>
      <c r="AK60" s="35"/>
    </row>
    <row r="61" spans="1:41" x14ac:dyDescent="0.2">
      <c r="A61" s="5" t="s">
        <v>31</v>
      </c>
      <c r="B61" s="29">
        <v>750000</v>
      </c>
      <c r="C61" s="29">
        <v>0</v>
      </c>
      <c r="D61" s="29">
        <v>0</v>
      </c>
      <c r="E61" s="29">
        <v>0</v>
      </c>
      <c r="F61" s="29">
        <v>0</v>
      </c>
      <c r="G61" s="29">
        <v>750000</v>
      </c>
      <c r="H61" s="29">
        <v>333333.5</v>
      </c>
      <c r="I61" s="29">
        <v>0</v>
      </c>
      <c r="J61" s="29">
        <v>0</v>
      </c>
      <c r="K61" s="29">
        <v>0</v>
      </c>
      <c r="L61" s="29">
        <v>0</v>
      </c>
      <c r="M61" s="29">
        <v>0</v>
      </c>
      <c r="N61" s="29">
        <v>0</v>
      </c>
      <c r="O61" s="27">
        <v>1833333.5</v>
      </c>
      <c r="P61" s="36">
        <v>5.1000000000000004E-3</v>
      </c>
      <c r="Q61" s="35"/>
      <c r="R61" s="35"/>
      <c r="S61" s="35"/>
      <c r="T61" s="35"/>
      <c r="U61" s="35"/>
      <c r="V61" s="35"/>
      <c r="W61" s="35"/>
      <c r="X61" s="35"/>
      <c r="Y61" s="35"/>
      <c r="Z61" s="35"/>
      <c r="AA61" s="35"/>
      <c r="AB61" s="35"/>
      <c r="AC61" s="35"/>
      <c r="AD61" s="35"/>
      <c r="AE61" s="35"/>
      <c r="AF61" s="35"/>
      <c r="AG61" s="35"/>
      <c r="AH61" s="35"/>
      <c r="AI61" s="35"/>
      <c r="AJ61" s="35"/>
      <c r="AK61" s="35"/>
    </row>
    <row r="62" spans="1:41" x14ac:dyDescent="0.2">
      <c r="A62" s="5" t="s">
        <v>28</v>
      </c>
      <c r="B62" s="29">
        <v>175000</v>
      </c>
      <c r="C62" s="29">
        <v>417777.36</v>
      </c>
      <c r="D62" s="29">
        <v>286000</v>
      </c>
      <c r="E62" s="29">
        <v>50000</v>
      </c>
      <c r="F62" s="29">
        <v>722719.14</v>
      </c>
      <c r="G62" s="29">
        <v>379166.5</v>
      </c>
      <c r="H62" s="29">
        <v>166666.5</v>
      </c>
      <c r="I62" s="29">
        <v>0</v>
      </c>
      <c r="J62" s="29">
        <v>0</v>
      </c>
      <c r="K62" s="29">
        <v>0</v>
      </c>
      <c r="L62" s="29">
        <v>0</v>
      </c>
      <c r="M62" s="29">
        <v>0</v>
      </c>
      <c r="N62" s="29">
        <v>0</v>
      </c>
      <c r="O62" s="27">
        <v>2197329.5</v>
      </c>
      <c r="P62" s="36">
        <v>6.1000000000000004E-3</v>
      </c>
      <c r="Q62" s="35"/>
      <c r="R62" s="35"/>
      <c r="S62" s="35"/>
      <c r="T62" s="35"/>
      <c r="U62" s="35"/>
      <c r="V62" s="35"/>
      <c r="W62" s="35"/>
      <c r="X62" s="35"/>
      <c r="Y62" s="35"/>
      <c r="Z62" s="35"/>
      <c r="AA62" s="35"/>
      <c r="AB62" s="35"/>
      <c r="AC62" s="35"/>
      <c r="AD62" s="35"/>
      <c r="AE62" s="35"/>
      <c r="AF62" s="35"/>
      <c r="AG62" s="35"/>
      <c r="AH62" s="35"/>
      <c r="AI62" s="35"/>
      <c r="AJ62" s="35"/>
      <c r="AK62" s="35"/>
    </row>
    <row r="63" spans="1:41" x14ac:dyDescent="0.2">
      <c r="A63" s="5" t="s">
        <v>13</v>
      </c>
      <c r="B63" s="29">
        <v>0</v>
      </c>
      <c r="C63" s="29">
        <v>0</v>
      </c>
      <c r="D63" s="29">
        <v>0</v>
      </c>
      <c r="E63" s="29">
        <v>0</v>
      </c>
      <c r="F63" s="29">
        <v>0</v>
      </c>
      <c r="G63" s="29">
        <v>50000</v>
      </c>
      <c r="H63" s="29">
        <v>0</v>
      </c>
      <c r="I63" s="29">
        <v>0</v>
      </c>
      <c r="J63" s="29">
        <v>0</v>
      </c>
      <c r="K63" s="29">
        <v>0</v>
      </c>
      <c r="L63" s="29">
        <v>23813.42</v>
      </c>
      <c r="M63" s="29">
        <v>384807.27999999997</v>
      </c>
      <c r="N63" s="29">
        <v>427563.64</v>
      </c>
      <c r="O63" s="27">
        <v>886184.34</v>
      </c>
      <c r="P63" s="36">
        <v>2.5000000000000001E-3</v>
      </c>
      <c r="Q63" s="35"/>
      <c r="R63" s="35"/>
      <c r="S63" s="35"/>
      <c r="T63" s="35"/>
      <c r="U63" s="35"/>
      <c r="V63" s="35"/>
      <c r="W63" s="35"/>
      <c r="X63" s="35"/>
      <c r="Y63" s="35"/>
      <c r="Z63" s="35"/>
      <c r="AA63" s="35"/>
      <c r="AB63" s="35"/>
      <c r="AC63" s="35"/>
      <c r="AD63" s="35"/>
      <c r="AE63" s="35"/>
      <c r="AF63" s="35"/>
      <c r="AG63" s="35"/>
      <c r="AH63" s="35"/>
      <c r="AI63" s="35"/>
      <c r="AJ63" s="35"/>
      <c r="AK63" s="35"/>
    </row>
    <row r="64" spans="1:41" x14ac:dyDescent="0.2">
      <c r="A64" s="5" t="s">
        <v>36</v>
      </c>
      <c r="B64" s="29">
        <v>50000</v>
      </c>
      <c r="C64" s="29">
        <v>0</v>
      </c>
      <c r="D64" s="29">
        <v>0</v>
      </c>
      <c r="E64" s="29">
        <v>0</v>
      </c>
      <c r="F64" s="29">
        <v>50000</v>
      </c>
      <c r="G64" s="29">
        <v>0</v>
      </c>
      <c r="H64" s="29">
        <v>0</v>
      </c>
      <c r="I64" s="29">
        <v>0</v>
      </c>
      <c r="J64" s="29">
        <v>0</v>
      </c>
      <c r="K64" s="29">
        <v>0</v>
      </c>
      <c r="L64" s="29">
        <v>0</v>
      </c>
      <c r="M64" s="29">
        <v>0</v>
      </c>
      <c r="N64" s="29">
        <v>0</v>
      </c>
      <c r="O64" s="27">
        <v>100000</v>
      </c>
      <c r="P64" s="36">
        <v>2.9999999999999997E-4</v>
      </c>
      <c r="Q64" s="35"/>
      <c r="R64" s="35"/>
      <c r="S64" s="35"/>
      <c r="T64" s="35"/>
      <c r="U64" s="35"/>
      <c r="V64" s="35"/>
      <c r="W64" s="35"/>
      <c r="X64" s="35"/>
      <c r="Y64" s="35"/>
      <c r="Z64" s="35"/>
      <c r="AA64" s="35"/>
      <c r="AB64" s="35"/>
      <c r="AC64" s="35"/>
      <c r="AD64" s="35"/>
      <c r="AE64" s="35"/>
      <c r="AF64" s="35"/>
      <c r="AG64" s="35"/>
      <c r="AH64" s="35"/>
      <c r="AI64" s="35"/>
      <c r="AJ64" s="35"/>
      <c r="AK64" s="35"/>
    </row>
    <row r="65" spans="1:53" x14ac:dyDescent="0.2">
      <c r="A65" s="17" t="s">
        <v>64</v>
      </c>
      <c r="B65" s="18">
        <v>17500000</v>
      </c>
      <c r="C65" s="18">
        <v>17500000</v>
      </c>
      <c r="D65" s="18">
        <v>17500000</v>
      </c>
      <c r="E65" s="25">
        <v>17500000</v>
      </c>
      <c r="F65" s="30">
        <v>35312500</v>
      </c>
      <c r="G65" s="31">
        <v>102784504</v>
      </c>
      <c r="H65" s="30">
        <v>17812500</v>
      </c>
      <c r="I65" s="31">
        <v>17812500</v>
      </c>
      <c r="J65" s="30">
        <v>34400000</v>
      </c>
      <c r="K65" s="18">
        <v>17812500</v>
      </c>
      <c r="L65" s="31">
        <v>17812500</v>
      </c>
      <c r="M65" s="30">
        <v>22499999.999999996</v>
      </c>
      <c r="N65" s="31">
        <v>25000000</v>
      </c>
      <c r="O65" s="28">
        <v>361247004</v>
      </c>
      <c r="P65" s="37">
        <v>1.0001</v>
      </c>
      <c r="Q65" s="39"/>
      <c r="R65" s="39"/>
      <c r="S65" s="39"/>
      <c r="T65" s="39"/>
      <c r="U65" s="39"/>
      <c r="V65" s="39"/>
      <c r="W65" s="39"/>
      <c r="X65" s="39"/>
      <c r="Y65" s="39"/>
      <c r="Z65" s="39"/>
      <c r="AA65" s="39"/>
      <c r="AB65" s="39"/>
      <c r="AC65" s="39"/>
      <c r="AD65" s="39"/>
      <c r="AE65" s="39"/>
      <c r="AF65" s="39"/>
      <c r="AG65" s="39"/>
      <c r="AH65" s="39"/>
      <c r="AI65" s="39"/>
      <c r="AJ65" s="39"/>
      <c r="AK65" s="39"/>
      <c r="BA65" s="15"/>
    </row>
    <row r="66" spans="1:53" x14ac:dyDescent="0.2">
      <c r="B66" s="7">
        <v>0</v>
      </c>
      <c r="C66" s="7">
        <v>0</v>
      </c>
      <c r="D66" s="7">
        <v>0</v>
      </c>
      <c r="E66" s="7">
        <v>0</v>
      </c>
      <c r="F66" s="7">
        <v>0</v>
      </c>
      <c r="G66" s="7">
        <v>0</v>
      </c>
      <c r="H66" s="7">
        <v>0</v>
      </c>
      <c r="I66" s="7">
        <v>0</v>
      </c>
      <c r="J66" s="7">
        <v>0</v>
      </c>
      <c r="K66" s="7">
        <v>0</v>
      </c>
      <c r="L66" s="7">
        <v>0</v>
      </c>
      <c r="M66" s="7">
        <v>0</v>
      </c>
      <c r="N66" s="7">
        <v>0</v>
      </c>
      <c r="O66" s="7">
        <v>0</v>
      </c>
    </row>
    <row r="67" spans="1:53" x14ac:dyDescent="0.2">
      <c r="F67" s="7"/>
      <c r="G67" s="7"/>
      <c r="H67" s="7"/>
      <c r="I67" s="7"/>
      <c r="J67" s="7"/>
      <c r="K67" s="7"/>
      <c r="L67" s="7"/>
      <c r="M67" s="7"/>
      <c r="N67" s="7"/>
    </row>
    <row r="68" spans="1:53" x14ac:dyDescent="0.2">
      <c r="A68" s="1" t="s">
        <v>72</v>
      </c>
      <c r="B68" s="1"/>
      <c r="C68" s="1"/>
    </row>
    <row r="69" spans="1:53" ht="62.25" customHeight="1" x14ac:dyDescent="0.2">
      <c r="A69" s="19" t="s">
        <v>38</v>
      </c>
      <c r="B69" s="19" t="s">
        <v>823</v>
      </c>
      <c r="C69" s="19" t="s">
        <v>824</v>
      </c>
      <c r="D69" s="19" t="s">
        <v>45</v>
      </c>
      <c r="E69" s="19" t="s">
        <v>46</v>
      </c>
      <c r="F69" s="19" t="s">
        <v>47</v>
      </c>
      <c r="G69" s="19" t="s">
        <v>48</v>
      </c>
      <c r="H69" s="19" t="s">
        <v>49</v>
      </c>
      <c r="I69" s="19" t="s">
        <v>50</v>
      </c>
      <c r="J69" s="19" t="s">
        <v>825</v>
      </c>
      <c r="K69" s="19" t="s">
        <v>51</v>
      </c>
      <c r="L69" s="19" t="s">
        <v>52</v>
      </c>
      <c r="M69" s="19" t="s">
        <v>53</v>
      </c>
      <c r="N69" s="19" t="s">
        <v>54</v>
      </c>
      <c r="O69" s="20" t="s">
        <v>564</v>
      </c>
      <c r="P69" s="26" t="s">
        <v>66</v>
      </c>
      <c r="Q69" s="41"/>
      <c r="R69" s="41"/>
      <c r="S69" s="41"/>
      <c r="T69" s="41"/>
      <c r="U69" s="41"/>
      <c r="V69" s="41"/>
      <c r="W69" s="41"/>
      <c r="X69" s="41"/>
      <c r="Y69" s="41"/>
      <c r="Z69" s="41"/>
      <c r="AA69" s="41"/>
      <c r="AB69" s="41"/>
      <c r="AC69" s="41"/>
      <c r="AD69" s="41"/>
      <c r="AE69" s="41"/>
      <c r="AF69" s="41"/>
      <c r="AG69" s="41"/>
      <c r="AH69" s="41"/>
      <c r="AI69" s="41"/>
      <c r="AJ69" s="41"/>
      <c r="AK69" s="41"/>
    </row>
    <row r="70" spans="1:53" x14ac:dyDescent="0.2">
      <c r="A70" s="5" t="s">
        <v>14</v>
      </c>
      <c r="B70" s="29">
        <v>3379547</v>
      </c>
      <c r="C70" s="29">
        <v>1435000</v>
      </c>
      <c r="D70" s="29">
        <v>13750749.800000001</v>
      </c>
      <c r="E70" s="29">
        <v>2999832.33</v>
      </c>
      <c r="F70" s="29">
        <v>3412133.25</v>
      </c>
      <c r="G70" s="29">
        <v>11679967.1</v>
      </c>
      <c r="H70" s="29">
        <v>5745116.6600000001</v>
      </c>
      <c r="I70" s="29">
        <v>2445705.7999999998</v>
      </c>
      <c r="J70" s="29">
        <v>16831134.780000001</v>
      </c>
      <c r="K70" s="29">
        <v>3801629</v>
      </c>
      <c r="L70" s="29">
        <v>6447852.8799999999</v>
      </c>
      <c r="M70" s="29">
        <v>9710863.4699999988</v>
      </c>
      <c r="N70" s="29">
        <v>10789848.249999998</v>
      </c>
      <c r="O70" s="27">
        <v>92429380.319999993</v>
      </c>
      <c r="P70" s="36">
        <v>0.20050000000000001</v>
      </c>
      <c r="Q70" s="35"/>
      <c r="R70" s="35"/>
      <c r="S70" s="35"/>
      <c r="T70" s="35"/>
      <c r="U70" s="35"/>
      <c r="V70" s="35"/>
      <c r="W70" s="35"/>
      <c r="X70" s="35"/>
      <c r="Y70" s="35"/>
      <c r="Z70" s="35"/>
      <c r="AA70" s="35"/>
      <c r="AB70" s="35"/>
      <c r="AC70" s="35"/>
      <c r="AD70" s="35"/>
      <c r="AE70" s="35"/>
      <c r="AF70" s="35"/>
      <c r="AG70" s="35"/>
      <c r="AH70" s="35"/>
      <c r="AI70" s="35"/>
      <c r="AJ70" s="35"/>
      <c r="AK70" s="35"/>
    </row>
    <row r="71" spans="1:53" x14ac:dyDescent="0.2">
      <c r="A71" s="5" t="s">
        <v>21</v>
      </c>
      <c r="B71" s="29">
        <v>2450613.4</v>
      </c>
      <c r="C71" s="29">
        <v>1982000</v>
      </c>
      <c r="D71" s="29">
        <v>0</v>
      </c>
      <c r="E71" s="29">
        <v>7398595.21</v>
      </c>
      <c r="F71" s="29">
        <v>6930761.54</v>
      </c>
      <c r="G71" s="29">
        <v>37318587</v>
      </c>
      <c r="H71" s="29">
        <v>4115438.85</v>
      </c>
      <c r="I71" s="29">
        <v>11055000</v>
      </c>
      <c r="J71" s="29">
        <v>1614091.1</v>
      </c>
      <c r="K71" s="29">
        <v>0</v>
      </c>
      <c r="L71" s="29">
        <v>0</v>
      </c>
      <c r="M71" s="29">
        <v>0</v>
      </c>
      <c r="N71" s="29">
        <v>0</v>
      </c>
      <c r="O71" s="27">
        <v>72865087.099999994</v>
      </c>
      <c r="P71" s="36">
        <v>0.15809999999999999</v>
      </c>
      <c r="Q71" s="35"/>
      <c r="R71" s="35"/>
      <c r="S71" s="35"/>
      <c r="T71" s="35"/>
      <c r="U71" s="35"/>
      <c r="V71" s="35"/>
      <c r="W71" s="35"/>
      <c r="X71" s="35"/>
      <c r="Y71" s="35"/>
      <c r="Z71" s="35"/>
      <c r="AA71" s="35"/>
      <c r="AB71" s="35"/>
      <c r="AC71" s="35"/>
      <c r="AD71" s="35"/>
      <c r="AE71" s="35"/>
      <c r="AF71" s="35"/>
      <c r="AG71" s="35"/>
      <c r="AH71" s="35"/>
      <c r="AI71" s="35"/>
      <c r="AJ71" s="35"/>
      <c r="AK71" s="35"/>
    </row>
    <row r="72" spans="1:53" x14ac:dyDescent="0.2">
      <c r="A72" s="5" t="s">
        <v>23</v>
      </c>
      <c r="B72" s="29">
        <v>550000</v>
      </c>
      <c r="C72" s="29">
        <v>102146.39</v>
      </c>
      <c r="D72" s="29">
        <v>100000</v>
      </c>
      <c r="E72" s="29">
        <v>1735000</v>
      </c>
      <c r="F72" s="29">
        <v>5852327</v>
      </c>
      <c r="G72" s="29">
        <v>22637026.41</v>
      </c>
      <c r="H72" s="29">
        <v>2603546</v>
      </c>
      <c r="I72" s="29">
        <v>0</v>
      </c>
      <c r="J72" s="29">
        <v>9363531.6699999999</v>
      </c>
      <c r="K72" s="29">
        <v>2250000</v>
      </c>
      <c r="L72" s="29">
        <v>4282667.8</v>
      </c>
      <c r="M72" s="29">
        <v>7153912.6899999985</v>
      </c>
      <c r="N72" s="29">
        <v>7948791.8400000017</v>
      </c>
      <c r="O72" s="27">
        <v>64578949.799999997</v>
      </c>
      <c r="P72" s="36">
        <v>0.1401</v>
      </c>
      <c r="Q72" s="35"/>
      <c r="R72" s="35"/>
      <c r="S72" s="35"/>
      <c r="T72" s="35"/>
      <c r="U72" s="35"/>
      <c r="V72" s="35"/>
      <c r="W72" s="35"/>
      <c r="X72" s="35"/>
      <c r="Y72" s="35"/>
      <c r="Z72" s="35"/>
      <c r="AA72" s="35"/>
      <c r="AB72" s="35"/>
      <c r="AC72" s="35"/>
      <c r="AD72" s="35"/>
      <c r="AE72" s="35"/>
      <c r="AF72" s="35"/>
      <c r="AG72" s="35"/>
      <c r="AH72" s="35"/>
      <c r="AI72" s="35"/>
      <c r="AJ72" s="35"/>
      <c r="AK72" s="35"/>
    </row>
    <row r="73" spans="1:53" x14ac:dyDescent="0.2">
      <c r="A73" s="5" t="s">
        <v>33</v>
      </c>
      <c r="B73" s="29">
        <v>100000</v>
      </c>
      <c r="C73" s="29">
        <v>785824.95</v>
      </c>
      <c r="D73" s="29">
        <v>1131962</v>
      </c>
      <c r="E73" s="29">
        <v>0</v>
      </c>
      <c r="F73" s="29">
        <v>1107664.1299999999</v>
      </c>
      <c r="G73" s="29">
        <v>21128163.710000001</v>
      </c>
      <c r="H73" s="29">
        <v>750000</v>
      </c>
      <c r="I73" s="29">
        <v>2100050</v>
      </c>
      <c r="J73" s="29">
        <v>1473281</v>
      </c>
      <c r="K73" s="29">
        <v>631000</v>
      </c>
      <c r="L73" s="29">
        <v>1204814.79</v>
      </c>
      <c r="M73" s="29">
        <v>4117619.42</v>
      </c>
      <c r="N73" s="29">
        <v>4575132.67</v>
      </c>
      <c r="O73" s="27">
        <v>39105512.670000002</v>
      </c>
      <c r="P73" s="36">
        <v>8.48E-2</v>
      </c>
      <c r="Q73" s="35"/>
      <c r="R73" s="35"/>
      <c r="S73" s="35"/>
      <c r="T73" s="35"/>
      <c r="U73" s="35"/>
      <c r="V73" s="35"/>
      <c r="W73" s="35"/>
      <c r="X73" s="35"/>
      <c r="Y73" s="35"/>
      <c r="Z73" s="35"/>
      <c r="AA73" s="35"/>
      <c r="AB73" s="35"/>
      <c r="AC73" s="35"/>
      <c r="AD73" s="35"/>
      <c r="AE73" s="35"/>
      <c r="AF73" s="35"/>
      <c r="AG73" s="35"/>
      <c r="AH73" s="35"/>
      <c r="AI73" s="35"/>
      <c r="AJ73" s="35"/>
      <c r="AK73" s="35"/>
    </row>
    <row r="74" spans="1:53" x14ac:dyDescent="0.2">
      <c r="A74" s="5" t="s">
        <v>35</v>
      </c>
      <c r="B74" s="29">
        <v>4400000</v>
      </c>
      <c r="C74" s="29">
        <v>2147530.9500000002</v>
      </c>
      <c r="D74" s="29">
        <v>609473.09</v>
      </c>
      <c r="E74" s="29">
        <v>469526.91</v>
      </c>
      <c r="F74" s="29">
        <v>5294932.92</v>
      </c>
      <c r="G74" s="29">
        <v>6175000</v>
      </c>
      <c r="H74" s="29">
        <v>3103398.36</v>
      </c>
      <c r="I74" s="29">
        <v>2699950</v>
      </c>
      <c r="J74" s="29">
        <v>6592758.3300000001</v>
      </c>
      <c r="K74" s="29">
        <v>6899950</v>
      </c>
      <c r="L74" s="29">
        <v>3312824.23</v>
      </c>
      <c r="M74" s="29">
        <v>1905894.77</v>
      </c>
      <c r="N74" s="29">
        <v>2117660.84</v>
      </c>
      <c r="O74" s="27">
        <v>45728900.400000006</v>
      </c>
      <c r="P74" s="36">
        <v>9.9199999999999997E-2</v>
      </c>
      <c r="Q74" s="35"/>
      <c r="R74" s="35"/>
      <c r="S74" s="35"/>
      <c r="T74" s="35"/>
      <c r="U74" s="35"/>
      <c r="V74" s="35"/>
      <c r="W74" s="35"/>
      <c r="X74" s="35"/>
      <c r="Y74" s="35"/>
      <c r="Z74" s="35"/>
      <c r="AA74" s="35"/>
      <c r="AB74" s="35"/>
      <c r="AC74" s="35"/>
      <c r="AD74" s="35"/>
      <c r="AE74" s="35"/>
      <c r="AF74" s="35"/>
      <c r="AG74" s="35"/>
      <c r="AH74" s="35"/>
      <c r="AI74" s="35"/>
      <c r="AJ74" s="35"/>
      <c r="AK74" s="35"/>
    </row>
    <row r="75" spans="1:53" x14ac:dyDescent="0.2">
      <c r="A75" s="5" t="s">
        <v>30</v>
      </c>
      <c r="B75" s="29">
        <v>951783.63</v>
      </c>
      <c r="C75" s="29">
        <v>312048</v>
      </c>
      <c r="D75" s="29">
        <v>100000</v>
      </c>
      <c r="E75" s="29">
        <v>2032533.68</v>
      </c>
      <c r="F75" s="29">
        <v>5560896</v>
      </c>
      <c r="G75" s="29">
        <v>11406826.68</v>
      </c>
      <c r="H75" s="29">
        <v>2350000</v>
      </c>
      <c r="I75" s="29">
        <v>0</v>
      </c>
      <c r="J75" s="29">
        <v>1569042.25</v>
      </c>
      <c r="K75" s="29">
        <v>3805416.88</v>
      </c>
      <c r="L75" s="29">
        <v>1994853.05</v>
      </c>
      <c r="M75" s="29">
        <v>2825496.4500000007</v>
      </c>
      <c r="N75" s="29">
        <v>3139440.5</v>
      </c>
      <c r="O75" s="27">
        <v>36048337.119999997</v>
      </c>
      <c r="P75" s="36">
        <v>7.8200000000000006E-2</v>
      </c>
      <c r="Q75" s="35"/>
      <c r="R75" s="35"/>
      <c r="S75" s="35"/>
      <c r="T75" s="35"/>
      <c r="U75" s="35"/>
      <c r="V75" s="35"/>
      <c r="W75" s="35"/>
      <c r="X75" s="35"/>
      <c r="Y75" s="35"/>
      <c r="Z75" s="35"/>
      <c r="AA75" s="35"/>
      <c r="AB75" s="35"/>
      <c r="AC75" s="35"/>
      <c r="AD75" s="35"/>
      <c r="AE75" s="35"/>
      <c r="AF75" s="35"/>
      <c r="AG75" s="35"/>
      <c r="AH75" s="35"/>
      <c r="AI75" s="35"/>
      <c r="AJ75" s="35"/>
      <c r="AK75" s="35"/>
    </row>
    <row r="76" spans="1:53" x14ac:dyDescent="0.2">
      <c r="A76" s="5" t="s">
        <v>27</v>
      </c>
      <c r="B76" s="29">
        <v>750000</v>
      </c>
      <c r="C76" s="29">
        <v>13670000</v>
      </c>
      <c r="D76" s="29">
        <v>1215579</v>
      </c>
      <c r="E76" s="29">
        <v>5435010</v>
      </c>
      <c r="F76" s="29">
        <v>8010000</v>
      </c>
      <c r="G76" s="29">
        <v>8469237.1400000006</v>
      </c>
      <c r="H76" s="29">
        <v>153000</v>
      </c>
      <c r="I76" s="29">
        <v>1596250</v>
      </c>
      <c r="J76" s="29">
        <v>5049283</v>
      </c>
      <c r="K76" s="29">
        <v>2897500</v>
      </c>
      <c r="L76" s="29">
        <v>3551133.3200000003</v>
      </c>
      <c r="M76" s="29">
        <v>82834.98</v>
      </c>
      <c r="N76" s="29">
        <v>92038.86</v>
      </c>
      <c r="O76" s="27">
        <v>50971866.299999997</v>
      </c>
      <c r="P76" s="36">
        <v>0.1106</v>
      </c>
      <c r="Q76" s="35"/>
      <c r="R76" s="35"/>
      <c r="S76" s="35"/>
      <c r="T76" s="35"/>
      <c r="U76" s="35"/>
      <c r="V76" s="35"/>
      <c r="W76" s="35"/>
      <c r="X76" s="35"/>
      <c r="Y76" s="35"/>
      <c r="Z76" s="35"/>
      <c r="AA76" s="35"/>
      <c r="AB76" s="35"/>
      <c r="AC76" s="35"/>
      <c r="AD76" s="35"/>
      <c r="AE76" s="35"/>
      <c r="AF76" s="35"/>
      <c r="AG76" s="35"/>
      <c r="AH76" s="35"/>
      <c r="AI76" s="35"/>
      <c r="AJ76" s="35"/>
      <c r="AK76" s="35"/>
    </row>
    <row r="77" spans="1:53" x14ac:dyDescent="0.2">
      <c r="A77" s="5" t="s">
        <v>37</v>
      </c>
      <c r="B77" s="29">
        <v>3239500</v>
      </c>
      <c r="C77" s="29">
        <v>2917764.36</v>
      </c>
      <c r="D77" s="29">
        <v>100000</v>
      </c>
      <c r="E77" s="29">
        <v>518163.74</v>
      </c>
      <c r="F77" s="29">
        <v>3341833.68</v>
      </c>
      <c r="G77" s="29">
        <v>3895473.42</v>
      </c>
      <c r="H77" s="29">
        <v>0</v>
      </c>
      <c r="I77" s="29">
        <v>335000</v>
      </c>
      <c r="J77" s="29">
        <v>2120004</v>
      </c>
      <c r="K77" s="29">
        <v>425000</v>
      </c>
      <c r="L77" s="29">
        <v>12259.7</v>
      </c>
      <c r="M77" s="29">
        <v>198107.77000000002</v>
      </c>
      <c r="N77" s="29">
        <v>220119.74</v>
      </c>
      <c r="O77" s="27">
        <v>17323226.409999996</v>
      </c>
      <c r="P77" s="36">
        <v>3.7600000000000001E-2</v>
      </c>
      <c r="Q77" s="35"/>
      <c r="R77" s="35"/>
      <c r="S77" s="35"/>
      <c r="T77" s="35"/>
      <c r="U77" s="35"/>
      <c r="V77" s="35"/>
      <c r="W77" s="35"/>
      <c r="X77" s="35"/>
      <c r="Y77" s="35"/>
      <c r="Z77" s="35"/>
      <c r="AA77" s="35"/>
      <c r="AB77" s="35"/>
      <c r="AC77" s="35"/>
      <c r="AD77" s="35"/>
      <c r="AE77" s="35"/>
      <c r="AF77" s="35"/>
      <c r="AG77" s="35"/>
      <c r="AH77" s="35"/>
      <c r="AI77" s="35"/>
      <c r="AJ77" s="35"/>
      <c r="AK77" s="35"/>
    </row>
    <row r="78" spans="1:53" x14ac:dyDescent="0.2">
      <c r="A78" s="5" t="s">
        <v>22</v>
      </c>
      <c r="B78" s="29">
        <v>377457.06</v>
      </c>
      <c r="C78" s="29">
        <v>100000</v>
      </c>
      <c r="D78" s="29">
        <v>0</v>
      </c>
      <c r="E78" s="29">
        <v>505000</v>
      </c>
      <c r="F78" s="29">
        <v>338000</v>
      </c>
      <c r="G78" s="29">
        <v>1635294.4100000001</v>
      </c>
      <c r="H78" s="29">
        <v>0</v>
      </c>
      <c r="I78" s="29">
        <v>0</v>
      </c>
      <c r="J78" s="29">
        <v>1824000</v>
      </c>
      <c r="K78" s="29">
        <v>0</v>
      </c>
      <c r="L78" s="29">
        <v>5000000</v>
      </c>
      <c r="M78" s="29">
        <v>0</v>
      </c>
      <c r="N78" s="29">
        <v>0</v>
      </c>
      <c r="O78" s="27">
        <v>9779751.4700000007</v>
      </c>
      <c r="P78" s="36">
        <v>2.12E-2</v>
      </c>
      <c r="Q78" s="35"/>
      <c r="R78" s="35"/>
      <c r="S78" s="35"/>
      <c r="T78" s="35"/>
      <c r="U78" s="35"/>
      <c r="V78" s="35"/>
      <c r="W78" s="35"/>
      <c r="X78" s="35"/>
      <c r="Y78" s="35"/>
      <c r="Z78" s="35"/>
      <c r="AA78" s="35"/>
      <c r="AB78" s="35"/>
      <c r="AC78" s="35"/>
      <c r="AD78" s="35"/>
      <c r="AE78" s="35"/>
      <c r="AF78" s="35"/>
      <c r="AG78" s="35"/>
      <c r="AH78" s="35"/>
      <c r="AI78" s="35"/>
      <c r="AJ78" s="35"/>
      <c r="AK78" s="35"/>
    </row>
    <row r="79" spans="1:53" x14ac:dyDescent="0.2">
      <c r="A79" s="5" t="s">
        <v>26</v>
      </c>
      <c r="B79" s="29">
        <v>0</v>
      </c>
      <c r="C79" s="29">
        <v>0</v>
      </c>
      <c r="D79" s="29">
        <v>0</v>
      </c>
      <c r="E79" s="29">
        <v>676000</v>
      </c>
      <c r="F79" s="29">
        <v>2158741.5</v>
      </c>
      <c r="G79" s="29">
        <v>1937088.38</v>
      </c>
      <c r="H79" s="29">
        <v>0</v>
      </c>
      <c r="I79" s="29">
        <v>250000</v>
      </c>
      <c r="J79" s="29">
        <v>0</v>
      </c>
      <c r="K79" s="29">
        <v>0</v>
      </c>
      <c r="L79" s="29">
        <v>0</v>
      </c>
      <c r="M79" s="29">
        <v>0</v>
      </c>
      <c r="N79" s="29">
        <v>0</v>
      </c>
      <c r="O79" s="27">
        <v>5021829.88</v>
      </c>
      <c r="P79" s="36">
        <v>1.09E-2</v>
      </c>
      <c r="Q79" s="35"/>
      <c r="R79" s="35"/>
      <c r="S79" s="35"/>
      <c r="T79" s="35"/>
      <c r="U79" s="35"/>
      <c r="V79" s="35"/>
      <c r="W79" s="35"/>
      <c r="X79" s="35"/>
      <c r="Y79" s="35"/>
      <c r="Z79" s="35"/>
      <c r="AA79" s="35"/>
      <c r="AB79" s="35"/>
      <c r="AC79" s="35"/>
      <c r="AD79" s="35"/>
      <c r="AE79" s="35"/>
      <c r="AF79" s="35"/>
      <c r="AG79" s="35"/>
      <c r="AH79" s="35"/>
      <c r="AI79" s="35"/>
      <c r="AJ79" s="35"/>
      <c r="AK79" s="35"/>
    </row>
    <row r="80" spans="1:53" x14ac:dyDescent="0.2">
      <c r="A80" s="5" t="s">
        <v>34</v>
      </c>
      <c r="B80" s="29">
        <v>0</v>
      </c>
      <c r="C80" s="29">
        <v>0</v>
      </c>
      <c r="D80" s="29">
        <v>0</v>
      </c>
      <c r="E80" s="29">
        <v>0</v>
      </c>
      <c r="F80" s="29">
        <v>0</v>
      </c>
      <c r="G80" s="29">
        <v>0</v>
      </c>
      <c r="H80" s="29">
        <v>0</v>
      </c>
      <c r="I80" s="29">
        <v>0</v>
      </c>
      <c r="J80" s="29">
        <v>0</v>
      </c>
      <c r="K80" s="29">
        <v>3560000</v>
      </c>
      <c r="L80" s="29">
        <v>0</v>
      </c>
      <c r="M80" s="29">
        <v>0</v>
      </c>
      <c r="N80" s="29">
        <v>0</v>
      </c>
      <c r="O80" s="27">
        <v>3560000</v>
      </c>
      <c r="P80" s="36">
        <v>7.7000000000000002E-3</v>
      </c>
      <c r="Q80" s="35"/>
      <c r="R80" s="35"/>
      <c r="S80" s="35"/>
      <c r="T80" s="35"/>
      <c r="U80" s="35"/>
      <c r="V80" s="35"/>
      <c r="W80" s="35"/>
      <c r="X80" s="35"/>
      <c r="Y80" s="35"/>
      <c r="Z80" s="35"/>
      <c r="AA80" s="35"/>
      <c r="AB80" s="35"/>
      <c r="AC80" s="35"/>
      <c r="AD80" s="35"/>
      <c r="AE80" s="35"/>
      <c r="AF80" s="35"/>
      <c r="AG80" s="35"/>
      <c r="AH80" s="35"/>
      <c r="AI80" s="35"/>
      <c r="AJ80" s="35"/>
      <c r="AK80" s="35"/>
    </row>
    <row r="81" spans="1:53" x14ac:dyDescent="0.2">
      <c r="A81" s="5" t="s">
        <v>25</v>
      </c>
      <c r="B81" s="29">
        <v>1100000</v>
      </c>
      <c r="C81" s="29">
        <v>375000</v>
      </c>
      <c r="D81" s="29">
        <v>725000</v>
      </c>
      <c r="E81" s="29">
        <v>1050000</v>
      </c>
      <c r="F81" s="29">
        <v>350168.13</v>
      </c>
      <c r="G81" s="29">
        <v>3073362</v>
      </c>
      <c r="H81" s="29">
        <v>125000</v>
      </c>
      <c r="I81" s="29">
        <v>1226250</v>
      </c>
      <c r="J81" s="29">
        <v>346250</v>
      </c>
      <c r="K81" s="29">
        <v>0</v>
      </c>
      <c r="L81" s="29">
        <v>0</v>
      </c>
      <c r="M81" s="29">
        <v>0</v>
      </c>
      <c r="N81" s="29">
        <v>0</v>
      </c>
      <c r="O81" s="27">
        <v>8371030.1299999999</v>
      </c>
      <c r="P81" s="36">
        <v>1.8200000000000001E-2</v>
      </c>
      <c r="Q81" s="35"/>
      <c r="R81" s="35"/>
      <c r="S81" s="35"/>
      <c r="T81" s="35"/>
      <c r="U81" s="35"/>
      <c r="V81" s="35"/>
      <c r="W81" s="35"/>
      <c r="X81" s="35"/>
      <c r="Y81" s="35"/>
      <c r="Z81" s="35"/>
      <c r="AA81" s="35"/>
      <c r="AB81" s="35"/>
      <c r="AC81" s="35"/>
      <c r="AD81" s="35"/>
      <c r="AE81" s="35"/>
      <c r="AF81" s="35"/>
      <c r="AG81" s="35"/>
      <c r="AH81" s="35"/>
      <c r="AI81" s="35"/>
      <c r="AJ81" s="35"/>
      <c r="AK81" s="35"/>
      <c r="AL81" s="35"/>
      <c r="AM81" s="7"/>
      <c r="AN81" s="7"/>
      <c r="AO81" s="7"/>
    </row>
    <row r="82" spans="1:53" x14ac:dyDescent="0.2">
      <c r="A82" s="5" t="s">
        <v>41</v>
      </c>
      <c r="B82" s="29">
        <v>1124293.54</v>
      </c>
      <c r="C82" s="29">
        <v>100000</v>
      </c>
      <c r="D82" s="29">
        <v>1000000</v>
      </c>
      <c r="E82" s="29">
        <v>0</v>
      </c>
      <c r="F82" s="29">
        <v>1462839.49</v>
      </c>
      <c r="G82" s="29">
        <v>2259231.98</v>
      </c>
      <c r="H82" s="29">
        <v>1254868.6000000001</v>
      </c>
      <c r="I82" s="29">
        <v>0</v>
      </c>
      <c r="J82" s="29">
        <v>0</v>
      </c>
      <c r="K82" s="29">
        <v>0</v>
      </c>
      <c r="L82" s="29">
        <v>0</v>
      </c>
      <c r="M82" s="29">
        <v>0</v>
      </c>
      <c r="N82" s="29">
        <v>0</v>
      </c>
      <c r="O82" s="27">
        <v>7201233.6099999994</v>
      </c>
      <c r="P82" s="36">
        <v>1.5599999999999999E-2</v>
      </c>
      <c r="Q82" s="35"/>
      <c r="R82" s="35"/>
      <c r="S82" s="35"/>
      <c r="T82" s="35"/>
      <c r="U82" s="35"/>
      <c r="V82" s="35"/>
      <c r="W82" s="35"/>
      <c r="X82" s="35"/>
      <c r="Y82" s="35"/>
      <c r="Z82" s="35"/>
      <c r="AA82" s="35"/>
      <c r="AB82" s="35"/>
      <c r="AC82" s="35"/>
      <c r="AD82" s="35"/>
      <c r="AE82" s="35"/>
      <c r="AF82" s="35"/>
      <c r="AG82" s="35"/>
      <c r="AH82" s="35"/>
      <c r="AI82" s="35"/>
      <c r="AJ82" s="35"/>
      <c r="AK82" s="35"/>
    </row>
    <row r="83" spans="1:53" x14ac:dyDescent="0.2">
      <c r="A83" s="5" t="s">
        <v>31</v>
      </c>
      <c r="B83" s="29">
        <v>1000000</v>
      </c>
      <c r="C83" s="29">
        <v>0</v>
      </c>
      <c r="D83" s="29">
        <v>0</v>
      </c>
      <c r="E83" s="29">
        <v>0</v>
      </c>
      <c r="F83" s="29">
        <v>0</v>
      </c>
      <c r="G83" s="29">
        <v>1000000</v>
      </c>
      <c r="H83" s="29">
        <v>666667</v>
      </c>
      <c r="I83" s="29">
        <v>0</v>
      </c>
      <c r="J83" s="29">
        <v>0</v>
      </c>
      <c r="K83" s="29">
        <v>0</v>
      </c>
      <c r="L83" s="29">
        <v>0</v>
      </c>
      <c r="M83" s="29">
        <v>0</v>
      </c>
      <c r="N83" s="29">
        <v>0</v>
      </c>
      <c r="O83" s="27">
        <v>2666667</v>
      </c>
      <c r="P83" s="36">
        <v>5.7999999999999996E-3</v>
      </c>
      <c r="Q83" s="35"/>
      <c r="R83" s="35"/>
      <c r="S83" s="35"/>
      <c r="T83" s="35"/>
      <c r="U83" s="35"/>
      <c r="V83" s="35"/>
      <c r="W83" s="35"/>
      <c r="X83" s="35"/>
      <c r="Y83" s="35"/>
      <c r="Z83" s="35"/>
      <c r="AA83" s="35"/>
      <c r="AB83" s="35"/>
      <c r="AC83" s="35"/>
      <c r="AD83" s="35"/>
      <c r="AE83" s="35"/>
      <c r="AF83" s="35"/>
      <c r="AG83" s="35"/>
      <c r="AH83" s="35"/>
      <c r="AI83" s="35"/>
      <c r="AJ83" s="35"/>
      <c r="AK83" s="35"/>
    </row>
    <row r="84" spans="1:53" x14ac:dyDescent="0.2">
      <c r="A84" s="5" t="s">
        <v>28</v>
      </c>
      <c r="B84" s="29">
        <v>350000</v>
      </c>
      <c r="C84" s="29">
        <v>0</v>
      </c>
      <c r="D84" s="29">
        <v>572000</v>
      </c>
      <c r="E84" s="29">
        <v>100000</v>
      </c>
      <c r="F84" s="29">
        <v>1780993</v>
      </c>
      <c r="G84" s="29">
        <v>758333</v>
      </c>
      <c r="H84" s="29">
        <v>333333</v>
      </c>
      <c r="I84" s="29">
        <v>0</v>
      </c>
      <c r="J84" s="29">
        <v>0</v>
      </c>
      <c r="K84" s="29">
        <v>0</v>
      </c>
      <c r="L84" s="29">
        <v>0</v>
      </c>
      <c r="M84" s="29">
        <v>0</v>
      </c>
      <c r="N84" s="29">
        <v>0</v>
      </c>
      <c r="O84" s="27">
        <v>3894659</v>
      </c>
      <c r="P84" s="36">
        <v>8.3999999999999995E-3</v>
      </c>
      <c r="Q84" s="35"/>
      <c r="R84" s="35"/>
      <c r="S84" s="35"/>
      <c r="T84" s="35"/>
      <c r="U84" s="35"/>
      <c r="V84" s="35"/>
      <c r="W84" s="35"/>
      <c r="X84" s="35"/>
      <c r="Y84" s="35"/>
      <c r="Z84" s="35"/>
      <c r="AA84" s="35"/>
      <c r="AB84" s="35"/>
      <c r="AC84" s="35"/>
      <c r="AD84" s="35"/>
      <c r="AE84" s="35"/>
      <c r="AF84" s="35"/>
      <c r="AG84" s="35"/>
      <c r="AH84" s="35"/>
      <c r="AI84" s="35"/>
      <c r="AJ84" s="35"/>
      <c r="AK84" s="35"/>
    </row>
    <row r="85" spans="1:53" x14ac:dyDescent="0.2">
      <c r="A85" s="5" t="s">
        <v>13</v>
      </c>
      <c r="B85" s="29">
        <v>0</v>
      </c>
      <c r="C85" s="29">
        <v>0</v>
      </c>
      <c r="D85" s="29">
        <v>0</v>
      </c>
      <c r="E85" s="29">
        <v>0</v>
      </c>
      <c r="F85" s="29">
        <v>0</v>
      </c>
      <c r="G85" s="29">
        <v>100000</v>
      </c>
      <c r="H85" s="29">
        <v>0</v>
      </c>
      <c r="I85" s="29">
        <v>0</v>
      </c>
      <c r="J85" s="29">
        <v>0</v>
      </c>
      <c r="K85" s="29">
        <v>0</v>
      </c>
      <c r="L85" s="29">
        <v>33387.5</v>
      </c>
      <c r="M85" s="29">
        <v>539517.41</v>
      </c>
      <c r="N85" s="29">
        <v>599463.77</v>
      </c>
      <c r="O85" s="27">
        <v>1272368.6800000002</v>
      </c>
      <c r="P85" s="36">
        <v>2.8E-3</v>
      </c>
      <c r="Q85" s="35"/>
      <c r="R85" s="35"/>
      <c r="S85" s="35"/>
      <c r="T85" s="35"/>
      <c r="U85" s="35"/>
      <c r="V85" s="35"/>
      <c r="W85" s="35"/>
      <c r="X85" s="35"/>
      <c r="Y85" s="35"/>
      <c r="Z85" s="35"/>
      <c r="AA85" s="35"/>
      <c r="AB85" s="35"/>
      <c r="AC85" s="35"/>
      <c r="AD85" s="35"/>
      <c r="AE85" s="35"/>
      <c r="AF85" s="35"/>
      <c r="AG85" s="35"/>
      <c r="AH85" s="35"/>
      <c r="AI85" s="35"/>
      <c r="AJ85" s="35"/>
      <c r="AK85" s="35"/>
    </row>
    <row r="86" spans="1:53" x14ac:dyDescent="0.2">
      <c r="A86" s="5" t="s">
        <v>36</v>
      </c>
      <c r="B86" s="29">
        <v>100000</v>
      </c>
      <c r="C86" s="29">
        <v>0</v>
      </c>
      <c r="D86" s="29">
        <v>0</v>
      </c>
      <c r="E86" s="29">
        <v>0</v>
      </c>
      <c r="F86" s="29">
        <v>100000</v>
      </c>
      <c r="G86" s="29">
        <v>0</v>
      </c>
      <c r="H86" s="29">
        <v>0</v>
      </c>
      <c r="I86" s="29">
        <v>0</v>
      </c>
      <c r="J86" s="29">
        <v>0</v>
      </c>
      <c r="K86" s="29">
        <v>0</v>
      </c>
      <c r="L86" s="29">
        <v>0</v>
      </c>
      <c r="M86" s="29">
        <v>0</v>
      </c>
      <c r="N86" s="29">
        <v>0</v>
      </c>
      <c r="O86" s="27">
        <v>200000</v>
      </c>
      <c r="P86" s="36">
        <v>4.0000000000000002E-4</v>
      </c>
      <c r="Q86" s="35"/>
      <c r="R86" s="35"/>
      <c r="S86" s="35"/>
      <c r="T86" s="35"/>
      <c r="U86" s="35"/>
      <c r="V86" s="35"/>
      <c r="W86" s="35"/>
      <c r="X86" s="35"/>
      <c r="Y86" s="35"/>
      <c r="Z86" s="35"/>
      <c r="AA86" s="35"/>
      <c r="AB86" s="35"/>
      <c r="AC86" s="35"/>
      <c r="AD86" s="35"/>
      <c r="AE86" s="35"/>
      <c r="AF86" s="35"/>
      <c r="AG86" s="35"/>
      <c r="AH86" s="35"/>
      <c r="AI86" s="35"/>
      <c r="AJ86" s="35"/>
      <c r="AK86" s="35"/>
    </row>
    <row r="87" spans="1:53" x14ac:dyDescent="0.2">
      <c r="A87" s="17" t="s">
        <v>64</v>
      </c>
      <c r="B87" s="18">
        <v>19873194.630000003</v>
      </c>
      <c r="C87" s="18">
        <v>23927314.649999999</v>
      </c>
      <c r="D87" s="18">
        <v>19304763.890000001</v>
      </c>
      <c r="E87" s="25">
        <v>22919661.869999997</v>
      </c>
      <c r="F87" s="30">
        <v>45701290.640000001</v>
      </c>
      <c r="G87" s="31">
        <v>133473591.23</v>
      </c>
      <c r="H87" s="30">
        <v>21200368.469999999</v>
      </c>
      <c r="I87" s="31">
        <v>21708205.800000001</v>
      </c>
      <c r="J87" s="30">
        <v>46783376.130000003</v>
      </c>
      <c r="K87" s="18">
        <v>24270495.879999999</v>
      </c>
      <c r="L87" s="31">
        <v>25839793.27</v>
      </c>
      <c r="M87" s="30">
        <v>26534246.959999997</v>
      </c>
      <c r="N87" s="31">
        <v>29482496.469999995</v>
      </c>
      <c r="O87" s="28">
        <v>461018799.89000005</v>
      </c>
      <c r="P87" s="37">
        <v>1.0001</v>
      </c>
      <c r="Q87" s="39"/>
      <c r="R87" s="39"/>
      <c r="S87" s="39"/>
      <c r="T87" s="39"/>
      <c r="U87" s="39"/>
      <c r="V87" s="39"/>
      <c r="W87" s="39"/>
      <c r="X87" s="39"/>
      <c r="Y87" s="39"/>
      <c r="Z87" s="39"/>
      <c r="AA87" s="39"/>
      <c r="AB87" s="39"/>
      <c r="AC87" s="39"/>
      <c r="AD87" s="39"/>
      <c r="AE87" s="39"/>
      <c r="AF87" s="39"/>
      <c r="AG87" s="39"/>
      <c r="AH87" s="39"/>
      <c r="AI87" s="39"/>
      <c r="AJ87" s="39"/>
      <c r="AK87" s="39"/>
      <c r="BA87" s="15"/>
    </row>
    <row r="88" spans="1:53" x14ac:dyDescent="0.2">
      <c r="B88" s="7">
        <v>0</v>
      </c>
      <c r="C88" s="7">
        <v>0</v>
      </c>
      <c r="D88" s="7">
        <v>0</v>
      </c>
      <c r="E88" s="7">
        <v>0</v>
      </c>
      <c r="F88" s="7">
        <v>0</v>
      </c>
      <c r="G88" s="7">
        <v>0</v>
      </c>
      <c r="H88" s="7">
        <v>0</v>
      </c>
      <c r="I88" s="7">
        <v>0</v>
      </c>
      <c r="J88" s="7">
        <v>0</v>
      </c>
      <c r="K88" s="7">
        <v>0</v>
      </c>
      <c r="L88" s="7">
        <v>0</v>
      </c>
      <c r="M88" s="7">
        <v>0</v>
      </c>
      <c r="N88" s="7">
        <v>0</v>
      </c>
      <c r="O88" s="7">
        <v>0</v>
      </c>
    </row>
    <row r="90" spans="1:53" x14ac:dyDescent="0.2">
      <c r="A90" s="1" t="s">
        <v>73</v>
      </c>
      <c r="B90" s="1"/>
      <c r="C90" s="1"/>
    </row>
    <row r="91" spans="1:53" ht="65.25" customHeight="1" x14ac:dyDescent="0.2">
      <c r="A91" s="19" t="s">
        <v>11</v>
      </c>
      <c r="B91" s="19" t="s">
        <v>823</v>
      </c>
      <c r="C91" s="19" t="s">
        <v>824</v>
      </c>
      <c r="D91" s="19" t="s">
        <v>45</v>
      </c>
      <c r="E91" s="19" t="s">
        <v>46</v>
      </c>
      <c r="F91" s="19" t="s">
        <v>47</v>
      </c>
      <c r="G91" s="19" t="s">
        <v>48</v>
      </c>
      <c r="H91" s="19" t="s">
        <v>49</v>
      </c>
      <c r="I91" s="19" t="s">
        <v>50</v>
      </c>
      <c r="J91" s="19" t="s">
        <v>825</v>
      </c>
      <c r="K91" s="19" t="s">
        <v>51</v>
      </c>
      <c r="L91" s="19" t="s">
        <v>52</v>
      </c>
      <c r="M91" s="19" t="s">
        <v>53</v>
      </c>
      <c r="N91" s="19" t="s">
        <v>54</v>
      </c>
      <c r="O91" s="20" t="s">
        <v>564</v>
      </c>
      <c r="P91" s="26" t="s">
        <v>66</v>
      </c>
      <c r="Q91" s="41"/>
      <c r="R91" s="41"/>
      <c r="S91" s="41"/>
      <c r="T91" s="41"/>
      <c r="U91" s="41"/>
      <c r="V91" s="41"/>
      <c r="W91" s="41"/>
      <c r="X91" s="41"/>
      <c r="Y91" s="41"/>
      <c r="Z91" s="41"/>
      <c r="AA91" s="41"/>
      <c r="AB91" s="41"/>
      <c r="AC91" s="41"/>
      <c r="AD91" s="41"/>
      <c r="AE91" s="41"/>
      <c r="AF91" s="41"/>
      <c r="AG91" s="41"/>
      <c r="AH91" s="41"/>
      <c r="AI91" s="41"/>
      <c r="AJ91" s="41"/>
      <c r="AK91" s="41"/>
    </row>
    <row r="92" spans="1:53" x14ac:dyDescent="0.2">
      <c r="A92" s="5" t="s">
        <v>43</v>
      </c>
      <c r="B92" s="29">
        <v>8153881.1800000016</v>
      </c>
      <c r="C92" s="29">
        <v>12716386.119999997</v>
      </c>
      <c r="D92" s="29">
        <v>2115090.7700000014</v>
      </c>
      <c r="E92" s="29">
        <v>4123183.1099999985</v>
      </c>
      <c r="F92" s="29">
        <v>21512320.509999998</v>
      </c>
      <c r="G92" s="29">
        <v>54702941.649999999</v>
      </c>
      <c r="H92" s="29">
        <v>12075184.5</v>
      </c>
      <c r="I92" s="29">
        <v>3042297.83</v>
      </c>
      <c r="J92" s="29">
        <v>14399235.76</v>
      </c>
      <c r="K92" s="29">
        <v>6878113.0499999998</v>
      </c>
      <c r="L92" s="29">
        <v>9998118.8599999994</v>
      </c>
      <c r="M92" s="29">
        <v>5238735.5700000012</v>
      </c>
      <c r="N92" s="29">
        <v>6270145.8799999971</v>
      </c>
      <c r="O92" s="27">
        <v>161225634.79000002</v>
      </c>
      <c r="P92" s="36">
        <v>0.44629999999999997</v>
      </c>
      <c r="Q92" s="35"/>
      <c r="R92" s="35"/>
      <c r="S92" s="35"/>
      <c r="T92" s="35"/>
      <c r="U92" s="35"/>
      <c r="V92" s="35"/>
      <c r="W92" s="35"/>
      <c r="X92" s="35"/>
      <c r="Y92" s="35"/>
      <c r="Z92" s="35"/>
      <c r="AA92" s="35"/>
      <c r="AB92" s="35"/>
      <c r="AC92" s="35"/>
      <c r="AD92" s="35"/>
      <c r="AE92" s="35"/>
      <c r="AF92" s="35"/>
      <c r="AG92" s="35"/>
      <c r="AH92" s="35"/>
      <c r="AI92" s="35"/>
      <c r="AJ92" s="35"/>
      <c r="AK92" s="35"/>
    </row>
    <row r="93" spans="1:53" x14ac:dyDescent="0.2">
      <c r="A93" s="5" t="s">
        <v>12</v>
      </c>
      <c r="B93" s="29">
        <v>1387186.8199999998</v>
      </c>
      <c r="C93" s="29">
        <v>299797.20000000251</v>
      </c>
      <c r="D93" s="29">
        <v>907615.27999999747</v>
      </c>
      <c r="E93" s="29">
        <v>1025000</v>
      </c>
      <c r="F93" s="29">
        <v>4456922.18</v>
      </c>
      <c r="G93" s="29">
        <v>17526706.18</v>
      </c>
      <c r="H93" s="29">
        <v>805939.63</v>
      </c>
      <c r="I93" s="29">
        <v>2499950</v>
      </c>
      <c r="J93" s="29">
        <v>9551245.0700000003</v>
      </c>
      <c r="K93" s="29">
        <v>7151914.4100000001</v>
      </c>
      <c r="L93" s="29">
        <v>3766178.8800000008</v>
      </c>
      <c r="M93" s="29">
        <v>11677314.26</v>
      </c>
      <c r="N93" s="29">
        <v>12525464.949999997</v>
      </c>
      <c r="O93" s="27">
        <v>73581234.859999999</v>
      </c>
      <c r="P93" s="36">
        <v>0.20369999999999999</v>
      </c>
    </row>
    <row r="94" spans="1:53" x14ac:dyDescent="0.2">
      <c r="A94" s="5" t="s">
        <v>223</v>
      </c>
      <c r="B94" s="29">
        <v>2812785.23</v>
      </c>
      <c r="C94" s="29">
        <v>1361816.68</v>
      </c>
      <c r="D94" s="29">
        <v>50000</v>
      </c>
      <c r="E94" s="29">
        <v>5842353.5800000001</v>
      </c>
      <c r="F94" s="29">
        <v>3895015.67</v>
      </c>
      <c r="G94" s="29">
        <v>16561024.42</v>
      </c>
      <c r="H94" s="29">
        <v>3901498.79</v>
      </c>
      <c r="I94" s="29">
        <v>8906874.0399999991</v>
      </c>
      <c r="J94" s="29">
        <v>7051781.3100000005</v>
      </c>
      <c r="K94" s="29">
        <v>961264.01</v>
      </c>
      <c r="L94" s="29">
        <v>2553869.7000000002</v>
      </c>
      <c r="M94" s="29">
        <v>3655623.870000001</v>
      </c>
      <c r="N94" s="29">
        <v>4061804.4200000004</v>
      </c>
      <c r="O94" s="27">
        <v>61615711.719999999</v>
      </c>
      <c r="P94" s="36">
        <v>0.1706</v>
      </c>
      <c r="AL94" s="35"/>
      <c r="AM94" s="7"/>
      <c r="AN94" s="7"/>
      <c r="AO94" s="7"/>
    </row>
    <row r="95" spans="1:53" x14ac:dyDescent="0.2">
      <c r="A95" s="5" t="s">
        <v>32</v>
      </c>
      <c r="B95" s="29">
        <v>2675000</v>
      </c>
      <c r="C95" s="29">
        <v>2837500</v>
      </c>
      <c r="D95" s="29">
        <v>14150434.9</v>
      </c>
      <c r="E95" s="29">
        <v>2449199.8499999996</v>
      </c>
      <c r="F95" s="29">
        <v>900050</v>
      </c>
      <c r="G95" s="29">
        <v>6809881.4300000006</v>
      </c>
      <c r="H95" s="29">
        <v>365883.9</v>
      </c>
      <c r="I95" s="29">
        <v>922852.9</v>
      </c>
      <c r="J95" s="29">
        <v>2975711.09</v>
      </c>
      <c r="K95" s="29">
        <v>2821208.5300000003</v>
      </c>
      <c r="L95" s="29">
        <v>1494332.56</v>
      </c>
      <c r="M95" s="29">
        <v>1928326.2999999998</v>
      </c>
      <c r="N95" s="29">
        <v>2142584.7500000005</v>
      </c>
      <c r="O95" s="27">
        <v>42472966.209999993</v>
      </c>
      <c r="P95" s="36">
        <v>0.1176</v>
      </c>
    </row>
    <row r="96" spans="1:53" x14ac:dyDescent="0.2">
      <c r="A96" s="5" t="s">
        <v>24</v>
      </c>
      <c r="B96" s="29">
        <v>0</v>
      </c>
      <c r="C96" s="29">
        <v>0</v>
      </c>
      <c r="D96" s="29">
        <v>0</v>
      </c>
      <c r="E96" s="29">
        <v>3375500</v>
      </c>
      <c r="F96" s="29">
        <v>4169413.5</v>
      </c>
      <c r="G96" s="29">
        <v>4414535.97</v>
      </c>
      <c r="H96" s="29">
        <v>50000</v>
      </c>
      <c r="I96" s="29">
        <v>2340525.23</v>
      </c>
      <c r="J96" s="29">
        <v>162024.76999999999</v>
      </c>
      <c r="K96" s="29">
        <v>0</v>
      </c>
      <c r="L96" s="29">
        <v>0</v>
      </c>
      <c r="M96" s="29">
        <v>0</v>
      </c>
      <c r="N96" s="29">
        <v>0</v>
      </c>
      <c r="O96" s="27">
        <v>14511999.469999999</v>
      </c>
      <c r="P96" s="36">
        <v>4.02E-2</v>
      </c>
    </row>
    <row r="97" spans="1:53" x14ac:dyDescent="0.2">
      <c r="A97" s="5" t="s">
        <v>221</v>
      </c>
      <c r="B97" s="29">
        <v>2421146.77</v>
      </c>
      <c r="C97" s="29">
        <v>284500</v>
      </c>
      <c r="D97" s="29">
        <v>276859.05</v>
      </c>
      <c r="E97" s="29">
        <v>684763.46</v>
      </c>
      <c r="F97" s="29">
        <v>328778.14</v>
      </c>
      <c r="G97" s="29">
        <v>2390870.1599999997</v>
      </c>
      <c r="H97" s="29">
        <v>563993.17999999993</v>
      </c>
      <c r="I97" s="29">
        <v>100000</v>
      </c>
      <c r="J97" s="29">
        <v>260002</v>
      </c>
      <c r="K97" s="29">
        <v>0</v>
      </c>
      <c r="L97" s="29">
        <v>0</v>
      </c>
      <c r="M97" s="29">
        <v>0</v>
      </c>
      <c r="N97" s="29">
        <v>0</v>
      </c>
      <c r="O97" s="27">
        <v>7310912.7599999998</v>
      </c>
      <c r="P97" s="36">
        <v>2.0199999999999999E-2</v>
      </c>
    </row>
    <row r="98" spans="1:53" x14ac:dyDescent="0.2">
      <c r="A98" s="5" t="s">
        <v>20</v>
      </c>
      <c r="B98" s="29">
        <v>50000</v>
      </c>
      <c r="C98" s="29">
        <v>0</v>
      </c>
      <c r="D98" s="29">
        <v>0</v>
      </c>
      <c r="E98" s="29">
        <v>0</v>
      </c>
      <c r="F98" s="29">
        <v>50000</v>
      </c>
      <c r="G98" s="29">
        <v>378544.19</v>
      </c>
      <c r="H98" s="29">
        <v>50000</v>
      </c>
      <c r="I98" s="29">
        <v>0</v>
      </c>
      <c r="J98" s="29">
        <v>0</v>
      </c>
      <c r="K98" s="29">
        <v>0</v>
      </c>
      <c r="L98" s="29">
        <v>0</v>
      </c>
      <c r="M98" s="29">
        <v>0</v>
      </c>
      <c r="N98" s="29">
        <v>0</v>
      </c>
      <c r="O98" s="27">
        <v>528544.18999999994</v>
      </c>
      <c r="P98" s="36">
        <v>1.5E-3</v>
      </c>
    </row>
    <row r="99" spans="1:53" x14ac:dyDescent="0.2">
      <c r="A99" s="5" t="s">
        <v>58</v>
      </c>
      <c r="B99" s="29">
        <v>0</v>
      </c>
      <c r="C99" s="29">
        <v>0</v>
      </c>
      <c r="D99" s="29">
        <v>0</v>
      </c>
      <c r="E99" s="29">
        <v>0</v>
      </c>
      <c r="F99" s="29">
        <v>0</v>
      </c>
      <c r="G99" s="29">
        <v>0</v>
      </c>
      <c r="H99" s="29">
        <v>0</v>
      </c>
      <c r="I99" s="29">
        <v>0</v>
      </c>
      <c r="J99" s="29">
        <v>0</v>
      </c>
      <c r="K99" s="29">
        <v>0</v>
      </c>
      <c r="L99" s="29">
        <v>0</v>
      </c>
      <c r="M99" s="29">
        <v>0</v>
      </c>
      <c r="N99" s="29">
        <v>0</v>
      </c>
      <c r="O99" s="27">
        <v>0</v>
      </c>
      <c r="P99" s="36">
        <v>0</v>
      </c>
    </row>
    <row r="100" spans="1:53" x14ac:dyDescent="0.2">
      <c r="A100" s="17" t="s">
        <v>64</v>
      </c>
      <c r="B100" s="18">
        <v>17500000.000000004</v>
      </c>
      <c r="C100" s="18">
        <v>17500000</v>
      </c>
      <c r="D100" s="18">
        <v>17500000</v>
      </c>
      <c r="E100" s="18">
        <v>17500000</v>
      </c>
      <c r="F100" s="18">
        <v>35312500</v>
      </c>
      <c r="G100" s="18">
        <v>102784504</v>
      </c>
      <c r="H100" s="18">
        <v>17812500</v>
      </c>
      <c r="I100" s="18">
        <v>17812500</v>
      </c>
      <c r="J100" s="18">
        <v>34400000.000000007</v>
      </c>
      <c r="K100" s="18">
        <v>17812500</v>
      </c>
      <c r="L100" s="18">
        <v>17812500</v>
      </c>
      <c r="M100" s="18">
        <v>22500000.000000004</v>
      </c>
      <c r="N100" s="18">
        <v>24999999.999999996</v>
      </c>
      <c r="O100" s="18">
        <v>361247003.99999994</v>
      </c>
      <c r="P100" s="37">
        <v>1.0001</v>
      </c>
      <c r="Q100" s="39"/>
      <c r="R100" s="39"/>
      <c r="S100" s="39"/>
      <c r="T100" s="39"/>
      <c r="U100" s="39"/>
      <c r="V100" s="39"/>
      <c r="W100" s="39"/>
      <c r="X100" s="39"/>
      <c r="Y100" s="39"/>
      <c r="Z100" s="39"/>
      <c r="AA100" s="39"/>
      <c r="AB100" s="39"/>
      <c r="AC100" s="39"/>
      <c r="AD100" s="39"/>
      <c r="AE100" s="39"/>
      <c r="AF100" s="39"/>
      <c r="AG100" s="39"/>
      <c r="AH100" s="39"/>
      <c r="AI100" s="39"/>
      <c r="AJ100" s="39"/>
      <c r="AK100" s="39"/>
      <c r="BA100" s="15"/>
    </row>
    <row r="101" spans="1:53" x14ac:dyDescent="0.2">
      <c r="B101" s="7">
        <v>0</v>
      </c>
      <c r="C101" s="7">
        <v>0</v>
      </c>
      <c r="D101" s="7">
        <v>0</v>
      </c>
      <c r="E101" s="7">
        <v>0</v>
      </c>
      <c r="F101" s="7">
        <v>0</v>
      </c>
      <c r="G101" s="7">
        <v>0</v>
      </c>
      <c r="H101" s="7">
        <v>0</v>
      </c>
      <c r="I101" s="7">
        <v>0</v>
      </c>
      <c r="J101" s="7">
        <v>0</v>
      </c>
      <c r="K101" s="7">
        <v>0</v>
      </c>
      <c r="L101" s="7">
        <v>0</v>
      </c>
      <c r="M101" s="7">
        <v>0</v>
      </c>
      <c r="N101" s="7">
        <v>0</v>
      </c>
      <c r="O101" s="7">
        <v>0</v>
      </c>
    </row>
    <row r="103" spans="1:53" x14ac:dyDescent="0.2">
      <c r="A103" s="1" t="s">
        <v>74</v>
      </c>
      <c r="B103" s="1"/>
      <c r="C103" s="1"/>
    </row>
    <row r="104" spans="1:53" ht="61.5" customHeight="1" x14ac:dyDescent="0.2">
      <c r="A104" s="19" t="s">
        <v>11</v>
      </c>
      <c r="B104" s="19" t="s">
        <v>823</v>
      </c>
      <c r="C104" s="19" t="s">
        <v>824</v>
      </c>
      <c r="D104" s="19" t="s">
        <v>45</v>
      </c>
      <c r="E104" s="19" t="s">
        <v>46</v>
      </c>
      <c r="F104" s="19" t="s">
        <v>47</v>
      </c>
      <c r="G104" s="19" t="s">
        <v>48</v>
      </c>
      <c r="H104" s="19" t="s">
        <v>49</v>
      </c>
      <c r="I104" s="19" t="s">
        <v>50</v>
      </c>
      <c r="J104" s="19" t="s">
        <v>825</v>
      </c>
      <c r="K104" s="19" t="s">
        <v>51</v>
      </c>
      <c r="L104" s="19" t="s">
        <v>52</v>
      </c>
      <c r="M104" s="19" t="s">
        <v>53</v>
      </c>
      <c r="N104" s="19" t="s">
        <v>54</v>
      </c>
      <c r="O104" s="20" t="s">
        <v>564</v>
      </c>
      <c r="P104" s="26" t="s">
        <v>66</v>
      </c>
      <c r="Q104" s="41"/>
      <c r="R104" s="41"/>
      <c r="S104" s="41"/>
      <c r="T104" s="41"/>
      <c r="U104" s="41"/>
      <c r="V104" s="41"/>
      <c r="W104" s="41"/>
      <c r="X104" s="41"/>
      <c r="Y104" s="41"/>
      <c r="Z104" s="41"/>
      <c r="AA104" s="41"/>
      <c r="AB104" s="41"/>
      <c r="AC104" s="41"/>
      <c r="AD104" s="41"/>
      <c r="AE104" s="41"/>
      <c r="AF104" s="41"/>
      <c r="AG104" s="41"/>
      <c r="AH104" s="41"/>
      <c r="AI104" s="41"/>
      <c r="AJ104" s="41"/>
      <c r="AK104" s="41"/>
    </row>
    <row r="105" spans="1:53" x14ac:dyDescent="0.2">
      <c r="A105" s="5" t="s">
        <v>43</v>
      </c>
      <c r="B105" s="29">
        <v>7680957</v>
      </c>
      <c r="C105" s="29">
        <v>17923856.359999999</v>
      </c>
      <c r="D105" s="29">
        <v>2221216</v>
      </c>
      <c r="E105" s="29">
        <v>5647157</v>
      </c>
      <c r="F105" s="29">
        <v>26942036.799999997</v>
      </c>
      <c r="G105" s="29">
        <v>62872257.289999999</v>
      </c>
      <c r="H105" s="29">
        <v>14000369</v>
      </c>
      <c r="I105" s="29">
        <v>4007500</v>
      </c>
      <c r="J105" s="29">
        <v>20195566.77</v>
      </c>
      <c r="K105" s="29">
        <v>9809200</v>
      </c>
      <c r="L105" s="29">
        <v>13673937.050000001</v>
      </c>
      <c r="M105" s="29">
        <v>6481273.1999999993</v>
      </c>
      <c r="N105" s="29">
        <v>7844408.3400000026</v>
      </c>
      <c r="O105" s="27">
        <v>199299734.81</v>
      </c>
      <c r="P105" s="36">
        <v>0.43230000000000002</v>
      </c>
      <c r="Q105" s="35"/>
      <c r="R105" s="35"/>
      <c r="S105" s="35"/>
      <c r="T105" s="35"/>
      <c r="U105" s="35"/>
      <c r="V105" s="35"/>
      <c r="W105" s="35"/>
      <c r="X105" s="35"/>
      <c r="Y105" s="35"/>
      <c r="Z105" s="35"/>
      <c r="AA105" s="35"/>
      <c r="AB105" s="35"/>
      <c r="AC105" s="35"/>
      <c r="AD105" s="35"/>
      <c r="AE105" s="35"/>
      <c r="AF105" s="35"/>
      <c r="AG105" s="35"/>
      <c r="AH105" s="35"/>
      <c r="AI105" s="35"/>
      <c r="AJ105" s="35"/>
      <c r="AK105" s="35"/>
    </row>
    <row r="106" spans="1:53" x14ac:dyDescent="0.2">
      <c r="A106" s="5" t="s">
        <v>12</v>
      </c>
      <c r="B106" s="29">
        <v>2274373.63</v>
      </c>
      <c r="C106" s="29">
        <v>285824.95</v>
      </c>
      <c r="D106" s="29">
        <v>1629000</v>
      </c>
      <c r="E106" s="29">
        <v>1550000</v>
      </c>
      <c r="F106" s="29">
        <v>5870340.9000000004</v>
      </c>
      <c r="G106" s="29">
        <v>27462436.649999999</v>
      </c>
      <c r="H106" s="29">
        <v>1611879.25</v>
      </c>
      <c r="I106" s="29">
        <v>2499950</v>
      </c>
      <c r="J106" s="29">
        <v>11707927.640000001</v>
      </c>
      <c r="K106" s="29">
        <v>8503878.8200000003</v>
      </c>
      <c r="L106" s="29">
        <v>5893979.3399999999</v>
      </c>
      <c r="M106" s="29">
        <v>13038902.220000001</v>
      </c>
      <c r="N106" s="29">
        <v>13844675.350000001</v>
      </c>
      <c r="O106" s="27">
        <v>96173168.75</v>
      </c>
      <c r="P106" s="36">
        <v>0.20860000000000001</v>
      </c>
      <c r="Q106" s="35"/>
      <c r="R106" s="35"/>
      <c r="S106" s="35"/>
      <c r="T106" s="35"/>
      <c r="U106" s="35"/>
      <c r="V106" s="35"/>
      <c r="W106" s="35"/>
      <c r="X106" s="35"/>
      <c r="Y106" s="35"/>
      <c r="Z106" s="35"/>
      <c r="AA106" s="35"/>
      <c r="AB106" s="35"/>
      <c r="AC106" s="35"/>
      <c r="AD106" s="35"/>
      <c r="AE106" s="35"/>
      <c r="AF106" s="35"/>
      <c r="AG106" s="35"/>
      <c r="AH106" s="35"/>
      <c r="AI106" s="35"/>
      <c r="AJ106" s="35"/>
      <c r="AK106" s="35"/>
    </row>
    <row r="107" spans="1:53" x14ac:dyDescent="0.2">
      <c r="A107" s="5" t="s">
        <v>223</v>
      </c>
      <c r="B107" s="29">
        <v>3625570.46</v>
      </c>
      <c r="C107" s="29">
        <v>1973633.34</v>
      </c>
      <c r="D107" s="29">
        <v>100000</v>
      </c>
      <c r="E107" s="29">
        <v>7389111.9500000002</v>
      </c>
      <c r="F107" s="29">
        <v>4789429.67</v>
      </c>
      <c r="G107" s="29">
        <v>24240367.02</v>
      </c>
      <c r="H107" s="29">
        <v>3528366.07</v>
      </c>
      <c r="I107" s="29">
        <v>11055000</v>
      </c>
      <c r="J107" s="29">
        <v>9503562.6099999994</v>
      </c>
      <c r="K107" s="29">
        <v>1815000</v>
      </c>
      <c r="L107" s="29">
        <v>3875767.4299999997</v>
      </c>
      <c r="M107" s="29">
        <v>4653050.4899999984</v>
      </c>
      <c r="N107" s="29">
        <v>5170056.0700000012</v>
      </c>
      <c r="O107" s="27">
        <v>81718915.110000014</v>
      </c>
      <c r="P107" s="36">
        <v>0.17730000000000001</v>
      </c>
      <c r="Q107" s="35"/>
      <c r="R107" s="35"/>
      <c r="S107" s="35"/>
      <c r="T107" s="35"/>
      <c r="U107" s="35"/>
      <c r="V107" s="35"/>
      <c r="W107" s="35"/>
      <c r="X107" s="35"/>
      <c r="Y107" s="35"/>
      <c r="Z107" s="35"/>
      <c r="AA107" s="35"/>
      <c r="AB107" s="35"/>
      <c r="AC107" s="35"/>
      <c r="AD107" s="35"/>
      <c r="AE107" s="35"/>
      <c r="AF107" s="35"/>
      <c r="AG107" s="35"/>
      <c r="AH107" s="35"/>
      <c r="AI107" s="35"/>
      <c r="AJ107" s="35"/>
      <c r="AK107" s="35"/>
      <c r="AL107" s="35"/>
      <c r="AM107" s="7"/>
      <c r="AN107" s="7"/>
      <c r="AO107" s="7"/>
    </row>
    <row r="108" spans="1:53" x14ac:dyDescent="0.2">
      <c r="A108" s="5" t="s">
        <v>32</v>
      </c>
      <c r="B108" s="29">
        <v>3350000</v>
      </c>
      <c r="C108" s="29">
        <v>3175000</v>
      </c>
      <c r="D108" s="29">
        <v>14800829.800000001</v>
      </c>
      <c r="E108" s="29">
        <v>2865866.01</v>
      </c>
      <c r="F108" s="29">
        <v>1800100</v>
      </c>
      <c r="G108" s="29">
        <v>8556986.9499999993</v>
      </c>
      <c r="H108" s="29">
        <v>731767.79</v>
      </c>
      <c r="I108" s="29">
        <v>1345705.8</v>
      </c>
      <c r="J108" s="29">
        <v>4451315.1099999994</v>
      </c>
      <c r="K108" s="29">
        <v>4142417.06</v>
      </c>
      <c r="L108" s="29">
        <v>2396109.4500000002</v>
      </c>
      <c r="M108" s="29">
        <v>2361021.0500000003</v>
      </c>
      <c r="N108" s="29">
        <v>2623356.7100000009</v>
      </c>
      <c r="O108" s="27">
        <v>52600475.730000004</v>
      </c>
      <c r="P108" s="36">
        <v>0.11409999999999999</v>
      </c>
      <c r="Q108" s="35"/>
      <c r="R108" s="35"/>
      <c r="S108" s="35"/>
      <c r="T108" s="35"/>
      <c r="U108" s="35"/>
      <c r="V108" s="35"/>
      <c r="W108" s="35"/>
      <c r="X108" s="35"/>
      <c r="Y108" s="35"/>
      <c r="Z108" s="35"/>
      <c r="AA108" s="35"/>
      <c r="AB108" s="35"/>
      <c r="AC108" s="35"/>
      <c r="AD108" s="35"/>
      <c r="AE108" s="35"/>
      <c r="AF108" s="35"/>
      <c r="AG108" s="35"/>
      <c r="AH108" s="35"/>
      <c r="AI108" s="35"/>
      <c r="AJ108" s="35"/>
      <c r="AK108" s="35"/>
    </row>
    <row r="109" spans="1:53" x14ac:dyDescent="0.2">
      <c r="A109" s="5" t="s">
        <v>24</v>
      </c>
      <c r="B109" s="29">
        <v>0</v>
      </c>
      <c r="C109" s="29">
        <v>0</v>
      </c>
      <c r="D109" s="29">
        <v>0</v>
      </c>
      <c r="E109" s="29">
        <v>4098000</v>
      </c>
      <c r="F109" s="29">
        <v>5541827</v>
      </c>
      <c r="G109" s="29">
        <v>5302714.63</v>
      </c>
      <c r="H109" s="29">
        <v>100000</v>
      </c>
      <c r="I109" s="29">
        <v>2600050</v>
      </c>
      <c r="J109" s="29">
        <v>405000</v>
      </c>
      <c r="K109" s="29">
        <v>0</v>
      </c>
      <c r="L109" s="29">
        <v>0</v>
      </c>
      <c r="M109" s="29">
        <v>0</v>
      </c>
      <c r="N109" s="29">
        <v>0</v>
      </c>
      <c r="O109" s="27">
        <v>18047591.629999999</v>
      </c>
      <c r="P109" s="36">
        <v>3.9100000000000003E-2</v>
      </c>
      <c r="Q109" s="35"/>
      <c r="R109" s="35"/>
      <c r="S109" s="35"/>
      <c r="T109" s="35"/>
      <c r="U109" s="35"/>
      <c r="V109" s="35"/>
      <c r="W109" s="35"/>
      <c r="X109" s="35"/>
      <c r="Y109" s="35"/>
      <c r="Z109" s="35"/>
      <c r="AA109" s="35"/>
      <c r="AB109" s="35"/>
      <c r="AC109" s="35"/>
      <c r="AD109" s="35"/>
      <c r="AE109" s="35"/>
      <c r="AF109" s="35"/>
      <c r="AG109" s="35"/>
      <c r="AH109" s="35"/>
      <c r="AI109" s="35"/>
      <c r="AJ109" s="35"/>
      <c r="AK109" s="35"/>
    </row>
    <row r="110" spans="1:53" x14ac:dyDescent="0.2">
      <c r="A110" s="5" t="s">
        <v>221</v>
      </c>
      <c r="B110" s="29">
        <v>2842293.54</v>
      </c>
      <c r="C110" s="29">
        <v>569000</v>
      </c>
      <c r="D110" s="29">
        <v>553718.09</v>
      </c>
      <c r="E110" s="29">
        <v>1369526.91</v>
      </c>
      <c r="F110" s="29">
        <v>657556.27</v>
      </c>
      <c r="G110" s="29">
        <v>4281740.3100000005</v>
      </c>
      <c r="H110" s="29">
        <v>1127986.3599999999</v>
      </c>
      <c r="I110" s="29">
        <v>200000</v>
      </c>
      <c r="J110" s="29">
        <v>520004</v>
      </c>
      <c r="K110" s="29">
        <v>0</v>
      </c>
      <c r="L110" s="29">
        <v>0</v>
      </c>
      <c r="M110" s="29">
        <v>0</v>
      </c>
      <c r="N110" s="29">
        <v>0</v>
      </c>
      <c r="O110" s="27">
        <v>12121825.48</v>
      </c>
      <c r="P110" s="36">
        <v>2.63E-2</v>
      </c>
      <c r="Q110" s="35"/>
      <c r="R110" s="35"/>
      <c r="S110" s="35"/>
      <c r="T110" s="35"/>
      <c r="U110" s="35"/>
      <c r="V110" s="35"/>
      <c r="W110" s="35"/>
      <c r="X110" s="35"/>
      <c r="Y110" s="35"/>
      <c r="Z110" s="35"/>
      <c r="AA110" s="35"/>
      <c r="AB110" s="35"/>
      <c r="AC110" s="35"/>
      <c r="AD110" s="35"/>
      <c r="AE110" s="35"/>
      <c r="AF110" s="35"/>
      <c r="AG110" s="35"/>
      <c r="AH110" s="35"/>
      <c r="AI110" s="35"/>
      <c r="AJ110" s="35"/>
      <c r="AK110" s="35"/>
    </row>
    <row r="111" spans="1:53" x14ac:dyDescent="0.2">
      <c r="A111" s="5" t="s">
        <v>20</v>
      </c>
      <c r="B111" s="29">
        <v>100000</v>
      </c>
      <c r="C111" s="29">
        <v>0</v>
      </c>
      <c r="D111" s="29">
        <v>0</v>
      </c>
      <c r="E111" s="29">
        <v>0</v>
      </c>
      <c r="F111" s="29">
        <v>100000</v>
      </c>
      <c r="G111" s="29">
        <v>757088.38</v>
      </c>
      <c r="H111" s="29">
        <v>100000</v>
      </c>
      <c r="I111" s="29">
        <v>0</v>
      </c>
      <c r="J111" s="29">
        <v>0</v>
      </c>
      <c r="K111" s="29">
        <v>0</v>
      </c>
      <c r="L111" s="29">
        <v>0</v>
      </c>
      <c r="M111" s="29">
        <v>0</v>
      </c>
      <c r="N111" s="29">
        <v>0</v>
      </c>
      <c r="O111" s="27">
        <v>1057088.3799999999</v>
      </c>
      <c r="P111" s="36">
        <v>2.3E-3</v>
      </c>
      <c r="Q111" s="35"/>
      <c r="R111" s="35"/>
      <c r="S111" s="35"/>
      <c r="T111" s="35"/>
      <c r="U111" s="35"/>
      <c r="V111" s="35"/>
      <c r="W111" s="35"/>
      <c r="X111" s="35"/>
      <c r="Y111" s="35"/>
      <c r="Z111" s="35"/>
      <c r="AA111" s="35"/>
      <c r="AB111" s="35"/>
      <c r="AC111" s="35"/>
      <c r="AD111" s="35"/>
      <c r="AE111" s="35"/>
      <c r="AF111" s="35"/>
      <c r="AG111" s="35"/>
      <c r="AH111" s="35"/>
      <c r="AI111" s="35"/>
      <c r="AJ111" s="35"/>
      <c r="AK111" s="35"/>
    </row>
    <row r="112" spans="1:53" x14ac:dyDescent="0.2">
      <c r="A112" s="5" t="s">
        <v>58</v>
      </c>
      <c r="B112" s="29">
        <v>0</v>
      </c>
      <c r="C112" s="29">
        <v>0</v>
      </c>
      <c r="D112" s="29">
        <v>0</v>
      </c>
      <c r="E112" s="29">
        <v>0</v>
      </c>
      <c r="F112" s="29">
        <v>0</v>
      </c>
      <c r="G112" s="29">
        <v>0</v>
      </c>
      <c r="H112" s="29">
        <v>0</v>
      </c>
      <c r="I112" s="29">
        <v>0</v>
      </c>
      <c r="J112" s="29">
        <v>0</v>
      </c>
      <c r="K112" s="29">
        <v>0</v>
      </c>
      <c r="L112" s="29">
        <v>0</v>
      </c>
      <c r="M112" s="29">
        <v>0</v>
      </c>
      <c r="N112" s="29">
        <v>0</v>
      </c>
      <c r="O112" s="27">
        <v>0</v>
      </c>
      <c r="P112" s="36">
        <v>0</v>
      </c>
      <c r="Q112" s="35"/>
      <c r="R112" s="35"/>
      <c r="S112" s="35"/>
      <c r="T112" s="35"/>
      <c r="U112" s="35"/>
      <c r="V112" s="35"/>
      <c r="W112" s="35"/>
      <c r="X112" s="35"/>
      <c r="Y112" s="35"/>
      <c r="Z112" s="35"/>
      <c r="AA112" s="35"/>
      <c r="AB112" s="35"/>
      <c r="AC112" s="35"/>
      <c r="AD112" s="35"/>
      <c r="AE112" s="35"/>
      <c r="AF112" s="35"/>
      <c r="AG112" s="35"/>
      <c r="AH112" s="35"/>
      <c r="AI112" s="35"/>
      <c r="AJ112" s="35"/>
      <c r="AK112" s="35"/>
    </row>
    <row r="113" spans="1:53" x14ac:dyDescent="0.2">
      <c r="A113" s="17" t="s">
        <v>64</v>
      </c>
      <c r="B113" s="18">
        <v>19873194.629999999</v>
      </c>
      <c r="C113" s="18">
        <v>23927314.649999999</v>
      </c>
      <c r="D113" s="18">
        <v>19304763.890000001</v>
      </c>
      <c r="E113" s="18">
        <v>22919661.870000001</v>
      </c>
      <c r="F113" s="18">
        <v>45701290.640000001</v>
      </c>
      <c r="G113" s="18">
        <v>133473591.22999999</v>
      </c>
      <c r="H113" s="18">
        <v>21200368.469999999</v>
      </c>
      <c r="I113" s="18">
        <v>21708205.800000001</v>
      </c>
      <c r="J113" s="18">
        <v>46783376.129999995</v>
      </c>
      <c r="K113" s="18">
        <v>24270495.879999999</v>
      </c>
      <c r="L113" s="18">
        <v>25839793.27</v>
      </c>
      <c r="M113" s="18">
        <v>26534246.960000001</v>
      </c>
      <c r="N113" s="18">
        <v>29482496.470000006</v>
      </c>
      <c r="O113" s="18">
        <v>461018799.89000005</v>
      </c>
      <c r="P113" s="37">
        <v>1</v>
      </c>
      <c r="Q113" s="39"/>
      <c r="R113" s="39"/>
      <c r="S113" s="39"/>
      <c r="T113" s="39"/>
      <c r="U113" s="39"/>
      <c r="V113" s="39"/>
      <c r="W113" s="39"/>
      <c r="X113" s="39"/>
      <c r="Y113" s="39"/>
      <c r="Z113" s="39"/>
      <c r="AA113" s="39"/>
      <c r="AB113" s="39"/>
      <c r="AC113" s="39"/>
      <c r="AD113" s="39"/>
      <c r="AE113" s="39"/>
      <c r="AF113" s="39"/>
      <c r="AG113" s="39"/>
      <c r="AH113" s="39"/>
      <c r="AI113" s="39"/>
      <c r="AJ113" s="39"/>
      <c r="AK113" s="39"/>
      <c r="BA113" s="15"/>
    </row>
    <row r="114" spans="1:53" x14ac:dyDescent="0.2">
      <c r="B114" s="7">
        <v>0</v>
      </c>
      <c r="C114" s="7">
        <v>0</v>
      </c>
      <c r="D114" s="7">
        <v>0</v>
      </c>
      <c r="E114" s="7">
        <v>0</v>
      </c>
      <c r="F114" s="7">
        <v>0</v>
      </c>
      <c r="G114" s="7">
        <v>0</v>
      </c>
      <c r="H114" s="7">
        <v>0</v>
      </c>
      <c r="I114" s="7">
        <v>0</v>
      </c>
      <c r="J114" s="7">
        <v>0</v>
      </c>
      <c r="K114" s="7">
        <v>0</v>
      </c>
      <c r="L114" s="7">
        <v>0</v>
      </c>
      <c r="M114" s="7">
        <v>0</v>
      </c>
      <c r="N114" s="7">
        <v>0</v>
      </c>
      <c r="O114" s="7">
        <v>0</v>
      </c>
    </row>
    <row r="115" spans="1:53" x14ac:dyDescent="0.2">
      <c r="AL115" s="35"/>
      <c r="AM115" s="7"/>
      <c r="AN115" s="7"/>
      <c r="AO115" s="7"/>
    </row>
    <row r="116" spans="1:53" x14ac:dyDescent="0.2">
      <c r="A116" s="1" t="s">
        <v>76</v>
      </c>
      <c r="B116" s="1"/>
      <c r="C116" s="1"/>
    </row>
    <row r="117" spans="1:53" ht="61.5" customHeight="1" x14ac:dyDescent="0.2">
      <c r="A117" s="19" t="s">
        <v>16</v>
      </c>
      <c r="B117" s="19" t="s">
        <v>823</v>
      </c>
      <c r="C117" s="19" t="s">
        <v>824</v>
      </c>
      <c r="D117" s="19" t="s">
        <v>45</v>
      </c>
      <c r="E117" s="19" t="s">
        <v>46</v>
      </c>
      <c r="F117" s="19" t="s">
        <v>47</v>
      </c>
      <c r="G117" s="19" t="s">
        <v>48</v>
      </c>
      <c r="H117" s="19" t="s">
        <v>49</v>
      </c>
      <c r="I117" s="19" t="s">
        <v>50</v>
      </c>
      <c r="J117" s="19" t="s">
        <v>825</v>
      </c>
      <c r="K117" s="19" t="s">
        <v>51</v>
      </c>
      <c r="L117" s="19" t="s">
        <v>52</v>
      </c>
      <c r="M117" s="19" t="s">
        <v>53</v>
      </c>
      <c r="N117" s="19" t="s">
        <v>54</v>
      </c>
      <c r="O117" s="20" t="s">
        <v>564</v>
      </c>
      <c r="P117" s="26" t="s">
        <v>66</v>
      </c>
      <c r="Q117" s="41"/>
      <c r="R117" s="41"/>
      <c r="S117" s="41"/>
      <c r="T117" s="41"/>
      <c r="U117" s="41"/>
      <c r="V117" s="41"/>
      <c r="W117" s="41"/>
      <c r="X117" s="41"/>
      <c r="Y117" s="41"/>
      <c r="Z117" s="41"/>
      <c r="AA117" s="41"/>
      <c r="AB117" s="41"/>
      <c r="AC117" s="41"/>
      <c r="AD117" s="41"/>
      <c r="AE117" s="41"/>
      <c r="AF117" s="41"/>
      <c r="AG117" s="41"/>
      <c r="AH117" s="41"/>
      <c r="AI117" s="41"/>
      <c r="AJ117" s="41"/>
      <c r="AK117" s="41"/>
    </row>
    <row r="118" spans="1:53" x14ac:dyDescent="0.2">
      <c r="A118" s="5" t="s">
        <v>17</v>
      </c>
      <c r="B118" s="29">
        <v>10601774.920000002</v>
      </c>
      <c r="C118" s="29">
        <v>7825770.8400000008</v>
      </c>
      <c r="D118" s="29">
        <v>10948957.099999998</v>
      </c>
      <c r="E118" s="29">
        <v>8406133.3899999987</v>
      </c>
      <c r="F118" s="29">
        <v>11038182.430000002</v>
      </c>
      <c r="G118" s="29">
        <v>38775334.469999999</v>
      </c>
      <c r="H118" s="29">
        <v>6763815.7399999993</v>
      </c>
      <c r="I118" s="29">
        <v>10650624.039999999</v>
      </c>
      <c r="J118" s="29">
        <v>7409767.1699999999</v>
      </c>
      <c r="K118" s="29">
        <v>7417528.5099999998</v>
      </c>
      <c r="L118" s="29">
        <v>10685680.510000002</v>
      </c>
      <c r="M118" s="29">
        <v>11734520.940000005</v>
      </c>
      <c r="N118" s="29">
        <v>13038356.539999994</v>
      </c>
      <c r="O118" s="27">
        <v>155296446.60000002</v>
      </c>
      <c r="P118" s="36">
        <v>0.4299</v>
      </c>
      <c r="Q118" s="35"/>
      <c r="R118" s="35"/>
      <c r="S118" s="35"/>
      <c r="T118" s="35"/>
      <c r="U118" s="35"/>
      <c r="V118" s="35"/>
      <c r="W118" s="35"/>
      <c r="X118" s="35"/>
      <c r="Y118" s="35"/>
      <c r="Z118" s="35"/>
      <c r="AA118" s="35"/>
      <c r="AB118" s="35"/>
      <c r="AC118" s="35"/>
      <c r="AD118" s="35"/>
      <c r="AE118" s="35"/>
      <c r="AF118" s="35"/>
      <c r="AG118" s="35"/>
      <c r="AH118" s="35"/>
      <c r="AI118" s="35"/>
      <c r="AJ118" s="35"/>
      <c r="AK118" s="35"/>
    </row>
    <row r="119" spans="1:53" x14ac:dyDescent="0.2">
      <c r="A119" s="5" t="s">
        <v>553</v>
      </c>
      <c r="B119" s="29">
        <v>5513369.8200000003</v>
      </c>
      <c r="C119" s="29">
        <v>8769229.1600000001</v>
      </c>
      <c r="D119" s="29">
        <v>6211434.9000000004</v>
      </c>
      <c r="E119" s="29">
        <v>4324116.6100000003</v>
      </c>
      <c r="F119" s="29">
        <v>17870812.390000001</v>
      </c>
      <c r="G119" s="29">
        <v>31688266.360000003</v>
      </c>
      <c r="H119" s="29">
        <v>10237705.760000002</v>
      </c>
      <c r="I119" s="29">
        <v>422852.9</v>
      </c>
      <c r="J119" s="29">
        <v>16998198.039999999</v>
      </c>
      <c r="K119" s="29">
        <v>3883358.44</v>
      </c>
      <c r="L119" s="29">
        <v>5020257.9000000004</v>
      </c>
      <c r="M119" s="29">
        <v>6392413.5</v>
      </c>
      <c r="N119" s="29">
        <v>7102681.7499999991</v>
      </c>
      <c r="O119" s="27">
        <v>124434697.53000003</v>
      </c>
      <c r="P119" s="36">
        <v>0.34449999999999997</v>
      </c>
      <c r="Q119" s="35"/>
      <c r="R119" s="35"/>
      <c r="S119" s="35"/>
      <c r="T119" s="35"/>
      <c r="U119" s="35"/>
      <c r="V119" s="35"/>
      <c r="W119" s="35"/>
      <c r="X119" s="35"/>
      <c r="Y119" s="35"/>
      <c r="Z119" s="35"/>
      <c r="AA119" s="35"/>
      <c r="AB119" s="35"/>
      <c r="AC119" s="35"/>
      <c r="AD119" s="35"/>
      <c r="AE119" s="35"/>
      <c r="AF119" s="35"/>
      <c r="AG119" s="35"/>
      <c r="AH119" s="35"/>
      <c r="AI119" s="35"/>
      <c r="AJ119" s="35"/>
      <c r="AK119" s="35"/>
    </row>
    <row r="120" spans="1:53" x14ac:dyDescent="0.2">
      <c r="A120" s="5" t="s">
        <v>18</v>
      </c>
      <c r="B120" s="29">
        <v>1384855.26</v>
      </c>
      <c r="C120" s="29">
        <v>905000</v>
      </c>
      <c r="D120" s="29">
        <v>339608</v>
      </c>
      <c r="E120" s="29">
        <v>4769750</v>
      </c>
      <c r="F120" s="29">
        <v>6403505.1799999997</v>
      </c>
      <c r="G120" s="29">
        <v>32320903.170000002</v>
      </c>
      <c r="H120" s="29">
        <v>810978.5</v>
      </c>
      <c r="I120" s="29">
        <v>6739023.0600000005</v>
      </c>
      <c r="J120" s="29">
        <v>9992034.7899999991</v>
      </c>
      <c r="K120" s="29">
        <v>6511613.0499999998</v>
      </c>
      <c r="L120" s="29">
        <v>2106561.59</v>
      </c>
      <c r="M120" s="29">
        <v>4373065.5599999996</v>
      </c>
      <c r="N120" s="29">
        <v>4858961.7099999972</v>
      </c>
      <c r="O120" s="27">
        <v>81515859.870000005</v>
      </c>
      <c r="P120" s="36">
        <v>0.22570000000000001</v>
      </c>
      <c r="Q120" s="35"/>
      <c r="R120" s="35"/>
      <c r="S120" s="35"/>
      <c r="T120" s="35"/>
      <c r="U120" s="35"/>
      <c r="V120" s="35"/>
      <c r="W120" s="35"/>
      <c r="X120" s="35"/>
      <c r="Y120" s="35"/>
      <c r="Z120" s="35"/>
      <c r="AA120" s="35"/>
      <c r="AB120" s="35"/>
      <c r="AC120" s="35"/>
      <c r="AD120" s="35"/>
      <c r="AE120" s="35"/>
      <c r="AF120" s="35"/>
      <c r="AG120" s="35"/>
      <c r="AH120" s="35"/>
      <c r="AI120" s="35"/>
      <c r="AJ120" s="35"/>
      <c r="AK120" s="35"/>
    </row>
    <row r="121" spans="1:53" x14ac:dyDescent="0.2">
      <c r="A121" s="17" t="s">
        <v>64</v>
      </c>
      <c r="B121" s="18">
        <v>17500000.000000004</v>
      </c>
      <c r="C121" s="18">
        <v>17500000</v>
      </c>
      <c r="D121" s="18">
        <v>17500000</v>
      </c>
      <c r="E121" s="25">
        <v>17500000</v>
      </c>
      <c r="F121" s="30">
        <v>35312500</v>
      </c>
      <c r="G121" s="31">
        <v>102784504</v>
      </c>
      <c r="H121" s="30">
        <v>17812500</v>
      </c>
      <c r="I121" s="31">
        <v>17812500</v>
      </c>
      <c r="J121" s="30">
        <v>34400000</v>
      </c>
      <c r="K121" s="18">
        <v>17812500</v>
      </c>
      <c r="L121" s="31">
        <v>17812500</v>
      </c>
      <c r="M121" s="30">
        <v>22500000.000000004</v>
      </c>
      <c r="N121" s="31">
        <v>24999999.999999989</v>
      </c>
      <c r="O121" s="28">
        <v>361247004.00000006</v>
      </c>
      <c r="P121" s="37">
        <v>1.0001</v>
      </c>
      <c r="Q121" s="39"/>
      <c r="R121" s="39"/>
      <c r="S121" s="39"/>
      <c r="T121" s="39"/>
      <c r="U121" s="39"/>
      <c r="V121" s="39"/>
      <c r="W121" s="39"/>
      <c r="X121" s="39"/>
      <c r="Y121" s="39"/>
      <c r="Z121" s="39"/>
      <c r="AA121" s="39"/>
      <c r="AB121" s="39"/>
      <c r="AC121" s="39"/>
      <c r="AD121" s="39"/>
      <c r="AE121" s="39"/>
      <c r="AF121" s="39"/>
      <c r="AG121" s="39"/>
      <c r="AH121" s="39"/>
      <c r="AI121" s="39"/>
      <c r="AJ121" s="39"/>
      <c r="AK121" s="39"/>
      <c r="BA121" s="15"/>
    </row>
    <row r="122" spans="1:53" x14ac:dyDescent="0.2">
      <c r="B122" s="7">
        <v>0</v>
      </c>
      <c r="C122" s="7">
        <v>0</v>
      </c>
      <c r="D122" s="7">
        <v>0</v>
      </c>
      <c r="E122" s="7">
        <v>0</v>
      </c>
      <c r="F122" s="7">
        <v>0</v>
      </c>
      <c r="G122" s="7">
        <v>0</v>
      </c>
      <c r="H122" s="7">
        <v>0</v>
      </c>
      <c r="I122" s="7">
        <v>0</v>
      </c>
      <c r="J122" s="7">
        <v>0</v>
      </c>
      <c r="K122" s="7">
        <v>0</v>
      </c>
      <c r="L122" s="7">
        <v>0</v>
      </c>
      <c r="M122" s="7">
        <v>0</v>
      </c>
      <c r="N122" s="7">
        <v>0</v>
      </c>
      <c r="O122" s="7">
        <v>0</v>
      </c>
    </row>
    <row r="123" spans="1:53" x14ac:dyDescent="0.2">
      <c r="AL123" s="35"/>
      <c r="AM123" s="7"/>
      <c r="AN123" s="7"/>
      <c r="AO123" s="7"/>
    </row>
    <row r="124" spans="1:53" x14ac:dyDescent="0.2">
      <c r="A124" s="1" t="s">
        <v>75</v>
      </c>
      <c r="B124" s="1"/>
      <c r="C124" s="1"/>
    </row>
    <row r="125" spans="1:53" ht="61.5" customHeight="1" x14ac:dyDescent="0.2">
      <c r="A125" s="19" t="s">
        <v>16</v>
      </c>
      <c r="B125" s="19" t="s">
        <v>823</v>
      </c>
      <c r="C125" s="19" t="s">
        <v>824</v>
      </c>
      <c r="D125" s="19" t="s">
        <v>45</v>
      </c>
      <c r="E125" s="19" t="s">
        <v>46</v>
      </c>
      <c r="F125" s="19" t="s">
        <v>47</v>
      </c>
      <c r="G125" s="19" t="s">
        <v>48</v>
      </c>
      <c r="H125" s="19" t="s">
        <v>49</v>
      </c>
      <c r="I125" s="19" t="s">
        <v>50</v>
      </c>
      <c r="J125" s="19" t="s">
        <v>825</v>
      </c>
      <c r="K125" s="19" t="s">
        <v>51</v>
      </c>
      <c r="L125" s="19" t="s">
        <v>52</v>
      </c>
      <c r="M125" s="19" t="s">
        <v>53</v>
      </c>
      <c r="N125" s="19" t="s">
        <v>54</v>
      </c>
      <c r="O125" s="20" t="s">
        <v>564</v>
      </c>
      <c r="P125" s="26" t="s">
        <v>66</v>
      </c>
      <c r="Q125" s="41"/>
      <c r="R125" s="41"/>
      <c r="S125" s="41"/>
      <c r="T125" s="41"/>
      <c r="U125" s="41"/>
      <c r="V125" s="41"/>
      <c r="W125" s="41"/>
      <c r="X125" s="41"/>
      <c r="Y125" s="41"/>
      <c r="Z125" s="41"/>
      <c r="AA125" s="41"/>
      <c r="AB125" s="41"/>
      <c r="AC125" s="41"/>
      <c r="AD125" s="41"/>
      <c r="AE125" s="41"/>
      <c r="AF125" s="41"/>
      <c r="AG125" s="41"/>
      <c r="AH125" s="41"/>
      <c r="AI125" s="41"/>
      <c r="AJ125" s="41"/>
      <c r="AK125" s="41"/>
    </row>
    <row r="126" spans="1:53" x14ac:dyDescent="0.2">
      <c r="A126" s="5" t="s">
        <v>17</v>
      </c>
      <c r="B126" s="29">
        <v>8866911</v>
      </c>
      <c r="C126" s="29">
        <v>12078856.359999999</v>
      </c>
      <c r="D126" s="29">
        <v>11702718.09</v>
      </c>
      <c r="E126" s="29">
        <v>11449584.539999999</v>
      </c>
      <c r="F126" s="29">
        <v>14992972.129999999</v>
      </c>
      <c r="G126" s="29">
        <v>46991332.75</v>
      </c>
      <c r="H126" s="29">
        <v>6803000</v>
      </c>
      <c r="I126" s="29">
        <v>14042500</v>
      </c>
      <c r="J126" s="29">
        <v>12217534.34</v>
      </c>
      <c r="K126" s="29">
        <v>10738829</v>
      </c>
      <c r="L126" s="29">
        <v>14304614.120000001</v>
      </c>
      <c r="M126" s="29">
        <v>13785199.369999999</v>
      </c>
      <c r="N126" s="29">
        <v>15316888.119999999</v>
      </c>
      <c r="O126" s="27">
        <v>193290939.81999999</v>
      </c>
      <c r="P126" s="36">
        <v>0.41930000000000001</v>
      </c>
      <c r="Q126" s="35"/>
      <c r="R126" s="35"/>
      <c r="S126" s="35"/>
      <c r="T126" s="35"/>
      <c r="U126" s="35"/>
      <c r="V126" s="35"/>
      <c r="W126" s="35"/>
      <c r="X126" s="35"/>
      <c r="Y126" s="35"/>
      <c r="Z126" s="35"/>
      <c r="AA126" s="35"/>
      <c r="AB126" s="35"/>
      <c r="AC126" s="35"/>
      <c r="AD126" s="35"/>
      <c r="AE126" s="35"/>
      <c r="AF126" s="35"/>
      <c r="AG126" s="35"/>
      <c r="AH126" s="35"/>
      <c r="AI126" s="35"/>
      <c r="AJ126" s="35"/>
      <c r="AK126" s="35"/>
    </row>
    <row r="127" spans="1:53" x14ac:dyDescent="0.2">
      <c r="A127" s="5" t="s">
        <v>553</v>
      </c>
      <c r="B127" s="29">
        <v>8026739.6300000008</v>
      </c>
      <c r="C127" s="29">
        <v>10038458.289999999</v>
      </c>
      <c r="D127" s="29">
        <v>6922829.7999999998</v>
      </c>
      <c r="E127" s="29">
        <v>5083577.33</v>
      </c>
      <c r="F127" s="29">
        <v>22741811.609999999</v>
      </c>
      <c r="G127" s="29">
        <v>49756587.150000006</v>
      </c>
      <c r="H127" s="29">
        <v>12775411.469999999</v>
      </c>
      <c r="I127" s="29">
        <v>845705.8</v>
      </c>
      <c r="J127" s="29">
        <v>21751726.520000003</v>
      </c>
      <c r="K127" s="29">
        <v>4766716.88</v>
      </c>
      <c r="L127" s="29">
        <v>8051949.8300000001</v>
      </c>
      <c r="M127" s="29">
        <v>7717835.1899999995</v>
      </c>
      <c r="N127" s="29">
        <v>8575372.3499999996</v>
      </c>
      <c r="O127" s="27">
        <v>167054721.84999999</v>
      </c>
      <c r="P127" s="36">
        <v>0.3624</v>
      </c>
      <c r="Q127" s="35"/>
      <c r="R127" s="35"/>
      <c r="S127" s="35"/>
      <c r="T127" s="35"/>
      <c r="U127" s="35"/>
      <c r="V127" s="35"/>
      <c r="W127" s="35"/>
      <c r="X127" s="35"/>
      <c r="Y127" s="35"/>
      <c r="Z127" s="35"/>
      <c r="AA127" s="35"/>
      <c r="AB127" s="35"/>
      <c r="AC127" s="35"/>
      <c r="AD127" s="35"/>
      <c r="AE127" s="35"/>
      <c r="AF127" s="35"/>
      <c r="AG127" s="35"/>
      <c r="AH127" s="35"/>
      <c r="AI127" s="35"/>
      <c r="AJ127" s="35"/>
      <c r="AK127" s="35"/>
    </row>
    <row r="128" spans="1:53" x14ac:dyDescent="0.2">
      <c r="A128" s="5" t="s">
        <v>18</v>
      </c>
      <c r="B128" s="29">
        <v>2979544</v>
      </c>
      <c r="C128" s="29">
        <v>1810000</v>
      </c>
      <c r="D128" s="29">
        <v>679216</v>
      </c>
      <c r="E128" s="29">
        <v>6386500</v>
      </c>
      <c r="F128" s="29">
        <v>7966506.9000000004</v>
      </c>
      <c r="G128" s="29">
        <v>36725671.329999998</v>
      </c>
      <c r="H128" s="29">
        <v>1621957</v>
      </c>
      <c r="I128" s="29">
        <v>6820000</v>
      </c>
      <c r="J128" s="29">
        <v>12814115.27</v>
      </c>
      <c r="K128" s="29">
        <v>8764950</v>
      </c>
      <c r="L128" s="29">
        <v>3483229.32</v>
      </c>
      <c r="M128" s="29">
        <v>5031212.3999999966</v>
      </c>
      <c r="N128" s="29">
        <v>5590236.0000000019</v>
      </c>
      <c r="O128" s="27">
        <v>100673138.21999998</v>
      </c>
      <c r="P128" s="36">
        <v>0.21840000000000001</v>
      </c>
      <c r="Q128" s="35"/>
      <c r="R128" s="35"/>
      <c r="S128" s="35"/>
      <c r="T128" s="35"/>
      <c r="U128" s="35"/>
      <c r="V128" s="35"/>
      <c r="W128" s="35"/>
      <c r="X128" s="35"/>
      <c r="Y128" s="35"/>
      <c r="Z128" s="35"/>
      <c r="AA128" s="35"/>
      <c r="AB128" s="35"/>
      <c r="AC128" s="35"/>
      <c r="AD128" s="35"/>
      <c r="AE128" s="35"/>
      <c r="AF128" s="35"/>
      <c r="AG128" s="35"/>
      <c r="AH128" s="35"/>
      <c r="AI128" s="35"/>
      <c r="AJ128" s="35"/>
      <c r="AK128" s="35"/>
    </row>
    <row r="129" spans="1:53" x14ac:dyDescent="0.2">
      <c r="A129" s="17" t="s">
        <v>64</v>
      </c>
      <c r="B129" s="18">
        <v>19873194.630000003</v>
      </c>
      <c r="C129" s="18">
        <v>23927314.649999999</v>
      </c>
      <c r="D129" s="18">
        <v>19304763.890000001</v>
      </c>
      <c r="E129" s="25">
        <v>22919661.869999997</v>
      </c>
      <c r="F129" s="30">
        <v>45701290.639999993</v>
      </c>
      <c r="G129" s="31">
        <v>133473591.23</v>
      </c>
      <c r="H129" s="30">
        <v>21200368.469999999</v>
      </c>
      <c r="I129" s="31">
        <v>21708205.800000001</v>
      </c>
      <c r="J129" s="30">
        <v>46783376.129999995</v>
      </c>
      <c r="K129" s="18">
        <v>24270495.879999999</v>
      </c>
      <c r="L129" s="31">
        <v>25839793.270000003</v>
      </c>
      <c r="M129" s="30">
        <v>26534246.959999993</v>
      </c>
      <c r="N129" s="31">
        <v>29482496.469999999</v>
      </c>
      <c r="O129" s="28">
        <v>461018799.88999993</v>
      </c>
      <c r="P129" s="37">
        <v>1.0001</v>
      </c>
      <c r="Q129" s="39"/>
      <c r="R129" s="39"/>
      <c r="S129" s="39"/>
      <c r="T129" s="39"/>
      <c r="U129" s="39"/>
      <c r="V129" s="39"/>
      <c r="W129" s="39"/>
      <c r="X129" s="39"/>
      <c r="Y129" s="39"/>
      <c r="Z129" s="39"/>
      <c r="AA129" s="39"/>
      <c r="AB129" s="39"/>
      <c r="AC129" s="39"/>
      <c r="AD129" s="39"/>
      <c r="AE129" s="39"/>
      <c r="AF129" s="39"/>
      <c r="AG129" s="39"/>
      <c r="AH129" s="39"/>
      <c r="AI129" s="39"/>
      <c r="AJ129" s="39"/>
      <c r="AK129" s="39"/>
      <c r="BA129" s="15"/>
    </row>
    <row r="130" spans="1:53" x14ac:dyDescent="0.2">
      <c r="B130" s="7">
        <v>0</v>
      </c>
      <c r="C130" s="7">
        <v>0</v>
      </c>
      <c r="D130" s="7">
        <v>0</v>
      </c>
      <c r="E130" s="7">
        <v>0</v>
      </c>
      <c r="F130" s="7">
        <v>0</v>
      </c>
      <c r="G130" s="7">
        <v>0</v>
      </c>
      <c r="H130" s="7">
        <v>0</v>
      </c>
      <c r="I130" s="7">
        <v>0</v>
      </c>
      <c r="J130" s="7">
        <v>0</v>
      </c>
      <c r="K130" s="7">
        <v>0</v>
      </c>
      <c r="L130" s="7">
        <v>0</v>
      </c>
      <c r="M130" s="7">
        <v>0</v>
      </c>
      <c r="N130" s="7">
        <v>0</v>
      </c>
      <c r="O130" s="7">
        <v>0</v>
      </c>
    </row>
    <row r="132" spans="1:53" x14ac:dyDescent="0.2">
      <c r="G132" s="7"/>
      <c r="H132" s="7"/>
      <c r="I132" s="7"/>
      <c r="J132" s="7"/>
      <c r="K132" s="7"/>
      <c r="L132" s="7"/>
      <c r="M132" s="7"/>
      <c r="N132" s="7"/>
      <c r="O132" s="7"/>
    </row>
    <row r="133" spans="1:53" x14ac:dyDescent="0.2">
      <c r="O133" s="7">
        <v>0</v>
      </c>
    </row>
    <row r="561" spans="3:3" x14ac:dyDescent="0.2">
      <c r="C561" s="10">
        <v>32</v>
      </c>
    </row>
    <row r="562" spans="3:3" x14ac:dyDescent="0.2">
      <c r="C562" s="10">
        <v>32</v>
      </c>
    </row>
    <row r="564" spans="3:3" x14ac:dyDescent="0.2">
      <c r="C564" s="10">
        <v>32</v>
      </c>
    </row>
    <row r="565" spans="3:3" x14ac:dyDescent="0.2">
      <c r="C565" s="10">
        <v>32</v>
      </c>
    </row>
    <row r="566" spans="3:3" x14ac:dyDescent="0.2">
      <c r="C566" s="10">
        <v>32</v>
      </c>
    </row>
    <row r="569" spans="3:3" x14ac:dyDescent="0.2">
      <c r="C569" s="10">
        <v>160</v>
      </c>
    </row>
    <row r="884" spans="1:3" x14ac:dyDescent="0.2">
      <c r="A884" s="7"/>
      <c r="B884" s="7"/>
      <c r="C884" s="7"/>
    </row>
    <row r="1084" spans="1:3" x14ac:dyDescent="0.2">
      <c r="A1084" s="7"/>
      <c r="B1084" s="7"/>
      <c r="C1084" s="7"/>
    </row>
  </sheetData>
  <mergeCells count="1">
    <mergeCell ref="D4:P4"/>
  </mergeCells>
  <pageMargins left="0.18" right="0.16" top="0.19" bottom="0.32" header="0.17" footer="0.17"/>
  <pageSetup scale="76" fitToHeight="0" orientation="landscape" r:id="rId1"/>
  <headerFooter alignWithMargins="0"/>
  <rowBreaks count="1" manualBreakCount="1">
    <brk id="67" max="15" man="1"/>
  </rowBreaks>
  <drawing r:id="rId2"/>
  <legacyDrawing r:id="rId3"/>
  <mc:AlternateContent xmlns:mc="http://schemas.openxmlformats.org/markup-compatibility/2006">
    <mc:Choice Requires="x14">
      <controls>
        <mc:AlternateContent xmlns:mc="http://schemas.openxmlformats.org/markup-compatibility/2006">
          <mc:Choice Requires="x14">
            <control shapeId="4115457" r:id="rId4" name="Button 1">
              <controlPr defaultSize="0" print="0" autoFill="0" autoPict="0" macro="[0]!Summary_Out">
                <anchor moveWithCells="1" sizeWithCells="1">
                  <from>
                    <xdr:col>38</xdr:col>
                    <xdr:colOff>504825</xdr:colOff>
                    <xdr:row>4</xdr:row>
                    <xdr:rowOff>66675</xdr:rowOff>
                  </from>
                  <to>
                    <xdr:col>39</xdr:col>
                    <xdr:colOff>200025</xdr:colOff>
                    <xdr:row>8</xdr:row>
                    <xdr:rowOff>104775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tabColor theme="5" tint="0.79998168889431442"/>
    <pageSetUpPr fitToPage="1"/>
  </sheetPr>
  <dimension ref="A1:AX1125"/>
  <sheetViews>
    <sheetView showGridLines="0" zoomScaleNormal="100" workbookViewId="0">
      <pane ySplit="4" topLeftCell="A5" activePane="bottomLeft" state="frozen"/>
      <selection activeCell="A1749" sqref="A1749"/>
      <selection pane="bottomLeft" activeCell="C5" sqref="C5"/>
    </sheetView>
  </sheetViews>
  <sheetFormatPr defaultColWidth="9.140625" defaultRowHeight="12.75" outlineLevelCol="1" x14ac:dyDescent="0.2"/>
  <cols>
    <col min="1" max="1" width="32.85546875" style="2" customWidth="1"/>
    <col min="2" max="3" width="16.140625" style="2" customWidth="1"/>
    <col min="4" max="4" width="16" style="2" customWidth="1"/>
    <col min="5" max="5" width="17.85546875" style="2" customWidth="1"/>
    <col min="6" max="6" width="17.5703125" style="2" customWidth="1"/>
    <col min="7" max="7" width="17" style="2" customWidth="1"/>
    <col min="8" max="8" width="15.85546875" style="2" hidden="1" customWidth="1" outlineLevel="1"/>
    <col min="9" max="9" width="18.5703125" style="2" hidden="1" customWidth="1" outlineLevel="1"/>
    <col min="10" max="10" width="17.140625" style="2" hidden="1" customWidth="1" outlineLevel="1"/>
    <col min="11" max="11" width="18.140625" style="2" hidden="1" customWidth="1" outlineLevel="1"/>
    <col min="12" max="12" width="16.85546875" style="2" hidden="1" customWidth="1" outlineLevel="1"/>
    <col min="13" max="13" width="17.5703125" style="2" hidden="1" customWidth="1" outlineLevel="1"/>
    <col min="14" max="14" width="17.85546875" style="2" hidden="1" customWidth="1" outlineLevel="1"/>
    <col min="15" max="15" width="18.5703125" style="2" customWidth="1" collapsed="1"/>
    <col min="16" max="16" width="13.85546875" style="2" customWidth="1"/>
    <col min="17" max="33" width="13.85546875" style="40" customWidth="1"/>
    <col min="34" max="34" width="9.85546875" style="40" customWidth="1"/>
    <col min="35" max="35" width="18.42578125" style="2" customWidth="1"/>
    <col min="36" max="36" width="21.42578125" style="2" customWidth="1"/>
    <col min="37" max="37" width="16.42578125" style="2" customWidth="1"/>
    <col min="38" max="38" width="13.42578125" style="2" bestFit="1" customWidth="1"/>
    <col min="39" max="39" width="13.85546875" style="2" bestFit="1" customWidth="1"/>
    <col min="40" max="40" width="14.5703125" style="2" bestFit="1" customWidth="1"/>
    <col min="41" max="41" width="3.140625" style="2" customWidth="1"/>
    <col min="42" max="42" width="35.140625" style="2" bestFit="1" customWidth="1"/>
    <col min="43" max="45" width="16.85546875" style="2" bestFit="1" customWidth="1"/>
    <col min="46" max="46" width="14.5703125" style="2" customWidth="1"/>
    <col min="47" max="47" width="17.85546875" style="2" bestFit="1" customWidth="1"/>
    <col min="48" max="48" width="9.140625" style="15"/>
    <col min="49" max="49" width="9.140625" style="2"/>
    <col min="50" max="16384" width="9.140625" style="15"/>
  </cols>
  <sheetData>
    <row r="1" spans="1:50" ht="15" x14ac:dyDescent="0.2">
      <c r="A1" s="14" t="s">
        <v>227</v>
      </c>
      <c r="B1" s="14"/>
      <c r="C1" s="14"/>
      <c r="F1" s="79" t="s">
        <v>233</v>
      </c>
    </row>
    <row r="2" spans="1:50" x14ac:dyDescent="0.2">
      <c r="A2" s="1" t="s">
        <v>822</v>
      </c>
      <c r="B2" s="1"/>
      <c r="C2" s="1"/>
    </row>
    <row r="3" spans="1:50" ht="13.5" thickBot="1" x14ac:dyDescent="0.25">
      <c r="AK3" s="44"/>
    </row>
    <row r="4" spans="1:50" s="16" customFormat="1" ht="42.75" customHeight="1" thickBot="1" x14ac:dyDescent="0.25">
      <c r="A4" s="67" t="s">
        <v>3</v>
      </c>
      <c r="B4" s="77" t="s">
        <v>62</v>
      </c>
      <c r="C4" s="104" t="s">
        <v>62</v>
      </c>
      <c r="D4" s="142"/>
      <c r="E4" s="143"/>
      <c r="F4" s="143"/>
      <c r="G4" s="143"/>
      <c r="H4" s="143"/>
      <c r="I4" s="143"/>
      <c r="J4" s="143"/>
      <c r="K4" s="143"/>
      <c r="L4" s="143"/>
      <c r="M4" s="143"/>
      <c r="N4" s="143"/>
      <c r="O4" s="143"/>
      <c r="P4" s="144"/>
      <c r="Q4" s="40"/>
      <c r="R4" s="40"/>
      <c r="S4" s="40"/>
      <c r="T4" s="40"/>
      <c r="U4" s="40"/>
      <c r="V4" s="40"/>
      <c r="W4" s="40"/>
      <c r="X4" s="40"/>
      <c r="Y4" s="40"/>
      <c r="Z4" s="40"/>
      <c r="AA4" s="40"/>
      <c r="AB4" s="40"/>
      <c r="AC4" s="40"/>
      <c r="AD4" s="40"/>
      <c r="AE4" s="40"/>
      <c r="AF4" s="40"/>
      <c r="AG4" s="40"/>
      <c r="AH4" s="40"/>
      <c r="AI4" s="2"/>
      <c r="AJ4" s="2"/>
      <c r="AK4" s="2"/>
      <c r="AL4" s="2"/>
      <c r="AM4" s="2"/>
      <c r="AN4" s="2"/>
      <c r="AO4" s="2"/>
      <c r="AP4" s="2"/>
      <c r="AQ4" s="2"/>
      <c r="AR4" s="2"/>
      <c r="AS4" s="2"/>
      <c r="AT4" s="2"/>
      <c r="AU4" s="2"/>
      <c r="AV4" s="15"/>
      <c r="AW4" s="3"/>
      <c r="AX4" s="15"/>
    </row>
    <row r="5" spans="1:50" s="59" customFormat="1" ht="14.25" customHeight="1" x14ac:dyDescent="0.2">
      <c r="A5" s="57"/>
      <c r="B5" s="57">
        <v>2021</v>
      </c>
      <c r="C5" s="57">
        <v>2020</v>
      </c>
      <c r="D5" s="4">
        <v>2019</v>
      </c>
      <c r="E5" s="4">
        <v>2018</v>
      </c>
      <c r="F5" s="49">
        <v>2017</v>
      </c>
      <c r="G5" s="49">
        <v>2016</v>
      </c>
      <c r="H5" s="49">
        <v>2015</v>
      </c>
      <c r="I5" s="49">
        <v>2014</v>
      </c>
      <c r="J5" s="49" t="s">
        <v>39</v>
      </c>
      <c r="K5" s="49">
        <v>2013</v>
      </c>
      <c r="L5" s="49">
        <v>2012</v>
      </c>
      <c r="M5" s="49">
        <v>2011</v>
      </c>
      <c r="N5" s="49">
        <v>2010</v>
      </c>
      <c r="O5" s="57"/>
      <c r="P5" s="4"/>
      <c r="Q5" s="58"/>
      <c r="R5" s="58"/>
      <c r="S5" s="58"/>
      <c r="T5" s="58"/>
      <c r="U5" s="58"/>
      <c r="V5" s="58"/>
      <c r="W5" s="58"/>
      <c r="X5" s="58"/>
      <c r="Y5" s="58"/>
      <c r="Z5" s="58"/>
      <c r="AA5" s="58"/>
      <c r="AB5" s="58"/>
      <c r="AC5" s="58"/>
      <c r="AD5" s="58"/>
      <c r="AE5" s="58"/>
      <c r="AF5" s="58"/>
      <c r="AG5" s="58"/>
      <c r="AH5" s="58"/>
      <c r="AI5" s="57"/>
      <c r="AJ5" s="4"/>
      <c r="AK5" s="4"/>
      <c r="AL5" s="4"/>
      <c r="AM5" s="4"/>
      <c r="AN5" s="4"/>
      <c r="AO5" s="4"/>
      <c r="AP5" s="4"/>
      <c r="AQ5" s="4"/>
      <c r="AR5" s="4"/>
      <c r="AS5" s="4"/>
      <c r="AT5" s="4"/>
      <c r="AU5" s="4"/>
    </row>
    <row r="6" spans="1:50" x14ac:dyDescent="0.2">
      <c r="A6" s="17" t="s">
        <v>5</v>
      </c>
      <c r="B6" s="76"/>
      <c r="C6" s="76"/>
    </row>
    <row r="7" spans="1:50" ht="61.5" customHeight="1" x14ac:dyDescent="0.2">
      <c r="A7" s="19" t="s">
        <v>3</v>
      </c>
      <c r="B7" s="51" t="s">
        <v>823</v>
      </c>
      <c r="C7" s="51" t="s">
        <v>824</v>
      </c>
      <c r="D7" s="51" t="s">
        <v>45</v>
      </c>
      <c r="E7" s="51" t="s">
        <v>46</v>
      </c>
      <c r="F7" s="51" t="s">
        <v>47</v>
      </c>
      <c r="G7" s="51" t="s">
        <v>48</v>
      </c>
      <c r="H7" s="51" t="s">
        <v>49</v>
      </c>
      <c r="I7" s="51" t="s">
        <v>50</v>
      </c>
      <c r="J7" s="51" t="s">
        <v>825</v>
      </c>
      <c r="K7" s="51" t="s">
        <v>51</v>
      </c>
      <c r="L7" s="51" t="s">
        <v>52</v>
      </c>
      <c r="M7" s="51" t="s">
        <v>53</v>
      </c>
      <c r="N7" s="51" t="s">
        <v>54</v>
      </c>
      <c r="O7" s="26" t="s">
        <v>564</v>
      </c>
      <c r="P7" s="26" t="s">
        <v>66</v>
      </c>
      <c r="Q7" s="41"/>
      <c r="R7" s="41"/>
      <c r="S7" s="41"/>
      <c r="T7" s="41"/>
      <c r="U7" s="41"/>
      <c r="V7" s="41"/>
      <c r="W7" s="41"/>
      <c r="X7" s="41"/>
      <c r="Y7" s="41"/>
      <c r="Z7" s="41"/>
      <c r="AA7" s="41"/>
      <c r="AB7" s="41"/>
      <c r="AC7" s="41"/>
      <c r="AD7" s="41"/>
      <c r="AE7" s="41"/>
      <c r="AF7" s="41"/>
      <c r="AG7" s="41"/>
      <c r="AH7" s="41"/>
    </row>
    <row r="8" spans="1:50" x14ac:dyDescent="0.2">
      <c r="A8" s="5" t="s">
        <v>14</v>
      </c>
      <c r="B8" s="29">
        <v>0</v>
      </c>
      <c r="C8" s="29">
        <v>500000</v>
      </c>
      <c r="D8" s="29">
        <v>0</v>
      </c>
      <c r="E8" s="29">
        <v>0</v>
      </c>
      <c r="F8" s="29">
        <v>656677.25</v>
      </c>
      <c r="G8" s="29">
        <v>1077799.04</v>
      </c>
      <c r="H8" s="29">
        <v>100000</v>
      </c>
      <c r="I8" s="29">
        <v>100000</v>
      </c>
      <c r="J8" s="29">
        <v>260000</v>
      </c>
      <c r="K8" s="29">
        <v>0</v>
      </c>
      <c r="L8" s="29">
        <v>167799.18</v>
      </c>
      <c r="M8" s="29">
        <v>287621.44</v>
      </c>
      <c r="N8" s="29">
        <v>319579.38</v>
      </c>
      <c r="O8" s="27">
        <v>3469476.29</v>
      </c>
      <c r="P8" s="36">
        <v>0.15240000000000001</v>
      </c>
      <c r="Q8" s="35"/>
      <c r="R8" s="35"/>
      <c r="S8" s="35"/>
      <c r="T8" s="35"/>
      <c r="U8" s="35"/>
      <c r="V8" s="35"/>
      <c r="W8" s="35"/>
      <c r="X8" s="35"/>
      <c r="Y8" s="35"/>
      <c r="Z8" s="35"/>
      <c r="AA8" s="35"/>
      <c r="AB8" s="35"/>
      <c r="AC8" s="35"/>
      <c r="AD8" s="35"/>
      <c r="AE8" s="35"/>
      <c r="AF8" s="35"/>
      <c r="AG8" s="35"/>
    </row>
    <row r="9" spans="1:50" x14ac:dyDescent="0.2">
      <c r="A9" s="5" t="s">
        <v>21</v>
      </c>
      <c r="B9" s="29">
        <v>0</v>
      </c>
      <c r="C9" s="29">
        <v>100000</v>
      </c>
      <c r="D9" s="29">
        <v>0</v>
      </c>
      <c r="E9" s="29">
        <v>2603000</v>
      </c>
      <c r="F9" s="29">
        <v>2397000</v>
      </c>
      <c r="G9" s="29">
        <v>6200000</v>
      </c>
      <c r="H9" s="29">
        <v>0</v>
      </c>
      <c r="I9" s="29">
        <v>0</v>
      </c>
      <c r="J9" s="29">
        <v>0</v>
      </c>
      <c r="K9" s="29">
        <v>0</v>
      </c>
      <c r="L9" s="29">
        <v>0</v>
      </c>
      <c r="M9" s="29">
        <v>0</v>
      </c>
      <c r="N9" s="29">
        <v>0</v>
      </c>
      <c r="O9" s="27">
        <v>11300000</v>
      </c>
      <c r="P9" s="36">
        <v>0.49630000000000002</v>
      </c>
      <c r="Q9" s="35"/>
      <c r="R9" s="35"/>
      <c r="S9" s="35"/>
      <c r="T9" s="35"/>
      <c r="U9" s="35"/>
      <c r="V9" s="35"/>
      <c r="W9" s="35"/>
      <c r="X9" s="35"/>
      <c r="Y9" s="35"/>
      <c r="Z9" s="35"/>
      <c r="AA9" s="35"/>
      <c r="AB9" s="35"/>
      <c r="AC9" s="35"/>
      <c r="AD9" s="35"/>
      <c r="AE9" s="35"/>
      <c r="AF9" s="35"/>
      <c r="AG9" s="35"/>
    </row>
    <row r="10" spans="1:50" x14ac:dyDescent="0.2">
      <c r="A10" s="5" t="s">
        <v>23</v>
      </c>
      <c r="B10" s="29">
        <v>0</v>
      </c>
      <c r="C10" s="29">
        <v>0</v>
      </c>
      <c r="D10" s="29">
        <v>0</v>
      </c>
      <c r="E10" s="29">
        <v>0</v>
      </c>
      <c r="F10" s="29">
        <v>100000</v>
      </c>
      <c r="G10" s="29">
        <v>100000</v>
      </c>
      <c r="H10" s="29">
        <v>0</v>
      </c>
      <c r="I10" s="29">
        <v>0</v>
      </c>
      <c r="J10" s="29">
        <v>789062.61</v>
      </c>
      <c r="K10" s="29">
        <v>0</v>
      </c>
      <c r="L10" s="29">
        <v>6407.7</v>
      </c>
      <c r="M10" s="29">
        <v>103543.72</v>
      </c>
      <c r="N10" s="29">
        <v>115048.57999999999</v>
      </c>
      <c r="O10" s="27">
        <v>1214062.6100000001</v>
      </c>
      <c r="P10" s="36">
        <v>5.33E-2</v>
      </c>
      <c r="Q10" s="35"/>
      <c r="R10" s="35"/>
      <c r="S10" s="35"/>
      <c r="T10" s="35"/>
      <c r="U10" s="35"/>
      <c r="V10" s="35"/>
      <c r="W10" s="35"/>
      <c r="X10" s="35"/>
      <c r="Y10" s="35"/>
      <c r="Z10" s="35"/>
      <c r="AA10" s="35"/>
      <c r="AB10" s="35"/>
      <c r="AC10" s="35"/>
      <c r="AD10" s="35"/>
      <c r="AE10" s="35"/>
      <c r="AF10" s="35"/>
      <c r="AG10" s="35"/>
    </row>
    <row r="11" spans="1:50" x14ac:dyDescent="0.2">
      <c r="A11" s="5" t="s">
        <v>33</v>
      </c>
      <c r="B11" s="29">
        <v>0</v>
      </c>
      <c r="C11" s="29">
        <v>0</v>
      </c>
      <c r="D11" s="29">
        <v>0</v>
      </c>
      <c r="E11" s="29">
        <v>0</v>
      </c>
      <c r="F11" s="29">
        <v>0</v>
      </c>
      <c r="G11" s="29">
        <v>0</v>
      </c>
      <c r="H11" s="29">
        <v>0</v>
      </c>
      <c r="I11" s="29">
        <v>0</v>
      </c>
      <c r="J11" s="29">
        <v>0</v>
      </c>
      <c r="K11" s="29">
        <v>0</v>
      </c>
      <c r="L11" s="29">
        <v>0</v>
      </c>
      <c r="M11" s="29">
        <v>0</v>
      </c>
      <c r="N11" s="29">
        <v>0</v>
      </c>
      <c r="O11" s="27">
        <v>0</v>
      </c>
      <c r="P11" s="36">
        <v>0</v>
      </c>
      <c r="Q11" s="35"/>
      <c r="R11" s="35"/>
      <c r="S11" s="35"/>
      <c r="T11" s="35"/>
      <c r="U11" s="35"/>
      <c r="V11" s="35"/>
      <c r="W11" s="35"/>
      <c r="X11" s="35"/>
      <c r="Y11" s="35"/>
      <c r="Z11" s="35"/>
      <c r="AA11" s="35"/>
      <c r="AB11" s="35"/>
      <c r="AC11" s="35"/>
      <c r="AD11" s="35"/>
      <c r="AE11" s="35"/>
      <c r="AF11" s="35"/>
      <c r="AG11" s="35"/>
    </row>
    <row r="12" spans="1:50" x14ac:dyDescent="0.2">
      <c r="A12" s="5" t="s">
        <v>35</v>
      </c>
      <c r="B12" s="29">
        <v>0</v>
      </c>
      <c r="C12" s="29">
        <v>0</v>
      </c>
      <c r="D12" s="29">
        <v>0</v>
      </c>
      <c r="E12" s="29">
        <v>0</v>
      </c>
      <c r="F12" s="29">
        <v>0</v>
      </c>
      <c r="G12" s="29">
        <v>0</v>
      </c>
      <c r="H12" s="29">
        <v>100000</v>
      </c>
      <c r="I12" s="29">
        <v>0</v>
      </c>
      <c r="J12" s="29">
        <v>0</v>
      </c>
      <c r="K12" s="29">
        <v>0</v>
      </c>
      <c r="L12" s="29">
        <v>0</v>
      </c>
      <c r="M12" s="29">
        <v>0</v>
      </c>
      <c r="N12" s="29">
        <v>0</v>
      </c>
      <c r="O12" s="27">
        <v>100000</v>
      </c>
      <c r="P12" s="36">
        <v>4.4000000000000003E-3</v>
      </c>
      <c r="Q12" s="35"/>
      <c r="R12" s="35"/>
      <c r="S12" s="35"/>
      <c r="T12" s="35"/>
      <c r="U12" s="35"/>
      <c r="V12" s="35"/>
      <c r="W12" s="35"/>
      <c r="X12" s="35"/>
      <c r="Y12" s="35"/>
      <c r="Z12" s="35"/>
      <c r="AA12" s="35"/>
      <c r="AB12" s="35"/>
      <c r="AC12" s="35"/>
      <c r="AD12" s="35"/>
      <c r="AE12" s="35"/>
      <c r="AF12" s="35"/>
      <c r="AG12" s="35"/>
    </row>
    <row r="13" spans="1:50" x14ac:dyDescent="0.2">
      <c r="A13" s="5" t="s">
        <v>30</v>
      </c>
      <c r="B13" s="29">
        <v>100000</v>
      </c>
      <c r="C13" s="29">
        <v>0</v>
      </c>
      <c r="D13" s="29">
        <v>0</v>
      </c>
      <c r="E13" s="29">
        <v>0</v>
      </c>
      <c r="F13" s="29">
        <v>0</v>
      </c>
      <c r="G13" s="29">
        <v>0</v>
      </c>
      <c r="H13" s="29">
        <v>0</v>
      </c>
      <c r="I13" s="29">
        <v>0</v>
      </c>
      <c r="J13" s="29">
        <v>405571.64</v>
      </c>
      <c r="K13" s="29">
        <v>0</v>
      </c>
      <c r="L13" s="29">
        <v>7119.67</v>
      </c>
      <c r="M13" s="29">
        <v>115048.57999999999</v>
      </c>
      <c r="N13" s="29">
        <v>127831.75</v>
      </c>
      <c r="O13" s="27">
        <v>755571.64</v>
      </c>
      <c r="P13" s="36">
        <v>3.32E-2</v>
      </c>
      <c r="Q13" s="35"/>
      <c r="R13" s="35"/>
      <c r="S13" s="35"/>
      <c r="T13" s="35"/>
      <c r="U13" s="35"/>
      <c r="V13" s="35"/>
      <c r="W13" s="35"/>
      <c r="X13" s="35"/>
      <c r="Y13" s="35"/>
      <c r="Z13" s="35"/>
      <c r="AA13" s="35"/>
      <c r="AB13" s="35"/>
      <c r="AC13" s="35"/>
      <c r="AD13" s="35"/>
      <c r="AE13" s="35"/>
      <c r="AF13" s="35"/>
      <c r="AG13" s="35"/>
    </row>
    <row r="14" spans="1:50" x14ac:dyDescent="0.2">
      <c r="A14" s="5" t="s">
        <v>27</v>
      </c>
      <c r="B14" s="29">
        <v>0</v>
      </c>
      <c r="C14" s="29">
        <v>0</v>
      </c>
      <c r="D14" s="29">
        <v>0</v>
      </c>
      <c r="E14" s="29">
        <v>0</v>
      </c>
      <c r="F14" s="29">
        <v>0</v>
      </c>
      <c r="G14" s="29">
        <v>0</v>
      </c>
      <c r="H14" s="29">
        <v>0</v>
      </c>
      <c r="I14" s="29">
        <v>0</v>
      </c>
      <c r="J14" s="29">
        <v>100000</v>
      </c>
      <c r="K14" s="29">
        <v>0</v>
      </c>
      <c r="L14" s="29">
        <v>0</v>
      </c>
      <c r="M14" s="29">
        <v>0</v>
      </c>
      <c r="N14" s="29">
        <v>0</v>
      </c>
      <c r="O14" s="27">
        <v>100000</v>
      </c>
      <c r="P14" s="36">
        <v>4.4000000000000003E-3</v>
      </c>
      <c r="Q14" s="35"/>
      <c r="R14" s="35"/>
      <c r="S14" s="35"/>
      <c r="T14" s="35"/>
      <c r="U14" s="35"/>
      <c r="V14" s="35"/>
      <c r="W14" s="35"/>
      <c r="X14" s="35"/>
      <c r="Y14" s="35"/>
      <c r="Z14" s="35"/>
      <c r="AA14" s="35"/>
      <c r="AB14" s="35"/>
      <c r="AC14" s="35"/>
      <c r="AD14" s="35"/>
      <c r="AE14" s="35"/>
      <c r="AF14" s="35"/>
      <c r="AG14" s="35"/>
    </row>
    <row r="15" spans="1:50" x14ac:dyDescent="0.2">
      <c r="A15" s="5" t="s">
        <v>37</v>
      </c>
      <c r="B15" s="29">
        <v>0</v>
      </c>
      <c r="C15" s="29">
        <v>0</v>
      </c>
      <c r="D15" s="29">
        <v>0</v>
      </c>
      <c r="E15" s="29">
        <v>0</v>
      </c>
      <c r="F15" s="29">
        <v>330000</v>
      </c>
      <c r="G15" s="29">
        <v>457303</v>
      </c>
      <c r="H15" s="29">
        <v>0</v>
      </c>
      <c r="I15" s="29">
        <v>335000</v>
      </c>
      <c r="J15" s="29">
        <v>450000</v>
      </c>
      <c r="K15" s="29">
        <v>425000</v>
      </c>
      <c r="L15" s="29">
        <v>0</v>
      </c>
      <c r="M15" s="29">
        <v>0</v>
      </c>
      <c r="N15" s="29">
        <v>0</v>
      </c>
      <c r="O15" s="27">
        <v>1997303</v>
      </c>
      <c r="P15" s="36">
        <v>8.77E-2</v>
      </c>
      <c r="Q15" s="35"/>
      <c r="R15" s="35"/>
      <c r="S15" s="35"/>
      <c r="T15" s="35"/>
      <c r="U15" s="35"/>
      <c r="V15" s="35"/>
      <c r="W15" s="35"/>
      <c r="X15" s="35"/>
      <c r="Y15" s="35"/>
      <c r="Z15" s="35"/>
      <c r="AA15" s="35"/>
      <c r="AB15" s="35"/>
      <c r="AC15" s="35"/>
      <c r="AD15" s="35"/>
      <c r="AE15" s="35"/>
      <c r="AF15" s="35"/>
      <c r="AG15" s="35"/>
    </row>
    <row r="16" spans="1:50" x14ac:dyDescent="0.2">
      <c r="A16" s="5" t="s">
        <v>22</v>
      </c>
      <c r="B16" s="29">
        <v>0</v>
      </c>
      <c r="C16" s="29">
        <v>0</v>
      </c>
      <c r="D16" s="29">
        <v>0</v>
      </c>
      <c r="E16" s="29">
        <v>267000</v>
      </c>
      <c r="F16" s="29">
        <v>0</v>
      </c>
      <c r="G16" s="29">
        <v>267000</v>
      </c>
      <c r="H16" s="29">
        <v>0</v>
      </c>
      <c r="I16" s="29">
        <v>0</v>
      </c>
      <c r="J16" s="29">
        <v>0</v>
      </c>
      <c r="K16" s="29">
        <v>0</v>
      </c>
      <c r="L16" s="29">
        <v>0</v>
      </c>
      <c r="M16" s="29">
        <v>0</v>
      </c>
      <c r="N16" s="29">
        <v>0</v>
      </c>
      <c r="O16" s="27">
        <v>534000</v>
      </c>
      <c r="P16" s="36">
        <v>2.35E-2</v>
      </c>
      <c r="Q16" s="35"/>
      <c r="R16" s="35"/>
      <c r="S16" s="35"/>
      <c r="T16" s="35"/>
      <c r="U16" s="35"/>
      <c r="V16" s="35"/>
      <c r="W16" s="35"/>
      <c r="X16" s="35"/>
      <c r="Y16" s="35"/>
      <c r="Z16" s="35"/>
      <c r="AA16" s="35"/>
      <c r="AB16" s="35"/>
      <c r="AC16" s="35"/>
      <c r="AD16" s="35"/>
      <c r="AE16" s="35"/>
      <c r="AF16" s="35"/>
      <c r="AG16" s="35"/>
    </row>
    <row r="17" spans="1:49" x14ac:dyDescent="0.2">
      <c r="A17" s="5" t="s">
        <v>26</v>
      </c>
      <c r="B17" s="29">
        <v>0</v>
      </c>
      <c r="C17" s="29">
        <v>0</v>
      </c>
      <c r="D17" s="29">
        <v>0</v>
      </c>
      <c r="E17" s="29">
        <v>0</v>
      </c>
      <c r="F17" s="29">
        <v>0</v>
      </c>
      <c r="G17" s="29">
        <v>0</v>
      </c>
      <c r="H17" s="29">
        <v>0</v>
      </c>
      <c r="I17" s="29">
        <v>0</v>
      </c>
      <c r="J17" s="29">
        <v>0</v>
      </c>
      <c r="K17" s="29">
        <v>0</v>
      </c>
      <c r="L17" s="29">
        <v>0</v>
      </c>
      <c r="M17" s="29">
        <v>0</v>
      </c>
      <c r="N17" s="29">
        <v>0</v>
      </c>
      <c r="O17" s="27">
        <v>0</v>
      </c>
      <c r="P17" s="36">
        <v>0</v>
      </c>
      <c r="Q17" s="35"/>
      <c r="R17" s="35"/>
      <c r="S17" s="35"/>
      <c r="T17" s="35"/>
      <c r="U17" s="35"/>
      <c r="V17" s="35"/>
      <c r="W17" s="35"/>
      <c r="X17" s="35"/>
      <c r="Y17" s="35"/>
      <c r="Z17" s="35"/>
      <c r="AA17" s="35"/>
      <c r="AB17" s="35"/>
      <c r="AC17" s="35"/>
      <c r="AD17" s="35"/>
      <c r="AE17" s="35"/>
      <c r="AF17" s="35"/>
      <c r="AG17" s="35"/>
    </row>
    <row r="18" spans="1:49" x14ac:dyDescent="0.2">
      <c r="A18" s="5" t="s">
        <v>34</v>
      </c>
      <c r="B18" s="29">
        <v>0</v>
      </c>
      <c r="C18" s="29">
        <v>0</v>
      </c>
      <c r="D18" s="29">
        <v>0</v>
      </c>
      <c r="E18" s="29">
        <v>0</v>
      </c>
      <c r="F18" s="29">
        <v>0</v>
      </c>
      <c r="G18" s="29">
        <v>0</v>
      </c>
      <c r="H18" s="29">
        <v>0</v>
      </c>
      <c r="I18" s="29">
        <v>0</v>
      </c>
      <c r="J18" s="29">
        <v>0</v>
      </c>
      <c r="K18" s="29">
        <v>0</v>
      </c>
      <c r="L18" s="29">
        <v>0</v>
      </c>
      <c r="M18" s="29">
        <v>0</v>
      </c>
      <c r="N18" s="29">
        <v>0</v>
      </c>
      <c r="O18" s="27">
        <v>0</v>
      </c>
      <c r="P18" s="36">
        <v>0</v>
      </c>
      <c r="Q18" s="35"/>
      <c r="R18" s="35"/>
      <c r="S18" s="35"/>
      <c r="T18" s="35"/>
      <c r="U18" s="35"/>
      <c r="V18" s="35"/>
      <c r="W18" s="35"/>
      <c r="X18" s="35"/>
      <c r="Y18" s="35"/>
      <c r="Z18" s="35"/>
      <c r="AA18" s="35"/>
      <c r="AB18" s="35"/>
      <c r="AC18" s="35"/>
      <c r="AD18" s="35"/>
      <c r="AE18" s="35"/>
      <c r="AF18" s="35"/>
      <c r="AG18" s="35"/>
    </row>
    <row r="19" spans="1:49" x14ac:dyDescent="0.2">
      <c r="A19" s="5" t="s">
        <v>25</v>
      </c>
      <c r="B19" s="29">
        <v>100000</v>
      </c>
      <c r="C19" s="29">
        <v>375000</v>
      </c>
      <c r="D19" s="29">
        <v>455000</v>
      </c>
      <c r="E19" s="29">
        <v>0</v>
      </c>
      <c r="F19" s="29">
        <v>0</v>
      </c>
      <c r="G19" s="29">
        <v>410000</v>
      </c>
      <c r="H19" s="29">
        <v>0</v>
      </c>
      <c r="I19" s="29">
        <v>0</v>
      </c>
      <c r="J19" s="29">
        <v>0</v>
      </c>
      <c r="K19" s="29">
        <v>0</v>
      </c>
      <c r="L19" s="29">
        <v>0</v>
      </c>
      <c r="M19" s="29">
        <v>0</v>
      </c>
      <c r="N19" s="29">
        <v>0</v>
      </c>
      <c r="O19" s="27">
        <v>1340000</v>
      </c>
      <c r="P19" s="36">
        <v>5.8900000000000001E-2</v>
      </c>
      <c r="Q19" s="35"/>
      <c r="R19" s="35"/>
      <c r="S19" s="35"/>
      <c r="T19" s="35"/>
      <c r="U19" s="35"/>
      <c r="V19" s="35"/>
      <c r="W19" s="35"/>
      <c r="X19" s="35"/>
      <c r="Y19" s="35"/>
      <c r="Z19" s="35"/>
      <c r="AA19" s="35"/>
      <c r="AB19" s="35"/>
      <c r="AC19" s="35"/>
      <c r="AD19" s="35"/>
      <c r="AE19" s="35"/>
      <c r="AF19" s="35"/>
      <c r="AG19" s="35"/>
    </row>
    <row r="20" spans="1:49" x14ac:dyDescent="0.2">
      <c r="A20" s="5" t="s">
        <v>41</v>
      </c>
      <c r="B20" s="29">
        <v>100000</v>
      </c>
      <c r="C20" s="29">
        <v>0</v>
      </c>
      <c r="D20" s="29">
        <v>0</v>
      </c>
      <c r="E20" s="29">
        <v>0</v>
      </c>
      <c r="F20" s="29">
        <v>180839.49</v>
      </c>
      <c r="G20" s="29">
        <v>205942.15</v>
      </c>
      <c r="H20" s="29">
        <v>450000.25</v>
      </c>
      <c r="I20" s="29">
        <v>0</v>
      </c>
      <c r="J20" s="29">
        <v>0</v>
      </c>
      <c r="K20" s="29">
        <v>0</v>
      </c>
      <c r="L20" s="29">
        <v>0</v>
      </c>
      <c r="M20" s="29">
        <v>0</v>
      </c>
      <c r="N20" s="29">
        <v>0</v>
      </c>
      <c r="O20" s="27">
        <v>936781.89</v>
      </c>
      <c r="P20" s="36">
        <v>4.1099999999999998E-2</v>
      </c>
      <c r="Q20" s="35"/>
      <c r="R20" s="35"/>
      <c r="S20" s="35"/>
      <c r="T20" s="35"/>
      <c r="U20" s="35"/>
      <c r="V20" s="35"/>
      <c r="W20" s="35"/>
      <c r="X20" s="35"/>
      <c r="Y20" s="35"/>
      <c r="Z20" s="35"/>
      <c r="AA20" s="35"/>
      <c r="AB20" s="35"/>
      <c r="AC20" s="35"/>
      <c r="AD20" s="35"/>
      <c r="AE20" s="35"/>
      <c r="AF20" s="35"/>
      <c r="AG20" s="35"/>
    </row>
    <row r="21" spans="1:49" x14ac:dyDescent="0.2">
      <c r="A21" s="5" t="s">
        <v>31</v>
      </c>
      <c r="B21" s="29">
        <v>0</v>
      </c>
      <c r="C21" s="29">
        <v>0</v>
      </c>
      <c r="D21" s="29">
        <v>0</v>
      </c>
      <c r="E21" s="29">
        <v>0</v>
      </c>
      <c r="F21" s="29">
        <v>0</v>
      </c>
      <c r="G21" s="29">
        <v>0</v>
      </c>
      <c r="H21" s="29">
        <v>0</v>
      </c>
      <c r="I21" s="29">
        <v>0</v>
      </c>
      <c r="J21" s="29">
        <v>0</v>
      </c>
      <c r="K21" s="29">
        <v>0</v>
      </c>
      <c r="L21" s="29">
        <v>0</v>
      </c>
      <c r="M21" s="29">
        <v>0</v>
      </c>
      <c r="N21" s="29">
        <v>0</v>
      </c>
      <c r="O21" s="27">
        <v>0</v>
      </c>
      <c r="P21" s="36">
        <v>0</v>
      </c>
      <c r="Q21" s="35"/>
      <c r="R21" s="35"/>
      <c r="S21" s="35"/>
      <c r="T21" s="35"/>
      <c r="U21" s="35"/>
      <c r="V21" s="35"/>
      <c r="W21" s="35"/>
      <c r="X21" s="35"/>
      <c r="Y21" s="35"/>
      <c r="Z21" s="35"/>
      <c r="AA21" s="35"/>
      <c r="AB21" s="35"/>
      <c r="AC21" s="35"/>
      <c r="AD21" s="35"/>
      <c r="AE21" s="35"/>
      <c r="AF21" s="35"/>
      <c r="AG21" s="35"/>
    </row>
    <row r="22" spans="1:49" x14ac:dyDescent="0.2">
      <c r="A22" s="5" t="s">
        <v>28</v>
      </c>
      <c r="B22" s="29">
        <v>250000</v>
      </c>
      <c r="C22" s="29">
        <v>0</v>
      </c>
      <c r="D22" s="29">
        <v>572000</v>
      </c>
      <c r="E22" s="29">
        <v>0</v>
      </c>
      <c r="F22" s="29">
        <v>100000</v>
      </c>
      <c r="G22" s="29">
        <v>100000</v>
      </c>
      <c r="H22" s="29">
        <v>0</v>
      </c>
      <c r="I22" s="29">
        <v>0</v>
      </c>
      <c r="J22" s="29">
        <v>0</v>
      </c>
      <c r="K22" s="29">
        <v>0</v>
      </c>
      <c r="L22" s="29">
        <v>0</v>
      </c>
      <c r="M22" s="29">
        <v>0</v>
      </c>
      <c r="N22" s="29">
        <v>0</v>
      </c>
      <c r="O22" s="27">
        <v>1022000</v>
      </c>
      <c r="P22" s="36">
        <v>4.4900000000000002E-2</v>
      </c>
      <c r="Q22" s="35"/>
      <c r="R22" s="35"/>
      <c r="S22" s="35"/>
      <c r="T22" s="35"/>
      <c r="U22" s="35"/>
      <c r="V22" s="35"/>
      <c r="W22" s="35"/>
      <c r="X22" s="35"/>
      <c r="Y22" s="35"/>
      <c r="Z22" s="35"/>
      <c r="AA22" s="35"/>
      <c r="AB22" s="35"/>
      <c r="AC22" s="35"/>
      <c r="AD22" s="35"/>
      <c r="AE22" s="35"/>
      <c r="AF22" s="35"/>
      <c r="AG22" s="35"/>
    </row>
    <row r="23" spans="1:49" x14ac:dyDescent="0.2">
      <c r="A23" s="5" t="s">
        <v>13</v>
      </c>
      <c r="B23" s="29">
        <v>0</v>
      </c>
      <c r="C23" s="29">
        <v>0</v>
      </c>
      <c r="D23" s="29">
        <v>0</v>
      </c>
      <c r="E23" s="29">
        <v>0</v>
      </c>
      <c r="F23" s="29">
        <v>0</v>
      </c>
      <c r="G23" s="29">
        <v>0</v>
      </c>
      <c r="H23" s="29">
        <v>0</v>
      </c>
      <c r="I23" s="29">
        <v>0</v>
      </c>
      <c r="J23" s="29">
        <v>0</v>
      </c>
      <c r="K23" s="29">
        <v>0</v>
      </c>
      <c r="L23" s="29">
        <v>0</v>
      </c>
      <c r="M23" s="29">
        <v>0</v>
      </c>
      <c r="N23" s="29">
        <v>0</v>
      </c>
      <c r="O23" s="27">
        <v>0</v>
      </c>
      <c r="P23" s="36">
        <v>0</v>
      </c>
      <c r="Q23" s="35"/>
      <c r="R23" s="35"/>
      <c r="S23" s="35"/>
      <c r="T23" s="35"/>
      <c r="U23" s="35"/>
      <c r="V23" s="35"/>
      <c r="W23" s="35"/>
      <c r="X23" s="35"/>
      <c r="Y23" s="35"/>
      <c r="Z23" s="35"/>
      <c r="AA23" s="35"/>
      <c r="AB23" s="35"/>
      <c r="AC23" s="35"/>
      <c r="AD23" s="35"/>
      <c r="AE23" s="35"/>
      <c r="AF23" s="35"/>
      <c r="AG23" s="35"/>
    </row>
    <row r="24" spans="1:49" x14ac:dyDescent="0.2">
      <c r="A24" s="5" t="s">
        <v>36</v>
      </c>
      <c r="B24" s="29">
        <v>0</v>
      </c>
      <c r="C24" s="29">
        <v>0</v>
      </c>
      <c r="D24" s="29">
        <v>0</v>
      </c>
      <c r="E24" s="29">
        <v>0</v>
      </c>
      <c r="F24" s="29">
        <v>0</v>
      </c>
      <c r="G24" s="29">
        <v>0</v>
      </c>
      <c r="H24" s="29">
        <v>0</v>
      </c>
      <c r="I24" s="29">
        <v>0</v>
      </c>
      <c r="J24" s="29">
        <v>0</v>
      </c>
      <c r="K24" s="29">
        <v>0</v>
      </c>
      <c r="L24" s="29">
        <v>0</v>
      </c>
      <c r="M24" s="29">
        <v>0</v>
      </c>
      <c r="N24" s="29">
        <v>0</v>
      </c>
      <c r="O24" s="27">
        <v>0</v>
      </c>
      <c r="P24" s="36">
        <v>0</v>
      </c>
      <c r="Q24" s="35"/>
      <c r="R24" s="35"/>
      <c r="S24" s="35"/>
      <c r="T24" s="35"/>
      <c r="U24" s="35"/>
      <c r="V24" s="35"/>
      <c r="W24" s="35"/>
      <c r="X24" s="35"/>
      <c r="Y24" s="35"/>
      <c r="Z24" s="35"/>
      <c r="AA24" s="35"/>
      <c r="AB24" s="35"/>
      <c r="AC24" s="35"/>
      <c r="AD24" s="35"/>
      <c r="AE24" s="35"/>
      <c r="AF24" s="35"/>
      <c r="AG24" s="35"/>
    </row>
    <row r="25" spans="1:49" x14ac:dyDescent="0.2">
      <c r="A25" s="17" t="s">
        <v>64</v>
      </c>
      <c r="B25" s="18">
        <v>550000</v>
      </c>
      <c r="C25" s="18">
        <v>975000</v>
      </c>
      <c r="D25" s="18">
        <v>1027000</v>
      </c>
      <c r="E25" s="25">
        <v>2870000</v>
      </c>
      <c r="F25" s="30">
        <v>3764516.74</v>
      </c>
      <c r="G25" s="31">
        <v>8818044.1899999995</v>
      </c>
      <c r="H25" s="30">
        <v>650000.25</v>
      </c>
      <c r="I25" s="31">
        <v>435000</v>
      </c>
      <c r="J25" s="30">
        <v>2004634.25</v>
      </c>
      <c r="K25" s="18">
        <v>425000</v>
      </c>
      <c r="L25" s="31">
        <v>181326.55000000002</v>
      </c>
      <c r="M25" s="30">
        <v>506213.74</v>
      </c>
      <c r="N25" s="31">
        <v>562459.71</v>
      </c>
      <c r="O25" s="28">
        <v>22769195.43</v>
      </c>
      <c r="P25" s="37">
        <v>1.0001</v>
      </c>
      <c r="Q25" s="39"/>
      <c r="R25" s="39"/>
      <c r="S25" s="39"/>
      <c r="T25" s="39"/>
      <c r="U25" s="39"/>
      <c r="V25" s="39"/>
      <c r="W25" s="39"/>
      <c r="X25" s="39"/>
      <c r="Y25" s="39"/>
      <c r="Z25" s="39"/>
      <c r="AA25" s="39"/>
      <c r="AB25" s="39"/>
      <c r="AC25" s="39"/>
      <c r="AD25" s="39"/>
      <c r="AE25" s="39"/>
      <c r="AF25" s="39"/>
      <c r="AG25" s="39"/>
      <c r="AH25" s="35"/>
      <c r="AI25" s="7"/>
      <c r="AJ25" s="7"/>
      <c r="AK25" s="7"/>
      <c r="AW25" s="15"/>
    </row>
    <row r="26" spans="1:49" x14ac:dyDescent="0.2">
      <c r="D26" s="7"/>
      <c r="E26" s="7"/>
      <c r="F26" s="7"/>
      <c r="G26" s="7"/>
      <c r="H26" s="7"/>
      <c r="I26" s="7"/>
      <c r="J26" s="7"/>
      <c r="K26" s="7"/>
      <c r="L26" s="7"/>
      <c r="M26" s="7"/>
      <c r="N26" s="7"/>
      <c r="O26" s="7"/>
    </row>
    <row r="28" spans="1:49" x14ac:dyDescent="0.2">
      <c r="A28" s="17" t="s">
        <v>6</v>
      </c>
      <c r="B28" s="76"/>
      <c r="C28" s="76"/>
    </row>
    <row r="29" spans="1:49" ht="62.25" customHeight="1" x14ac:dyDescent="0.2">
      <c r="A29" s="19" t="s">
        <v>38</v>
      </c>
      <c r="B29" s="20" t="s">
        <v>823</v>
      </c>
      <c r="C29" s="20" t="s">
        <v>824</v>
      </c>
      <c r="D29" s="20" t="s">
        <v>45</v>
      </c>
      <c r="E29" s="20" t="s">
        <v>46</v>
      </c>
      <c r="F29" s="20" t="s">
        <v>47</v>
      </c>
      <c r="G29" s="20" t="s">
        <v>48</v>
      </c>
      <c r="H29" s="20" t="s">
        <v>49</v>
      </c>
      <c r="I29" s="20" t="s">
        <v>50</v>
      </c>
      <c r="J29" s="20" t="s">
        <v>825</v>
      </c>
      <c r="K29" s="20" t="s">
        <v>51</v>
      </c>
      <c r="L29" s="20" t="s">
        <v>52</v>
      </c>
      <c r="M29" s="20" t="s">
        <v>53</v>
      </c>
      <c r="N29" s="20" t="s">
        <v>54</v>
      </c>
      <c r="O29" s="20" t="s">
        <v>564</v>
      </c>
      <c r="P29" s="26" t="s">
        <v>66</v>
      </c>
      <c r="Q29" s="41"/>
      <c r="R29" s="41"/>
      <c r="S29" s="41"/>
      <c r="T29" s="41"/>
      <c r="U29" s="41"/>
      <c r="V29" s="41"/>
      <c r="W29" s="41"/>
      <c r="X29" s="41"/>
      <c r="Y29" s="41"/>
      <c r="Z29" s="41"/>
      <c r="AA29" s="41"/>
      <c r="AB29" s="41"/>
      <c r="AC29" s="41"/>
      <c r="AD29" s="41"/>
      <c r="AE29" s="41"/>
      <c r="AF29" s="41"/>
      <c r="AG29" s="41"/>
    </row>
    <row r="30" spans="1:49" x14ac:dyDescent="0.2">
      <c r="A30" s="5" t="s">
        <v>14</v>
      </c>
      <c r="B30" s="29">
        <v>885000</v>
      </c>
      <c r="C30" s="29">
        <v>685000</v>
      </c>
      <c r="D30" s="29">
        <v>0</v>
      </c>
      <c r="E30" s="29">
        <v>150000</v>
      </c>
      <c r="F30" s="29">
        <v>842500</v>
      </c>
      <c r="G30" s="29">
        <v>2397982</v>
      </c>
      <c r="H30" s="29">
        <v>101000</v>
      </c>
      <c r="I30" s="29">
        <v>100000</v>
      </c>
      <c r="J30" s="29">
        <v>9012653</v>
      </c>
      <c r="K30" s="29">
        <v>840000</v>
      </c>
      <c r="L30" s="29">
        <v>1598678.5899999999</v>
      </c>
      <c r="M30" s="29">
        <v>1594573.31</v>
      </c>
      <c r="N30" s="29">
        <v>1771748.0999999999</v>
      </c>
      <c r="O30" s="27">
        <v>19979135</v>
      </c>
      <c r="P30" s="36">
        <v>0.18129999999999999</v>
      </c>
      <c r="Q30" s="35"/>
      <c r="R30" s="35"/>
      <c r="S30" s="35"/>
      <c r="T30" s="35"/>
      <c r="U30" s="35"/>
      <c r="V30" s="35"/>
      <c r="W30" s="35"/>
      <c r="X30" s="35"/>
      <c r="Y30" s="35"/>
      <c r="Z30" s="35"/>
      <c r="AA30" s="35"/>
      <c r="AB30" s="35"/>
      <c r="AC30" s="35"/>
      <c r="AD30" s="35"/>
      <c r="AE30" s="35"/>
      <c r="AF30" s="35"/>
      <c r="AG30" s="35"/>
    </row>
    <row r="31" spans="1:49" x14ac:dyDescent="0.2">
      <c r="A31" s="5" t="s">
        <v>21</v>
      </c>
      <c r="B31" s="29">
        <v>0</v>
      </c>
      <c r="C31" s="29">
        <v>0</v>
      </c>
      <c r="D31" s="29">
        <v>0</v>
      </c>
      <c r="E31" s="29">
        <v>0</v>
      </c>
      <c r="F31" s="29">
        <v>0</v>
      </c>
      <c r="G31" s="29">
        <v>14111837</v>
      </c>
      <c r="H31" s="29">
        <v>0</v>
      </c>
      <c r="I31" s="29">
        <v>0</v>
      </c>
      <c r="J31" s="29">
        <v>0</v>
      </c>
      <c r="K31" s="29">
        <v>0</v>
      </c>
      <c r="L31" s="29">
        <v>0</v>
      </c>
      <c r="M31" s="29">
        <v>0</v>
      </c>
      <c r="N31" s="29">
        <v>0</v>
      </c>
      <c r="O31" s="27">
        <v>14111837</v>
      </c>
      <c r="P31" s="36">
        <v>0.128</v>
      </c>
      <c r="Q31" s="35"/>
      <c r="R31" s="35"/>
      <c r="S31" s="35"/>
      <c r="T31" s="35"/>
      <c r="U31" s="35"/>
      <c r="V31" s="35"/>
      <c r="W31" s="35"/>
      <c r="X31" s="35"/>
      <c r="Y31" s="35"/>
      <c r="Z31" s="35"/>
      <c r="AA31" s="35"/>
      <c r="AB31" s="35"/>
      <c r="AC31" s="35"/>
      <c r="AD31" s="35"/>
      <c r="AE31" s="35"/>
      <c r="AF31" s="35"/>
      <c r="AG31" s="35"/>
    </row>
    <row r="32" spans="1:49" x14ac:dyDescent="0.2">
      <c r="A32" s="5" t="s">
        <v>23</v>
      </c>
      <c r="B32" s="29">
        <v>0</v>
      </c>
      <c r="C32" s="29">
        <v>0</v>
      </c>
      <c r="D32" s="29">
        <v>0</v>
      </c>
      <c r="E32" s="29">
        <v>0</v>
      </c>
      <c r="F32" s="29">
        <v>183500</v>
      </c>
      <c r="G32" s="29">
        <v>17717384</v>
      </c>
      <c r="H32" s="29">
        <v>103546</v>
      </c>
      <c r="I32" s="29">
        <v>0</v>
      </c>
      <c r="J32" s="29">
        <v>135000</v>
      </c>
      <c r="K32" s="29">
        <v>1100000</v>
      </c>
      <c r="L32" s="29">
        <v>444905.18</v>
      </c>
      <c r="M32" s="29">
        <v>3957487.4699999997</v>
      </c>
      <c r="N32" s="29">
        <v>4397208.2699999996</v>
      </c>
      <c r="O32" s="27">
        <v>28039030.919999998</v>
      </c>
      <c r="P32" s="36">
        <v>0.25440000000000002</v>
      </c>
      <c r="Q32" s="35"/>
      <c r="R32" s="35"/>
      <c r="S32" s="35"/>
      <c r="T32" s="35"/>
      <c r="U32" s="35"/>
      <c r="V32" s="35"/>
      <c r="W32" s="35"/>
      <c r="X32" s="35"/>
      <c r="Y32" s="35"/>
      <c r="Z32" s="35"/>
      <c r="AA32" s="35"/>
      <c r="AB32" s="35"/>
      <c r="AC32" s="35"/>
      <c r="AD32" s="35"/>
      <c r="AE32" s="35"/>
      <c r="AF32" s="35"/>
      <c r="AG32" s="35"/>
    </row>
    <row r="33" spans="1:49" x14ac:dyDescent="0.2">
      <c r="A33" s="5" t="s">
        <v>33</v>
      </c>
      <c r="B33" s="29">
        <v>0</v>
      </c>
      <c r="C33" s="29">
        <v>0</v>
      </c>
      <c r="D33" s="29">
        <v>0</v>
      </c>
      <c r="E33" s="29">
        <v>0</v>
      </c>
      <c r="F33" s="29">
        <v>0</v>
      </c>
      <c r="G33" s="29">
        <v>0</v>
      </c>
      <c r="H33" s="29">
        <v>0</v>
      </c>
      <c r="I33" s="29">
        <v>0</v>
      </c>
      <c r="J33" s="29">
        <v>0</v>
      </c>
      <c r="K33" s="29">
        <v>0</v>
      </c>
      <c r="L33" s="29">
        <v>0</v>
      </c>
      <c r="M33" s="29">
        <v>0</v>
      </c>
      <c r="N33" s="29">
        <v>0</v>
      </c>
      <c r="O33" s="27">
        <v>0</v>
      </c>
      <c r="P33" s="36">
        <v>0</v>
      </c>
      <c r="Q33" s="35"/>
      <c r="R33" s="35"/>
      <c r="S33" s="35"/>
      <c r="T33" s="35"/>
      <c r="U33" s="35"/>
      <c r="V33" s="35"/>
      <c r="W33" s="35"/>
      <c r="X33" s="35"/>
      <c r="Y33" s="35"/>
      <c r="Z33" s="35"/>
      <c r="AA33" s="35"/>
      <c r="AB33" s="35"/>
      <c r="AC33" s="35"/>
      <c r="AD33" s="35"/>
      <c r="AE33" s="35"/>
      <c r="AF33" s="35"/>
      <c r="AG33" s="35"/>
    </row>
    <row r="34" spans="1:49" x14ac:dyDescent="0.2">
      <c r="A34" s="5" t="s">
        <v>35</v>
      </c>
      <c r="B34" s="29">
        <v>0</v>
      </c>
      <c r="C34" s="29">
        <v>0</v>
      </c>
      <c r="D34" s="29">
        <v>0</v>
      </c>
      <c r="E34" s="29">
        <v>0</v>
      </c>
      <c r="F34" s="29">
        <v>2100879.02</v>
      </c>
      <c r="G34" s="29">
        <v>2100000</v>
      </c>
      <c r="H34" s="29">
        <v>1179702</v>
      </c>
      <c r="I34" s="29">
        <v>2499950</v>
      </c>
      <c r="J34" s="29">
        <v>1289125</v>
      </c>
      <c r="K34" s="29">
        <v>4999950</v>
      </c>
      <c r="L34" s="29">
        <v>6165.63</v>
      </c>
      <c r="M34" s="29">
        <v>99632.07</v>
      </c>
      <c r="N34" s="29">
        <v>110702.29999999999</v>
      </c>
      <c r="O34" s="27">
        <v>14386106.020000001</v>
      </c>
      <c r="P34" s="36">
        <v>0.1305</v>
      </c>
      <c r="Q34" s="35"/>
      <c r="R34" s="35"/>
      <c r="S34" s="35"/>
      <c r="T34" s="35"/>
      <c r="U34" s="35"/>
      <c r="V34" s="35"/>
      <c r="W34" s="35"/>
      <c r="X34" s="35"/>
      <c r="Y34" s="35"/>
      <c r="Z34" s="35"/>
      <c r="AA34" s="35"/>
      <c r="AB34" s="35"/>
      <c r="AC34" s="35"/>
      <c r="AD34" s="35"/>
      <c r="AE34" s="35"/>
      <c r="AF34" s="35"/>
      <c r="AG34" s="35"/>
    </row>
    <row r="35" spans="1:49" x14ac:dyDescent="0.2">
      <c r="A35" s="5" t="s">
        <v>30</v>
      </c>
      <c r="B35" s="29">
        <v>0</v>
      </c>
      <c r="C35" s="29">
        <v>0</v>
      </c>
      <c r="D35" s="29">
        <v>0</v>
      </c>
      <c r="E35" s="29">
        <v>0</v>
      </c>
      <c r="F35" s="29">
        <v>5190000</v>
      </c>
      <c r="G35" s="29">
        <v>8543225</v>
      </c>
      <c r="H35" s="29">
        <v>2350000</v>
      </c>
      <c r="I35" s="29">
        <v>0</v>
      </c>
      <c r="J35" s="29">
        <v>100000</v>
      </c>
      <c r="K35" s="29">
        <v>2538700</v>
      </c>
      <c r="L35" s="29">
        <v>492167.51</v>
      </c>
      <c r="M35" s="29">
        <v>1974136.9700000002</v>
      </c>
      <c r="N35" s="29">
        <v>2193485.52</v>
      </c>
      <c r="O35" s="27">
        <v>23381715</v>
      </c>
      <c r="P35" s="36">
        <v>0.21210000000000001</v>
      </c>
      <c r="Q35" s="35"/>
      <c r="R35" s="35"/>
      <c r="S35" s="35"/>
      <c r="T35" s="35"/>
      <c r="U35" s="35"/>
      <c r="V35" s="35"/>
      <c r="W35" s="35"/>
      <c r="X35" s="35"/>
      <c r="Y35" s="35"/>
      <c r="Z35" s="35"/>
      <c r="AA35" s="35"/>
      <c r="AB35" s="35"/>
      <c r="AC35" s="35"/>
      <c r="AD35" s="35"/>
      <c r="AE35" s="35"/>
      <c r="AF35" s="35"/>
      <c r="AG35" s="35"/>
    </row>
    <row r="36" spans="1:49" x14ac:dyDescent="0.2">
      <c r="A36" s="5" t="s">
        <v>27</v>
      </c>
      <c r="B36" s="29">
        <v>550000</v>
      </c>
      <c r="C36" s="29">
        <v>5010000</v>
      </c>
      <c r="D36" s="29">
        <v>0</v>
      </c>
      <c r="E36" s="29">
        <v>0</v>
      </c>
      <c r="F36" s="29">
        <v>0</v>
      </c>
      <c r="G36" s="29">
        <v>0</v>
      </c>
      <c r="H36" s="29">
        <v>0</v>
      </c>
      <c r="I36" s="29">
        <v>0</v>
      </c>
      <c r="J36" s="29">
        <v>200000</v>
      </c>
      <c r="K36" s="29">
        <v>115000</v>
      </c>
      <c r="L36" s="29">
        <v>0</v>
      </c>
      <c r="M36" s="29">
        <v>0</v>
      </c>
      <c r="N36" s="29">
        <v>0</v>
      </c>
      <c r="O36" s="27">
        <v>5875000</v>
      </c>
      <c r="P36" s="36">
        <v>5.33E-2</v>
      </c>
      <c r="Q36" s="35"/>
      <c r="R36" s="35"/>
      <c r="S36" s="35"/>
      <c r="T36" s="35"/>
      <c r="U36" s="35"/>
      <c r="V36" s="35"/>
      <c r="W36" s="35"/>
      <c r="X36" s="35"/>
      <c r="Y36" s="35"/>
      <c r="Z36" s="35"/>
      <c r="AA36" s="35"/>
      <c r="AB36" s="35"/>
      <c r="AC36" s="35"/>
      <c r="AD36" s="35"/>
      <c r="AE36" s="35"/>
      <c r="AF36" s="35"/>
      <c r="AG36" s="35"/>
    </row>
    <row r="37" spans="1:49" x14ac:dyDescent="0.2">
      <c r="A37" s="5" t="s">
        <v>37</v>
      </c>
      <c r="B37" s="29">
        <v>0</v>
      </c>
      <c r="C37" s="29">
        <v>0</v>
      </c>
      <c r="D37" s="29">
        <v>0</v>
      </c>
      <c r="E37" s="29">
        <v>0</v>
      </c>
      <c r="F37" s="29">
        <v>100000</v>
      </c>
      <c r="G37" s="29">
        <v>0</v>
      </c>
      <c r="H37" s="29">
        <v>0</v>
      </c>
      <c r="I37" s="29">
        <v>0</v>
      </c>
      <c r="J37" s="29">
        <v>150000</v>
      </c>
      <c r="K37" s="29">
        <v>0</v>
      </c>
      <c r="L37" s="29">
        <v>5695.73</v>
      </c>
      <c r="M37" s="29">
        <v>92038.86</v>
      </c>
      <c r="N37" s="29">
        <v>102265.40999999999</v>
      </c>
      <c r="O37" s="27">
        <v>450000</v>
      </c>
      <c r="P37" s="36">
        <v>4.1000000000000003E-3</v>
      </c>
      <c r="Q37" s="35"/>
      <c r="R37" s="35"/>
      <c r="S37" s="35"/>
      <c r="T37" s="35"/>
      <c r="U37" s="35"/>
      <c r="V37" s="35"/>
      <c r="W37" s="35"/>
      <c r="X37" s="35"/>
      <c r="Y37" s="35"/>
      <c r="Z37" s="35"/>
      <c r="AA37" s="35"/>
      <c r="AB37" s="35"/>
      <c r="AC37" s="35"/>
      <c r="AD37" s="35"/>
      <c r="AE37" s="35"/>
      <c r="AF37" s="35"/>
      <c r="AG37" s="35"/>
    </row>
    <row r="38" spans="1:49" x14ac:dyDescent="0.2">
      <c r="A38" s="5" t="s">
        <v>22</v>
      </c>
      <c r="B38" s="29">
        <v>0</v>
      </c>
      <c r="C38" s="29">
        <v>0</v>
      </c>
      <c r="D38" s="29">
        <v>0</v>
      </c>
      <c r="E38" s="29">
        <v>0</v>
      </c>
      <c r="F38" s="29">
        <v>0</v>
      </c>
      <c r="G38" s="29">
        <v>0</v>
      </c>
      <c r="H38" s="29">
        <v>0</v>
      </c>
      <c r="I38" s="29">
        <v>0</v>
      </c>
      <c r="J38" s="29">
        <v>0</v>
      </c>
      <c r="K38" s="29">
        <v>0</v>
      </c>
      <c r="L38" s="29">
        <v>0</v>
      </c>
      <c r="M38" s="29">
        <v>0</v>
      </c>
      <c r="N38" s="29">
        <v>0</v>
      </c>
      <c r="O38" s="27">
        <v>0</v>
      </c>
      <c r="P38" s="36">
        <v>0</v>
      </c>
      <c r="Q38" s="35"/>
      <c r="R38" s="35"/>
      <c r="S38" s="35"/>
      <c r="T38" s="35"/>
      <c r="U38" s="35"/>
      <c r="V38" s="35"/>
      <c r="W38" s="35"/>
      <c r="X38" s="35"/>
      <c r="Y38" s="35"/>
      <c r="Z38" s="35"/>
      <c r="AA38" s="35"/>
      <c r="AB38" s="35"/>
      <c r="AC38" s="35"/>
      <c r="AD38" s="35"/>
      <c r="AE38" s="35"/>
      <c r="AF38" s="35"/>
      <c r="AG38" s="35"/>
    </row>
    <row r="39" spans="1:49" x14ac:dyDescent="0.2">
      <c r="A39" s="5" t="s">
        <v>26</v>
      </c>
      <c r="B39" s="29">
        <v>0</v>
      </c>
      <c r="C39" s="29">
        <v>0</v>
      </c>
      <c r="D39" s="29">
        <v>0</v>
      </c>
      <c r="E39" s="29">
        <v>0</v>
      </c>
      <c r="F39" s="29">
        <v>0</v>
      </c>
      <c r="G39" s="29">
        <v>0</v>
      </c>
      <c r="H39" s="29">
        <v>0</v>
      </c>
      <c r="I39" s="29">
        <v>0</v>
      </c>
      <c r="J39" s="29">
        <v>0</v>
      </c>
      <c r="K39" s="29">
        <v>0</v>
      </c>
      <c r="L39" s="29">
        <v>0</v>
      </c>
      <c r="M39" s="29">
        <v>0</v>
      </c>
      <c r="N39" s="29">
        <v>0</v>
      </c>
      <c r="O39" s="27">
        <v>0</v>
      </c>
      <c r="P39" s="36">
        <v>0</v>
      </c>
      <c r="Q39" s="35"/>
      <c r="R39" s="35"/>
      <c r="S39" s="35"/>
      <c r="T39" s="35"/>
      <c r="U39" s="35"/>
      <c r="V39" s="35"/>
      <c r="W39" s="35"/>
      <c r="X39" s="35"/>
      <c r="Y39" s="35"/>
      <c r="Z39" s="35"/>
      <c r="AA39" s="35"/>
      <c r="AB39" s="35"/>
      <c r="AC39" s="35"/>
      <c r="AD39" s="35"/>
      <c r="AE39" s="35"/>
      <c r="AF39" s="35"/>
      <c r="AG39" s="35"/>
    </row>
    <row r="40" spans="1:49" x14ac:dyDescent="0.2">
      <c r="A40" s="5" t="s">
        <v>34</v>
      </c>
      <c r="B40" s="29">
        <v>0</v>
      </c>
      <c r="C40" s="29">
        <v>0</v>
      </c>
      <c r="D40" s="29">
        <v>0</v>
      </c>
      <c r="E40" s="29">
        <v>0</v>
      </c>
      <c r="F40" s="29">
        <v>0</v>
      </c>
      <c r="G40" s="29">
        <v>0</v>
      </c>
      <c r="H40" s="29">
        <v>0</v>
      </c>
      <c r="I40" s="29">
        <v>0</v>
      </c>
      <c r="J40" s="29">
        <v>0</v>
      </c>
      <c r="K40" s="29">
        <v>3560000</v>
      </c>
      <c r="L40" s="29">
        <v>0</v>
      </c>
      <c r="M40" s="29">
        <v>0</v>
      </c>
      <c r="N40" s="29">
        <v>0</v>
      </c>
      <c r="O40" s="27">
        <v>3560000</v>
      </c>
      <c r="P40" s="36">
        <v>3.2300000000000002E-2</v>
      </c>
      <c r="Q40" s="35"/>
      <c r="R40" s="35"/>
      <c r="S40" s="35"/>
      <c r="T40" s="35"/>
      <c r="U40" s="35"/>
      <c r="V40" s="35"/>
      <c r="W40" s="35"/>
      <c r="X40" s="35"/>
      <c r="Y40" s="35"/>
      <c r="Z40" s="35"/>
      <c r="AA40" s="35"/>
      <c r="AB40" s="35"/>
      <c r="AC40" s="35"/>
      <c r="AD40" s="35"/>
      <c r="AE40" s="35"/>
      <c r="AF40" s="35"/>
      <c r="AG40" s="35"/>
    </row>
    <row r="41" spans="1:49" x14ac:dyDescent="0.2">
      <c r="A41" s="5" t="s">
        <v>25</v>
      </c>
      <c r="B41" s="29">
        <v>0</v>
      </c>
      <c r="C41" s="29">
        <v>0</v>
      </c>
      <c r="D41" s="29">
        <v>0</v>
      </c>
      <c r="E41" s="29">
        <v>150000</v>
      </c>
      <c r="F41" s="29">
        <v>0</v>
      </c>
      <c r="G41" s="29">
        <v>285000</v>
      </c>
      <c r="H41" s="29">
        <v>0</v>
      </c>
      <c r="I41" s="29">
        <v>0</v>
      </c>
      <c r="J41" s="29">
        <v>0</v>
      </c>
      <c r="K41" s="29">
        <v>0</v>
      </c>
      <c r="L41" s="29">
        <v>0</v>
      </c>
      <c r="M41" s="29">
        <v>0</v>
      </c>
      <c r="N41" s="29">
        <v>0</v>
      </c>
      <c r="O41" s="27">
        <v>435000</v>
      </c>
      <c r="P41" s="36">
        <v>3.8999999999999998E-3</v>
      </c>
      <c r="Q41" s="35"/>
      <c r="R41" s="35"/>
      <c r="S41" s="35"/>
      <c r="T41" s="35"/>
      <c r="U41" s="35"/>
      <c r="V41" s="35"/>
      <c r="W41" s="35"/>
      <c r="X41" s="35"/>
      <c r="Y41" s="35"/>
      <c r="Z41" s="35"/>
      <c r="AA41" s="35"/>
      <c r="AB41" s="35"/>
      <c r="AC41" s="35"/>
      <c r="AD41" s="35"/>
      <c r="AE41" s="35"/>
      <c r="AF41" s="35"/>
      <c r="AG41" s="35"/>
    </row>
    <row r="42" spans="1:49" x14ac:dyDescent="0.2">
      <c r="A42" s="5" t="s">
        <v>41</v>
      </c>
      <c r="B42" s="29">
        <v>0</v>
      </c>
      <c r="C42" s="29">
        <v>0</v>
      </c>
      <c r="D42" s="29">
        <v>0</v>
      </c>
      <c r="E42" s="29">
        <v>0</v>
      </c>
      <c r="F42" s="29">
        <v>0</v>
      </c>
      <c r="G42" s="29">
        <v>0</v>
      </c>
      <c r="H42" s="29">
        <v>0</v>
      </c>
      <c r="I42" s="29">
        <v>0</v>
      </c>
      <c r="J42" s="29">
        <v>0</v>
      </c>
      <c r="K42" s="29">
        <v>0</v>
      </c>
      <c r="L42" s="29">
        <v>0</v>
      </c>
      <c r="M42" s="29">
        <v>0</v>
      </c>
      <c r="N42" s="29">
        <v>0</v>
      </c>
      <c r="O42" s="27">
        <v>0</v>
      </c>
      <c r="P42" s="36">
        <v>0</v>
      </c>
      <c r="Q42" s="35"/>
      <c r="R42" s="35"/>
      <c r="S42" s="35"/>
      <c r="T42" s="35"/>
      <c r="U42" s="35"/>
      <c r="V42" s="35"/>
      <c r="W42" s="35"/>
      <c r="X42" s="35"/>
      <c r="Y42" s="35"/>
      <c r="Z42" s="35"/>
      <c r="AA42" s="35"/>
      <c r="AB42" s="35"/>
      <c r="AC42" s="35"/>
      <c r="AD42" s="35"/>
      <c r="AE42" s="35"/>
      <c r="AF42" s="35"/>
      <c r="AG42" s="35"/>
    </row>
    <row r="43" spans="1:49" x14ac:dyDescent="0.2">
      <c r="A43" s="5" t="s">
        <v>31</v>
      </c>
      <c r="B43" s="29">
        <v>0</v>
      </c>
      <c r="C43" s="29">
        <v>0</v>
      </c>
      <c r="D43" s="29">
        <v>0</v>
      </c>
      <c r="E43" s="29">
        <v>0</v>
      </c>
      <c r="F43" s="29">
        <v>0</v>
      </c>
      <c r="G43" s="29">
        <v>0</v>
      </c>
      <c r="H43" s="29">
        <v>0</v>
      </c>
      <c r="I43" s="29">
        <v>0</v>
      </c>
      <c r="J43" s="29">
        <v>0</v>
      </c>
      <c r="K43" s="29">
        <v>0</v>
      </c>
      <c r="L43" s="29">
        <v>0</v>
      </c>
      <c r="M43" s="29">
        <v>0</v>
      </c>
      <c r="N43" s="29">
        <v>0</v>
      </c>
      <c r="O43" s="27">
        <v>0</v>
      </c>
      <c r="P43" s="36">
        <v>0</v>
      </c>
      <c r="Q43" s="35"/>
      <c r="R43" s="35"/>
      <c r="S43" s="35"/>
      <c r="T43" s="35"/>
      <c r="U43" s="35"/>
      <c r="V43" s="35"/>
      <c r="W43" s="35"/>
      <c r="X43" s="35"/>
      <c r="Y43" s="35"/>
      <c r="Z43" s="35"/>
      <c r="AA43" s="35"/>
      <c r="AB43" s="35"/>
      <c r="AC43" s="35"/>
      <c r="AD43" s="35"/>
      <c r="AE43" s="35"/>
      <c r="AF43" s="35"/>
      <c r="AG43" s="35"/>
    </row>
    <row r="44" spans="1:49" x14ac:dyDescent="0.2">
      <c r="A44" s="5" t="s">
        <v>28</v>
      </c>
      <c r="B44" s="29">
        <v>0</v>
      </c>
      <c r="C44" s="29">
        <v>0</v>
      </c>
      <c r="D44" s="29">
        <v>0</v>
      </c>
      <c r="E44" s="29">
        <v>0</v>
      </c>
      <c r="F44" s="29">
        <v>0</v>
      </c>
      <c r="G44" s="29">
        <v>0</v>
      </c>
      <c r="H44" s="29">
        <v>0</v>
      </c>
      <c r="I44" s="29">
        <v>0</v>
      </c>
      <c r="J44" s="29">
        <v>0</v>
      </c>
      <c r="K44" s="29">
        <v>0</v>
      </c>
      <c r="L44" s="29">
        <v>0</v>
      </c>
      <c r="M44" s="29">
        <v>0</v>
      </c>
      <c r="N44" s="29">
        <v>0</v>
      </c>
      <c r="O44" s="27">
        <v>0</v>
      </c>
      <c r="P44" s="36">
        <v>0</v>
      </c>
      <c r="Q44" s="35"/>
      <c r="R44" s="35"/>
      <c r="S44" s="35"/>
      <c r="T44" s="35"/>
      <c r="U44" s="35"/>
      <c r="V44" s="35"/>
      <c r="W44" s="35"/>
      <c r="X44" s="35"/>
      <c r="Y44" s="35"/>
      <c r="Z44" s="35"/>
      <c r="AA44" s="35"/>
      <c r="AB44" s="35"/>
      <c r="AC44" s="35"/>
      <c r="AD44" s="35"/>
      <c r="AE44" s="35"/>
      <c r="AF44" s="35"/>
      <c r="AG44" s="35"/>
    </row>
    <row r="45" spans="1:49" x14ac:dyDescent="0.2">
      <c r="A45" s="5" t="s">
        <v>13</v>
      </c>
      <c r="B45" s="29">
        <v>0</v>
      </c>
      <c r="C45" s="29">
        <v>0</v>
      </c>
      <c r="D45" s="29">
        <v>0</v>
      </c>
      <c r="E45" s="29">
        <v>0</v>
      </c>
      <c r="F45" s="29">
        <v>0</v>
      </c>
      <c r="G45" s="29">
        <v>0</v>
      </c>
      <c r="H45" s="29">
        <v>0</v>
      </c>
      <c r="I45" s="29">
        <v>0</v>
      </c>
      <c r="J45" s="29">
        <v>0</v>
      </c>
      <c r="K45" s="29">
        <v>0</v>
      </c>
      <c r="L45" s="29">
        <v>0</v>
      </c>
      <c r="M45" s="29">
        <v>0</v>
      </c>
      <c r="N45" s="29">
        <v>0</v>
      </c>
      <c r="O45" s="27">
        <v>0</v>
      </c>
      <c r="P45" s="36">
        <v>0</v>
      </c>
      <c r="Q45" s="35"/>
      <c r="R45" s="35"/>
      <c r="S45" s="35"/>
      <c r="T45" s="35"/>
      <c r="U45" s="35"/>
      <c r="V45" s="35"/>
      <c r="W45" s="35"/>
      <c r="X45" s="35"/>
      <c r="Y45" s="35"/>
      <c r="Z45" s="35"/>
      <c r="AA45" s="35"/>
      <c r="AB45" s="35"/>
      <c r="AC45" s="35"/>
      <c r="AD45" s="35"/>
      <c r="AE45" s="35"/>
      <c r="AF45" s="35"/>
      <c r="AG45" s="35"/>
    </row>
    <row r="46" spans="1:49" x14ac:dyDescent="0.2">
      <c r="A46" s="5" t="s">
        <v>36</v>
      </c>
      <c r="B46" s="29">
        <v>0</v>
      </c>
      <c r="C46" s="29">
        <v>0</v>
      </c>
      <c r="D46" s="29">
        <v>0</v>
      </c>
      <c r="E46" s="29">
        <v>0</v>
      </c>
      <c r="F46" s="29">
        <v>0</v>
      </c>
      <c r="G46" s="29">
        <v>0</v>
      </c>
      <c r="H46" s="29">
        <v>0</v>
      </c>
      <c r="I46" s="29">
        <v>0</v>
      </c>
      <c r="J46" s="29">
        <v>0</v>
      </c>
      <c r="K46" s="29">
        <v>0</v>
      </c>
      <c r="L46" s="29">
        <v>0</v>
      </c>
      <c r="M46" s="29">
        <v>0</v>
      </c>
      <c r="N46" s="29">
        <v>0</v>
      </c>
      <c r="O46" s="27">
        <v>0</v>
      </c>
      <c r="P46" s="36">
        <v>0</v>
      </c>
      <c r="Q46" s="35"/>
      <c r="R46" s="35"/>
      <c r="S46" s="35"/>
      <c r="T46" s="35"/>
      <c r="U46" s="35"/>
      <c r="V46" s="35"/>
      <c r="W46" s="35"/>
      <c r="X46" s="35"/>
      <c r="Y46" s="35"/>
      <c r="Z46" s="35"/>
      <c r="AA46" s="35"/>
      <c r="AB46" s="35"/>
      <c r="AC46" s="35"/>
      <c r="AD46" s="35"/>
      <c r="AE46" s="35"/>
      <c r="AF46" s="35"/>
      <c r="AG46" s="35"/>
    </row>
    <row r="47" spans="1:49" x14ac:dyDescent="0.2">
      <c r="A47" s="17" t="s">
        <v>64</v>
      </c>
      <c r="B47" s="18">
        <v>1435000</v>
      </c>
      <c r="C47" s="18">
        <v>5695000</v>
      </c>
      <c r="D47" s="18">
        <v>0</v>
      </c>
      <c r="E47" s="25">
        <v>300000</v>
      </c>
      <c r="F47" s="30">
        <v>8416879.0199999996</v>
      </c>
      <c r="G47" s="31">
        <v>45155428</v>
      </c>
      <c r="H47" s="30">
        <v>3734248</v>
      </c>
      <c r="I47" s="31">
        <v>2599950</v>
      </c>
      <c r="J47" s="30">
        <v>10886778</v>
      </c>
      <c r="K47" s="18">
        <v>13153650</v>
      </c>
      <c r="L47" s="31">
        <v>2547612.6399999997</v>
      </c>
      <c r="M47" s="30">
        <v>7717868.6800000006</v>
      </c>
      <c r="N47" s="31">
        <v>8575409.5999999996</v>
      </c>
      <c r="O47" s="28">
        <v>110217823.94</v>
      </c>
      <c r="P47" s="37">
        <v>0.99990000000000012</v>
      </c>
      <c r="Q47" s="39"/>
      <c r="R47" s="39"/>
      <c r="S47" s="39"/>
      <c r="T47" s="39"/>
      <c r="U47" s="39"/>
      <c r="V47" s="39"/>
      <c r="W47" s="39"/>
      <c r="X47" s="39"/>
      <c r="Y47" s="39"/>
      <c r="Z47" s="39"/>
      <c r="AA47" s="39"/>
      <c r="AB47" s="39"/>
      <c r="AC47" s="39"/>
      <c r="AD47" s="39"/>
      <c r="AE47" s="39"/>
      <c r="AF47" s="39"/>
      <c r="AG47" s="39"/>
      <c r="AH47" s="35"/>
      <c r="AI47" s="7"/>
      <c r="AJ47" s="7"/>
      <c r="AK47" s="7"/>
      <c r="AW47" s="15"/>
    </row>
    <row r="48" spans="1:49" x14ac:dyDescent="0.2">
      <c r="A48" s="60"/>
      <c r="B48" s="60"/>
      <c r="C48" s="60"/>
      <c r="D48" s="61"/>
      <c r="E48" s="61"/>
      <c r="F48" s="61"/>
      <c r="G48" s="61"/>
      <c r="H48" s="61"/>
      <c r="I48" s="61"/>
      <c r="J48" s="61"/>
      <c r="K48" s="61"/>
      <c r="L48" s="61"/>
      <c r="M48" s="61"/>
      <c r="N48" s="61"/>
      <c r="O48" s="61"/>
      <c r="P48" s="39"/>
      <c r="Q48" s="39"/>
      <c r="R48" s="39"/>
      <c r="S48" s="39"/>
      <c r="T48" s="39"/>
      <c r="U48" s="39"/>
      <c r="V48" s="39"/>
      <c r="W48" s="39"/>
      <c r="X48" s="39"/>
      <c r="Y48" s="39"/>
      <c r="Z48" s="39"/>
      <c r="AA48" s="39"/>
      <c r="AB48" s="39"/>
      <c r="AC48" s="39"/>
      <c r="AD48" s="39"/>
      <c r="AE48" s="39"/>
      <c r="AF48" s="39"/>
      <c r="AG48" s="39"/>
      <c r="AH48" s="35"/>
      <c r="AI48" s="7"/>
      <c r="AJ48" s="7"/>
      <c r="AK48" s="7"/>
      <c r="AW48" s="15"/>
    </row>
    <row r="49" spans="1:33" x14ac:dyDescent="0.2">
      <c r="D49" s="7"/>
      <c r="E49" s="7"/>
      <c r="F49" s="7"/>
      <c r="G49" s="7"/>
      <c r="H49" s="7"/>
      <c r="I49" s="7"/>
      <c r="J49" s="7"/>
      <c r="K49" s="7"/>
      <c r="L49" s="7"/>
      <c r="M49" s="7"/>
      <c r="N49" s="7"/>
      <c r="O49" s="7"/>
    </row>
    <row r="50" spans="1:33" x14ac:dyDescent="0.2">
      <c r="A50" s="17" t="s">
        <v>7</v>
      </c>
      <c r="B50" s="76"/>
      <c r="C50" s="76"/>
    </row>
    <row r="51" spans="1:33" ht="62.25" customHeight="1" x14ac:dyDescent="0.2">
      <c r="A51" s="19" t="s">
        <v>38</v>
      </c>
      <c r="B51" s="20" t="s">
        <v>823</v>
      </c>
      <c r="C51" s="20" t="s">
        <v>824</v>
      </c>
      <c r="D51" s="20" t="s">
        <v>45</v>
      </c>
      <c r="E51" s="20" t="s">
        <v>46</v>
      </c>
      <c r="F51" s="20" t="s">
        <v>47</v>
      </c>
      <c r="G51" s="20" t="s">
        <v>48</v>
      </c>
      <c r="H51" s="20" t="s">
        <v>49</v>
      </c>
      <c r="I51" s="20" t="s">
        <v>50</v>
      </c>
      <c r="J51" s="20" t="s">
        <v>825</v>
      </c>
      <c r="K51" s="20" t="s">
        <v>51</v>
      </c>
      <c r="L51" s="20" t="s">
        <v>52</v>
      </c>
      <c r="M51" s="20" t="s">
        <v>53</v>
      </c>
      <c r="N51" s="20" t="s">
        <v>54</v>
      </c>
      <c r="O51" s="20" t="s">
        <v>564</v>
      </c>
      <c r="P51" s="26" t="s">
        <v>66</v>
      </c>
      <c r="Q51" s="41"/>
      <c r="R51" s="41"/>
      <c r="S51" s="41"/>
      <c r="T51" s="41"/>
      <c r="U51" s="41"/>
      <c r="V51" s="41"/>
      <c r="W51" s="41"/>
      <c r="X51" s="41"/>
      <c r="Y51" s="41"/>
      <c r="Z51" s="41"/>
      <c r="AA51" s="41"/>
      <c r="AB51" s="41"/>
      <c r="AC51" s="41"/>
      <c r="AD51" s="41"/>
      <c r="AE51" s="41"/>
      <c r="AF51" s="41"/>
      <c r="AG51" s="41"/>
    </row>
    <row r="52" spans="1:33" x14ac:dyDescent="0.2">
      <c r="A52" s="5" t="s">
        <v>14</v>
      </c>
      <c r="B52" s="29">
        <v>0</v>
      </c>
      <c r="C52" s="29">
        <v>0</v>
      </c>
      <c r="D52" s="29">
        <v>0</v>
      </c>
      <c r="E52" s="29">
        <v>0</v>
      </c>
      <c r="F52" s="29">
        <v>0</v>
      </c>
      <c r="G52" s="29">
        <v>300000</v>
      </c>
      <c r="H52" s="29">
        <v>0</v>
      </c>
      <c r="I52" s="29">
        <v>100000</v>
      </c>
      <c r="J52" s="29">
        <v>0</v>
      </c>
      <c r="K52" s="29">
        <v>0</v>
      </c>
      <c r="L52" s="29">
        <v>2232815.4</v>
      </c>
      <c r="M52" s="29">
        <v>207087.44</v>
      </c>
      <c r="N52" s="29">
        <v>230097.15999999997</v>
      </c>
      <c r="O52" s="27">
        <v>3070000</v>
      </c>
      <c r="P52" s="36">
        <v>0.13850000000000001</v>
      </c>
      <c r="Q52" s="35"/>
      <c r="R52" s="35"/>
      <c r="S52" s="35"/>
      <c r="T52" s="35"/>
      <c r="U52" s="35"/>
      <c r="V52" s="35"/>
      <c r="W52" s="35"/>
      <c r="X52" s="35"/>
      <c r="Y52" s="35"/>
      <c r="Z52" s="35"/>
      <c r="AA52" s="35"/>
      <c r="AB52" s="35"/>
      <c r="AC52" s="35"/>
      <c r="AD52" s="35"/>
      <c r="AE52" s="35"/>
      <c r="AF52" s="35"/>
      <c r="AG52" s="35"/>
    </row>
    <row r="53" spans="1:33" x14ac:dyDescent="0.2">
      <c r="A53" s="5" t="s">
        <v>21</v>
      </c>
      <c r="B53" s="29">
        <v>100000</v>
      </c>
      <c r="C53" s="29">
        <v>0</v>
      </c>
      <c r="D53" s="29">
        <v>0</v>
      </c>
      <c r="E53" s="29">
        <v>0</v>
      </c>
      <c r="F53" s="29">
        <v>0</v>
      </c>
      <c r="G53" s="29">
        <v>0</v>
      </c>
      <c r="H53" s="29">
        <v>4000000</v>
      </c>
      <c r="I53" s="29">
        <v>0</v>
      </c>
      <c r="J53" s="29">
        <v>1000000</v>
      </c>
      <c r="K53" s="29">
        <v>0</v>
      </c>
      <c r="L53" s="29">
        <v>0</v>
      </c>
      <c r="M53" s="29">
        <v>0</v>
      </c>
      <c r="N53" s="29">
        <v>0</v>
      </c>
      <c r="O53" s="27">
        <v>5100000</v>
      </c>
      <c r="P53" s="36">
        <v>0.2301</v>
      </c>
      <c r="Q53" s="35"/>
      <c r="R53" s="35"/>
      <c r="S53" s="35"/>
      <c r="T53" s="35"/>
      <c r="U53" s="35"/>
      <c r="V53" s="35"/>
      <c r="W53" s="35"/>
      <c r="X53" s="35"/>
      <c r="Y53" s="35"/>
      <c r="Z53" s="35"/>
      <c r="AA53" s="35"/>
      <c r="AB53" s="35"/>
      <c r="AC53" s="35"/>
      <c r="AD53" s="35"/>
      <c r="AE53" s="35"/>
      <c r="AF53" s="35"/>
      <c r="AG53" s="35"/>
    </row>
    <row r="54" spans="1:33" x14ac:dyDescent="0.2">
      <c r="A54" s="5" t="s">
        <v>23</v>
      </c>
      <c r="B54" s="29">
        <v>0</v>
      </c>
      <c r="C54" s="29">
        <v>0</v>
      </c>
      <c r="D54" s="29">
        <v>0</v>
      </c>
      <c r="E54" s="29">
        <v>0</v>
      </c>
      <c r="F54" s="29">
        <v>0</v>
      </c>
      <c r="G54" s="29">
        <v>200000</v>
      </c>
      <c r="H54" s="29">
        <v>100000</v>
      </c>
      <c r="I54" s="29">
        <v>0</v>
      </c>
      <c r="J54" s="29">
        <v>180000</v>
      </c>
      <c r="K54" s="29">
        <v>0</v>
      </c>
      <c r="L54" s="29">
        <v>307819.87</v>
      </c>
      <c r="M54" s="29">
        <v>46019.43</v>
      </c>
      <c r="N54" s="29">
        <v>51132.7</v>
      </c>
      <c r="O54" s="27">
        <v>884972</v>
      </c>
      <c r="P54" s="36">
        <v>3.9899999999999998E-2</v>
      </c>
      <c r="Q54" s="35"/>
      <c r="R54" s="35"/>
      <c r="S54" s="35"/>
      <c r="T54" s="35"/>
      <c r="U54" s="35"/>
      <c r="V54" s="35"/>
      <c r="W54" s="35"/>
      <c r="X54" s="35"/>
      <c r="Y54" s="35"/>
      <c r="Z54" s="35"/>
      <c r="AA54" s="35"/>
      <c r="AB54" s="35"/>
      <c r="AC54" s="35"/>
      <c r="AD54" s="35"/>
      <c r="AE54" s="35"/>
      <c r="AF54" s="35"/>
      <c r="AG54" s="35"/>
    </row>
    <row r="55" spans="1:33" x14ac:dyDescent="0.2">
      <c r="A55" s="5" t="s">
        <v>33</v>
      </c>
      <c r="B55" s="29">
        <v>0</v>
      </c>
      <c r="C55" s="29">
        <v>0</v>
      </c>
      <c r="D55" s="29">
        <v>0</v>
      </c>
      <c r="E55" s="29">
        <v>0</v>
      </c>
      <c r="F55" s="29">
        <v>0</v>
      </c>
      <c r="G55" s="29">
        <v>0</v>
      </c>
      <c r="H55" s="29">
        <v>0</v>
      </c>
      <c r="I55" s="29">
        <v>0</v>
      </c>
      <c r="J55" s="29">
        <v>0</v>
      </c>
      <c r="K55" s="29">
        <v>0</v>
      </c>
      <c r="L55" s="29">
        <v>0</v>
      </c>
      <c r="M55" s="29">
        <v>0</v>
      </c>
      <c r="N55" s="29">
        <v>0</v>
      </c>
      <c r="O55" s="27">
        <v>0</v>
      </c>
      <c r="P55" s="36">
        <v>0</v>
      </c>
      <c r="Q55" s="35"/>
      <c r="R55" s="35"/>
      <c r="S55" s="35"/>
      <c r="T55" s="35"/>
      <c r="U55" s="35"/>
      <c r="V55" s="35"/>
      <c r="W55" s="35"/>
      <c r="X55" s="35"/>
      <c r="Y55" s="35"/>
      <c r="Z55" s="35"/>
      <c r="AA55" s="35"/>
      <c r="AB55" s="35"/>
      <c r="AC55" s="35"/>
      <c r="AD55" s="35"/>
      <c r="AE55" s="35"/>
      <c r="AF55" s="35"/>
      <c r="AG55" s="35"/>
    </row>
    <row r="56" spans="1:33" x14ac:dyDescent="0.2">
      <c r="A56" s="5" t="s">
        <v>35</v>
      </c>
      <c r="B56" s="29">
        <v>0</v>
      </c>
      <c r="C56" s="29">
        <v>171486.95</v>
      </c>
      <c r="D56" s="29">
        <v>0</v>
      </c>
      <c r="E56" s="29">
        <v>0</v>
      </c>
      <c r="F56" s="29">
        <v>100000</v>
      </c>
      <c r="G56" s="29">
        <v>0</v>
      </c>
      <c r="H56" s="29">
        <v>100000</v>
      </c>
      <c r="I56" s="29">
        <v>0</v>
      </c>
      <c r="J56" s="29">
        <v>3800000</v>
      </c>
      <c r="K56" s="29">
        <v>500000</v>
      </c>
      <c r="L56" s="29">
        <v>259805.21</v>
      </c>
      <c r="M56" s="29">
        <v>966408.07000000007</v>
      </c>
      <c r="N56" s="29">
        <v>1073786.74</v>
      </c>
      <c r="O56" s="27">
        <v>6971486.9700000007</v>
      </c>
      <c r="P56" s="36">
        <v>0.3145</v>
      </c>
      <c r="Q56" s="35"/>
      <c r="R56" s="35"/>
      <c r="S56" s="35"/>
      <c r="T56" s="35"/>
      <c r="U56" s="35"/>
      <c r="V56" s="35"/>
      <c r="W56" s="35"/>
      <c r="X56" s="35"/>
      <c r="Y56" s="35"/>
      <c r="Z56" s="35"/>
      <c r="AA56" s="35"/>
      <c r="AB56" s="35"/>
      <c r="AC56" s="35"/>
      <c r="AD56" s="35"/>
      <c r="AE56" s="35"/>
      <c r="AF56" s="35"/>
      <c r="AG56" s="35"/>
    </row>
    <row r="57" spans="1:33" x14ac:dyDescent="0.2">
      <c r="A57" s="5" t="s">
        <v>30</v>
      </c>
      <c r="B57" s="29">
        <v>177410</v>
      </c>
      <c r="C57" s="29">
        <v>112048</v>
      </c>
      <c r="D57" s="29">
        <v>0</v>
      </c>
      <c r="E57" s="29">
        <v>0</v>
      </c>
      <c r="F57" s="29">
        <v>0</v>
      </c>
      <c r="G57" s="29">
        <v>278541.52</v>
      </c>
      <c r="H57" s="29">
        <v>0</v>
      </c>
      <c r="I57" s="29">
        <v>0</v>
      </c>
      <c r="J57" s="29">
        <v>251598</v>
      </c>
      <c r="K57" s="29">
        <v>424299.82</v>
      </c>
      <c r="L57" s="29">
        <v>142718</v>
      </c>
      <c r="M57" s="29">
        <v>690291.47</v>
      </c>
      <c r="N57" s="29">
        <v>766990.53</v>
      </c>
      <c r="O57" s="27">
        <v>2843897.34</v>
      </c>
      <c r="P57" s="36">
        <v>0.1283</v>
      </c>
      <c r="Q57" s="35"/>
      <c r="R57" s="35"/>
      <c r="S57" s="35"/>
      <c r="T57" s="35"/>
      <c r="U57" s="35"/>
      <c r="V57" s="35"/>
      <c r="W57" s="35"/>
      <c r="X57" s="35"/>
      <c r="Y57" s="35"/>
      <c r="Z57" s="35"/>
      <c r="AA57" s="35"/>
      <c r="AB57" s="35"/>
      <c r="AC57" s="35"/>
      <c r="AD57" s="35"/>
      <c r="AE57" s="35"/>
      <c r="AF57" s="35"/>
      <c r="AG57" s="35"/>
    </row>
    <row r="58" spans="1:33" x14ac:dyDescent="0.2">
      <c r="A58" s="5" t="s">
        <v>27</v>
      </c>
      <c r="B58" s="29">
        <v>0</v>
      </c>
      <c r="C58" s="29">
        <v>480000</v>
      </c>
      <c r="D58" s="29">
        <v>0</v>
      </c>
      <c r="E58" s="29">
        <v>100000</v>
      </c>
      <c r="F58" s="29">
        <v>0</v>
      </c>
      <c r="G58" s="29">
        <v>232000</v>
      </c>
      <c r="H58" s="29">
        <v>0</v>
      </c>
      <c r="I58" s="29">
        <v>146250</v>
      </c>
      <c r="J58" s="29">
        <v>620000</v>
      </c>
      <c r="K58" s="29">
        <v>0</v>
      </c>
      <c r="L58" s="29">
        <v>0</v>
      </c>
      <c r="M58" s="29">
        <v>0</v>
      </c>
      <c r="N58" s="29">
        <v>0</v>
      </c>
      <c r="O58" s="27">
        <v>1578250</v>
      </c>
      <c r="P58" s="36">
        <v>7.1199999999999999E-2</v>
      </c>
      <c r="Q58" s="35"/>
      <c r="R58" s="35"/>
      <c r="S58" s="35"/>
      <c r="T58" s="35"/>
      <c r="U58" s="35"/>
      <c r="V58" s="35"/>
      <c r="W58" s="35"/>
      <c r="X58" s="35"/>
      <c r="Y58" s="35"/>
      <c r="Z58" s="35"/>
      <c r="AA58" s="35"/>
      <c r="AB58" s="35"/>
      <c r="AC58" s="35"/>
      <c r="AD58" s="35"/>
      <c r="AE58" s="35"/>
      <c r="AF58" s="35"/>
      <c r="AG58" s="35"/>
    </row>
    <row r="59" spans="1:33" x14ac:dyDescent="0.2">
      <c r="A59" s="5" t="s">
        <v>37</v>
      </c>
      <c r="B59" s="29">
        <v>0</v>
      </c>
      <c r="C59" s="29">
        <v>0</v>
      </c>
      <c r="D59" s="29">
        <v>0</v>
      </c>
      <c r="E59" s="29">
        <v>0</v>
      </c>
      <c r="F59" s="29">
        <v>0</v>
      </c>
      <c r="G59" s="29">
        <v>0</v>
      </c>
      <c r="H59" s="29">
        <v>0</v>
      </c>
      <c r="I59" s="29">
        <v>0</v>
      </c>
      <c r="J59" s="29">
        <v>0</v>
      </c>
      <c r="K59" s="29">
        <v>0</v>
      </c>
      <c r="L59" s="29">
        <v>0</v>
      </c>
      <c r="M59" s="29">
        <v>0</v>
      </c>
      <c r="N59" s="29">
        <v>0</v>
      </c>
      <c r="O59" s="27">
        <v>0</v>
      </c>
      <c r="P59" s="36">
        <v>0</v>
      </c>
      <c r="Q59" s="35"/>
      <c r="R59" s="35"/>
      <c r="S59" s="35"/>
      <c r="T59" s="35"/>
      <c r="U59" s="35"/>
      <c r="V59" s="35"/>
      <c r="W59" s="35"/>
      <c r="X59" s="35"/>
      <c r="Y59" s="35"/>
      <c r="Z59" s="35"/>
      <c r="AA59" s="35"/>
      <c r="AB59" s="35"/>
      <c r="AC59" s="35"/>
      <c r="AD59" s="35"/>
      <c r="AE59" s="35"/>
      <c r="AF59" s="35"/>
      <c r="AG59" s="35"/>
    </row>
    <row r="60" spans="1:33" x14ac:dyDescent="0.2">
      <c r="A60" s="5" t="s">
        <v>22</v>
      </c>
      <c r="B60" s="29">
        <v>0</v>
      </c>
      <c r="C60" s="29">
        <v>0</v>
      </c>
      <c r="D60" s="29">
        <v>0</v>
      </c>
      <c r="E60" s="29">
        <v>0</v>
      </c>
      <c r="F60" s="29">
        <v>0</v>
      </c>
      <c r="G60" s="29">
        <v>0</v>
      </c>
      <c r="H60" s="29">
        <v>0</v>
      </c>
      <c r="I60" s="29">
        <v>0</v>
      </c>
      <c r="J60" s="29">
        <v>0</v>
      </c>
      <c r="K60" s="29">
        <v>0</v>
      </c>
      <c r="L60" s="29">
        <v>0</v>
      </c>
      <c r="M60" s="29">
        <v>0</v>
      </c>
      <c r="N60" s="29">
        <v>0</v>
      </c>
      <c r="O60" s="27">
        <v>0</v>
      </c>
      <c r="P60" s="36">
        <v>0</v>
      </c>
      <c r="Q60" s="35"/>
      <c r="R60" s="35"/>
      <c r="S60" s="35"/>
      <c r="T60" s="35"/>
      <c r="U60" s="35"/>
      <c r="V60" s="35"/>
      <c r="W60" s="35"/>
      <c r="X60" s="35"/>
      <c r="Y60" s="35"/>
      <c r="Z60" s="35"/>
      <c r="AA60" s="35"/>
      <c r="AB60" s="35"/>
      <c r="AC60" s="35"/>
      <c r="AD60" s="35"/>
      <c r="AE60" s="35"/>
      <c r="AF60" s="35"/>
      <c r="AG60" s="35"/>
    </row>
    <row r="61" spans="1:33" x14ac:dyDescent="0.2">
      <c r="A61" s="5" t="s">
        <v>26</v>
      </c>
      <c r="B61" s="29">
        <v>0</v>
      </c>
      <c r="C61" s="29">
        <v>0</v>
      </c>
      <c r="D61" s="29">
        <v>0</v>
      </c>
      <c r="E61" s="29">
        <v>0</v>
      </c>
      <c r="F61" s="29">
        <v>0</v>
      </c>
      <c r="G61" s="29">
        <v>0</v>
      </c>
      <c r="H61" s="29">
        <v>0</v>
      </c>
      <c r="I61" s="29">
        <v>0</v>
      </c>
      <c r="J61" s="29">
        <v>0</v>
      </c>
      <c r="K61" s="29">
        <v>0</v>
      </c>
      <c r="L61" s="29">
        <v>0</v>
      </c>
      <c r="M61" s="29">
        <v>0</v>
      </c>
      <c r="N61" s="29">
        <v>0</v>
      </c>
      <c r="O61" s="27">
        <v>0</v>
      </c>
      <c r="P61" s="36">
        <v>0</v>
      </c>
      <c r="Q61" s="35"/>
      <c r="R61" s="35"/>
      <c r="S61" s="35"/>
      <c r="T61" s="35"/>
      <c r="U61" s="35"/>
      <c r="V61" s="35"/>
      <c r="W61" s="35"/>
      <c r="X61" s="35"/>
      <c r="Y61" s="35"/>
      <c r="Z61" s="35"/>
      <c r="AA61" s="35"/>
      <c r="AB61" s="35"/>
      <c r="AC61" s="35"/>
      <c r="AD61" s="35"/>
      <c r="AE61" s="35"/>
      <c r="AF61" s="35"/>
      <c r="AG61" s="35"/>
    </row>
    <row r="62" spans="1:33" x14ac:dyDescent="0.2">
      <c r="A62" s="5" t="s">
        <v>34</v>
      </c>
      <c r="B62" s="29">
        <v>0</v>
      </c>
      <c r="C62" s="29">
        <v>0</v>
      </c>
      <c r="D62" s="29">
        <v>0</v>
      </c>
      <c r="E62" s="29">
        <v>0</v>
      </c>
      <c r="F62" s="29">
        <v>0</v>
      </c>
      <c r="G62" s="29">
        <v>0</v>
      </c>
      <c r="H62" s="29">
        <v>0</v>
      </c>
      <c r="I62" s="29">
        <v>0</v>
      </c>
      <c r="J62" s="29">
        <v>0</v>
      </c>
      <c r="K62" s="29">
        <v>0</v>
      </c>
      <c r="L62" s="29">
        <v>0</v>
      </c>
      <c r="M62" s="29">
        <v>0</v>
      </c>
      <c r="N62" s="29">
        <v>0</v>
      </c>
      <c r="O62" s="27">
        <v>0</v>
      </c>
      <c r="P62" s="36">
        <v>0</v>
      </c>
      <c r="Q62" s="35"/>
      <c r="R62" s="35"/>
      <c r="S62" s="35"/>
      <c r="T62" s="35"/>
      <c r="U62" s="35"/>
      <c r="V62" s="35"/>
      <c r="W62" s="35"/>
      <c r="X62" s="35"/>
      <c r="Y62" s="35"/>
      <c r="Z62" s="35"/>
      <c r="AA62" s="35"/>
      <c r="AB62" s="35"/>
      <c r="AC62" s="35"/>
      <c r="AD62" s="35"/>
      <c r="AE62" s="35"/>
      <c r="AF62" s="35"/>
      <c r="AG62" s="35"/>
    </row>
    <row r="63" spans="1:33" x14ac:dyDescent="0.2">
      <c r="A63" s="5" t="s">
        <v>25</v>
      </c>
      <c r="B63" s="29">
        <v>0</v>
      </c>
      <c r="C63" s="29">
        <v>0</v>
      </c>
      <c r="D63" s="29">
        <v>0</v>
      </c>
      <c r="E63" s="29">
        <v>0</v>
      </c>
      <c r="F63" s="29">
        <v>0</v>
      </c>
      <c r="G63" s="29">
        <v>135000</v>
      </c>
      <c r="H63" s="29">
        <v>0</v>
      </c>
      <c r="I63" s="29">
        <v>0</v>
      </c>
      <c r="J63" s="29">
        <v>0</v>
      </c>
      <c r="K63" s="29">
        <v>0</v>
      </c>
      <c r="L63" s="29">
        <v>0</v>
      </c>
      <c r="M63" s="29">
        <v>0</v>
      </c>
      <c r="N63" s="29">
        <v>0</v>
      </c>
      <c r="O63" s="27">
        <v>135000</v>
      </c>
      <c r="P63" s="36">
        <v>6.1000000000000004E-3</v>
      </c>
      <c r="Q63" s="35"/>
      <c r="R63" s="35"/>
      <c r="S63" s="35"/>
      <c r="T63" s="35"/>
      <c r="U63" s="35"/>
      <c r="V63" s="35"/>
      <c r="W63" s="35"/>
      <c r="X63" s="35"/>
      <c r="Y63" s="35"/>
      <c r="Z63" s="35"/>
      <c r="AA63" s="35"/>
      <c r="AB63" s="35"/>
      <c r="AC63" s="35"/>
      <c r="AD63" s="35"/>
      <c r="AE63" s="35"/>
      <c r="AF63" s="35"/>
      <c r="AG63" s="35"/>
    </row>
    <row r="64" spans="1:33" x14ac:dyDescent="0.2">
      <c r="A64" s="5" t="s">
        <v>41</v>
      </c>
      <c r="B64" s="29">
        <v>292293.53999999998</v>
      </c>
      <c r="C64" s="29">
        <v>0</v>
      </c>
      <c r="D64" s="29">
        <v>0</v>
      </c>
      <c r="E64" s="29">
        <v>0</v>
      </c>
      <c r="F64" s="29">
        <v>0</v>
      </c>
      <c r="G64" s="29">
        <v>984789.83000000007</v>
      </c>
      <c r="H64" s="29">
        <v>304868.34999999998</v>
      </c>
      <c r="I64" s="29">
        <v>0</v>
      </c>
      <c r="J64" s="29">
        <v>0</v>
      </c>
      <c r="K64" s="29">
        <v>0</v>
      </c>
      <c r="L64" s="29">
        <v>0</v>
      </c>
      <c r="M64" s="29">
        <v>0</v>
      </c>
      <c r="N64" s="29">
        <v>0</v>
      </c>
      <c r="O64" s="27">
        <v>1581951.7200000002</v>
      </c>
      <c r="P64" s="36">
        <v>7.1400000000000005E-2</v>
      </c>
      <c r="Q64" s="35"/>
      <c r="R64" s="35"/>
      <c r="S64" s="35"/>
      <c r="T64" s="35"/>
      <c r="U64" s="35"/>
      <c r="V64" s="35"/>
      <c r="W64" s="35"/>
      <c r="X64" s="35"/>
      <c r="Y64" s="35"/>
      <c r="Z64" s="35"/>
      <c r="AA64" s="35"/>
      <c r="AB64" s="35"/>
      <c r="AC64" s="35"/>
      <c r="AD64" s="35"/>
      <c r="AE64" s="35"/>
      <c r="AF64" s="35"/>
      <c r="AG64" s="35"/>
    </row>
    <row r="65" spans="1:49" x14ac:dyDescent="0.2">
      <c r="A65" s="5" t="s">
        <v>31</v>
      </c>
      <c r="B65" s="29">
        <v>0</v>
      </c>
      <c r="C65" s="29">
        <v>0</v>
      </c>
      <c r="D65" s="29">
        <v>0</v>
      </c>
      <c r="E65" s="29">
        <v>0</v>
      </c>
      <c r="F65" s="29">
        <v>0</v>
      </c>
      <c r="G65" s="29">
        <v>0</v>
      </c>
      <c r="H65" s="29">
        <v>0</v>
      </c>
      <c r="I65" s="29">
        <v>0</v>
      </c>
      <c r="J65" s="29">
        <v>0</v>
      </c>
      <c r="K65" s="29">
        <v>0</v>
      </c>
      <c r="L65" s="29">
        <v>0</v>
      </c>
      <c r="M65" s="29">
        <v>0</v>
      </c>
      <c r="N65" s="29">
        <v>0</v>
      </c>
      <c r="O65" s="27">
        <v>0</v>
      </c>
      <c r="P65" s="36">
        <v>0</v>
      </c>
      <c r="Q65" s="35"/>
      <c r="R65" s="35"/>
      <c r="S65" s="35"/>
      <c r="T65" s="35"/>
      <c r="U65" s="35"/>
      <c r="V65" s="35"/>
      <c r="W65" s="35"/>
      <c r="X65" s="35"/>
      <c r="Y65" s="35"/>
      <c r="Z65" s="35"/>
      <c r="AA65" s="35"/>
      <c r="AB65" s="35"/>
      <c r="AC65" s="35"/>
      <c r="AD65" s="35"/>
      <c r="AE65" s="35"/>
      <c r="AF65" s="35"/>
      <c r="AG65" s="35"/>
    </row>
    <row r="66" spans="1:49" x14ac:dyDescent="0.2">
      <c r="A66" s="5" t="s">
        <v>28</v>
      </c>
      <c r="B66" s="29">
        <v>0</v>
      </c>
      <c r="C66" s="29">
        <v>0</v>
      </c>
      <c r="D66" s="29">
        <v>0</v>
      </c>
      <c r="E66" s="29">
        <v>0</v>
      </c>
      <c r="F66" s="29">
        <v>0</v>
      </c>
      <c r="G66" s="29">
        <v>0</v>
      </c>
      <c r="H66" s="29">
        <v>0</v>
      </c>
      <c r="I66" s="29">
        <v>0</v>
      </c>
      <c r="J66" s="29">
        <v>0</v>
      </c>
      <c r="K66" s="29">
        <v>0</v>
      </c>
      <c r="L66" s="29">
        <v>0</v>
      </c>
      <c r="M66" s="29">
        <v>0</v>
      </c>
      <c r="N66" s="29">
        <v>0</v>
      </c>
      <c r="O66" s="27">
        <v>0</v>
      </c>
      <c r="P66" s="36">
        <v>0</v>
      </c>
      <c r="Q66" s="35"/>
      <c r="R66" s="35"/>
      <c r="S66" s="35"/>
      <c r="T66" s="35"/>
      <c r="U66" s="35"/>
      <c r="V66" s="35"/>
      <c r="W66" s="35"/>
      <c r="X66" s="35"/>
      <c r="Y66" s="35"/>
      <c r="Z66" s="35"/>
      <c r="AA66" s="35"/>
      <c r="AB66" s="35"/>
      <c r="AC66" s="35"/>
      <c r="AD66" s="35"/>
      <c r="AE66" s="35"/>
      <c r="AF66" s="35"/>
      <c r="AG66" s="35"/>
    </row>
    <row r="67" spans="1:49" x14ac:dyDescent="0.2">
      <c r="A67" s="5" t="s">
        <v>13</v>
      </c>
      <c r="B67" s="29">
        <v>0</v>
      </c>
      <c r="C67" s="29">
        <v>0</v>
      </c>
      <c r="D67" s="29">
        <v>0</v>
      </c>
      <c r="E67" s="29">
        <v>0</v>
      </c>
      <c r="F67" s="29">
        <v>0</v>
      </c>
      <c r="G67" s="29">
        <v>0</v>
      </c>
      <c r="H67" s="29">
        <v>0</v>
      </c>
      <c r="I67" s="29">
        <v>0</v>
      </c>
      <c r="J67" s="29">
        <v>0</v>
      </c>
      <c r="K67" s="29">
        <v>0</v>
      </c>
      <c r="L67" s="29">
        <v>0</v>
      </c>
      <c r="M67" s="29">
        <v>0</v>
      </c>
      <c r="N67" s="29">
        <v>0</v>
      </c>
      <c r="O67" s="27">
        <v>0</v>
      </c>
      <c r="P67" s="36">
        <v>0</v>
      </c>
      <c r="Q67" s="35"/>
      <c r="R67" s="35"/>
      <c r="S67" s="35"/>
      <c r="T67" s="35"/>
      <c r="U67" s="35"/>
      <c r="V67" s="35"/>
      <c r="W67" s="35"/>
      <c r="X67" s="35"/>
      <c r="Y67" s="35"/>
      <c r="Z67" s="35"/>
      <c r="AA67" s="35"/>
      <c r="AB67" s="35"/>
      <c r="AC67" s="35"/>
      <c r="AD67" s="35"/>
      <c r="AE67" s="35"/>
      <c r="AF67" s="35"/>
      <c r="AG67" s="35"/>
    </row>
    <row r="68" spans="1:49" x14ac:dyDescent="0.2">
      <c r="A68" s="5" t="s">
        <v>36</v>
      </c>
      <c r="B68" s="29">
        <v>0</v>
      </c>
      <c r="C68" s="29">
        <v>0</v>
      </c>
      <c r="D68" s="29">
        <v>0</v>
      </c>
      <c r="E68" s="29">
        <v>0</v>
      </c>
      <c r="F68" s="29">
        <v>0</v>
      </c>
      <c r="G68" s="29">
        <v>0</v>
      </c>
      <c r="H68" s="29">
        <v>0</v>
      </c>
      <c r="I68" s="29">
        <v>0</v>
      </c>
      <c r="J68" s="29">
        <v>0</v>
      </c>
      <c r="K68" s="29">
        <v>0</v>
      </c>
      <c r="L68" s="29">
        <v>0</v>
      </c>
      <c r="M68" s="29">
        <v>0</v>
      </c>
      <c r="N68" s="29">
        <v>0</v>
      </c>
      <c r="O68" s="27">
        <v>0</v>
      </c>
      <c r="P68" s="36">
        <v>0</v>
      </c>
      <c r="Q68" s="35"/>
      <c r="R68" s="35"/>
      <c r="S68" s="35"/>
      <c r="T68" s="35"/>
      <c r="U68" s="35"/>
      <c r="V68" s="35"/>
      <c r="W68" s="35"/>
      <c r="X68" s="35"/>
      <c r="Y68" s="35"/>
      <c r="Z68" s="35"/>
      <c r="AA68" s="35"/>
      <c r="AB68" s="35"/>
      <c r="AC68" s="35"/>
      <c r="AD68" s="35"/>
      <c r="AE68" s="35"/>
      <c r="AF68" s="35"/>
      <c r="AG68" s="35"/>
    </row>
    <row r="69" spans="1:49" x14ac:dyDescent="0.2">
      <c r="A69" s="17" t="s">
        <v>64</v>
      </c>
      <c r="B69" s="18">
        <v>569703.54</v>
      </c>
      <c r="C69" s="18">
        <v>763534.95</v>
      </c>
      <c r="D69" s="18">
        <v>0</v>
      </c>
      <c r="E69" s="25">
        <v>100000</v>
      </c>
      <c r="F69" s="30">
        <v>100000</v>
      </c>
      <c r="G69" s="31">
        <v>2130331.35</v>
      </c>
      <c r="H69" s="30">
        <v>4504868.3499999996</v>
      </c>
      <c r="I69" s="31">
        <v>246250</v>
      </c>
      <c r="J69" s="30">
        <v>5851598</v>
      </c>
      <c r="K69" s="18">
        <v>924299.82000000007</v>
      </c>
      <c r="L69" s="31">
        <v>2943158.48</v>
      </c>
      <c r="M69" s="30">
        <v>1909806.41</v>
      </c>
      <c r="N69" s="31">
        <v>2122007.13</v>
      </c>
      <c r="O69" s="28">
        <v>22165558.030000001</v>
      </c>
      <c r="P69" s="37">
        <v>1</v>
      </c>
      <c r="Q69" s="39"/>
      <c r="R69" s="39"/>
      <c r="S69" s="39"/>
      <c r="T69" s="39"/>
      <c r="U69" s="39"/>
      <c r="V69" s="39"/>
      <c r="W69" s="39"/>
      <c r="X69" s="39"/>
      <c r="Y69" s="39"/>
      <c r="Z69" s="39"/>
      <c r="AA69" s="39"/>
      <c r="AB69" s="39"/>
      <c r="AC69" s="39"/>
      <c r="AD69" s="39"/>
      <c r="AE69" s="39"/>
      <c r="AF69" s="39"/>
      <c r="AG69" s="39"/>
      <c r="AH69" s="35"/>
      <c r="AI69" s="7"/>
      <c r="AJ69" s="7"/>
      <c r="AK69" s="7"/>
      <c r="AW69" s="15"/>
    </row>
    <row r="70" spans="1:49" x14ac:dyDescent="0.2">
      <c r="D70" s="7"/>
      <c r="E70" s="7"/>
      <c r="F70" s="7"/>
      <c r="G70" s="7"/>
      <c r="H70" s="7"/>
      <c r="I70" s="7"/>
      <c r="J70" s="7"/>
      <c r="K70" s="7"/>
      <c r="L70" s="7"/>
      <c r="M70" s="7"/>
      <c r="N70" s="7"/>
      <c r="O70" s="7"/>
    </row>
    <row r="71" spans="1:49" x14ac:dyDescent="0.2">
      <c r="D71" s="7"/>
      <c r="E71" s="7"/>
      <c r="F71" s="7"/>
      <c r="G71" s="7"/>
      <c r="H71" s="7"/>
      <c r="I71" s="7"/>
      <c r="J71" s="7"/>
      <c r="K71" s="7"/>
      <c r="L71" s="7"/>
      <c r="M71" s="7"/>
      <c r="N71" s="7"/>
      <c r="O71" s="7"/>
    </row>
    <row r="72" spans="1:49" x14ac:dyDescent="0.2">
      <c r="A72" s="17" t="s">
        <v>8</v>
      </c>
      <c r="B72" s="76"/>
      <c r="C72" s="76"/>
    </row>
    <row r="73" spans="1:49" ht="62.25" customHeight="1" x14ac:dyDescent="0.2">
      <c r="A73" s="19" t="s">
        <v>38</v>
      </c>
      <c r="B73" s="20" t="s">
        <v>823</v>
      </c>
      <c r="C73" s="20" t="s">
        <v>824</v>
      </c>
      <c r="D73" s="20" t="s">
        <v>45</v>
      </c>
      <c r="E73" s="20" t="s">
        <v>46</v>
      </c>
      <c r="F73" s="20" t="s">
        <v>47</v>
      </c>
      <c r="G73" s="20" t="s">
        <v>48</v>
      </c>
      <c r="H73" s="20" t="s">
        <v>49</v>
      </c>
      <c r="I73" s="20" t="s">
        <v>50</v>
      </c>
      <c r="J73" s="20" t="s">
        <v>825</v>
      </c>
      <c r="K73" s="20" t="s">
        <v>51</v>
      </c>
      <c r="L73" s="20" t="s">
        <v>52</v>
      </c>
      <c r="M73" s="20" t="s">
        <v>53</v>
      </c>
      <c r="N73" s="20" t="s">
        <v>54</v>
      </c>
      <c r="O73" s="20" t="s">
        <v>564</v>
      </c>
      <c r="P73" s="26" t="s">
        <v>66</v>
      </c>
      <c r="Q73" s="41"/>
      <c r="R73" s="41"/>
      <c r="S73" s="41"/>
      <c r="T73" s="41"/>
      <c r="U73" s="41"/>
      <c r="V73" s="41"/>
      <c r="W73" s="41"/>
      <c r="X73" s="41"/>
      <c r="Y73" s="41"/>
      <c r="Z73" s="41"/>
      <c r="AA73" s="41"/>
      <c r="AB73" s="41"/>
      <c r="AC73" s="41"/>
      <c r="AD73" s="41"/>
      <c r="AE73" s="41"/>
      <c r="AF73" s="41"/>
      <c r="AG73" s="41"/>
    </row>
    <row r="74" spans="1:49" x14ac:dyDescent="0.2">
      <c r="A74" s="5" t="s">
        <v>14</v>
      </c>
      <c r="B74" s="29">
        <v>100000</v>
      </c>
      <c r="C74" s="29">
        <v>0</v>
      </c>
      <c r="D74" s="29">
        <v>150000</v>
      </c>
      <c r="E74" s="29">
        <v>0</v>
      </c>
      <c r="F74" s="29">
        <v>265000</v>
      </c>
      <c r="G74" s="29">
        <v>1050000</v>
      </c>
      <c r="H74" s="29">
        <v>604290</v>
      </c>
      <c r="I74" s="29">
        <v>0</v>
      </c>
      <c r="J74" s="29">
        <v>150000</v>
      </c>
      <c r="K74" s="29">
        <v>150000</v>
      </c>
      <c r="L74" s="29">
        <v>87571.9</v>
      </c>
      <c r="M74" s="29">
        <v>1415097.52</v>
      </c>
      <c r="N74" s="29">
        <v>1572330.58</v>
      </c>
      <c r="O74" s="27">
        <v>5544290</v>
      </c>
      <c r="P74" s="36">
        <v>0.1651</v>
      </c>
      <c r="Q74" s="35"/>
      <c r="R74" s="35"/>
      <c r="S74" s="35"/>
      <c r="T74" s="35"/>
      <c r="U74" s="35"/>
      <c r="V74" s="35"/>
      <c r="W74" s="35"/>
      <c r="X74" s="35"/>
      <c r="Y74" s="35"/>
      <c r="Z74" s="35"/>
      <c r="AA74" s="35"/>
      <c r="AB74" s="35"/>
      <c r="AC74" s="35"/>
      <c r="AD74" s="35"/>
      <c r="AE74" s="35"/>
      <c r="AF74" s="35"/>
      <c r="AG74" s="35"/>
    </row>
    <row r="75" spans="1:49" x14ac:dyDescent="0.2">
      <c r="A75" s="5" t="s">
        <v>21</v>
      </c>
      <c r="B75" s="29">
        <v>250000</v>
      </c>
      <c r="C75" s="29">
        <v>1500000</v>
      </c>
      <c r="D75" s="29">
        <v>0</v>
      </c>
      <c r="E75" s="29">
        <v>4795595.21</v>
      </c>
      <c r="F75" s="29">
        <v>250000</v>
      </c>
      <c r="G75" s="29">
        <v>4700000</v>
      </c>
      <c r="H75" s="29">
        <v>0</v>
      </c>
      <c r="I75" s="29">
        <v>0</v>
      </c>
      <c r="J75" s="29">
        <v>0</v>
      </c>
      <c r="K75" s="29">
        <v>0</v>
      </c>
      <c r="L75" s="29">
        <v>0</v>
      </c>
      <c r="M75" s="29">
        <v>0</v>
      </c>
      <c r="N75" s="29">
        <v>0</v>
      </c>
      <c r="O75" s="27">
        <v>11495595.210000001</v>
      </c>
      <c r="P75" s="36">
        <v>0.34229999999999999</v>
      </c>
      <c r="Q75" s="35"/>
      <c r="R75" s="35"/>
      <c r="S75" s="35"/>
      <c r="T75" s="35"/>
      <c r="U75" s="35"/>
      <c r="V75" s="35"/>
      <c r="W75" s="35"/>
      <c r="X75" s="35"/>
      <c r="Y75" s="35"/>
      <c r="Z75" s="35"/>
      <c r="AA75" s="35"/>
      <c r="AB75" s="35"/>
      <c r="AC75" s="35"/>
      <c r="AD75" s="35"/>
      <c r="AE75" s="35"/>
      <c r="AF75" s="35"/>
      <c r="AG75" s="35"/>
    </row>
    <row r="76" spans="1:49" x14ac:dyDescent="0.2">
      <c r="A76" s="5" t="s">
        <v>23</v>
      </c>
      <c r="B76" s="29">
        <v>200000</v>
      </c>
      <c r="C76" s="29">
        <v>0</v>
      </c>
      <c r="D76" s="29">
        <v>0</v>
      </c>
      <c r="E76" s="29">
        <v>200000</v>
      </c>
      <c r="F76" s="29">
        <v>0</v>
      </c>
      <c r="G76" s="29">
        <v>400000</v>
      </c>
      <c r="H76" s="29">
        <v>0</v>
      </c>
      <c r="I76" s="29">
        <v>0</v>
      </c>
      <c r="J76" s="29">
        <v>0</v>
      </c>
      <c r="K76" s="29">
        <v>0</v>
      </c>
      <c r="L76" s="29">
        <v>1350000</v>
      </c>
      <c r="M76" s="29">
        <v>0</v>
      </c>
      <c r="N76" s="29">
        <v>0</v>
      </c>
      <c r="O76" s="27">
        <v>2150000</v>
      </c>
      <c r="P76" s="36">
        <v>6.4000000000000001E-2</v>
      </c>
      <c r="Q76" s="35"/>
      <c r="R76" s="35"/>
      <c r="S76" s="35"/>
      <c r="T76" s="35"/>
      <c r="U76" s="35"/>
      <c r="V76" s="35"/>
      <c r="W76" s="35"/>
      <c r="X76" s="35"/>
      <c r="Y76" s="35"/>
      <c r="Z76" s="35"/>
      <c r="AA76" s="35"/>
      <c r="AB76" s="35"/>
      <c r="AC76" s="35"/>
      <c r="AD76" s="35"/>
      <c r="AE76" s="35"/>
      <c r="AF76" s="35"/>
      <c r="AG76" s="35"/>
    </row>
    <row r="77" spans="1:49" x14ac:dyDescent="0.2">
      <c r="A77" s="5" t="s">
        <v>33</v>
      </c>
      <c r="B77" s="29">
        <v>0</v>
      </c>
      <c r="C77" s="29">
        <v>0</v>
      </c>
      <c r="D77" s="29">
        <v>0</v>
      </c>
      <c r="E77" s="29">
        <v>0</v>
      </c>
      <c r="F77" s="29">
        <v>0</v>
      </c>
      <c r="G77" s="29">
        <v>0</v>
      </c>
      <c r="H77" s="29">
        <v>0</v>
      </c>
      <c r="I77" s="29">
        <v>0</v>
      </c>
      <c r="J77" s="29">
        <v>0</v>
      </c>
      <c r="K77" s="29">
        <v>0</v>
      </c>
      <c r="L77" s="29">
        <v>0</v>
      </c>
      <c r="M77" s="29">
        <v>0</v>
      </c>
      <c r="N77" s="29">
        <v>0</v>
      </c>
      <c r="O77" s="27">
        <v>0</v>
      </c>
      <c r="P77" s="36">
        <v>0</v>
      </c>
      <c r="Q77" s="35"/>
      <c r="R77" s="35"/>
      <c r="S77" s="35"/>
      <c r="T77" s="35"/>
      <c r="U77" s="35"/>
      <c r="V77" s="35"/>
      <c r="W77" s="35"/>
      <c r="X77" s="35"/>
      <c r="Y77" s="35"/>
      <c r="Z77" s="35"/>
      <c r="AA77" s="35"/>
      <c r="AB77" s="35"/>
      <c r="AC77" s="35"/>
      <c r="AD77" s="35"/>
      <c r="AE77" s="35"/>
      <c r="AF77" s="35"/>
      <c r="AG77" s="35"/>
    </row>
    <row r="78" spans="1:49" x14ac:dyDescent="0.2">
      <c r="A78" s="5" t="s">
        <v>35</v>
      </c>
      <c r="B78" s="29">
        <v>0</v>
      </c>
      <c r="C78" s="29">
        <v>200000</v>
      </c>
      <c r="D78" s="29">
        <v>0</v>
      </c>
      <c r="E78" s="29">
        <v>100000</v>
      </c>
      <c r="F78" s="29">
        <v>0</v>
      </c>
      <c r="G78" s="29">
        <v>375000</v>
      </c>
      <c r="H78" s="29">
        <v>225000</v>
      </c>
      <c r="I78" s="29">
        <v>200000</v>
      </c>
      <c r="J78" s="29">
        <v>375000</v>
      </c>
      <c r="K78" s="29">
        <v>400000</v>
      </c>
      <c r="L78" s="29">
        <v>0</v>
      </c>
      <c r="M78" s="29">
        <v>0</v>
      </c>
      <c r="N78" s="29">
        <v>0</v>
      </c>
      <c r="O78" s="27">
        <v>1875000</v>
      </c>
      <c r="P78" s="36">
        <v>5.5800000000000002E-2</v>
      </c>
      <c r="Q78" s="35"/>
      <c r="R78" s="35"/>
      <c r="S78" s="35"/>
      <c r="T78" s="35"/>
      <c r="U78" s="35"/>
      <c r="V78" s="35"/>
      <c r="W78" s="35"/>
      <c r="X78" s="35"/>
      <c r="Y78" s="35"/>
      <c r="Z78" s="35"/>
      <c r="AA78" s="35"/>
      <c r="AB78" s="35"/>
      <c r="AC78" s="35"/>
      <c r="AD78" s="35"/>
      <c r="AE78" s="35"/>
      <c r="AF78" s="35"/>
      <c r="AG78" s="35"/>
    </row>
    <row r="79" spans="1:49" x14ac:dyDescent="0.2">
      <c r="A79" s="5" t="s">
        <v>30</v>
      </c>
      <c r="B79" s="29">
        <v>574373.63</v>
      </c>
      <c r="C79" s="29">
        <v>0</v>
      </c>
      <c r="D79" s="29">
        <v>0</v>
      </c>
      <c r="E79" s="29">
        <v>0</v>
      </c>
      <c r="F79" s="29">
        <v>250000</v>
      </c>
      <c r="G79" s="29">
        <v>250000</v>
      </c>
      <c r="H79" s="29">
        <v>0</v>
      </c>
      <c r="I79" s="29">
        <v>0</v>
      </c>
      <c r="J79" s="29">
        <v>0</v>
      </c>
      <c r="K79" s="29">
        <v>0</v>
      </c>
      <c r="L79" s="29">
        <v>0</v>
      </c>
      <c r="M79" s="29">
        <v>0</v>
      </c>
      <c r="N79" s="29">
        <v>0</v>
      </c>
      <c r="O79" s="27">
        <v>1074373.6299999999</v>
      </c>
      <c r="P79" s="36">
        <v>3.2000000000000001E-2</v>
      </c>
      <c r="Q79" s="35"/>
      <c r="R79" s="35"/>
      <c r="S79" s="35"/>
      <c r="T79" s="35"/>
      <c r="U79" s="35"/>
      <c r="V79" s="35"/>
      <c r="W79" s="35"/>
      <c r="X79" s="35"/>
      <c r="Y79" s="35"/>
      <c r="Z79" s="35"/>
      <c r="AA79" s="35"/>
      <c r="AB79" s="35"/>
      <c r="AC79" s="35"/>
      <c r="AD79" s="35"/>
      <c r="AE79" s="35"/>
      <c r="AF79" s="35"/>
      <c r="AG79" s="35"/>
    </row>
    <row r="80" spans="1:49" x14ac:dyDescent="0.2">
      <c r="A80" s="5" t="s">
        <v>27</v>
      </c>
      <c r="B80" s="29">
        <v>0</v>
      </c>
      <c r="C80" s="29">
        <v>0</v>
      </c>
      <c r="D80" s="29">
        <v>583245</v>
      </c>
      <c r="E80" s="29">
        <v>1060000</v>
      </c>
      <c r="F80" s="29">
        <v>600000</v>
      </c>
      <c r="G80" s="29">
        <v>344528</v>
      </c>
      <c r="H80" s="29">
        <v>0</v>
      </c>
      <c r="I80" s="29">
        <v>0</v>
      </c>
      <c r="J80" s="29">
        <v>2535950</v>
      </c>
      <c r="K80" s="29">
        <v>1800000</v>
      </c>
      <c r="L80" s="29">
        <v>0</v>
      </c>
      <c r="M80" s="29">
        <v>0</v>
      </c>
      <c r="N80" s="29">
        <v>0</v>
      </c>
      <c r="O80" s="27">
        <v>6923723</v>
      </c>
      <c r="P80" s="36">
        <v>0.20610000000000001</v>
      </c>
      <c r="Q80" s="35"/>
      <c r="R80" s="35"/>
      <c r="S80" s="35"/>
      <c r="T80" s="35"/>
      <c r="U80" s="35"/>
      <c r="V80" s="35"/>
      <c r="W80" s="35"/>
      <c r="X80" s="35"/>
      <c r="Y80" s="35"/>
      <c r="Z80" s="35"/>
      <c r="AA80" s="35"/>
      <c r="AB80" s="35"/>
      <c r="AC80" s="35"/>
      <c r="AD80" s="35"/>
      <c r="AE80" s="35"/>
      <c r="AF80" s="35"/>
      <c r="AG80" s="35"/>
    </row>
    <row r="81" spans="1:49" x14ac:dyDescent="0.2">
      <c r="A81" s="5" t="s">
        <v>37</v>
      </c>
      <c r="B81" s="29">
        <v>104000</v>
      </c>
      <c r="C81" s="29">
        <v>0</v>
      </c>
      <c r="D81" s="29">
        <v>0</v>
      </c>
      <c r="E81" s="29">
        <v>0</v>
      </c>
      <c r="F81" s="29">
        <v>0</v>
      </c>
      <c r="G81" s="29">
        <v>0</v>
      </c>
      <c r="H81" s="29">
        <v>0</v>
      </c>
      <c r="I81" s="29">
        <v>0</v>
      </c>
      <c r="J81" s="29">
        <v>0</v>
      </c>
      <c r="K81" s="29">
        <v>0</v>
      </c>
      <c r="L81" s="29">
        <v>0</v>
      </c>
      <c r="M81" s="29">
        <v>0</v>
      </c>
      <c r="N81" s="29">
        <v>0</v>
      </c>
      <c r="O81" s="27">
        <v>104000</v>
      </c>
      <c r="P81" s="36">
        <v>3.0999999999999999E-3</v>
      </c>
      <c r="Q81" s="35"/>
      <c r="R81" s="35"/>
      <c r="S81" s="35"/>
      <c r="T81" s="35"/>
      <c r="U81" s="35"/>
      <c r="V81" s="35"/>
      <c r="W81" s="35"/>
      <c r="X81" s="35"/>
      <c r="Y81" s="35"/>
      <c r="Z81" s="35"/>
      <c r="AA81" s="35"/>
      <c r="AB81" s="35"/>
      <c r="AC81" s="35"/>
      <c r="AD81" s="35"/>
      <c r="AE81" s="35"/>
      <c r="AF81" s="35"/>
      <c r="AG81" s="35"/>
    </row>
    <row r="82" spans="1:49" x14ac:dyDescent="0.2">
      <c r="A82" s="5" t="s">
        <v>22</v>
      </c>
      <c r="B82" s="29">
        <v>0</v>
      </c>
      <c r="C82" s="29">
        <v>0</v>
      </c>
      <c r="D82" s="29">
        <v>0</v>
      </c>
      <c r="E82" s="29">
        <v>0</v>
      </c>
      <c r="F82" s="29">
        <v>0</v>
      </c>
      <c r="G82" s="29">
        <v>0</v>
      </c>
      <c r="H82" s="29">
        <v>0</v>
      </c>
      <c r="I82" s="29">
        <v>0</v>
      </c>
      <c r="J82" s="29">
        <v>500000</v>
      </c>
      <c r="K82" s="29">
        <v>0</v>
      </c>
      <c r="L82" s="29">
        <v>0</v>
      </c>
      <c r="M82" s="29">
        <v>0</v>
      </c>
      <c r="N82" s="29">
        <v>0</v>
      </c>
      <c r="O82" s="27">
        <v>500000</v>
      </c>
      <c r="P82" s="36">
        <v>1.49E-2</v>
      </c>
      <c r="Q82" s="35"/>
      <c r="R82" s="35"/>
      <c r="S82" s="35"/>
      <c r="T82" s="35"/>
      <c r="U82" s="35"/>
      <c r="V82" s="35"/>
      <c r="W82" s="35"/>
      <c r="X82" s="35"/>
      <c r="Y82" s="35"/>
      <c r="Z82" s="35"/>
      <c r="AA82" s="35"/>
      <c r="AB82" s="35"/>
      <c r="AC82" s="35"/>
      <c r="AD82" s="35"/>
      <c r="AE82" s="35"/>
      <c r="AF82" s="35"/>
      <c r="AG82" s="35"/>
    </row>
    <row r="83" spans="1:49" x14ac:dyDescent="0.2">
      <c r="A83" s="5" t="s">
        <v>26</v>
      </c>
      <c r="B83" s="29">
        <v>0</v>
      </c>
      <c r="C83" s="29">
        <v>0</v>
      </c>
      <c r="D83" s="29">
        <v>0</v>
      </c>
      <c r="E83" s="29">
        <v>0</v>
      </c>
      <c r="F83" s="29">
        <v>0</v>
      </c>
      <c r="G83" s="29">
        <v>0</v>
      </c>
      <c r="H83" s="29">
        <v>0</v>
      </c>
      <c r="I83" s="29">
        <v>0</v>
      </c>
      <c r="J83" s="29">
        <v>0</v>
      </c>
      <c r="K83" s="29">
        <v>0</v>
      </c>
      <c r="L83" s="29">
        <v>0</v>
      </c>
      <c r="M83" s="29">
        <v>0</v>
      </c>
      <c r="N83" s="29">
        <v>0</v>
      </c>
      <c r="O83" s="27">
        <v>0</v>
      </c>
      <c r="P83" s="36">
        <v>0</v>
      </c>
      <c r="Q83" s="35"/>
      <c r="R83" s="35"/>
      <c r="S83" s="35"/>
      <c r="T83" s="35"/>
      <c r="U83" s="35"/>
      <c r="V83" s="35"/>
      <c r="W83" s="35"/>
      <c r="X83" s="35"/>
      <c r="Y83" s="35"/>
      <c r="Z83" s="35"/>
      <c r="AA83" s="35"/>
      <c r="AB83" s="35"/>
      <c r="AC83" s="35"/>
      <c r="AD83" s="35"/>
      <c r="AE83" s="35"/>
      <c r="AF83" s="35"/>
      <c r="AG83" s="35"/>
    </row>
    <row r="84" spans="1:49" x14ac:dyDescent="0.2">
      <c r="A84" s="5" t="s">
        <v>34</v>
      </c>
      <c r="B84" s="29">
        <v>0</v>
      </c>
      <c r="C84" s="29">
        <v>0</v>
      </c>
      <c r="D84" s="29">
        <v>0</v>
      </c>
      <c r="E84" s="29">
        <v>0</v>
      </c>
      <c r="F84" s="29">
        <v>0</v>
      </c>
      <c r="G84" s="29">
        <v>0</v>
      </c>
      <c r="H84" s="29">
        <v>0</v>
      </c>
      <c r="I84" s="29">
        <v>0</v>
      </c>
      <c r="J84" s="29">
        <v>0</v>
      </c>
      <c r="K84" s="29">
        <v>0</v>
      </c>
      <c r="L84" s="29">
        <v>0</v>
      </c>
      <c r="M84" s="29">
        <v>0</v>
      </c>
      <c r="N84" s="29">
        <v>0</v>
      </c>
      <c r="O84" s="27">
        <v>0</v>
      </c>
      <c r="P84" s="36">
        <v>0</v>
      </c>
      <c r="Q84" s="35"/>
      <c r="R84" s="35"/>
      <c r="S84" s="35"/>
      <c r="T84" s="35"/>
      <c r="U84" s="35"/>
      <c r="V84" s="35"/>
      <c r="W84" s="35"/>
      <c r="X84" s="35"/>
      <c r="Y84" s="35"/>
      <c r="Z84" s="35"/>
      <c r="AA84" s="35"/>
      <c r="AB84" s="35"/>
      <c r="AC84" s="35"/>
      <c r="AD84" s="35"/>
      <c r="AE84" s="35"/>
      <c r="AF84" s="35"/>
      <c r="AG84" s="35"/>
    </row>
    <row r="85" spans="1:49" x14ac:dyDescent="0.2">
      <c r="A85" s="5" t="s">
        <v>25</v>
      </c>
      <c r="B85" s="29">
        <v>0</v>
      </c>
      <c r="C85" s="29">
        <v>0</v>
      </c>
      <c r="D85" s="29">
        <v>0</v>
      </c>
      <c r="E85" s="29">
        <v>0</v>
      </c>
      <c r="F85" s="29">
        <v>250000</v>
      </c>
      <c r="G85" s="29">
        <v>1048362</v>
      </c>
      <c r="H85" s="29">
        <v>125000</v>
      </c>
      <c r="I85" s="29">
        <v>0</v>
      </c>
      <c r="J85" s="29">
        <v>0</v>
      </c>
      <c r="K85" s="29">
        <v>0</v>
      </c>
      <c r="L85" s="29">
        <v>0</v>
      </c>
      <c r="M85" s="29">
        <v>0</v>
      </c>
      <c r="N85" s="29">
        <v>0</v>
      </c>
      <c r="O85" s="27">
        <v>1423362</v>
      </c>
      <c r="P85" s="36">
        <v>4.24E-2</v>
      </c>
      <c r="Q85" s="35"/>
      <c r="R85" s="35"/>
      <c r="S85" s="35"/>
      <c r="T85" s="35"/>
      <c r="U85" s="35"/>
      <c r="V85" s="35"/>
      <c r="W85" s="35"/>
      <c r="X85" s="35"/>
      <c r="Y85" s="35"/>
      <c r="Z85" s="35"/>
      <c r="AA85" s="35"/>
      <c r="AB85" s="35"/>
      <c r="AC85" s="35"/>
      <c r="AD85" s="35"/>
      <c r="AE85" s="35"/>
      <c r="AF85" s="35"/>
      <c r="AG85" s="35"/>
    </row>
    <row r="86" spans="1:49" x14ac:dyDescent="0.2">
      <c r="A86" s="5" t="s">
        <v>41</v>
      </c>
      <c r="B86" s="29">
        <v>332000</v>
      </c>
      <c r="C86" s="29">
        <v>0</v>
      </c>
      <c r="D86" s="29">
        <v>1000000</v>
      </c>
      <c r="E86" s="29">
        <v>0</v>
      </c>
      <c r="F86" s="29">
        <v>332000</v>
      </c>
      <c r="G86" s="29">
        <v>332000</v>
      </c>
      <c r="H86" s="29">
        <v>500000</v>
      </c>
      <c r="I86" s="29">
        <v>0</v>
      </c>
      <c r="J86" s="29">
        <v>0</v>
      </c>
      <c r="K86" s="29">
        <v>0</v>
      </c>
      <c r="L86" s="29">
        <v>0</v>
      </c>
      <c r="M86" s="29">
        <v>0</v>
      </c>
      <c r="N86" s="29">
        <v>0</v>
      </c>
      <c r="O86" s="27">
        <v>2496000</v>
      </c>
      <c r="P86" s="36">
        <v>7.4300000000000005E-2</v>
      </c>
      <c r="Q86" s="35"/>
      <c r="R86" s="35"/>
      <c r="S86" s="35"/>
      <c r="T86" s="35"/>
      <c r="U86" s="35"/>
      <c r="V86" s="35"/>
      <c r="W86" s="35"/>
      <c r="X86" s="35"/>
      <c r="Y86" s="35"/>
      <c r="Z86" s="35"/>
      <c r="AA86" s="35"/>
      <c r="AB86" s="35"/>
      <c r="AC86" s="35"/>
      <c r="AD86" s="35"/>
      <c r="AE86" s="35"/>
      <c r="AF86" s="35"/>
      <c r="AG86" s="35"/>
    </row>
    <row r="87" spans="1:49" x14ac:dyDescent="0.2">
      <c r="A87" s="5" t="s">
        <v>31</v>
      </c>
      <c r="B87" s="29">
        <v>0</v>
      </c>
      <c r="C87" s="29">
        <v>0</v>
      </c>
      <c r="D87" s="29">
        <v>0</v>
      </c>
      <c r="E87" s="29">
        <v>0</v>
      </c>
      <c r="F87" s="29">
        <v>0</v>
      </c>
      <c r="G87" s="29">
        <v>0</v>
      </c>
      <c r="H87" s="29">
        <v>0</v>
      </c>
      <c r="I87" s="29">
        <v>0</v>
      </c>
      <c r="J87" s="29">
        <v>0</v>
      </c>
      <c r="K87" s="29">
        <v>0</v>
      </c>
      <c r="L87" s="29">
        <v>0</v>
      </c>
      <c r="M87" s="29">
        <v>0</v>
      </c>
      <c r="N87" s="29">
        <v>0</v>
      </c>
      <c r="O87" s="27">
        <v>0</v>
      </c>
      <c r="P87" s="36">
        <v>0</v>
      </c>
      <c r="Q87" s="35"/>
      <c r="R87" s="35"/>
      <c r="S87" s="35"/>
      <c r="T87" s="35"/>
      <c r="U87" s="35"/>
      <c r="V87" s="35"/>
      <c r="W87" s="35"/>
      <c r="X87" s="35"/>
      <c r="Y87" s="35"/>
      <c r="Z87" s="35"/>
      <c r="AA87" s="35"/>
      <c r="AB87" s="35"/>
      <c r="AC87" s="35"/>
      <c r="AD87" s="35"/>
      <c r="AE87" s="35"/>
      <c r="AF87" s="35"/>
      <c r="AG87" s="35"/>
    </row>
    <row r="88" spans="1:49" x14ac:dyDescent="0.2">
      <c r="A88" s="5" t="s">
        <v>28</v>
      </c>
      <c r="B88" s="29">
        <v>0</v>
      </c>
      <c r="C88" s="29">
        <v>0</v>
      </c>
      <c r="D88" s="29">
        <v>0</v>
      </c>
      <c r="E88" s="29">
        <v>0</v>
      </c>
      <c r="F88" s="29">
        <v>0</v>
      </c>
      <c r="G88" s="29">
        <v>0</v>
      </c>
      <c r="H88" s="29">
        <v>0</v>
      </c>
      <c r="I88" s="29">
        <v>0</v>
      </c>
      <c r="J88" s="29">
        <v>0</v>
      </c>
      <c r="K88" s="29">
        <v>0</v>
      </c>
      <c r="L88" s="29">
        <v>0</v>
      </c>
      <c r="M88" s="29">
        <v>0</v>
      </c>
      <c r="N88" s="29">
        <v>0</v>
      </c>
      <c r="O88" s="27">
        <v>0</v>
      </c>
      <c r="P88" s="36">
        <v>0</v>
      </c>
      <c r="Q88" s="35"/>
      <c r="R88" s="35"/>
      <c r="S88" s="35"/>
      <c r="T88" s="35"/>
      <c r="U88" s="35"/>
      <c r="V88" s="35"/>
      <c r="W88" s="35"/>
      <c r="X88" s="35"/>
      <c r="Y88" s="35"/>
      <c r="Z88" s="35"/>
      <c r="AA88" s="35"/>
      <c r="AB88" s="35"/>
      <c r="AC88" s="35"/>
      <c r="AD88" s="35"/>
      <c r="AE88" s="35"/>
      <c r="AF88" s="35"/>
      <c r="AG88" s="35"/>
    </row>
    <row r="89" spans="1:49" x14ac:dyDescent="0.2">
      <c r="A89" s="5" t="s">
        <v>13</v>
      </c>
      <c r="B89" s="29">
        <v>0</v>
      </c>
      <c r="C89" s="29">
        <v>0</v>
      </c>
      <c r="D89" s="29">
        <v>0</v>
      </c>
      <c r="E89" s="29">
        <v>0</v>
      </c>
      <c r="F89" s="29">
        <v>0</v>
      </c>
      <c r="G89" s="29">
        <v>0</v>
      </c>
      <c r="H89" s="29">
        <v>0</v>
      </c>
      <c r="I89" s="29">
        <v>0</v>
      </c>
      <c r="J89" s="29">
        <v>0</v>
      </c>
      <c r="K89" s="29">
        <v>0</v>
      </c>
      <c r="L89" s="29">
        <v>0</v>
      </c>
      <c r="M89" s="29">
        <v>0</v>
      </c>
      <c r="N89" s="29">
        <v>0</v>
      </c>
      <c r="O89" s="27">
        <v>0</v>
      </c>
      <c r="P89" s="36">
        <v>0</v>
      </c>
      <c r="Q89" s="35"/>
      <c r="R89" s="35"/>
      <c r="S89" s="35"/>
      <c r="T89" s="35"/>
      <c r="U89" s="35"/>
      <c r="V89" s="35"/>
      <c r="W89" s="35"/>
      <c r="X89" s="35"/>
      <c r="Y89" s="35"/>
      <c r="Z89" s="35"/>
      <c r="AA89" s="35"/>
      <c r="AB89" s="35"/>
      <c r="AC89" s="35"/>
      <c r="AD89" s="35"/>
      <c r="AE89" s="35"/>
      <c r="AF89" s="35"/>
      <c r="AG89" s="35"/>
    </row>
    <row r="90" spans="1:49" x14ac:dyDescent="0.2">
      <c r="A90" s="5" t="s">
        <v>36</v>
      </c>
      <c r="B90" s="29">
        <v>0</v>
      </c>
      <c r="C90" s="29">
        <v>0</v>
      </c>
      <c r="D90" s="29">
        <v>0</v>
      </c>
      <c r="E90" s="29">
        <v>0</v>
      </c>
      <c r="F90" s="29">
        <v>0</v>
      </c>
      <c r="G90" s="29">
        <v>0</v>
      </c>
      <c r="H90" s="29">
        <v>0</v>
      </c>
      <c r="I90" s="29">
        <v>0</v>
      </c>
      <c r="J90" s="29">
        <v>0</v>
      </c>
      <c r="K90" s="29">
        <v>0</v>
      </c>
      <c r="L90" s="29">
        <v>0</v>
      </c>
      <c r="M90" s="29">
        <v>0</v>
      </c>
      <c r="N90" s="29">
        <v>0</v>
      </c>
      <c r="O90" s="27">
        <v>0</v>
      </c>
      <c r="P90" s="36">
        <v>0</v>
      </c>
      <c r="Q90" s="35"/>
      <c r="R90" s="35"/>
      <c r="S90" s="35"/>
      <c r="T90" s="35"/>
      <c r="U90" s="35"/>
      <c r="V90" s="35"/>
      <c r="W90" s="35"/>
      <c r="X90" s="35"/>
      <c r="Y90" s="35"/>
      <c r="Z90" s="35"/>
      <c r="AA90" s="35"/>
      <c r="AB90" s="35"/>
      <c r="AC90" s="35"/>
      <c r="AD90" s="35"/>
      <c r="AE90" s="35"/>
      <c r="AF90" s="35"/>
      <c r="AG90" s="35"/>
    </row>
    <row r="91" spans="1:49" x14ac:dyDescent="0.2">
      <c r="A91" s="17" t="s">
        <v>64</v>
      </c>
      <c r="B91" s="18">
        <v>1560373.63</v>
      </c>
      <c r="C91" s="18">
        <v>1700000</v>
      </c>
      <c r="D91" s="18">
        <v>1733245</v>
      </c>
      <c r="E91" s="25">
        <v>6155595.21</v>
      </c>
      <c r="F91" s="30">
        <v>1947000</v>
      </c>
      <c r="G91" s="31">
        <v>8499890</v>
      </c>
      <c r="H91" s="30">
        <v>1454290</v>
      </c>
      <c r="I91" s="31">
        <v>200000</v>
      </c>
      <c r="J91" s="30">
        <v>3560950</v>
      </c>
      <c r="K91" s="18">
        <v>2350000</v>
      </c>
      <c r="L91" s="31">
        <v>1437571.9</v>
      </c>
      <c r="M91" s="30">
        <v>1415097.52</v>
      </c>
      <c r="N91" s="31">
        <v>1572330.58</v>
      </c>
      <c r="O91" s="28">
        <v>33586343.840000004</v>
      </c>
      <c r="P91" s="37">
        <v>1</v>
      </c>
      <c r="Q91" s="39"/>
      <c r="R91" s="39"/>
      <c r="S91" s="39"/>
      <c r="T91" s="39"/>
      <c r="U91" s="39"/>
      <c r="V91" s="39"/>
      <c r="W91" s="39"/>
      <c r="X91" s="39"/>
      <c r="Y91" s="39"/>
      <c r="Z91" s="39"/>
      <c r="AA91" s="39"/>
      <c r="AB91" s="39"/>
      <c r="AC91" s="39"/>
      <c r="AD91" s="39"/>
      <c r="AE91" s="39"/>
      <c r="AF91" s="39"/>
      <c r="AG91" s="39"/>
      <c r="AH91" s="35"/>
      <c r="AI91" s="7"/>
      <c r="AJ91" s="7"/>
      <c r="AK91" s="7"/>
      <c r="AW91" s="15"/>
    </row>
    <row r="92" spans="1:49" x14ac:dyDescent="0.2">
      <c r="D92" s="7"/>
      <c r="E92" s="7"/>
      <c r="F92" s="7"/>
      <c r="G92" s="7"/>
      <c r="H92" s="7"/>
      <c r="I92" s="7"/>
      <c r="J92" s="7"/>
      <c r="K92" s="7"/>
      <c r="L92" s="7"/>
      <c r="M92" s="7"/>
      <c r="N92" s="7"/>
      <c r="O92" s="7"/>
    </row>
    <row r="93" spans="1:49" x14ac:dyDescent="0.2">
      <c r="D93" s="7"/>
      <c r="E93" s="7"/>
      <c r="F93" s="7"/>
      <c r="G93" s="7"/>
      <c r="H93" s="7"/>
      <c r="I93" s="7"/>
      <c r="J93" s="7"/>
      <c r="K93" s="7"/>
      <c r="L93" s="7"/>
      <c r="M93" s="7"/>
      <c r="N93" s="7"/>
      <c r="O93" s="7"/>
    </row>
    <row r="94" spans="1:49" x14ac:dyDescent="0.2">
      <c r="A94" s="17" t="s">
        <v>2</v>
      </c>
      <c r="B94" s="76"/>
      <c r="C94" s="76"/>
    </row>
    <row r="95" spans="1:49" ht="62.25" customHeight="1" x14ac:dyDescent="0.2">
      <c r="A95" s="19" t="s">
        <v>38</v>
      </c>
      <c r="B95" s="20" t="s">
        <v>823</v>
      </c>
      <c r="C95" s="20" t="s">
        <v>824</v>
      </c>
      <c r="D95" s="20" t="s">
        <v>45</v>
      </c>
      <c r="E95" s="20" t="s">
        <v>46</v>
      </c>
      <c r="F95" s="20" t="s">
        <v>47</v>
      </c>
      <c r="G95" s="20" t="s">
        <v>48</v>
      </c>
      <c r="H95" s="20" t="s">
        <v>49</v>
      </c>
      <c r="I95" s="20" t="s">
        <v>50</v>
      </c>
      <c r="J95" s="20" t="s">
        <v>825</v>
      </c>
      <c r="K95" s="20" t="s">
        <v>51</v>
      </c>
      <c r="L95" s="20" t="s">
        <v>52</v>
      </c>
      <c r="M95" s="20" t="s">
        <v>53</v>
      </c>
      <c r="N95" s="20" t="s">
        <v>54</v>
      </c>
      <c r="O95" s="20" t="s">
        <v>564</v>
      </c>
      <c r="P95" s="26" t="s">
        <v>66</v>
      </c>
      <c r="Q95" s="41"/>
      <c r="R95" s="41"/>
      <c r="S95" s="41"/>
      <c r="T95" s="41"/>
      <c r="U95" s="41"/>
      <c r="V95" s="41"/>
      <c r="W95" s="41"/>
      <c r="X95" s="41"/>
      <c r="Y95" s="41"/>
      <c r="Z95" s="41"/>
      <c r="AA95" s="41"/>
      <c r="AB95" s="41"/>
      <c r="AC95" s="41"/>
      <c r="AD95" s="41"/>
      <c r="AE95" s="41"/>
      <c r="AF95" s="41"/>
      <c r="AG95" s="41"/>
    </row>
    <row r="96" spans="1:49" x14ac:dyDescent="0.2">
      <c r="A96" s="5" t="s">
        <v>14</v>
      </c>
      <c r="B96" s="29">
        <v>1969547</v>
      </c>
      <c r="C96" s="29">
        <v>250000</v>
      </c>
      <c r="D96" s="29">
        <v>1000000</v>
      </c>
      <c r="E96" s="29">
        <v>700000</v>
      </c>
      <c r="F96" s="29">
        <v>822956</v>
      </c>
      <c r="G96" s="29">
        <v>3939719.4</v>
      </c>
      <c r="H96" s="29">
        <v>150000</v>
      </c>
      <c r="I96" s="29">
        <v>0</v>
      </c>
      <c r="J96" s="29">
        <v>3811800</v>
      </c>
      <c r="K96" s="29">
        <v>1450000</v>
      </c>
      <c r="L96" s="29">
        <v>660381.97</v>
      </c>
      <c r="M96" s="29">
        <v>1348914.6800000002</v>
      </c>
      <c r="N96" s="29">
        <v>1498794.0699999998</v>
      </c>
      <c r="O96" s="27">
        <v>17602113.120000001</v>
      </c>
      <c r="P96" s="36">
        <v>0.22389999999999999</v>
      </c>
      <c r="Q96" s="35"/>
      <c r="R96" s="35"/>
      <c r="S96" s="35"/>
      <c r="T96" s="35"/>
      <c r="U96" s="35"/>
      <c r="V96" s="35"/>
      <c r="W96" s="35"/>
      <c r="X96" s="35"/>
      <c r="Y96" s="35"/>
      <c r="Z96" s="35"/>
      <c r="AA96" s="35"/>
      <c r="AB96" s="35"/>
      <c r="AC96" s="35"/>
      <c r="AD96" s="35"/>
      <c r="AE96" s="35"/>
      <c r="AF96" s="35"/>
      <c r="AG96" s="35"/>
    </row>
    <row r="97" spans="1:33" x14ac:dyDescent="0.2">
      <c r="A97" s="5" t="s">
        <v>21</v>
      </c>
      <c r="B97" s="29">
        <v>2000000</v>
      </c>
      <c r="C97" s="29">
        <v>0</v>
      </c>
      <c r="D97" s="29">
        <v>0</v>
      </c>
      <c r="E97" s="29">
        <v>0</v>
      </c>
      <c r="F97" s="29">
        <v>500000</v>
      </c>
      <c r="G97" s="29">
        <v>2600000</v>
      </c>
      <c r="H97" s="29">
        <v>0</v>
      </c>
      <c r="I97" s="29">
        <v>0</v>
      </c>
      <c r="J97" s="29">
        <v>0</v>
      </c>
      <c r="K97" s="29">
        <v>0</v>
      </c>
      <c r="L97" s="29">
        <v>0</v>
      </c>
      <c r="M97" s="29">
        <v>0</v>
      </c>
      <c r="N97" s="29">
        <v>0</v>
      </c>
      <c r="O97" s="27">
        <v>5100000</v>
      </c>
      <c r="P97" s="36">
        <v>6.4899999999999999E-2</v>
      </c>
      <c r="Q97" s="35"/>
      <c r="R97" s="35"/>
      <c r="S97" s="35"/>
      <c r="T97" s="35"/>
      <c r="U97" s="35"/>
      <c r="V97" s="35"/>
      <c r="W97" s="35"/>
      <c r="X97" s="35"/>
      <c r="Y97" s="35"/>
      <c r="Z97" s="35"/>
      <c r="AA97" s="35"/>
      <c r="AB97" s="35"/>
      <c r="AC97" s="35"/>
      <c r="AD97" s="35"/>
      <c r="AE97" s="35"/>
      <c r="AF97" s="35"/>
      <c r="AG97" s="35"/>
    </row>
    <row r="98" spans="1:33" x14ac:dyDescent="0.2">
      <c r="A98" s="5" t="s">
        <v>23</v>
      </c>
      <c r="B98" s="29">
        <v>350000</v>
      </c>
      <c r="C98" s="29">
        <v>0</v>
      </c>
      <c r="D98" s="29">
        <v>0</v>
      </c>
      <c r="E98" s="29">
        <v>585000</v>
      </c>
      <c r="F98" s="29">
        <v>2968827</v>
      </c>
      <c r="G98" s="29">
        <v>1052714.6299999999</v>
      </c>
      <c r="H98" s="29">
        <v>200000</v>
      </c>
      <c r="I98" s="29">
        <v>0</v>
      </c>
      <c r="J98" s="29">
        <v>2100000</v>
      </c>
      <c r="K98" s="29">
        <v>600000</v>
      </c>
      <c r="L98" s="29">
        <v>337843.48</v>
      </c>
      <c r="M98" s="29">
        <v>938796.4</v>
      </c>
      <c r="N98" s="29">
        <v>1043107.12</v>
      </c>
      <c r="O98" s="27">
        <v>10176288.629999999</v>
      </c>
      <c r="P98" s="36">
        <v>0.1295</v>
      </c>
      <c r="Q98" s="35"/>
      <c r="R98" s="35"/>
      <c r="S98" s="35"/>
      <c r="T98" s="35"/>
      <c r="U98" s="35"/>
      <c r="V98" s="35"/>
      <c r="W98" s="35"/>
      <c r="X98" s="35"/>
      <c r="Y98" s="35"/>
      <c r="Z98" s="35"/>
      <c r="AA98" s="35"/>
      <c r="AB98" s="35"/>
      <c r="AC98" s="35"/>
      <c r="AD98" s="35"/>
      <c r="AE98" s="35"/>
      <c r="AF98" s="35"/>
      <c r="AG98" s="35"/>
    </row>
    <row r="99" spans="1:33" x14ac:dyDescent="0.2">
      <c r="A99" s="5" t="s">
        <v>33</v>
      </c>
      <c r="B99" s="29">
        <v>0</v>
      </c>
      <c r="C99" s="29">
        <v>0</v>
      </c>
      <c r="D99" s="29">
        <v>0</v>
      </c>
      <c r="E99" s="29">
        <v>0</v>
      </c>
      <c r="F99" s="29">
        <v>0</v>
      </c>
      <c r="G99" s="29">
        <v>0</v>
      </c>
      <c r="H99" s="29">
        <v>0</v>
      </c>
      <c r="I99" s="29">
        <v>0</v>
      </c>
      <c r="J99" s="29">
        <v>0</v>
      </c>
      <c r="K99" s="29">
        <v>0</v>
      </c>
      <c r="L99" s="29">
        <v>0</v>
      </c>
      <c r="M99" s="29">
        <v>0</v>
      </c>
      <c r="N99" s="29">
        <v>0</v>
      </c>
      <c r="O99" s="27">
        <v>0</v>
      </c>
      <c r="P99" s="36">
        <v>0</v>
      </c>
      <c r="Q99" s="35"/>
      <c r="R99" s="35"/>
      <c r="S99" s="35"/>
      <c r="T99" s="35"/>
      <c r="U99" s="35"/>
      <c r="V99" s="35"/>
      <c r="W99" s="35"/>
      <c r="X99" s="35"/>
      <c r="Y99" s="35"/>
      <c r="Z99" s="35"/>
      <c r="AA99" s="35"/>
      <c r="AB99" s="35"/>
      <c r="AC99" s="35"/>
      <c r="AD99" s="35"/>
      <c r="AE99" s="35"/>
      <c r="AF99" s="35"/>
      <c r="AG99" s="35"/>
    </row>
    <row r="100" spans="1:33" x14ac:dyDescent="0.2">
      <c r="A100" s="5" t="s">
        <v>35</v>
      </c>
      <c r="B100" s="29">
        <v>0</v>
      </c>
      <c r="C100" s="29">
        <v>0</v>
      </c>
      <c r="D100" s="29">
        <v>0</v>
      </c>
      <c r="E100" s="29">
        <v>0</v>
      </c>
      <c r="F100" s="29">
        <v>0</v>
      </c>
      <c r="G100" s="29">
        <v>2300000</v>
      </c>
      <c r="H100" s="29">
        <v>1200000</v>
      </c>
      <c r="I100" s="29">
        <v>0</v>
      </c>
      <c r="J100" s="29">
        <v>242500</v>
      </c>
      <c r="K100" s="29">
        <v>1000000</v>
      </c>
      <c r="L100" s="29">
        <v>2407038.5</v>
      </c>
      <c r="M100" s="29">
        <v>517718.61</v>
      </c>
      <c r="N100" s="29">
        <v>575242.89</v>
      </c>
      <c r="O100" s="27">
        <v>8242500</v>
      </c>
      <c r="P100" s="36">
        <v>0.10489999999999999</v>
      </c>
      <c r="Q100" s="35"/>
      <c r="R100" s="35"/>
      <c r="S100" s="35"/>
      <c r="T100" s="35"/>
      <c r="U100" s="35"/>
      <c r="V100" s="35"/>
      <c r="W100" s="35"/>
      <c r="X100" s="35"/>
      <c r="Y100" s="35"/>
      <c r="Z100" s="35"/>
      <c r="AA100" s="35"/>
      <c r="AB100" s="35"/>
      <c r="AC100" s="35"/>
      <c r="AD100" s="35"/>
      <c r="AE100" s="35"/>
      <c r="AF100" s="35"/>
      <c r="AG100" s="35"/>
    </row>
    <row r="101" spans="1:33" x14ac:dyDescent="0.2">
      <c r="A101" s="5" t="s">
        <v>30</v>
      </c>
      <c r="B101" s="29">
        <v>0</v>
      </c>
      <c r="C101" s="29">
        <v>200000</v>
      </c>
      <c r="D101" s="29">
        <v>100000</v>
      </c>
      <c r="E101" s="29">
        <v>2032533.68</v>
      </c>
      <c r="F101" s="29">
        <v>0</v>
      </c>
      <c r="G101" s="29">
        <v>2115060.16</v>
      </c>
      <c r="H101" s="29">
        <v>0</v>
      </c>
      <c r="I101" s="29">
        <v>0</v>
      </c>
      <c r="J101" s="29">
        <v>100000</v>
      </c>
      <c r="K101" s="29">
        <v>250000</v>
      </c>
      <c r="L101" s="29">
        <v>102847.87</v>
      </c>
      <c r="M101" s="29">
        <v>46019.43</v>
      </c>
      <c r="N101" s="29">
        <v>51132.7</v>
      </c>
      <c r="O101" s="27">
        <v>4997593.84</v>
      </c>
      <c r="P101" s="36">
        <v>6.3600000000000004E-2</v>
      </c>
      <c r="Q101" s="35"/>
      <c r="R101" s="35"/>
      <c r="S101" s="35"/>
      <c r="T101" s="35"/>
      <c r="U101" s="35"/>
      <c r="V101" s="35"/>
      <c r="W101" s="35"/>
      <c r="X101" s="35"/>
      <c r="Y101" s="35"/>
      <c r="Z101" s="35"/>
      <c r="AA101" s="35"/>
      <c r="AB101" s="35"/>
      <c r="AC101" s="35"/>
      <c r="AD101" s="35"/>
      <c r="AE101" s="35"/>
      <c r="AF101" s="35"/>
      <c r="AG101" s="35"/>
    </row>
    <row r="102" spans="1:33" x14ac:dyDescent="0.2">
      <c r="A102" s="5" t="s">
        <v>27</v>
      </c>
      <c r="B102" s="29">
        <v>0</v>
      </c>
      <c r="C102" s="29">
        <v>0</v>
      </c>
      <c r="D102" s="29">
        <v>232334</v>
      </c>
      <c r="E102" s="29">
        <v>2955000</v>
      </c>
      <c r="F102" s="29">
        <v>0</v>
      </c>
      <c r="G102" s="29">
        <v>5555000</v>
      </c>
      <c r="H102" s="29">
        <v>0</v>
      </c>
      <c r="I102" s="29">
        <v>0</v>
      </c>
      <c r="J102" s="29">
        <v>708333</v>
      </c>
      <c r="K102" s="29">
        <v>470000</v>
      </c>
      <c r="L102" s="29">
        <v>1733765.73</v>
      </c>
      <c r="M102" s="29">
        <v>0</v>
      </c>
      <c r="N102" s="29">
        <v>0</v>
      </c>
      <c r="O102" s="27">
        <v>11654432.73</v>
      </c>
      <c r="P102" s="36">
        <v>0.14829999999999999</v>
      </c>
      <c r="Q102" s="35"/>
      <c r="R102" s="35"/>
      <c r="S102" s="35"/>
      <c r="T102" s="35"/>
      <c r="U102" s="35"/>
      <c r="V102" s="35"/>
      <c r="W102" s="35"/>
      <c r="X102" s="35"/>
      <c r="Y102" s="35"/>
      <c r="Z102" s="35"/>
      <c r="AA102" s="35"/>
      <c r="AB102" s="35"/>
      <c r="AC102" s="35"/>
      <c r="AD102" s="35"/>
      <c r="AE102" s="35"/>
      <c r="AF102" s="35"/>
      <c r="AG102" s="35"/>
    </row>
    <row r="103" spans="1:33" x14ac:dyDescent="0.2">
      <c r="A103" s="5" t="s">
        <v>37</v>
      </c>
      <c r="B103" s="29">
        <v>500000</v>
      </c>
      <c r="C103" s="29">
        <v>2750000</v>
      </c>
      <c r="D103" s="29">
        <v>100000</v>
      </c>
      <c r="E103" s="29">
        <v>0</v>
      </c>
      <c r="F103" s="29">
        <v>2781333.68</v>
      </c>
      <c r="G103" s="29">
        <v>2100000</v>
      </c>
      <c r="H103" s="29">
        <v>0</v>
      </c>
      <c r="I103" s="29">
        <v>0</v>
      </c>
      <c r="J103" s="29">
        <v>520004</v>
      </c>
      <c r="K103" s="29">
        <v>0</v>
      </c>
      <c r="L103" s="29">
        <v>0</v>
      </c>
      <c r="M103" s="29">
        <v>0</v>
      </c>
      <c r="N103" s="29">
        <v>0</v>
      </c>
      <c r="O103" s="27">
        <v>8751337.6799999997</v>
      </c>
      <c r="P103" s="36">
        <v>0.1113</v>
      </c>
      <c r="Q103" s="35"/>
      <c r="R103" s="35"/>
      <c r="S103" s="35"/>
      <c r="T103" s="35"/>
      <c r="U103" s="35"/>
      <c r="V103" s="35"/>
      <c r="W103" s="35"/>
      <c r="X103" s="35"/>
      <c r="Y103" s="35"/>
      <c r="Z103" s="35"/>
      <c r="AA103" s="35"/>
      <c r="AB103" s="35"/>
      <c r="AC103" s="35"/>
      <c r="AD103" s="35"/>
      <c r="AE103" s="35"/>
      <c r="AF103" s="35"/>
      <c r="AG103" s="35"/>
    </row>
    <row r="104" spans="1:33" x14ac:dyDescent="0.2">
      <c r="A104" s="5" t="s">
        <v>22</v>
      </c>
      <c r="B104" s="29">
        <v>0</v>
      </c>
      <c r="C104" s="29">
        <v>0</v>
      </c>
      <c r="D104" s="29">
        <v>0</v>
      </c>
      <c r="E104" s="29">
        <v>0</v>
      </c>
      <c r="F104" s="29">
        <v>0</v>
      </c>
      <c r="G104" s="29">
        <v>0</v>
      </c>
      <c r="H104" s="29">
        <v>0</v>
      </c>
      <c r="I104" s="29">
        <v>0</v>
      </c>
      <c r="J104" s="29">
        <v>1124000</v>
      </c>
      <c r="K104" s="29">
        <v>0</v>
      </c>
      <c r="L104" s="29">
        <v>5000000</v>
      </c>
      <c r="M104" s="29">
        <v>0</v>
      </c>
      <c r="N104" s="29">
        <v>0</v>
      </c>
      <c r="O104" s="27">
        <v>6124000</v>
      </c>
      <c r="P104" s="36">
        <v>7.7899999999999997E-2</v>
      </c>
      <c r="Q104" s="35"/>
      <c r="R104" s="35"/>
      <c r="S104" s="35"/>
      <c r="T104" s="35"/>
      <c r="U104" s="35"/>
      <c r="V104" s="35"/>
      <c r="W104" s="35"/>
      <c r="X104" s="35"/>
      <c r="Y104" s="35"/>
      <c r="Z104" s="35"/>
      <c r="AA104" s="35"/>
      <c r="AB104" s="35"/>
      <c r="AC104" s="35"/>
      <c r="AD104" s="35"/>
      <c r="AE104" s="35"/>
      <c r="AF104" s="35"/>
      <c r="AG104" s="35"/>
    </row>
    <row r="105" spans="1:33" x14ac:dyDescent="0.2">
      <c r="A105" s="5" t="s">
        <v>26</v>
      </c>
      <c r="B105" s="29">
        <v>0</v>
      </c>
      <c r="C105" s="29">
        <v>0</v>
      </c>
      <c r="D105" s="29">
        <v>0</v>
      </c>
      <c r="E105" s="29">
        <v>0</v>
      </c>
      <c r="F105" s="29">
        <v>0</v>
      </c>
      <c r="G105" s="29">
        <v>0</v>
      </c>
      <c r="H105" s="29">
        <v>0</v>
      </c>
      <c r="I105" s="29">
        <v>0</v>
      </c>
      <c r="J105" s="29">
        <v>0</v>
      </c>
      <c r="K105" s="29">
        <v>0</v>
      </c>
      <c r="L105" s="29">
        <v>0</v>
      </c>
      <c r="M105" s="29">
        <v>0</v>
      </c>
      <c r="N105" s="29">
        <v>0</v>
      </c>
      <c r="O105" s="27">
        <v>0</v>
      </c>
      <c r="P105" s="36">
        <v>0</v>
      </c>
      <c r="Q105" s="35"/>
      <c r="R105" s="35"/>
      <c r="S105" s="35"/>
      <c r="T105" s="35"/>
      <c r="U105" s="35"/>
      <c r="V105" s="35"/>
      <c r="W105" s="35"/>
      <c r="X105" s="35"/>
      <c r="Y105" s="35"/>
      <c r="Z105" s="35"/>
      <c r="AA105" s="35"/>
      <c r="AB105" s="35"/>
      <c r="AC105" s="35"/>
      <c r="AD105" s="35"/>
      <c r="AE105" s="35"/>
      <c r="AF105" s="35"/>
      <c r="AG105" s="35"/>
    </row>
    <row r="106" spans="1:33" x14ac:dyDescent="0.2">
      <c r="A106" s="5" t="s">
        <v>34</v>
      </c>
      <c r="B106" s="29">
        <v>0</v>
      </c>
      <c r="C106" s="29">
        <v>0</v>
      </c>
      <c r="D106" s="29">
        <v>0</v>
      </c>
      <c r="E106" s="29">
        <v>0</v>
      </c>
      <c r="F106" s="29">
        <v>0</v>
      </c>
      <c r="G106" s="29">
        <v>0</v>
      </c>
      <c r="H106" s="29">
        <v>0</v>
      </c>
      <c r="I106" s="29">
        <v>0</v>
      </c>
      <c r="J106" s="29">
        <v>0</v>
      </c>
      <c r="K106" s="29">
        <v>0</v>
      </c>
      <c r="L106" s="29">
        <v>0</v>
      </c>
      <c r="M106" s="29">
        <v>0</v>
      </c>
      <c r="N106" s="29">
        <v>0</v>
      </c>
      <c r="O106" s="27">
        <v>0</v>
      </c>
      <c r="P106" s="36">
        <v>0</v>
      </c>
      <c r="Q106" s="35"/>
      <c r="R106" s="35"/>
      <c r="S106" s="35"/>
      <c r="T106" s="35"/>
      <c r="U106" s="35"/>
      <c r="V106" s="35"/>
      <c r="W106" s="35"/>
      <c r="X106" s="35"/>
      <c r="Y106" s="35"/>
      <c r="Z106" s="35"/>
      <c r="AA106" s="35"/>
      <c r="AB106" s="35"/>
      <c r="AC106" s="35"/>
      <c r="AD106" s="35"/>
      <c r="AE106" s="35"/>
      <c r="AF106" s="35"/>
      <c r="AG106" s="35"/>
    </row>
    <row r="107" spans="1:33" x14ac:dyDescent="0.2">
      <c r="A107" s="5" t="s">
        <v>25</v>
      </c>
      <c r="B107" s="29">
        <v>1000000</v>
      </c>
      <c r="C107" s="29">
        <v>0</v>
      </c>
      <c r="D107" s="29">
        <v>0</v>
      </c>
      <c r="E107" s="29">
        <v>500000</v>
      </c>
      <c r="F107" s="29">
        <v>0</v>
      </c>
      <c r="G107" s="29">
        <v>0</v>
      </c>
      <c r="H107" s="29">
        <v>0</v>
      </c>
      <c r="I107" s="29">
        <v>948750</v>
      </c>
      <c r="J107" s="29">
        <v>346250</v>
      </c>
      <c r="K107" s="29">
        <v>0</v>
      </c>
      <c r="L107" s="29">
        <v>0</v>
      </c>
      <c r="M107" s="29">
        <v>0</v>
      </c>
      <c r="N107" s="29">
        <v>0</v>
      </c>
      <c r="O107" s="27">
        <v>2795000</v>
      </c>
      <c r="P107" s="36">
        <v>3.56E-2</v>
      </c>
      <c r="Q107" s="35"/>
      <c r="R107" s="35"/>
      <c r="S107" s="35"/>
      <c r="T107" s="35"/>
      <c r="U107" s="35"/>
      <c r="V107" s="35"/>
      <c r="W107" s="35"/>
      <c r="X107" s="35"/>
      <c r="Y107" s="35"/>
      <c r="Z107" s="35"/>
      <c r="AA107" s="35"/>
      <c r="AB107" s="35"/>
      <c r="AC107" s="35"/>
      <c r="AD107" s="35"/>
      <c r="AE107" s="35"/>
      <c r="AF107" s="35"/>
      <c r="AG107" s="35"/>
    </row>
    <row r="108" spans="1:33" x14ac:dyDescent="0.2">
      <c r="A108" s="5" t="s">
        <v>41</v>
      </c>
      <c r="B108" s="29">
        <v>400000</v>
      </c>
      <c r="C108" s="29">
        <v>0</v>
      </c>
      <c r="D108" s="29">
        <v>0</v>
      </c>
      <c r="E108" s="29">
        <v>0</v>
      </c>
      <c r="F108" s="29">
        <v>100000</v>
      </c>
      <c r="G108" s="29">
        <v>0</v>
      </c>
      <c r="H108" s="29">
        <v>0</v>
      </c>
      <c r="I108" s="29">
        <v>0</v>
      </c>
      <c r="J108" s="29">
        <v>0</v>
      </c>
      <c r="K108" s="29">
        <v>0</v>
      </c>
      <c r="L108" s="29">
        <v>0</v>
      </c>
      <c r="M108" s="29">
        <v>0</v>
      </c>
      <c r="N108" s="29">
        <v>0</v>
      </c>
      <c r="O108" s="27">
        <v>500000</v>
      </c>
      <c r="P108" s="36">
        <v>6.4000000000000003E-3</v>
      </c>
      <c r="Q108" s="35"/>
      <c r="R108" s="35"/>
      <c r="S108" s="35"/>
      <c r="T108" s="35"/>
      <c r="U108" s="35"/>
      <c r="V108" s="35"/>
      <c r="W108" s="35"/>
      <c r="X108" s="35"/>
      <c r="Y108" s="35"/>
      <c r="Z108" s="35"/>
      <c r="AA108" s="35"/>
      <c r="AB108" s="35"/>
      <c r="AC108" s="35"/>
      <c r="AD108" s="35"/>
      <c r="AE108" s="35"/>
      <c r="AF108" s="35"/>
      <c r="AG108" s="35"/>
    </row>
    <row r="109" spans="1:33" x14ac:dyDescent="0.2">
      <c r="A109" s="5" t="s">
        <v>31</v>
      </c>
      <c r="B109" s="29">
        <v>1000000</v>
      </c>
      <c r="C109" s="29">
        <v>0</v>
      </c>
      <c r="D109" s="29">
        <v>0</v>
      </c>
      <c r="E109" s="29">
        <v>0</v>
      </c>
      <c r="F109" s="29">
        <v>0</v>
      </c>
      <c r="G109" s="29">
        <v>1000000</v>
      </c>
      <c r="H109" s="29">
        <v>666667</v>
      </c>
      <c r="I109" s="29">
        <v>0</v>
      </c>
      <c r="J109" s="29">
        <v>0</v>
      </c>
      <c r="K109" s="29">
        <v>0</v>
      </c>
      <c r="L109" s="29">
        <v>0</v>
      </c>
      <c r="M109" s="29">
        <v>0</v>
      </c>
      <c r="N109" s="29">
        <v>0</v>
      </c>
      <c r="O109" s="27">
        <v>2666667</v>
      </c>
      <c r="P109" s="36">
        <v>3.39E-2</v>
      </c>
      <c r="Q109" s="35"/>
      <c r="R109" s="35"/>
      <c r="S109" s="35"/>
      <c r="T109" s="35"/>
      <c r="U109" s="35"/>
      <c r="V109" s="35"/>
      <c r="W109" s="35"/>
      <c r="X109" s="35"/>
      <c r="Y109" s="35"/>
      <c r="Z109" s="35"/>
      <c r="AA109" s="35"/>
      <c r="AB109" s="35"/>
      <c r="AC109" s="35"/>
      <c r="AD109" s="35"/>
      <c r="AE109" s="35"/>
      <c r="AF109" s="35"/>
      <c r="AG109" s="35"/>
    </row>
    <row r="110" spans="1:33" x14ac:dyDescent="0.2">
      <c r="A110" s="5" t="s">
        <v>28</v>
      </c>
      <c r="B110" s="29">
        <v>0</v>
      </c>
      <c r="C110" s="29">
        <v>0</v>
      </c>
      <c r="D110" s="29">
        <v>0</v>
      </c>
      <c r="E110" s="29">
        <v>0</v>
      </c>
      <c r="F110" s="29">
        <v>0</v>
      </c>
      <c r="G110" s="29">
        <v>0</v>
      </c>
      <c r="H110" s="29">
        <v>0</v>
      </c>
      <c r="I110" s="29">
        <v>0</v>
      </c>
      <c r="J110" s="29">
        <v>0</v>
      </c>
      <c r="K110" s="29">
        <v>0</v>
      </c>
      <c r="L110" s="29">
        <v>0</v>
      </c>
      <c r="M110" s="29">
        <v>0</v>
      </c>
      <c r="N110" s="29">
        <v>0</v>
      </c>
      <c r="O110" s="27">
        <v>0</v>
      </c>
      <c r="P110" s="36">
        <v>0</v>
      </c>
      <c r="Q110" s="35"/>
      <c r="R110" s="35"/>
      <c r="S110" s="35"/>
      <c r="T110" s="35"/>
      <c r="U110" s="35"/>
      <c r="V110" s="35"/>
      <c r="W110" s="35"/>
      <c r="X110" s="35"/>
      <c r="Y110" s="35"/>
      <c r="Z110" s="35"/>
      <c r="AA110" s="35"/>
      <c r="AB110" s="35"/>
      <c r="AC110" s="35"/>
      <c r="AD110" s="35"/>
      <c r="AE110" s="35"/>
      <c r="AF110" s="35"/>
      <c r="AG110" s="35"/>
    </row>
    <row r="111" spans="1:33" x14ac:dyDescent="0.2">
      <c r="A111" s="5" t="s">
        <v>13</v>
      </c>
      <c r="B111" s="29">
        <v>0</v>
      </c>
      <c r="C111" s="29">
        <v>0</v>
      </c>
      <c r="D111" s="29">
        <v>0</v>
      </c>
      <c r="E111" s="29">
        <v>0</v>
      </c>
      <c r="F111" s="29">
        <v>0</v>
      </c>
      <c r="G111" s="29">
        <v>0</v>
      </c>
      <c r="H111" s="29">
        <v>0</v>
      </c>
      <c r="I111" s="29">
        <v>0</v>
      </c>
      <c r="J111" s="29">
        <v>0</v>
      </c>
      <c r="K111" s="29">
        <v>0</v>
      </c>
      <c r="L111" s="29">
        <v>0</v>
      </c>
      <c r="M111" s="29">
        <v>0</v>
      </c>
      <c r="N111" s="29">
        <v>0</v>
      </c>
      <c r="O111" s="27">
        <v>0</v>
      </c>
      <c r="P111" s="36">
        <v>0</v>
      </c>
      <c r="Q111" s="35"/>
      <c r="R111" s="35"/>
      <c r="S111" s="35"/>
      <c r="T111" s="35"/>
      <c r="U111" s="35"/>
      <c r="V111" s="35"/>
      <c r="W111" s="35"/>
      <c r="X111" s="35"/>
      <c r="Y111" s="35"/>
      <c r="Z111" s="35"/>
      <c r="AA111" s="35"/>
      <c r="AB111" s="35"/>
      <c r="AC111" s="35"/>
      <c r="AD111" s="35"/>
      <c r="AE111" s="35"/>
      <c r="AF111" s="35"/>
      <c r="AG111" s="35"/>
    </row>
    <row r="112" spans="1:33" x14ac:dyDescent="0.2">
      <c r="A112" s="5" t="s">
        <v>36</v>
      </c>
      <c r="B112" s="29">
        <v>0</v>
      </c>
      <c r="C112" s="29">
        <v>0</v>
      </c>
      <c r="D112" s="29">
        <v>0</v>
      </c>
      <c r="E112" s="29">
        <v>0</v>
      </c>
      <c r="F112" s="29">
        <v>0</v>
      </c>
      <c r="G112" s="29">
        <v>0</v>
      </c>
      <c r="H112" s="29">
        <v>0</v>
      </c>
      <c r="I112" s="29">
        <v>0</v>
      </c>
      <c r="J112" s="29">
        <v>0</v>
      </c>
      <c r="K112" s="29">
        <v>0</v>
      </c>
      <c r="L112" s="29">
        <v>0</v>
      </c>
      <c r="M112" s="29">
        <v>0</v>
      </c>
      <c r="N112" s="29">
        <v>0</v>
      </c>
      <c r="O112" s="27">
        <v>0</v>
      </c>
      <c r="P112" s="36">
        <v>0</v>
      </c>
      <c r="Q112" s="35"/>
      <c r="R112" s="35"/>
      <c r="S112" s="35"/>
      <c r="T112" s="35"/>
      <c r="U112" s="35"/>
      <c r="V112" s="35"/>
      <c r="W112" s="35"/>
      <c r="X112" s="35"/>
      <c r="Y112" s="35"/>
      <c r="Z112" s="35"/>
      <c r="AA112" s="35"/>
      <c r="AB112" s="35"/>
      <c r="AC112" s="35"/>
      <c r="AD112" s="35"/>
      <c r="AE112" s="35"/>
      <c r="AF112" s="35"/>
      <c r="AG112" s="35"/>
    </row>
    <row r="113" spans="1:49" x14ac:dyDescent="0.2">
      <c r="A113" s="17" t="s">
        <v>64</v>
      </c>
      <c r="B113" s="18">
        <v>7219547</v>
      </c>
      <c r="C113" s="18">
        <v>3200000</v>
      </c>
      <c r="D113" s="18">
        <v>1432334</v>
      </c>
      <c r="E113" s="25">
        <v>6772533.6799999997</v>
      </c>
      <c r="F113" s="30">
        <v>7173116.6799999997</v>
      </c>
      <c r="G113" s="31">
        <v>20662494.190000001</v>
      </c>
      <c r="H113" s="30">
        <v>2216667</v>
      </c>
      <c r="I113" s="31">
        <v>948750</v>
      </c>
      <c r="J113" s="30">
        <v>8952887</v>
      </c>
      <c r="K113" s="18">
        <v>3770000</v>
      </c>
      <c r="L113" s="31">
        <v>10241877.550000001</v>
      </c>
      <c r="M113" s="30">
        <v>2851449.12</v>
      </c>
      <c r="N113" s="31">
        <v>3168276.7800000003</v>
      </c>
      <c r="O113" s="28">
        <v>78609933</v>
      </c>
      <c r="P113" s="37">
        <v>1.0001999999999998</v>
      </c>
      <c r="Q113" s="39"/>
      <c r="R113" s="39"/>
      <c r="S113" s="39"/>
      <c r="T113" s="39"/>
      <c r="U113" s="39"/>
      <c r="V113" s="39"/>
      <c r="W113" s="39"/>
      <c r="X113" s="39"/>
      <c r="Y113" s="39"/>
      <c r="Z113" s="39"/>
      <c r="AA113" s="39"/>
      <c r="AB113" s="39"/>
      <c r="AC113" s="39"/>
      <c r="AD113" s="39"/>
      <c r="AE113" s="39"/>
      <c r="AF113" s="39"/>
      <c r="AG113" s="39"/>
      <c r="AH113" s="35"/>
      <c r="AI113" s="7"/>
      <c r="AJ113" s="7"/>
      <c r="AK113" s="7"/>
      <c r="AW113" s="15"/>
    </row>
    <row r="114" spans="1:49" x14ac:dyDescent="0.2">
      <c r="D114" s="7"/>
      <c r="E114" s="7"/>
      <c r="F114" s="7"/>
      <c r="G114" s="7"/>
      <c r="H114" s="7"/>
      <c r="I114" s="7"/>
      <c r="J114" s="7"/>
      <c r="K114" s="7"/>
      <c r="L114" s="7"/>
      <c r="M114" s="7"/>
      <c r="N114" s="7"/>
      <c r="O114" s="7"/>
    </row>
    <row r="115" spans="1:49" x14ac:dyDescent="0.2">
      <c r="D115" s="7"/>
      <c r="E115" s="7"/>
      <c r="F115" s="7"/>
      <c r="G115" s="7"/>
      <c r="H115" s="7"/>
      <c r="I115" s="7"/>
      <c r="J115" s="7"/>
      <c r="K115" s="7"/>
      <c r="L115" s="7"/>
      <c r="M115" s="7"/>
      <c r="N115" s="7"/>
      <c r="O115" s="7"/>
    </row>
    <row r="116" spans="1:49" x14ac:dyDescent="0.2">
      <c r="A116" s="17" t="s">
        <v>1</v>
      </c>
      <c r="B116" s="76"/>
      <c r="C116" s="76"/>
    </row>
    <row r="117" spans="1:49" ht="62.25" customHeight="1" x14ac:dyDescent="0.2">
      <c r="A117" s="19" t="s">
        <v>38</v>
      </c>
      <c r="B117" s="20" t="s">
        <v>823</v>
      </c>
      <c r="C117" s="20" t="s">
        <v>824</v>
      </c>
      <c r="D117" s="20" t="s">
        <v>45</v>
      </c>
      <c r="E117" s="20" t="s">
        <v>46</v>
      </c>
      <c r="F117" s="20" t="s">
        <v>47</v>
      </c>
      <c r="G117" s="20" t="s">
        <v>48</v>
      </c>
      <c r="H117" s="20" t="s">
        <v>49</v>
      </c>
      <c r="I117" s="20" t="s">
        <v>50</v>
      </c>
      <c r="J117" s="20" t="s">
        <v>825</v>
      </c>
      <c r="K117" s="20" t="s">
        <v>51</v>
      </c>
      <c r="L117" s="20" t="s">
        <v>52</v>
      </c>
      <c r="M117" s="20" t="s">
        <v>53</v>
      </c>
      <c r="N117" s="20" t="s">
        <v>54</v>
      </c>
      <c r="O117" s="20" t="s">
        <v>564</v>
      </c>
      <c r="P117" s="26" t="s">
        <v>66</v>
      </c>
      <c r="Q117" s="41"/>
      <c r="R117" s="41"/>
      <c r="S117" s="41"/>
      <c r="T117" s="41"/>
      <c r="U117" s="41"/>
      <c r="V117" s="41"/>
      <c r="W117" s="41"/>
      <c r="X117" s="41"/>
      <c r="Y117" s="41"/>
      <c r="Z117" s="41"/>
      <c r="AA117" s="41"/>
      <c r="AB117" s="41"/>
      <c r="AC117" s="41"/>
      <c r="AD117" s="41"/>
      <c r="AE117" s="41"/>
      <c r="AF117" s="41"/>
      <c r="AG117" s="41"/>
    </row>
    <row r="118" spans="1:49" x14ac:dyDescent="0.2">
      <c r="A118" s="5" t="s">
        <v>14</v>
      </c>
      <c r="B118" s="29">
        <v>0</v>
      </c>
      <c r="C118" s="29">
        <v>0</v>
      </c>
      <c r="D118" s="29">
        <v>0</v>
      </c>
      <c r="E118" s="29">
        <v>400000</v>
      </c>
      <c r="F118" s="29">
        <v>400000</v>
      </c>
      <c r="G118" s="29">
        <v>0</v>
      </c>
      <c r="H118" s="29">
        <v>0</v>
      </c>
      <c r="I118" s="29">
        <v>0</v>
      </c>
      <c r="J118" s="29">
        <v>0</v>
      </c>
      <c r="K118" s="29">
        <v>0</v>
      </c>
      <c r="L118" s="29">
        <v>100000</v>
      </c>
      <c r="M118" s="29">
        <v>0</v>
      </c>
      <c r="N118" s="29">
        <v>0</v>
      </c>
      <c r="O118" s="27">
        <v>900000</v>
      </c>
      <c r="P118" s="36">
        <v>4.4699999999999997E-2</v>
      </c>
      <c r="Q118" s="35"/>
      <c r="R118" s="35"/>
      <c r="S118" s="35"/>
      <c r="T118" s="35"/>
      <c r="U118" s="35"/>
      <c r="V118" s="35"/>
      <c r="W118" s="35"/>
      <c r="X118" s="35"/>
      <c r="Y118" s="35"/>
      <c r="Z118" s="35"/>
      <c r="AA118" s="35"/>
      <c r="AB118" s="35"/>
      <c r="AC118" s="35"/>
      <c r="AD118" s="35"/>
      <c r="AE118" s="35"/>
      <c r="AF118" s="35"/>
      <c r="AG118" s="35"/>
    </row>
    <row r="119" spans="1:49" x14ac:dyDescent="0.2">
      <c r="A119" s="5" t="s">
        <v>21</v>
      </c>
      <c r="B119" s="29">
        <v>0</v>
      </c>
      <c r="C119" s="29">
        <v>0</v>
      </c>
      <c r="D119" s="29">
        <v>0</v>
      </c>
      <c r="E119" s="29">
        <v>0</v>
      </c>
      <c r="F119" s="29">
        <v>0</v>
      </c>
      <c r="G119" s="29">
        <v>0</v>
      </c>
      <c r="H119" s="29">
        <v>0</v>
      </c>
      <c r="I119" s="29">
        <v>0</v>
      </c>
      <c r="J119" s="29">
        <v>0</v>
      </c>
      <c r="K119" s="29">
        <v>0</v>
      </c>
      <c r="L119" s="29">
        <v>0</v>
      </c>
      <c r="M119" s="29">
        <v>0</v>
      </c>
      <c r="N119" s="29">
        <v>0</v>
      </c>
      <c r="O119" s="27">
        <v>0</v>
      </c>
      <c r="P119" s="36">
        <v>0</v>
      </c>
      <c r="Q119" s="35"/>
      <c r="R119" s="35"/>
      <c r="S119" s="35"/>
      <c r="T119" s="35"/>
      <c r="U119" s="35"/>
      <c r="V119" s="35"/>
      <c r="W119" s="35"/>
      <c r="X119" s="35"/>
      <c r="Y119" s="35"/>
      <c r="Z119" s="35"/>
      <c r="AA119" s="35"/>
      <c r="AB119" s="35"/>
      <c r="AC119" s="35"/>
      <c r="AD119" s="35"/>
      <c r="AE119" s="35"/>
      <c r="AF119" s="35"/>
      <c r="AG119" s="35"/>
    </row>
    <row r="120" spans="1:49" x14ac:dyDescent="0.2">
      <c r="A120" s="5" t="s">
        <v>23</v>
      </c>
      <c r="B120" s="29">
        <v>0</v>
      </c>
      <c r="C120" s="29">
        <v>102146.39</v>
      </c>
      <c r="D120" s="29">
        <v>0</v>
      </c>
      <c r="E120" s="29">
        <v>850000</v>
      </c>
      <c r="F120" s="29">
        <v>2500000</v>
      </c>
      <c r="G120" s="29">
        <v>866927.78</v>
      </c>
      <c r="H120" s="29">
        <v>0</v>
      </c>
      <c r="I120" s="29">
        <v>0</v>
      </c>
      <c r="J120" s="29">
        <v>850000</v>
      </c>
      <c r="K120" s="29">
        <v>0</v>
      </c>
      <c r="L120" s="29">
        <v>1215990.02</v>
      </c>
      <c r="M120" s="29">
        <v>981740.08</v>
      </c>
      <c r="N120" s="29">
        <v>1090822.3099999998</v>
      </c>
      <c r="O120" s="27">
        <v>8457626.5800000001</v>
      </c>
      <c r="P120" s="36">
        <v>0.4199</v>
      </c>
      <c r="Q120" s="35"/>
      <c r="R120" s="35"/>
      <c r="S120" s="35"/>
      <c r="T120" s="35"/>
      <c r="U120" s="35"/>
      <c r="V120" s="35"/>
      <c r="W120" s="35"/>
      <c r="X120" s="35"/>
      <c r="Y120" s="35"/>
      <c r="Z120" s="35"/>
      <c r="AA120" s="35"/>
      <c r="AB120" s="35"/>
      <c r="AC120" s="35"/>
      <c r="AD120" s="35"/>
      <c r="AE120" s="35"/>
      <c r="AF120" s="35"/>
      <c r="AG120" s="35"/>
    </row>
    <row r="121" spans="1:49" x14ac:dyDescent="0.2">
      <c r="A121" s="5" t="s">
        <v>33</v>
      </c>
      <c r="B121" s="29">
        <v>0</v>
      </c>
      <c r="C121" s="29">
        <v>0</v>
      </c>
      <c r="D121" s="29">
        <v>0</v>
      </c>
      <c r="E121" s="29">
        <v>0</v>
      </c>
      <c r="F121" s="29">
        <v>0</v>
      </c>
      <c r="G121" s="29">
        <v>0</v>
      </c>
      <c r="H121" s="29">
        <v>0</v>
      </c>
      <c r="I121" s="29">
        <v>0</v>
      </c>
      <c r="J121" s="29">
        <v>0</v>
      </c>
      <c r="K121" s="29">
        <v>0</v>
      </c>
      <c r="L121" s="29">
        <v>0</v>
      </c>
      <c r="M121" s="29">
        <v>0</v>
      </c>
      <c r="N121" s="29">
        <v>0</v>
      </c>
      <c r="O121" s="27">
        <v>0</v>
      </c>
      <c r="P121" s="36">
        <v>0</v>
      </c>
      <c r="Q121" s="35"/>
      <c r="R121" s="35"/>
      <c r="S121" s="35"/>
      <c r="T121" s="35"/>
      <c r="U121" s="35"/>
      <c r="V121" s="35"/>
      <c r="W121" s="35"/>
      <c r="X121" s="35"/>
      <c r="Y121" s="35"/>
      <c r="Z121" s="35"/>
      <c r="AA121" s="35"/>
      <c r="AB121" s="35"/>
      <c r="AC121" s="35"/>
      <c r="AD121" s="35"/>
      <c r="AE121" s="35"/>
      <c r="AF121" s="35"/>
      <c r="AG121" s="35"/>
    </row>
    <row r="122" spans="1:49" x14ac:dyDescent="0.2">
      <c r="A122" s="5" t="s">
        <v>35</v>
      </c>
      <c r="B122" s="29">
        <v>0</v>
      </c>
      <c r="C122" s="29">
        <v>1000000</v>
      </c>
      <c r="D122" s="29">
        <v>0</v>
      </c>
      <c r="E122" s="29">
        <v>0</v>
      </c>
      <c r="F122" s="29">
        <v>0</v>
      </c>
      <c r="G122" s="29">
        <v>400000</v>
      </c>
      <c r="H122" s="29">
        <v>0</v>
      </c>
      <c r="I122" s="29">
        <v>0</v>
      </c>
      <c r="J122" s="29">
        <v>0</v>
      </c>
      <c r="K122" s="29">
        <v>0</v>
      </c>
      <c r="L122" s="29">
        <v>14239.33</v>
      </c>
      <c r="M122" s="29">
        <v>230097.16</v>
      </c>
      <c r="N122" s="29">
        <v>255663.51</v>
      </c>
      <c r="O122" s="27">
        <v>1900000</v>
      </c>
      <c r="P122" s="36">
        <v>9.4299999999999995E-2</v>
      </c>
      <c r="Q122" s="35"/>
      <c r="R122" s="35"/>
      <c r="S122" s="35"/>
      <c r="T122" s="35"/>
      <c r="U122" s="35"/>
      <c r="V122" s="35"/>
      <c r="W122" s="35"/>
      <c r="X122" s="35"/>
      <c r="Y122" s="35"/>
      <c r="Z122" s="35"/>
      <c r="AA122" s="35"/>
      <c r="AB122" s="35"/>
      <c r="AC122" s="35"/>
      <c r="AD122" s="35"/>
      <c r="AE122" s="35"/>
      <c r="AF122" s="35"/>
      <c r="AG122" s="35"/>
    </row>
    <row r="123" spans="1:49" x14ac:dyDescent="0.2">
      <c r="A123" s="5" t="s">
        <v>30</v>
      </c>
      <c r="B123" s="29">
        <v>0</v>
      </c>
      <c r="C123" s="29">
        <v>0</v>
      </c>
      <c r="D123" s="29">
        <v>0</v>
      </c>
      <c r="E123" s="29">
        <v>0</v>
      </c>
      <c r="F123" s="29">
        <v>0</v>
      </c>
      <c r="G123" s="29">
        <v>0</v>
      </c>
      <c r="H123" s="29">
        <v>0</v>
      </c>
      <c r="I123" s="29">
        <v>0</v>
      </c>
      <c r="J123" s="29">
        <v>0</v>
      </c>
      <c r="K123" s="29">
        <v>0</v>
      </c>
      <c r="L123" s="29">
        <v>500000</v>
      </c>
      <c r="M123" s="29">
        <v>0</v>
      </c>
      <c r="N123" s="29">
        <v>0</v>
      </c>
      <c r="O123" s="27">
        <v>500000</v>
      </c>
      <c r="P123" s="36">
        <v>2.4799999999999999E-2</v>
      </c>
      <c r="Q123" s="35"/>
      <c r="R123" s="35"/>
      <c r="S123" s="35"/>
      <c r="T123" s="35"/>
      <c r="U123" s="35"/>
      <c r="V123" s="35"/>
      <c r="W123" s="35"/>
      <c r="X123" s="35"/>
      <c r="Y123" s="35"/>
      <c r="Z123" s="35"/>
      <c r="AA123" s="35"/>
      <c r="AB123" s="35"/>
      <c r="AC123" s="35"/>
      <c r="AD123" s="35"/>
      <c r="AE123" s="35"/>
      <c r="AF123" s="35"/>
      <c r="AG123" s="35"/>
    </row>
    <row r="124" spans="1:49" x14ac:dyDescent="0.2">
      <c r="A124" s="5" t="s">
        <v>27</v>
      </c>
      <c r="B124" s="29">
        <v>0</v>
      </c>
      <c r="C124" s="29">
        <v>0</v>
      </c>
      <c r="D124" s="29">
        <v>0</v>
      </c>
      <c r="E124" s="29">
        <v>0</v>
      </c>
      <c r="F124" s="29">
        <v>0</v>
      </c>
      <c r="G124" s="29">
        <v>0</v>
      </c>
      <c r="H124" s="29">
        <v>0</v>
      </c>
      <c r="I124" s="29">
        <v>0</v>
      </c>
      <c r="J124" s="29">
        <v>180000</v>
      </c>
      <c r="K124" s="29">
        <v>350000</v>
      </c>
      <c r="L124" s="29">
        <v>5126.16</v>
      </c>
      <c r="M124" s="29">
        <v>82834.98</v>
      </c>
      <c r="N124" s="29">
        <v>92038.86</v>
      </c>
      <c r="O124" s="27">
        <v>710000</v>
      </c>
      <c r="P124" s="36">
        <v>3.5299999999999998E-2</v>
      </c>
      <c r="Q124" s="35"/>
      <c r="R124" s="35"/>
      <c r="S124" s="35"/>
      <c r="T124" s="35"/>
      <c r="U124" s="35"/>
      <c r="V124" s="35"/>
      <c r="W124" s="35"/>
      <c r="X124" s="35"/>
      <c r="Y124" s="35"/>
      <c r="Z124" s="35"/>
      <c r="AA124" s="35"/>
      <c r="AB124" s="35"/>
      <c r="AC124" s="35"/>
      <c r="AD124" s="35"/>
      <c r="AE124" s="35"/>
      <c r="AF124" s="35"/>
      <c r="AG124" s="35"/>
    </row>
    <row r="125" spans="1:49" x14ac:dyDescent="0.2">
      <c r="A125" s="5" t="s">
        <v>37</v>
      </c>
      <c r="B125" s="29">
        <v>2635500</v>
      </c>
      <c r="C125" s="29">
        <v>167764.35999999999</v>
      </c>
      <c r="D125" s="29">
        <v>0</v>
      </c>
      <c r="E125" s="29">
        <v>518163.74</v>
      </c>
      <c r="F125" s="29">
        <v>130500</v>
      </c>
      <c r="G125" s="29">
        <v>1213170.42</v>
      </c>
      <c r="H125" s="29">
        <v>0</v>
      </c>
      <c r="I125" s="29">
        <v>0</v>
      </c>
      <c r="J125" s="29">
        <v>1000000</v>
      </c>
      <c r="K125" s="29">
        <v>0</v>
      </c>
      <c r="L125" s="29">
        <v>0</v>
      </c>
      <c r="M125" s="29">
        <v>0</v>
      </c>
      <c r="N125" s="29">
        <v>0</v>
      </c>
      <c r="O125" s="27">
        <v>5665098.5199999996</v>
      </c>
      <c r="P125" s="36">
        <v>0.28129999999999999</v>
      </c>
      <c r="Q125" s="35"/>
      <c r="R125" s="35"/>
      <c r="S125" s="35"/>
      <c r="T125" s="35"/>
      <c r="U125" s="35"/>
      <c r="V125" s="35"/>
      <c r="W125" s="35"/>
      <c r="X125" s="35"/>
      <c r="Y125" s="35"/>
      <c r="Z125" s="35"/>
      <c r="AA125" s="35"/>
      <c r="AB125" s="35"/>
      <c r="AC125" s="35"/>
      <c r="AD125" s="35"/>
      <c r="AE125" s="35"/>
      <c r="AF125" s="35"/>
      <c r="AG125" s="35"/>
    </row>
    <row r="126" spans="1:49" x14ac:dyDescent="0.2">
      <c r="A126" s="5" t="s">
        <v>22</v>
      </c>
      <c r="B126" s="29">
        <v>0</v>
      </c>
      <c r="C126" s="29">
        <v>100000</v>
      </c>
      <c r="D126" s="29">
        <v>0</v>
      </c>
      <c r="E126" s="29">
        <v>0</v>
      </c>
      <c r="F126" s="29">
        <v>100000</v>
      </c>
      <c r="G126" s="29">
        <v>1068294.4100000001</v>
      </c>
      <c r="H126" s="29">
        <v>0</v>
      </c>
      <c r="I126" s="29">
        <v>0</v>
      </c>
      <c r="J126" s="29">
        <v>100000</v>
      </c>
      <c r="K126" s="29">
        <v>0</v>
      </c>
      <c r="L126" s="29">
        <v>0</v>
      </c>
      <c r="M126" s="29">
        <v>0</v>
      </c>
      <c r="N126" s="29">
        <v>0</v>
      </c>
      <c r="O126" s="27">
        <v>1368294.4100000001</v>
      </c>
      <c r="P126" s="36">
        <v>6.7900000000000002E-2</v>
      </c>
      <c r="Q126" s="35"/>
      <c r="R126" s="35"/>
      <c r="S126" s="35"/>
      <c r="T126" s="35"/>
      <c r="U126" s="35"/>
      <c r="V126" s="35"/>
      <c r="W126" s="35"/>
      <c r="X126" s="35"/>
      <c r="Y126" s="35"/>
      <c r="Z126" s="35"/>
      <c r="AA126" s="35"/>
      <c r="AB126" s="35"/>
      <c r="AC126" s="35"/>
      <c r="AD126" s="35"/>
      <c r="AE126" s="35"/>
      <c r="AF126" s="35"/>
      <c r="AG126" s="35"/>
    </row>
    <row r="127" spans="1:49" x14ac:dyDescent="0.2">
      <c r="A127" s="5" t="s">
        <v>26</v>
      </c>
      <c r="B127" s="29">
        <v>0</v>
      </c>
      <c r="C127" s="29">
        <v>0</v>
      </c>
      <c r="D127" s="29">
        <v>0</v>
      </c>
      <c r="E127" s="29">
        <v>0</v>
      </c>
      <c r="F127" s="29">
        <v>0</v>
      </c>
      <c r="G127" s="29">
        <v>0</v>
      </c>
      <c r="H127" s="29">
        <v>0</v>
      </c>
      <c r="I127" s="29">
        <v>0</v>
      </c>
      <c r="J127" s="29">
        <v>0</v>
      </c>
      <c r="K127" s="29">
        <v>0</v>
      </c>
      <c r="L127" s="29">
        <v>0</v>
      </c>
      <c r="M127" s="29">
        <v>0</v>
      </c>
      <c r="N127" s="29">
        <v>0</v>
      </c>
      <c r="O127" s="27">
        <v>0</v>
      </c>
      <c r="P127" s="36">
        <v>0</v>
      </c>
      <c r="Q127" s="35"/>
      <c r="R127" s="35"/>
      <c r="S127" s="35"/>
      <c r="T127" s="35"/>
      <c r="U127" s="35"/>
      <c r="V127" s="35"/>
      <c r="W127" s="35"/>
      <c r="X127" s="35"/>
      <c r="Y127" s="35"/>
      <c r="Z127" s="35"/>
      <c r="AA127" s="35"/>
      <c r="AB127" s="35"/>
      <c r="AC127" s="35"/>
      <c r="AD127" s="35"/>
      <c r="AE127" s="35"/>
      <c r="AF127" s="35"/>
      <c r="AG127" s="35"/>
    </row>
    <row r="128" spans="1:49" x14ac:dyDescent="0.2">
      <c r="A128" s="5" t="s">
        <v>34</v>
      </c>
      <c r="B128" s="29">
        <v>0</v>
      </c>
      <c r="C128" s="29">
        <v>0</v>
      </c>
      <c r="D128" s="29">
        <v>0</v>
      </c>
      <c r="E128" s="29">
        <v>0</v>
      </c>
      <c r="F128" s="29">
        <v>0</v>
      </c>
      <c r="G128" s="29">
        <v>0</v>
      </c>
      <c r="H128" s="29">
        <v>0</v>
      </c>
      <c r="I128" s="29">
        <v>0</v>
      </c>
      <c r="J128" s="29">
        <v>0</v>
      </c>
      <c r="K128" s="29">
        <v>0</v>
      </c>
      <c r="L128" s="29">
        <v>0</v>
      </c>
      <c r="M128" s="29">
        <v>0</v>
      </c>
      <c r="N128" s="29">
        <v>0</v>
      </c>
      <c r="O128" s="27">
        <v>0</v>
      </c>
      <c r="P128" s="36">
        <v>0</v>
      </c>
      <c r="Q128" s="35"/>
      <c r="R128" s="35"/>
      <c r="S128" s="35"/>
      <c r="T128" s="35"/>
      <c r="U128" s="35"/>
      <c r="V128" s="35"/>
      <c r="W128" s="35"/>
      <c r="X128" s="35"/>
      <c r="Y128" s="35"/>
      <c r="Z128" s="35"/>
      <c r="AA128" s="35"/>
      <c r="AB128" s="35"/>
      <c r="AC128" s="35"/>
      <c r="AD128" s="35"/>
      <c r="AE128" s="35"/>
      <c r="AF128" s="35"/>
      <c r="AG128" s="35"/>
    </row>
    <row r="129" spans="1:49" x14ac:dyDescent="0.2">
      <c r="A129" s="5" t="s">
        <v>25</v>
      </c>
      <c r="B129" s="29">
        <v>0</v>
      </c>
      <c r="C129" s="29">
        <v>0</v>
      </c>
      <c r="D129" s="29">
        <v>270000</v>
      </c>
      <c r="E129" s="29">
        <v>0</v>
      </c>
      <c r="F129" s="29">
        <v>0</v>
      </c>
      <c r="G129" s="29">
        <v>270000</v>
      </c>
      <c r="H129" s="29">
        <v>0</v>
      </c>
      <c r="I129" s="29">
        <v>0</v>
      </c>
      <c r="J129" s="29">
        <v>0</v>
      </c>
      <c r="K129" s="29">
        <v>0</v>
      </c>
      <c r="L129" s="29">
        <v>0</v>
      </c>
      <c r="M129" s="29">
        <v>0</v>
      </c>
      <c r="N129" s="29">
        <v>0</v>
      </c>
      <c r="O129" s="27">
        <v>540000</v>
      </c>
      <c r="P129" s="36">
        <v>2.6800000000000001E-2</v>
      </c>
      <c r="Q129" s="35"/>
      <c r="R129" s="35"/>
      <c r="S129" s="35"/>
      <c r="T129" s="35"/>
      <c r="U129" s="35"/>
      <c r="V129" s="35"/>
      <c r="W129" s="35"/>
      <c r="X129" s="35"/>
      <c r="Y129" s="35"/>
      <c r="Z129" s="35"/>
      <c r="AA129" s="35"/>
      <c r="AB129" s="35"/>
      <c r="AC129" s="35"/>
      <c r="AD129" s="35"/>
      <c r="AE129" s="35"/>
      <c r="AF129" s="35"/>
      <c r="AG129" s="35"/>
    </row>
    <row r="130" spans="1:49" x14ac:dyDescent="0.2">
      <c r="A130" s="5" t="s">
        <v>41</v>
      </c>
      <c r="B130" s="29">
        <v>0</v>
      </c>
      <c r="C130" s="29">
        <v>0</v>
      </c>
      <c r="D130" s="29">
        <v>0</v>
      </c>
      <c r="E130" s="29">
        <v>0</v>
      </c>
      <c r="F130" s="29">
        <v>100000</v>
      </c>
      <c r="G130" s="29">
        <v>0</v>
      </c>
      <c r="H130" s="29">
        <v>0</v>
      </c>
      <c r="I130" s="29">
        <v>0</v>
      </c>
      <c r="J130" s="29">
        <v>0</v>
      </c>
      <c r="K130" s="29">
        <v>0</v>
      </c>
      <c r="L130" s="29">
        <v>0</v>
      </c>
      <c r="M130" s="29">
        <v>0</v>
      </c>
      <c r="N130" s="29">
        <v>0</v>
      </c>
      <c r="O130" s="27">
        <v>100000</v>
      </c>
      <c r="P130" s="36">
        <v>5.0000000000000001E-3</v>
      </c>
      <c r="Q130" s="35"/>
      <c r="R130" s="35"/>
      <c r="S130" s="35"/>
      <c r="T130" s="35"/>
      <c r="U130" s="35"/>
      <c r="V130" s="35"/>
      <c r="W130" s="35"/>
      <c r="X130" s="35"/>
      <c r="Y130" s="35"/>
      <c r="Z130" s="35"/>
      <c r="AA130" s="35"/>
      <c r="AB130" s="35"/>
      <c r="AC130" s="35"/>
      <c r="AD130" s="35"/>
      <c r="AE130" s="35"/>
      <c r="AF130" s="35"/>
      <c r="AG130" s="35"/>
    </row>
    <row r="131" spans="1:49" x14ac:dyDescent="0.2">
      <c r="A131" s="5" t="s">
        <v>31</v>
      </c>
      <c r="B131" s="29">
        <v>0</v>
      </c>
      <c r="C131" s="29">
        <v>0</v>
      </c>
      <c r="D131" s="29">
        <v>0</v>
      </c>
      <c r="E131" s="29">
        <v>0</v>
      </c>
      <c r="F131" s="29">
        <v>0</v>
      </c>
      <c r="G131" s="29">
        <v>0</v>
      </c>
      <c r="H131" s="29">
        <v>0</v>
      </c>
      <c r="I131" s="29">
        <v>0</v>
      </c>
      <c r="J131" s="29">
        <v>0</v>
      </c>
      <c r="K131" s="29">
        <v>0</v>
      </c>
      <c r="L131" s="29">
        <v>0</v>
      </c>
      <c r="M131" s="29">
        <v>0</v>
      </c>
      <c r="N131" s="29">
        <v>0</v>
      </c>
      <c r="O131" s="27">
        <v>0</v>
      </c>
      <c r="P131" s="36">
        <v>0</v>
      </c>
      <c r="Q131" s="35"/>
      <c r="R131" s="35"/>
      <c r="S131" s="35"/>
      <c r="T131" s="35"/>
      <c r="U131" s="35"/>
      <c r="V131" s="35"/>
      <c r="W131" s="35"/>
      <c r="X131" s="35"/>
      <c r="Y131" s="35"/>
      <c r="Z131" s="35"/>
      <c r="AA131" s="35"/>
      <c r="AB131" s="35"/>
      <c r="AC131" s="35"/>
      <c r="AD131" s="35"/>
      <c r="AE131" s="35"/>
      <c r="AF131" s="35"/>
      <c r="AG131" s="35"/>
    </row>
    <row r="132" spans="1:49" x14ac:dyDescent="0.2">
      <c r="A132" s="5" t="s">
        <v>28</v>
      </c>
      <c r="B132" s="29">
        <v>0</v>
      </c>
      <c r="C132" s="29">
        <v>0</v>
      </c>
      <c r="D132" s="29">
        <v>0</v>
      </c>
      <c r="E132" s="29">
        <v>0</v>
      </c>
      <c r="F132" s="29">
        <v>0</v>
      </c>
      <c r="G132" s="29">
        <v>0</v>
      </c>
      <c r="H132" s="29">
        <v>0</v>
      </c>
      <c r="I132" s="29">
        <v>0</v>
      </c>
      <c r="J132" s="29">
        <v>0</v>
      </c>
      <c r="K132" s="29">
        <v>0</v>
      </c>
      <c r="L132" s="29">
        <v>0</v>
      </c>
      <c r="M132" s="29">
        <v>0</v>
      </c>
      <c r="N132" s="29">
        <v>0</v>
      </c>
      <c r="O132" s="27">
        <v>0</v>
      </c>
      <c r="P132" s="36">
        <v>0</v>
      </c>
      <c r="Q132" s="35"/>
      <c r="R132" s="35"/>
      <c r="S132" s="35"/>
      <c r="T132" s="35"/>
      <c r="U132" s="35"/>
      <c r="V132" s="35"/>
      <c r="W132" s="35"/>
      <c r="X132" s="35"/>
      <c r="Y132" s="35"/>
      <c r="Z132" s="35"/>
      <c r="AA132" s="35"/>
      <c r="AB132" s="35"/>
      <c r="AC132" s="35"/>
      <c r="AD132" s="35"/>
      <c r="AE132" s="35"/>
      <c r="AF132" s="35"/>
      <c r="AG132" s="35"/>
    </row>
    <row r="133" spans="1:49" x14ac:dyDescent="0.2">
      <c r="A133" s="5" t="s">
        <v>13</v>
      </c>
      <c r="B133" s="29">
        <v>0</v>
      </c>
      <c r="C133" s="29">
        <v>0</v>
      </c>
      <c r="D133" s="29">
        <v>0</v>
      </c>
      <c r="E133" s="29">
        <v>0</v>
      </c>
      <c r="F133" s="29">
        <v>0</v>
      </c>
      <c r="G133" s="29">
        <v>0</v>
      </c>
      <c r="H133" s="29">
        <v>0</v>
      </c>
      <c r="I133" s="29">
        <v>0</v>
      </c>
      <c r="J133" s="29">
        <v>0</v>
      </c>
      <c r="K133" s="29">
        <v>0</v>
      </c>
      <c r="L133" s="29">
        <v>0</v>
      </c>
      <c r="M133" s="29">
        <v>0</v>
      </c>
      <c r="N133" s="29">
        <v>0</v>
      </c>
      <c r="O133" s="27">
        <v>0</v>
      </c>
      <c r="P133" s="36">
        <v>0</v>
      </c>
      <c r="Q133" s="35"/>
      <c r="R133" s="35"/>
      <c r="S133" s="35"/>
      <c r="T133" s="35"/>
      <c r="U133" s="35"/>
      <c r="V133" s="35"/>
      <c r="W133" s="35"/>
      <c r="X133" s="35"/>
      <c r="Y133" s="35"/>
      <c r="Z133" s="35"/>
      <c r="AA133" s="35"/>
      <c r="AB133" s="35"/>
      <c r="AC133" s="35"/>
      <c r="AD133" s="35"/>
      <c r="AE133" s="35"/>
      <c r="AF133" s="35"/>
      <c r="AG133" s="35"/>
    </row>
    <row r="134" spans="1:49" x14ac:dyDescent="0.2">
      <c r="A134" s="5" t="s">
        <v>36</v>
      </c>
      <c r="B134" s="29">
        <v>0</v>
      </c>
      <c r="C134" s="29">
        <v>0</v>
      </c>
      <c r="D134" s="29">
        <v>0</v>
      </c>
      <c r="E134" s="29">
        <v>0</v>
      </c>
      <c r="F134" s="29">
        <v>0</v>
      </c>
      <c r="G134" s="29">
        <v>0</v>
      </c>
      <c r="H134" s="29">
        <v>0</v>
      </c>
      <c r="I134" s="29">
        <v>0</v>
      </c>
      <c r="J134" s="29">
        <v>0</v>
      </c>
      <c r="K134" s="29">
        <v>0</v>
      </c>
      <c r="L134" s="29">
        <v>0</v>
      </c>
      <c r="M134" s="29">
        <v>0</v>
      </c>
      <c r="N134" s="29">
        <v>0</v>
      </c>
      <c r="O134" s="27">
        <v>0</v>
      </c>
      <c r="P134" s="36">
        <v>0</v>
      </c>
      <c r="Q134" s="35"/>
      <c r="R134" s="35"/>
      <c r="S134" s="35"/>
      <c r="T134" s="35"/>
      <c r="U134" s="35"/>
      <c r="V134" s="35"/>
      <c r="W134" s="35"/>
      <c r="X134" s="35"/>
      <c r="Y134" s="35"/>
      <c r="Z134" s="35"/>
      <c r="AA134" s="35"/>
      <c r="AB134" s="35"/>
      <c r="AC134" s="35"/>
      <c r="AD134" s="35"/>
      <c r="AE134" s="35"/>
      <c r="AF134" s="35"/>
      <c r="AG134" s="35"/>
    </row>
    <row r="135" spans="1:49" x14ac:dyDescent="0.2">
      <c r="A135" s="17" t="s">
        <v>64</v>
      </c>
      <c r="B135" s="18">
        <v>2635500</v>
      </c>
      <c r="C135" s="18">
        <v>1369910.75</v>
      </c>
      <c r="D135" s="18">
        <v>270000</v>
      </c>
      <c r="E135" s="25">
        <v>1768163.74</v>
      </c>
      <c r="F135" s="30">
        <v>3230500</v>
      </c>
      <c r="G135" s="31">
        <v>3818392.6100000003</v>
      </c>
      <c r="H135" s="30">
        <v>0</v>
      </c>
      <c r="I135" s="31">
        <v>0</v>
      </c>
      <c r="J135" s="30">
        <v>2130000</v>
      </c>
      <c r="K135" s="18">
        <v>350000</v>
      </c>
      <c r="L135" s="31">
        <v>1835355.51</v>
      </c>
      <c r="M135" s="30">
        <v>1294672.22</v>
      </c>
      <c r="N135" s="31">
        <v>1438524.68</v>
      </c>
      <c r="O135" s="28">
        <v>20141019.510000002</v>
      </c>
      <c r="P135" s="37">
        <v>1</v>
      </c>
      <c r="Q135" s="39"/>
      <c r="R135" s="39"/>
      <c r="S135" s="39"/>
      <c r="T135" s="39"/>
      <c r="U135" s="39"/>
      <c r="V135" s="39"/>
      <c r="W135" s="39"/>
      <c r="X135" s="39"/>
      <c r="Y135" s="39"/>
      <c r="Z135" s="39"/>
      <c r="AA135" s="39"/>
      <c r="AB135" s="39"/>
      <c r="AC135" s="39"/>
      <c r="AD135" s="39"/>
      <c r="AE135" s="39"/>
      <c r="AF135" s="39"/>
      <c r="AG135" s="39"/>
      <c r="AH135" s="35"/>
      <c r="AI135" s="7"/>
      <c r="AJ135" s="7"/>
      <c r="AK135" s="7"/>
      <c r="AW135" s="15"/>
    </row>
    <row r="136" spans="1:49" x14ac:dyDescent="0.2">
      <c r="D136" s="7"/>
      <c r="E136" s="7"/>
      <c r="F136" s="7"/>
      <c r="G136" s="7"/>
      <c r="H136" s="7"/>
      <c r="I136" s="7"/>
      <c r="J136" s="7"/>
      <c r="K136" s="7"/>
      <c r="L136" s="7"/>
      <c r="M136" s="7"/>
      <c r="N136" s="7"/>
      <c r="O136" s="7"/>
    </row>
    <row r="137" spans="1:49" x14ac:dyDescent="0.2">
      <c r="D137" s="7"/>
      <c r="E137" s="7"/>
      <c r="F137" s="7"/>
      <c r="G137" s="7"/>
      <c r="H137" s="7"/>
      <c r="I137" s="7"/>
      <c r="J137" s="7"/>
      <c r="K137" s="7"/>
      <c r="L137" s="7"/>
      <c r="M137" s="7"/>
      <c r="N137" s="7"/>
      <c r="O137" s="7"/>
    </row>
    <row r="138" spans="1:49" x14ac:dyDescent="0.2">
      <c r="A138" s="17" t="s">
        <v>9</v>
      </c>
      <c r="B138" s="76"/>
      <c r="C138" s="76"/>
    </row>
    <row r="139" spans="1:49" ht="62.25" customHeight="1" x14ac:dyDescent="0.2">
      <c r="A139" s="19" t="s">
        <v>38</v>
      </c>
      <c r="B139" s="20" t="s">
        <v>823</v>
      </c>
      <c r="C139" s="20" t="s">
        <v>824</v>
      </c>
      <c r="D139" s="20" t="s">
        <v>45</v>
      </c>
      <c r="E139" s="20" t="s">
        <v>46</v>
      </c>
      <c r="F139" s="20" t="s">
        <v>47</v>
      </c>
      <c r="G139" s="20" t="s">
        <v>48</v>
      </c>
      <c r="H139" s="20" t="s">
        <v>49</v>
      </c>
      <c r="I139" s="20" t="s">
        <v>50</v>
      </c>
      <c r="J139" s="20" t="s">
        <v>825</v>
      </c>
      <c r="K139" s="20" t="s">
        <v>51</v>
      </c>
      <c r="L139" s="20" t="s">
        <v>52</v>
      </c>
      <c r="M139" s="20" t="s">
        <v>53</v>
      </c>
      <c r="N139" s="20" t="s">
        <v>54</v>
      </c>
      <c r="O139" s="20" t="s">
        <v>564</v>
      </c>
      <c r="P139" s="26" t="s">
        <v>66</v>
      </c>
      <c r="Q139" s="41"/>
      <c r="R139" s="41"/>
      <c r="S139" s="41"/>
      <c r="T139" s="41"/>
      <c r="U139" s="41"/>
      <c r="V139" s="41"/>
      <c r="W139" s="41"/>
      <c r="X139" s="41"/>
      <c r="Y139" s="41"/>
      <c r="Z139" s="41"/>
      <c r="AA139" s="41"/>
      <c r="AB139" s="41"/>
      <c r="AC139" s="41"/>
      <c r="AD139" s="41"/>
      <c r="AE139" s="41"/>
      <c r="AF139" s="41"/>
      <c r="AG139" s="41"/>
    </row>
    <row r="140" spans="1:49" x14ac:dyDescent="0.2">
      <c r="A140" s="5" t="s">
        <v>14</v>
      </c>
      <c r="B140" s="29">
        <v>425000</v>
      </c>
      <c r="C140" s="29">
        <v>0</v>
      </c>
      <c r="D140" s="29">
        <v>7600749.7999999998</v>
      </c>
      <c r="E140" s="29">
        <v>1633332.33</v>
      </c>
      <c r="F140" s="29">
        <v>425000</v>
      </c>
      <c r="G140" s="29">
        <v>2914466.66</v>
      </c>
      <c r="H140" s="29">
        <v>4789826.66</v>
      </c>
      <c r="I140" s="29">
        <v>2145705.7999999998</v>
      </c>
      <c r="J140" s="29">
        <v>3596681.78</v>
      </c>
      <c r="K140" s="29">
        <v>1361629</v>
      </c>
      <c r="L140" s="29">
        <v>1600605.8399999999</v>
      </c>
      <c r="M140" s="29">
        <v>4857569.08</v>
      </c>
      <c r="N140" s="29">
        <v>5397298.96</v>
      </c>
      <c r="O140" s="27">
        <v>36747865.910000004</v>
      </c>
      <c r="P140" s="36">
        <v>0.24440000000000001</v>
      </c>
      <c r="Q140" s="35"/>
      <c r="R140" s="35"/>
      <c r="S140" s="35"/>
      <c r="T140" s="35"/>
      <c r="U140" s="35"/>
      <c r="V140" s="35"/>
      <c r="W140" s="35"/>
      <c r="X140" s="35"/>
      <c r="Y140" s="35"/>
      <c r="Z140" s="35"/>
      <c r="AA140" s="35"/>
      <c r="AB140" s="35"/>
      <c r="AC140" s="35"/>
      <c r="AD140" s="35"/>
      <c r="AE140" s="35"/>
      <c r="AF140" s="35"/>
      <c r="AG140" s="35"/>
    </row>
    <row r="141" spans="1:49" x14ac:dyDescent="0.2">
      <c r="A141" s="5" t="s">
        <v>21</v>
      </c>
      <c r="B141" s="29">
        <v>100613.4</v>
      </c>
      <c r="C141" s="29">
        <v>382000</v>
      </c>
      <c r="D141" s="29">
        <v>0</v>
      </c>
      <c r="E141" s="29">
        <v>0</v>
      </c>
      <c r="F141" s="29">
        <v>3583761.54</v>
      </c>
      <c r="G141" s="29">
        <v>9706750</v>
      </c>
      <c r="H141" s="29">
        <v>115438.85</v>
      </c>
      <c r="I141" s="29">
        <v>11055000</v>
      </c>
      <c r="J141" s="29">
        <v>614091.1</v>
      </c>
      <c r="K141" s="29">
        <v>0</v>
      </c>
      <c r="L141" s="29">
        <v>0</v>
      </c>
      <c r="M141" s="29">
        <v>0</v>
      </c>
      <c r="N141" s="29">
        <v>0</v>
      </c>
      <c r="O141" s="27">
        <v>25557654.890000001</v>
      </c>
      <c r="P141" s="36">
        <v>0.1699</v>
      </c>
      <c r="Q141" s="35"/>
      <c r="R141" s="35"/>
      <c r="S141" s="35"/>
      <c r="T141" s="35"/>
      <c r="U141" s="35"/>
      <c r="V141" s="35"/>
      <c r="W141" s="35"/>
      <c r="X141" s="35"/>
      <c r="Y141" s="35"/>
      <c r="Z141" s="35"/>
      <c r="AA141" s="35"/>
      <c r="AB141" s="35"/>
      <c r="AC141" s="35"/>
      <c r="AD141" s="35"/>
      <c r="AE141" s="35"/>
      <c r="AF141" s="35"/>
      <c r="AG141" s="35"/>
    </row>
    <row r="142" spans="1:49" x14ac:dyDescent="0.2">
      <c r="A142" s="5" t="s">
        <v>23</v>
      </c>
      <c r="B142" s="29">
        <v>0</v>
      </c>
      <c r="C142" s="29">
        <v>0</v>
      </c>
      <c r="D142" s="29">
        <v>100000</v>
      </c>
      <c r="E142" s="29">
        <v>100000</v>
      </c>
      <c r="F142" s="29">
        <v>100000</v>
      </c>
      <c r="G142" s="29">
        <v>2300000</v>
      </c>
      <c r="H142" s="29">
        <v>2200000</v>
      </c>
      <c r="I142" s="29">
        <v>0</v>
      </c>
      <c r="J142" s="29">
        <v>4500000</v>
      </c>
      <c r="K142" s="29">
        <v>550000</v>
      </c>
      <c r="L142" s="29">
        <v>619701.55000000005</v>
      </c>
      <c r="M142" s="29">
        <v>1126325.5900000001</v>
      </c>
      <c r="N142" s="29">
        <v>1251472.8599999999</v>
      </c>
      <c r="O142" s="27">
        <v>12847500</v>
      </c>
      <c r="P142" s="36">
        <v>8.5400000000000004E-2</v>
      </c>
      <c r="Q142" s="35"/>
      <c r="R142" s="35"/>
      <c r="S142" s="35"/>
      <c r="T142" s="35"/>
      <c r="U142" s="35"/>
      <c r="V142" s="35"/>
      <c r="W142" s="35"/>
      <c r="X142" s="35"/>
      <c r="Y142" s="35"/>
      <c r="Z142" s="35"/>
      <c r="AA142" s="35"/>
      <c r="AB142" s="35"/>
      <c r="AC142" s="35"/>
      <c r="AD142" s="35"/>
      <c r="AE142" s="35"/>
      <c r="AF142" s="35"/>
      <c r="AG142" s="35"/>
    </row>
    <row r="143" spans="1:49" x14ac:dyDescent="0.2">
      <c r="A143" s="5" t="s">
        <v>33</v>
      </c>
      <c r="B143" s="29">
        <v>100000</v>
      </c>
      <c r="C143" s="29">
        <v>785824.95</v>
      </c>
      <c r="D143" s="29">
        <v>1131962</v>
      </c>
      <c r="E143" s="29">
        <v>0</v>
      </c>
      <c r="F143" s="29">
        <v>1107664.1299999999</v>
      </c>
      <c r="G143" s="29">
        <v>21128163.710000001</v>
      </c>
      <c r="H143" s="29">
        <v>750000</v>
      </c>
      <c r="I143" s="29">
        <v>2100050</v>
      </c>
      <c r="J143" s="29">
        <v>1473281</v>
      </c>
      <c r="K143" s="29">
        <v>631000</v>
      </c>
      <c r="L143" s="29">
        <v>1204814.79</v>
      </c>
      <c r="M143" s="29">
        <v>4117619.42</v>
      </c>
      <c r="N143" s="29">
        <v>4575132.67</v>
      </c>
      <c r="O143" s="27">
        <v>39105512.670000002</v>
      </c>
      <c r="P143" s="36">
        <v>0.26</v>
      </c>
      <c r="Q143" s="35"/>
      <c r="R143" s="35"/>
      <c r="S143" s="35"/>
      <c r="T143" s="35"/>
      <c r="U143" s="35"/>
      <c r="V143" s="35"/>
      <c r="W143" s="35"/>
      <c r="X143" s="35"/>
      <c r="Y143" s="35"/>
      <c r="Z143" s="35"/>
      <c r="AA143" s="35"/>
      <c r="AB143" s="35"/>
      <c r="AC143" s="35"/>
      <c r="AD143" s="35"/>
      <c r="AE143" s="35"/>
      <c r="AF143" s="35"/>
      <c r="AG143" s="35"/>
    </row>
    <row r="144" spans="1:49" x14ac:dyDescent="0.2">
      <c r="A144" s="5" t="s">
        <v>35</v>
      </c>
      <c r="B144" s="29">
        <v>4400000</v>
      </c>
      <c r="C144" s="29">
        <v>507044</v>
      </c>
      <c r="D144" s="29">
        <v>130473.09</v>
      </c>
      <c r="E144" s="29">
        <v>269526.90999999997</v>
      </c>
      <c r="F144" s="29">
        <v>3094053.9</v>
      </c>
      <c r="G144" s="29">
        <v>1000000</v>
      </c>
      <c r="H144" s="29">
        <v>0</v>
      </c>
      <c r="I144" s="29">
        <v>0</v>
      </c>
      <c r="J144" s="29">
        <v>886133.33000000007</v>
      </c>
      <c r="K144" s="29">
        <v>0</v>
      </c>
      <c r="L144" s="29">
        <v>625575.56000000006</v>
      </c>
      <c r="M144" s="29">
        <v>92038.86</v>
      </c>
      <c r="N144" s="29">
        <v>102265.4</v>
      </c>
      <c r="O144" s="27">
        <v>11107111.050000001</v>
      </c>
      <c r="P144" s="36">
        <v>7.3899999999999993E-2</v>
      </c>
      <c r="Q144" s="35"/>
      <c r="R144" s="35"/>
      <c r="S144" s="35"/>
      <c r="T144" s="35"/>
      <c r="U144" s="35"/>
      <c r="V144" s="35"/>
      <c r="W144" s="35"/>
      <c r="X144" s="35"/>
      <c r="Y144" s="35"/>
      <c r="Z144" s="35"/>
      <c r="AA144" s="35"/>
      <c r="AB144" s="35"/>
      <c r="AC144" s="35"/>
      <c r="AD144" s="35"/>
      <c r="AE144" s="35"/>
      <c r="AF144" s="35"/>
      <c r="AG144" s="35"/>
    </row>
    <row r="145" spans="1:49" x14ac:dyDescent="0.2">
      <c r="A145" s="5" t="s">
        <v>30</v>
      </c>
      <c r="B145" s="29">
        <v>0</v>
      </c>
      <c r="C145" s="29">
        <v>0</v>
      </c>
      <c r="D145" s="29">
        <v>0</v>
      </c>
      <c r="E145" s="29">
        <v>0</v>
      </c>
      <c r="F145" s="29">
        <v>0</v>
      </c>
      <c r="G145" s="29">
        <v>0</v>
      </c>
      <c r="H145" s="29">
        <v>0</v>
      </c>
      <c r="I145" s="29">
        <v>0</v>
      </c>
      <c r="J145" s="29">
        <v>596872.61</v>
      </c>
      <c r="K145" s="29">
        <v>592417.06000000006</v>
      </c>
      <c r="L145" s="29">
        <v>750000</v>
      </c>
      <c r="M145" s="29">
        <v>0</v>
      </c>
      <c r="N145" s="29">
        <v>0</v>
      </c>
      <c r="O145" s="27">
        <v>1939289.67</v>
      </c>
      <c r="P145" s="36">
        <v>1.29E-2</v>
      </c>
      <c r="Q145" s="35"/>
      <c r="R145" s="35"/>
      <c r="S145" s="35"/>
      <c r="T145" s="35"/>
      <c r="U145" s="35"/>
      <c r="V145" s="35"/>
      <c r="W145" s="35"/>
      <c r="X145" s="35"/>
      <c r="Y145" s="35"/>
      <c r="Z145" s="35"/>
      <c r="AA145" s="35"/>
      <c r="AB145" s="35"/>
      <c r="AC145" s="35"/>
      <c r="AD145" s="35"/>
      <c r="AE145" s="35"/>
      <c r="AF145" s="35"/>
      <c r="AG145" s="35"/>
    </row>
    <row r="146" spans="1:49" x14ac:dyDescent="0.2">
      <c r="A146" s="5" t="s">
        <v>27</v>
      </c>
      <c r="B146" s="29">
        <v>100000</v>
      </c>
      <c r="C146" s="29">
        <v>5000000</v>
      </c>
      <c r="D146" s="29">
        <v>0</v>
      </c>
      <c r="E146" s="29">
        <v>0</v>
      </c>
      <c r="F146" s="29">
        <v>6000000</v>
      </c>
      <c r="G146" s="29">
        <v>250000</v>
      </c>
      <c r="H146" s="29">
        <v>0</v>
      </c>
      <c r="I146" s="29">
        <v>0</v>
      </c>
      <c r="J146" s="29">
        <v>300000</v>
      </c>
      <c r="K146" s="29">
        <v>162500</v>
      </c>
      <c r="L146" s="29">
        <v>1812241.43</v>
      </c>
      <c r="M146" s="29">
        <v>0</v>
      </c>
      <c r="N146" s="29">
        <v>0</v>
      </c>
      <c r="O146" s="27">
        <v>13624741.43</v>
      </c>
      <c r="P146" s="36">
        <v>9.06E-2</v>
      </c>
      <c r="Q146" s="35"/>
      <c r="R146" s="35"/>
      <c r="S146" s="35"/>
      <c r="T146" s="35"/>
      <c r="U146" s="35"/>
      <c r="V146" s="35"/>
      <c r="W146" s="35"/>
      <c r="X146" s="35"/>
      <c r="Y146" s="35"/>
      <c r="Z146" s="35"/>
      <c r="AA146" s="35"/>
      <c r="AB146" s="35"/>
      <c r="AC146" s="35"/>
      <c r="AD146" s="35"/>
      <c r="AE146" s="35"/>
      <c r="AF146" s="35"/>
      <c r="AG146" s="35"/>
    </row>
    <row r="147" spans="1:49" x14ac:dyDescent="0.2">
      <c r="A147" s="5" t="s">
        <v>37</v>
      </c>
      <c r="B147" s="29">
        <v>0</v>
      </c>
      <c r="C147" s="29">
        <v>0</v>
      </c>
      <c r="D147" s="29">
        <v>0</v>
      </c>
      <c r="E147" s="29">
        <v>0</v>
      </c>
      <c r="F147" s="29">
        <v>0</v>
      </c>
      <c r="G147" s="29">
        <v>0</v>
      </c>
      <c r="H147" s="29">
        <v>0</v>
      </c>
      <c r="I147" s="29">
        <v>0</v>
      </c>
      <c r="J147" s="29">
        <v>0</v>
      </c>
      <c r="K147" s="29">
        <v>0</v>
      </c>
      <c r="L147" s="29">
        <v>6563.97</v>
      </c>
      <c r="M147" s="29">
        <v>106068.91</v>
      </c>
      <c r="N147" s="29">
        <v>117854.32999999999</v>
      </c>
      <c r="O147" s="27">
        <v>230487.21</v>
      </c>
      <c r="P147" s="36">
        <v>1.5E-3</v>
      </c>
      <c r="Q147" s="35"/>
      <c r="R147" s="35"/>
      <c r="S147" s="35"/>
      <c r="T147" s="35"/>
      <c r="U147" s="35"/>
      <c r="V147" s="35"/>
      <c r="W147" s="35"/>
      <c r="X147" s="35"/>
      <c r="Y147" s="35"/>
      <c r="Z147" s="35"/>
      <c r="AA147" s="35"/>
      <c r="AB147" s="35"/>
      <c r="AC147" s="35"/>
      <c r="AD147" s="35"/>
      <c r="AE147" s="35"/>
      <c r="AF147" s="35"/>
      <c r="AG147" s="35"/>
    </row>
    <row r="148" spans="1:49" x14ac:dyDescent="0.2">
      <c r="A148" s="5" t="s">
        <v>22</v>
      </c>
      <c r="B148" s="29">
        <v>377457.06</v>
      </c>
      <c r="C148" s="29">
        <v>0</v>
      </c>
      <c r="D148" s="29">
        <v>0</v>
      </c>
      <c r="E148" s="29">
        <v>238000</v>
      </c>
      <c r="F148" s="29">
        <v>238000</v>
      </c>
      <c r="G148" s="29">
        <v>300000</v>
      </c>
      <c r="H148" s="29">
        <v>0</v>
      </c>
      <c r="I148" s="29">
        <v>0</v>
      </c>
      <c r="J148" s="29">
        <v>100000</v>
      </c>
      <c r="K148" s="29">
        <v>0</v>
      </c>
      <c r="L148" s="29">
        <v>0</v>
      </c>
      <c r="M148" s="29">
        <v>0</v>
      </c>
      <c r="N148" s="29">
        <v>0</v>
      </c>
      <c r="O148" s="27">
        <v>1253457.06</v>
      </c>
      <c r="P148" s="36">
        <v>8.3000000000000001E-3</v>
      </c>
      <c r="Q148" s="35"/>
      <c r="R148" s="35"/>
      <c r="S148" s="35"/>
      <c r="T148" s="35"/>
      <c r="U148" s="35"/>
      <c r="V148" s="35"/>
      <c r="W148" s="35"/>
      <c r="X148" s="35"/>
      <c r="Y148" s="35"/>
      <c r="Z148" s="35"/>
      <c r="AA148" s="35"/>
      <c r="AB148" s="35"/>
      <c r="AC148" s="35"/>
      <c r="AD148" s="35"/>
      <c r="AE148" s="35"/>
      <c r="AF148" s="35"/>
      <c r="AG148" s="35"/>
    </row>
    <row r="149" spans="1:49" x14ac:dyDescent="0.2">
      <c r="A149" s="5" t="s">
        <v>26</v>
      </c>
      <c r="B149" s="29">
        <v>0</v>
      </c>
      <c r="C149" s="29">
        <v>0</v>
      </c>
      <c r="D149" s="29">
        <v>0</v>
      </c>
      <c r="E149" s="29">
        <v>576000</v>
      </c>
      <c r="F149" s="29">
        <v>250000</v>
      </c>
      <c r="G149" s="29">
        <v>1400000</v>
      </c>
      <c r="H149" s="29">
        <v>0</v>
      </c>
      <c r="I149" s="29">
        <v>250000</v>
      </c>
      <c r="J149" s="29">
        <v>0</v>
      </c>
      <c r="K149" s="29">
        <v>0</v>
      </c>
      <c r="L149" s="29">
        <v>0</v>
      </c>
      <c r="M149" s="29">
        <v>0</v>
      </c>
      <c r="N149" s="29">
        <v>0</v>
      </c>
      <c r="O149" s="27">
        <v>2476000</v>
      </c>
      <c r="P149" s="36">
        <v>1.6500000000000001E-2</v>
      </c>
      <c r="Q149" s="35"/>
      <c r="R149" s="35"/>
      <c r="S149" s="35"/>
      <c r="T149" s="35"/>
      <c r="U149" s="35"/>
      <c r="V149" s="35"/>
      <c r="W149" s="35"/>
      <c r="X149" s="35"/>
      <c r="Y149" s="35"/>
      <c r="Z149" s="35"/>
      <c r="AA149" s="35"/>
      <c r="AB149" s="35"/>
      <c r="AC149" s="35"/>
      <c r="AD149" s="35"/>
      <c r="AE149" s="35"/>
      <c r="AF149" s="35"/>
      <c r="AG149" s="35"/>
    </row>
    <row r="150" spans="1:49" x14ac:dyDescent="0.2">
      <c r="A150" s="5" t="s">
        <v>34</v>
      </c>
      <c r="B150" s="29">
        <v>0</v>
      </c>
      <c r="C150" s="29">
        <v>0</v>
      </c>
      <c r="D150" s="29">
        <v>0</v>
      </c>
      <c r="E150" s="29">
        <v>0</v>
      </c>
      <c r="F150" s="29">
        <v>0</v>
      </c>
      <c r="G150" s="29">
        <v>0</v>
      </c>
      <c r="H150" s="29">
        <v>0</v>
      </c>
      <c r="I150" s="29">
        <v>0</v>
      </c>
      <c r="J150" s="29">
        <v>0</v>
      </c>
      <c r="K150" s="29">
        <v>0</v>
      </c>
      <c r="L150" s="29">
        <v>0</v>
      </c>
      <c r="M150" s="29">
        <v>0</v>
      </c>
      <c r="N150" s="29">
        <v>0</v>
      </c>
      <c r="O150" s="27">
        <v>0</v>
      </c>
      <c r="P150" s="36">
        <v>0</v>
      </c>
      <c r="Q150" s="35"/>
      <c r="R150" s="35"/>
      <c r="S150" s="35"/>
      <c r="T150" s="35"/>
      <c r="U150" s="35"/>
      <c r="V150" s="35"/>
      <c r="W150" s="35"/>
      <c r="X150" s="35"/>
      <c r="Y150" s="35"/>
      <c r="Z150" s="35"/>
      <c r="AA150" s="35"/>
      <c r="AB150" s="35"/>
      <c r="AC150" s="35"/>
      <c r="AD150" s="35"/>
      <c r="AE150" s="35"/>
      <c r="AF150" s="35"/>
      <c r="AG150" s="35"/>
    </row>
    <row r="151" spans="1:49" x14ac:dyDescent="0.2">
      <c r="A151" s="5" t="s">
        <v>25</v>
      </c>
      <c r="B151" s="29">
        <v>0</v>
      </c>
      <c r="C151" s="29">
        <v>0</v>
      </c>
      <c r="D151" s="29">
        <v>0</v>
      </c>
      <c r="E151" s="29">
        <v>400000</v>
      </c>
      <c r="F151" s="29">
        <v>100168.13</v>
      </c>
      <c r="G151" s="29">
        <v>825000</v>
      </c>
      <c r="H151" s="29">
        <v>0</v>
      </c>
      <c r="I151" s="29">
        <v>277500</v>
      </c>
      <c r="J151" s="29">
        <v>0</v>
      </c>
      <c r="K151" s="29">
        <v>0</v>
      </c>
      <c r="L151" s="29">
        <v>0</v>
      </c>
      <c r="M151" s="29">
        <v>0</v>
      </c>
      <c r="N151" s="29">
        <v>0</v>
      </c>
      <c r="O151" s="27">
        <v>1602668.13</v>
      </c>
      <c r="P151" s="36">
        <v>1.0699999999999999E-2</v>
      </c>
      <c r="Q151" s="35"/>
      <c r="R151" s="35"/>
      <c r="S151" s="35"/>
      <c r="T151" s="35"/>
      <c r="U151" s="35"/>
      <c r="V151" s="35"/>
      <c r="W151" s="35"/>
      <c r="X151" s="35"/>
      <c r="Y151" s="35"/>
      <c r="Z151" s="35"/>
      <c r="AA151" s="35"/>
      <c r="AB151" s="35"/>
      <c r="AC151" s="35"/>
      <c r="AD151" s="35"/>
      <c r="AE151" s="35"/>
      <c r="AF151" s="35"/>
      <c r="AG151" s="35"/>
    </row>
    <row r="152" spans="1:49" x14ac:dyDescent="0.2">
      <c r="A152" s="5" t="s">
        <v>41</v>
      </c>
      <c r="B152" s="29">
        <v>0</v>
      </c>
      <c r="C152" s="29">
        <v>100000</v>
      </c>
      <c r="D152" s="29">
        <v>0</v>
      </c>
      <c r="E152" s="29">
        <v>0</v>
      </c>
      <c r="F152" s="29">
        <v>750000</v>
      </c>
      <c r="G152" s="29">
        <v>218000</v>
      </c>
      <c r="H152" s="29">
        <v>0</v>
      </c>
      <c r="I152" s="29">
        <v>0</v>
      </c>
      <c r="J152" s="29">
        <v>0</v>
      </c>
      <c r="K152" s="29">
        <v>0</v>
      </c>
      <c r="L152" s="29">
        <v>0</v>
      </c>
      <c r="M152" s="29">
        <v>0</v>
      </c>
      <c r="N152" s="29">
        <v>0</v>
      </c>
      <c r="O152" s="27">
        <v>1068000</v>
      </c>
      <c r="P152" s="36">
        <v>7.1000000000000004E-3</v>
      </c>
      <c r="Q152" s="35"/>
      <c r="R152" s="35"/>
      <c r="S152" s="35"/>
      <c r="T152" s="35"/>
      <c r="U152" s="35"/>
      <c r="V152" s="35"/>
      <c r="W152" s="35"/>
      <c r="X152" s="35"/>
      <c r="Y152" s="35"/>
      <c r="Z152" s="35"/>
      <c r="AA152" s="35"/>
      <c r="AB152" s="35"/>
      <c r="AC152" s="35"/>
      <c r="AD152" s="35"/>
      <c r="AE152" s="35"/>
      <c r="AF152" s="35"/>
      <c r="AG152" s="35"/>
    </row>
    <row r="153" spans="1:49" x14ac:dyDescent="0.2">
      <c r="A153" s="5" t="s">
        <v>31</v>
      </c>
      <c r="B153" s="29">
        <v>0</v>
      </c>
      <c r="C153" s="29">
        <v>0</v>
      </c>
      <c r="D153" s="29">
        <v>0</v>
      </c>
      <c r="E153" s="29">
        <v>0</v>
      </c>
      <c r="F153" s="29">
        <v>0</v>
      </c>
      <c r="G153" s="29">
        <v>0</v>
      </c>
      <c r="H153" s="29">
        <v>0</v>
      </c>
      <c r="I153" s="29">
        <v>0</v>
      </c>
      <c r="J153" s="29">
        <v>0</v>
      </c>
      <c r="K153" s="29">
        <v>0</v>
      </c>
      <c r="L153" s="29">
        <v>0</v>
      </c>
      <c r="M153" s="29">
        <v>0</v>
      </c>
      <c r="N153" s="29">
        <v>0</v>
      </c>
      <c r="O153" s="27">
        <v>0</v>
      </c>
      <c r="P153" s="36">
        <v>0</v>
      </c>
      <c r="Q153" s="35"/>
      <c r="R153" s="35"/>
      <c r="S153" s="35"/>
      <c r="T153" s="35"/>
      <c r="U153" s="35"/>
      <c r="V153" s="35"/>
      <c r="W153" s="35"/>
      <c r="X153" s="35"/>
      <c r="Y153" s="35"/>
      <c r="Z153" s="35"/>
      <c r="AA153" s="35"/>
      <c r="AB153" s="35"/>
      <c r="AC153" s="35"/>
      <c r="AD153" s="35"/>
      <c r="AE153" s="35"/>
      <c r="AF153" s="35"/>
      <c r="AG153" s="35"/>
    </row>
    <row r="154" spans="1:49" x14ac:dyDescent="0.2">
      <c r="A154" s="5" t="s">
        <v>28</v>
      </c>
      <c r="B154" s="29">
        <v>0</v>
      </c>
      <c r="C154" s="29">
        <v>0</v>
      </c>
      <c r="D154" s="29">
        <v>0</v>
      </c>
      <c r="E154" s="29">
        <v>100000</v>
      </c>
      <c r="F154" s="29">
        <v>460993</v>
      </c>
      <c r="G154" s="29">
        <v>658333</v>
      </c>
      <c r="H154" s="29">
        <v>333333</v>
      </c>
      <c r="I154" s="29">
        <v>0</v>
      </c>
      <c r="J154" s="29">
        <v>0</v>
      </c>
      <c r="K154" s="29">
        <v>0</v>
      </c>
      <c r="L154" s="29">
        <v>0</v>
      </c>
      <c r="M154" s="29">
        <v>0</v>
      </c>
      <c r="N154" s="29">
        <v>0</v>
      </c>
      <c r="O154" s="27">
        <v>1552659</v>
      </c>
      <c r="P154" s="36">
        <v>1.03E-2</v>
      </c>
      <c r="Q154" s="35"/>
      <c r="R154" s="35"/>
      <c r="S154" s="35"/>
      <c r="T154" s="35"/>
      <c r="U154" s="35"/>
      <c r="V154" s="35"/>
      <c r="W154" s="35"/>
      <c r="X154" s="35"/>
      <c r="Y154" s="35"/>
      <c r="Z154" s="35"/>
      <c r="AA154" s="35"/>
      <c r="AB154" s="35"/>
      <c r="AC154" s="35"/>
      <c r="AD154" s="35"/>
      <c r="AE154" s="35"/>
      <c r="AF154" s="35"/>
      <c r="AG154" s="35"/>
    </row>
    <row r="155" spans="1:49" x14ac:dyDescent="0.2">
      <c r="A155" s="5" t="s">
        <v>13</v>
      </c>
      <c r="B155" s="29">
        <v>0</v>
      </c>
      <c r="C155" s="29">
        <v>0</v>
      </c>
      <c r="D155" s="29">
        <v>0</v>
      </c>
      <c r="E155" s="29">
        <v>0</v>
      </c>
      <c r="F155" s="29">
        <v>0</v>
      </c>
      <c r="G155" s="29">
        <v>100000</v>
      </c>
      <c r="H155" s="29">
        <v>0</v>
      </c>
      <c r="I155" s="29">
        <v>0</v>
      </c>
      <c r="J155" s="29">
        <v>0</v>
      </c>
      <c r="K155" s="29">
        <v>0</v>
      </c>
      <c r="L155" s="29">
        <v>33387.5</v>
      </c>
      <c r="M155" s="29">
        <v>539517.41</v>
      </c>
      <c r="N155" s="29">
        <v>599463.77</v>
      </c>
      <c r="O155" s="27">
        <v>1272368.6800000002</v>
      </c>
      <c r="P155" s="36">
        <v>8.5000000000000006E-3</v>
      </c>
      <c r="Q155" s="35"/>
      <c r="R155" s="35"/>
      <c r="S155" s="35"/>
      <c r="T155" s="35"/>
      <c r="U155" s="35"/>
      <c r="V155" s="35"/>
      <c r="W155" s="35"/>
      <c r="X155" s="35"/>
      <c r="Y155" s="35"/>
      <c r="Z155" s="35"/>
      <c r="AA155" s="35"/>
      <c r="AB155" s="35"/>
      <c r="AC155" s="35"/>
      <c r="AD155" s="35"/>
      <c r="AE155" s="35"/>
      <c r="AF155" s="35"/>
      <c r="AG155" s="35"/>
    </row>
    <row r="156" spans="1:49" x14ac:dyDescent="0.2">
      <c r="A156" s="5" t="s">
        <v>36</v>
      </c>
      <c r="B156" s="29">
        <v>0</v>
      </c>
      <c r="C156" s="29">
        <v>0</v>
      </c>
      <c r="D156" s="29">
        <v>0</v>
      </c>
      <c r="E156" s="29">
        <v>0</v>
      </c>
      <c r="F156" s="29">
        <v>0</v>
      </c>
      <c r="G156" s="29">
        <v>0</v>
      </c>
      <c r="H156" s="29">
        <v>0</v>
      </c>
      <c r="I156" s="29">
        <v>0</v>
      </c>
      <c r="J156" s="29">
        <v>0</v>
      </c>
      <c r="K156" s="29">
        <v>0</v>
      </c>
      <c r="L156" s="29">
        <v>0</v>
      </c>
      <c r="M156" s="29">
        <v>0</v>
      </c>
      <c r="N156" s="29">
        <v>0</v>
      </c>
      <c r="O156" s="27">
        <v>0</v>
      </c>
      <c r="P156" s="36">
        <v>0</v>
      </c>
      <c r="Q156" s="35"/>
      <c r="R156" s="35"/>
      <c r="S156" s="35"/>
      <c r="T156" s="35"/>
      <c r="U156" s="35"/>
      <c r="V156" s="35"/>
      <c r="W156" s="35"/>
      <c r="X156" s="35"/>
      <c r="Y156" s="35"/>
      <c r="Z156" s="35"/>
      <c r="AA156" s="35"/>
      <c r="AB156" s="35"/>
      <c r="AC156" s="35"/>
      <c r="AD156" s="35"/>
      <c r="AE156" s="35"/>
      <c r="AF156" s="35"/>
      <c r="AG156" s="35"/>
    </row>
    <row r="157" spans="1:49" x14ac:dyDescent="0.2">
      <c r="A157" s="17" t="s">
        <v>64</v>
      </c>
      <c r="B157" s="18">
        <v>5503070.46</v>
      </c>
      <c r="C157" s="18">
        <v>6774868.9500000002</v>
      </c>
      <c r="D157" s="18">
        <v>8963184.8900000006</v>
      </c>
      <c r="E157" s="25">
        <v>3316859.24</v>
      </c>
      <c r="F157" s="30">
        <v>16109640.700000001</v>
      </c>
      <c r="G157" s="31">
        <v>40800713.370000005</v>
      </c>
      <c r="H157" s="30">
        <v>8188598.5099999998</v>
      </c>
      <c r="I157" s="31">
        <v>15828255.800000001</v>
      </c>
      <c r="J157" s="30">
        <v>12067059.819999998</v>
      </c>
      <c r="K157" s="18">
        <v>3297546.06</v>
      </c>
      <c r="L157" s="31">
        <v>6652890.6399999997</v>
      </c>
      <c r="M157" s="30">
        <v>10839139.27</v>
      </c>
      <c r="N157" s="31">
        <v>12043487.99</v>
      </c>
      <c r="O157" s="28">
        <v>150385315.70000002</v>
      </c>
      <c r="P157" s="37">
        <v>0.99999999999999989</v>
      </c>
      <c r="Q157" s="39"/>
      <c r="R157" s="39"/>
      <c r="S157" s="39"/>
      <c r="T157" s="39"/>
      <c r="U157" s="39"/>
      <c r="V157" s="39"/>
      <c r="W157" s="39"/>
      <c r="X157" s="39"/>
      <c r="Y157" s="39"/>
      <c r="Z157" s="39"/>
      <c r="AA157" s="39"/>
      <c r="AB157" s="39"/>
      <c r="AC157" s="39"/>
      <c r="AD157" s="39"/>
      <c r="AE157" s="39"/>
      <c r="AF157" s="39"/>
      <c r="AG157" s="39"/>
      <c r="AH157" s="35"/>
      <c r="AI157" s="7"/>
      <c r="AJ157" s="7"/>
      <c r="AK157" s="7"/>
      <c r="AW157" s="15"/>
    </row>
    <row r="158" spans="1:49" x14ac:dyDescent="0.2">
      <c r="D158" s="7"/>
      <c r="E158" s="7"/>
      <c r="F158" s="7"/>
      <c r="G158" s="7"/>
      <c r="H158" s="7"/>
      <c r="I158" s="7"/>
      <c r="J158" s="7"/>
      <c r="K158" s="7"/>
      <c r="L158" s="7"/>
      <c r="M158" s="7"/>
      <c r="N158" s="7"/>
      <c r="O158" s="7"/>
    </row>
    <row r="159" spans="1:49" x14ac:dyDescent="0.2">
      <c r="D159" s="7"/>
      <c r="E159" s="7"/>
      <c r="F159" s="7"/>
      <c r="G159" s="7"/>
      <c r="H159" s="7"/>
      <c r="I159" s="7"/>
      <c r="J159" s="7"/>
      <c r="K159" s="7"/>
      <c r="L159" s="7"/>
      <c r="M159" s="7"/>
      <c r="N159" s="7"/>
      <c r="O159" s="7"/>
    </row>
    <row r="160" spans="1:49" x14ac:dyDescent="0.2">
      <c r="A160" s="17" t="s">
        <v>40</v>
      </c>
      <c r="B160" s="76"/>
      <c r="C160" s="76"/>
    </row>
    <row r="161" spans="1:33" ht="62.25" customHeight="1" x14ac:dyDescent="0.2">
      <c r="A161" s="19" t="s">
        <v>38</v>
      </c>
      <c r="B161" s="20" t="s">
        <v>823</v>
      </c>
      <c r="C161" s="20" t="s">
        <v>824</v>
      </c>
      <c r="D161" s="20" t="s">
        <v>45</v>
      </c>
      <c r="E161" s="20" t="s">
        <v>46</v>
      </c>
      <c r="F161" s="20" t="s">
        <v>47</v>
      </c>
      <c r="G161" s="20" t="s">
        <v>48</v>
      </c>
      <c r="H161" s="20" t="s">
        <v>49</v>
      </c>
      <c r="I161" s="20" t="s">
        <v>50</v>
      </c>
      <c r="J161" s="20" t="s">
        <v>825</v>
      </c>
      <c r="K161" s="20" t="s">
        <v>51</v>
      </c>
      <c r="L161" s="20" t="s">
        <v>52</v>
      </c>
      <c r="M161" s="20" t="s">
        <v>53</v>
      </c>
      <c r="N161" s="20" t="s">
        <v>54</v>
      </c>
      <c r="O161" s="20" t="s">
        <v>564</v>
      </c>
      <c r="P161" s="26" t="s">
        <v>66</v>
      </c>
      <c r="Q161" s="41"/>
      <c r="R161" s="41"/>
      <c r="S161" s="41"/>
      <c r="T161" s="41"/>
      <c r="U161" s="41"/>
      <c r="V161" s="41"/>
      <c r="W161" s="41"/>
      <c r="X161" s="41"/>
      <c r="Y161" s="41"/>
      <c r="Z161" s="41"/>
      <c r="AA161" s="41"/>
      <c r="AB161" s="41"/>
      <c r="AC161" s="41"/>
      <c r="AD161" s="41"/>
      <c r="AE161" s="41"/>
      <c r="AF161" s="41"/>
      <c r="AG161" s="41"/>
    </row>
    <row r="162" spans="1:33" x14ac:dyDescent="0.2">
      <c r="A162" s="5" t="s">
        <v>14</v>
      </c>
      <c r="B162" s="29">
        <v>0</v>
      </c>
      <c r="C162" s="29">
        <v>0</v>
      </c>
      <c r="D162" s="29">
        <v>5000000</v>
      </c>
      <c r="E162" s="29">
        <v>116500</v>
      </c>
      <c r="F162" s="29">
        <v>0</v>
      </c>
      <c r="G162" s="29">
        <v>0</v>
      </c>
      <c r="H162" s="29">
        <v>0</v>
      </c>
      <c r="I162" s="29">
        <v>0</v>
      </c>
      <c r="J162" s="29">
        <v>0</v>
      </c>
      <c r="K162" s="29">
        <v>0</v>
      </c>
      <c r="L162" s="29">
        <v>0</v>
      </c>
      <c r="M162" s="29">
        <v>0</v>
      </c>
      <c r="N162" s="29">
        <v>0</v>
      </c>
      <c r="O162" s="27">
        <v>5116500</v>
      </c>
      <c r="P162" s="36">
        <v>0.22109999999999999</v>
      </c>
      <c r="Q162" s="35"/>
      <c r="R162" s="35"/>
      <c r="S162" s="35"/>
      <c r="T162" s="35"/>
      <c r="U162" s="35"/>
      <c r="V162" s="35"/>
      <c r="W162" s="35"/>
      <c r="X162" s="35"/>
      <c r="Y162" s="35"/>
      <c r="Z162" s="35"/>
      <c r="AA162" s="35"/>
      <c r="AB162" s="35"/>
      <c r="AC162" s="35"/>
      <c r="AD162" s="35"/>
      <c r="AE162" s="35"/>
      <c r="AF162" s="35"/>
      <c r="AG162" s="35"/>
    </row>
    <row r="163" spans="1:33" x14ac:dyDescent="0.2">
      <c r="A163" s="5" t="s">
        <v>21</v>
      </c>
      <c r="B163" s="29">
        <v>0</v>
      </c>
      <c r="C163" s="29">
        <v>0</v>
      </c>
      <c r="D163" s="29">
        <v>0</v>
      </c>
      <c r="E163" s="29">
        <v>0</v>
      </c>
      <c r="F163" s="29">
        <v>200000</v>
      </c>
      <c r="G163" s="29">
        <v>0</v>
      </c>
      <c r="H163" s="29">
        <v>0</v>
      </c>
      <c r="I163" s="29">
        <v>0</v>
      </c>
      <c r="J163" s="29">
        <v>0</v>
      </c>
      <c r="K163" s="29">
        <v>0</v>
      </c>
      <c r="L163" s="29">
        <v>0</v>
      </c>
      <c r="M163" s="29">
        <v>0</v>
      </c>
      <c r="N163" s="29">
        <v>0</v>
      </c>
      <c r="O163" s="27">
        <v>200000</v>
      </c>
      <c r="P163" s="36">
        <v>8.6E-3</v>
      </c>
      <c r="Q163" s="35"/>
      <c r="R163" s="35"/>
      <c r="S163" s="35"/>
      <c r="T163" s="35"/>
      <c r="U163" s="35"/>
      <c r="V163" s="35"/>
      <c r="W163" s="35"/>
      <c r="X163" s="35"/>
      <c r="Y163" s="35"/>
      <c r="Z163" s="35"/>
      <c r="AA163" s="35"/>
      <c r="AB163" s="35"/>
      <c r="AC163" s="35"/>
      <c r="AD163" s="35"/>
      <c r="AE163" s="35"/>
      <c r="AF163" s="35"/>
      <c r="AG163" s="35"/>
    </row>
    <row r="164" spans="1:33" x14ac:dyDescent="0.2">
      <c r="A164" s="5" t="s">
        <v>23</v>
      </c>
      <c r="B164" s="29">
        <v>0</v>
      </c>
      <c r="C164" s="29">
        <v>0</v>
      </c>
      <c r="D164" s="29">
        <v>0</v>
      </c>
      <c r="E164" s="29">
        <v>0</v>
      </c>
      <c r="F164" s="29">
        <v>0</v>
      </c>
      <c r="G164" s="29">
        <v>0</v>
      </c>
      <c r="H164" s="29">
        <v>0</v>
      </c>
      <c r="I164" s="29">
        <v>0</v>
      </c>
      <c r="J164" s="29">
        <v>809469.06</v>
      </c>
      <c r="K164" s="29">
        <v>0</v>
      </c>
      <c r="L164" s="29">
        <v>0</v>
      </c>
      <c r="M164" s="29">
        <v>0</v>
      </c>
      <c r="N164" s="29">
        <v>0</v>
      </c>
      <c r="O164" s="27">
        <v>809469.06</v>
      </c>
      <c r="P164" s="36">
        <v>3.5000000000000003E-2</v>
      </c>
      <c r="Q164" s="35"/>
      <c r="R164" s="35"/>
      <c r="S164" s="35"/>
      <c r="T164" s="35"/>
      <c r="U164" s="35"/>
      <c r="V164" s="35"/>
      <c r="W164" s="35"/>
      <c r="X164" s="35"/>
      <c r="Y164" s="35"/>
      <c r="Z164" s="35"/>
      <c r="AA164" s="35"/>
      <c r="AB164" s="35"/>
      <c r="AC164" s="35"/>
      <c r="AD164" s="35"/>
      <c r="AE164" s="35"/>
      <c r="AF164" s="35"/>
      <c r="AG164" s="35"/>
    </row>
    <row r="165" spans="1:33" x14ac:dyDescent="0.2">
      <c r="A165" s="5" t="s">
        <v>33</v>
      </c>
      <c r="B165" s="29">
        <v>0</v>
      </c>
      <c r="C165" s="29">
        <v>0</v>
      </c>
      <c r="D165" s="29">
        <v>0</v>
      </c>
      <c r="E165" s="29">
        <v>0</v>
      </c>
      <c r="F165" s="29">
        <v>0</v>
      </c>
      <c r="G165" s="29">
        <v>0</v>
      </c>
      <c r="H165" s="29">
        <v>0</v>
      </c>
      <c r="I165" s="29">
        <v>0</v>
      </c>
      <c r="J165" s="29">
        <v>0</v>
      </c>
      <c r="K165" s="29">
        <v>0</v>
      </c>
      <c r="L165" s="29">
        <v>0</v>
      </c>
      <c r="M165" s="29">
        <v>0</v>
      </c>
      <c r="N165" s="29">
        <v>0</v>
      </c>
      <c r="O165" s="27">
        <v>0</v>
      </c>
      <c r="P165" s="36">
        <v>0</v>
      </c>
      <c r="Q165" s="35"/>
      <c r="R165" s="35"/>
      <c r="S165" s="35"/>
      <c r="T165" s="35"/>
      <c r="U165" s="35"/>
      <c r="V165" s="35"/>
      <c r="W165" s="35"/>
      <c r="X165" s="35"/>
      <c r="Y165" s="35"/>
      <c r="Z165" s="35"/>
      <c r="AA165" s="35"/>
      <c r="AB165" s="35"/>
      <c r="AC165" s="35"/>
      <c r="AD165" s="35"/>
      <c r="AE165" s="35"/>
      <c r="AF165" s="35"/>
      <c r="AG165" s="35"/>
    </row>
    <row r="166" spans="1:33" x14ac:dyDescent="0.2">
      <c r="A166" s="5" t="s">
        <v>35</v>
      </c>
      <c r="B166" s="29">
        <v>0</v>
      </c>
      <c r="C166" s="29">
        <v>269000</v>
      </c>
      <c r="D166" s="29">
        <v>479000</v>
      </c>
      <c r="E166" s="29">
        <v>100000</v>
      </c>
      <c r="F166" s="29">
        <v>0</v>
      </c>
      <c r="G166" s="29">
        <v>0</v>
      </c>
      <c r="H166" s="29">
        <v>298696.36</v>
      </c>
      <c r="I166" s="29">
        <v>0</v>
      </c>
      <c r="J166" s="29">
        <v>0</v>
      </c>
      <c r="K166" s="29">
        <v>0</v>
      </c>
      <c r="L166" s="29">
        <v>0</v>
      </c>
      <c r="M166" s="29">
        <v>0</v>
      </c>
      <c r="N166" s="29">
        <v>0</v>
      </c>
      <c r="O166" s="27">
        <v>1146696.3599999999</v>
      </c>
      <c r="P166" s="36">
        <v>4.9500000000000002E-2</v>
      </c>
      <c r="Q166" s="35"/>
      <c r="R166" s="35"/>
      <c r="S166" s="35"/>
      <c r="T166" s="35"/>
      <c r="U166" s="35"/>
      <c r="V166" s="35"/>
      <c r="W166" s="35"/>
      <c r="X166" s="35"/>
      <c r="Y166" s="35"/>
      <c r="Z166" s="35"/>
      <c r="AA166" s="35"/>
      <c r="AB166" s="35"/>
      <c r="AC166" s="35"/>
      <c r="AD166" s="35"/>
      <c r="AE166" s="35"/>
      <c r="AF166" s="35"/>
      <c r="AG166" s="35"/>
    </row>
    <row r="167" spans="1:33" x14ac:dyDescent="0.2">
      <c r="A167" s="5" t="s">
        <v>30</v>
      </c>
      <c r="B167" s="29">
        <v>100000</v>
      </c>
      <c r="C167" s="29">
        <v>0</v>
      </c>
      <c r="D167" s="29">
        <v>0</v>
      </c>
      <c r="E167" s="29">
        <v>0</v>
      </c>
      <c r="F167" s="29">
        <v>120896</v>
      </c>
      <c r="G167" s="29">
        <v>220000</v>
      </c>
      <c r="H167" s="29">
        <v>0</v>
      </c>
      <c r="I167" s="29">
        <v>0</v>
      </c>
      <c r="J167" s="29">
        <v>115000</v>
      </c>
      <c r="K167" s="29">
        <v>0</v>
      </c>
      <c r="L167" s="29">
        <v>0</v>
      </c>
      <c r="M167" s="29">
        <v>0</v>
      </c>
      <c r="N167" s="29">
        <v>0</v>
      </c>
      <c r="O167" s="27">
        <v>555896</v>
      </c>
      <c r="P167" s="36">
        <v>2.4E-2</v>
      </c>
      <c r="Q167" s="35"/>
      <c r="R167" s="35"/>
      <c r="S167" s="35"/>
      <c r="T167" s="35"/>
      <c r="U167" s="35"/>
      <c r="V167" s="35"/>
      <c r="W167" s="35"/>
      <c r="X167" s="35"/>
      <c r="Y167" s="35"/>
      <c r="Z167" s="35"/>
      <c r="AA167" s="35"/>
      <c r="AB167" s="35"/>
      <c r="AC167" s="35"/>
      <c r="AD167" s="35"/>
      <c r="AE167" s="35"/>
      <c r="AF167" s="35"/>
      <c r="AG167" s="35"/>
    </row>
    <row r="168" spans="1:33" x14ac:dyDescent="0.2">
      <c r="A168" s="5" t="s">
        <v>27</v>
      </c>
      <c r="B168" s="29">
        <v>100000</v>
      </c>
      <c r="C168" s="29">
        <v>3180000</v>
      </c>
      <c r="D168" s="29">
        <v>400000</v>
      </c>
      <c r="E168" s="29">
        <v>1320010</v>
      </c>
      <c r="F168" s="29">
        <v>1410000</v>
      </c>
      <c r="G168" s="29">
        <v>2087709.1400000001</v>
      </c>
      <c r="H168" s="29">
        <v>153000</v>
      </c>
      <c r="I168" s="29">
        <v>1450000</v>
      </c>
      <c r="J168" s="29">
        <v>405000</v>
      </c>
      <c r="K168" s="29">
        <v>0</v>
      </c>
      <c r="L168" s="29">
        <v>0</v>
      </c>
      <c r="M168" s="29">
        <v>0</v>
      </c>
      <c r="N168" s="29">
        <v>0</v>
      </c>
      <c r="O168" s="27">
        <v>10505719.140000001</v>
      </c>
      <c r="P168" s="36">
        <v>0.45390000000000003</v>
      </c>
      <c r="Q168" s="35"/>
      <c r="R168" s="35"/>
      <c r="S168" s="35"/>
      <c r="T168" s="35"/>
      <c r="U168" s="35"/>
      <c r="V168" s="35"/>
      <c r="W168" s="35"/>
      <c r="X168" s="35"/>
      <c r="Y168" s="35"/>
      <c r="Z168" s="35"/>
      <c r="AA168" s="35"/>
      <c r="AB168" s="35"/>
      <c r="AC168" s="35"/>
      <c r="AD168" s="35"/>
      <c r="AE168" s="35"/>
      <c r="AF168" s="35"/>
      <c r="AG168" s="35"/>
    </row>
    <row r="169" spans="1:33" x14ac:dyDescent="0.2">
      <c r="A169" s="5" t="s">
        <v>37</v>
      </c>
      <c r="B169" s="29">
        <v>0</v>
      </c>
      <c r="C169" s="29">
        <v>0</v>
      </c>
      <c r="D169" s="29">
        <v>0</v>
      </c>
      <c r="E169" s="29">
        <v>0</v>
      </c>
      <c r="F169" s="29">
        <v>0</v>
      </c>
      <c r="G169" s="29">
        <v>125000</v>
      </c>
      <c r="H169" s="29">
        <v>0</v>
      </c>
      <c r="I169" s="29">
        <v>0</v>
      </c>
      <c r="J169" s="29">
        <v>0</v>
      </c>
      <c r="K169" s="29">
        <v>0</v>
      </c>
      <c r="L169" s="29">
        <v>0</v>
      </c>
      <c r="M169" s="29">
        <v>0</v>
      </c>
      <c r="N169" s="29">
        <v>0</v>
      </c>
      <c r="O169" s="27">
        <v>125000</v>
      </c>
      <c r="P169" s="36">
        <v>5.4000000000000003E-3</v>
      </c>
      <c r="Q169" s="35"/>
      <c r="R169" s="35"/>
      <c r="S169" s="35"/>
      <c r="T169" s="35"/>
      <c r="U169" s="35"/>
      <c r="V169" s="35"/>
      <c r="W169" s="35"/>
      <c r="X169" s="35"/>
      <c r="Y169" s="35"/>
      <c r="Z169" s="35"/>
      <c r="AA169" s="35"/>
      <c r="AB169" s="35"/>
      <c r="AC169" s="35"/>
      <c r="AD169" s="35"/>
      <c r="AE169" s="35"/>
      <c r="AF169" s="35"/>
      <c r="AG169" s="35"/>
    </row>
    <row r="170" spans="1:33" x14ac:dyDescent="0.2">
      <c r="A170" s="5" t="s">
        <v>22</v>
      </c>
      <c r="B170" s="29">
        <v>0</v>
      </c>
      <c r="C170" s="29">
        <v>0</v>
      </c>
      <c r="D170" s="29">
        <v>0</v>
      </c>
      <c r="E170" s="29">
        <v>0</v>
      </c>
      <c r="F170" s="29">
        <v>0</v>
      </c>
      <c r="G170" s="29">
        <v>0</v>
      </c>
      <c r="H170" s="29">
        <v>0</v>
      </c>
      <c r="I170" s="29">
        <v>0</v>
      </c>
      <c r="J170" s="29">
        <v>0</v>
      </c>
      <c r="K170" s="29">
        <v>0</v>
      </c>
      <c r="L170" s="29">
        <v>0</v>
      </c>
      <c r="M170" s="29">
        <v>0</v>
      </c>
      <c r="N170" s="29">
        <v>0</v>
      </c>
      <c r="O170" s="27">
        <v>0</v>
      </c>
      <c r="P170" s="36">
        <v>0</v>
      </c>
      <c r="Q170" s="35"/>
      <c r="R170" s="35"/>
      <c r="S170" s="35"/>
      <c r="T170" s="35"/>
      <c r="U170" s="35"/>
      <c r="V170" s="35"/>
      <c r="W170" s="35"/>
      <c r="X170" s="35"/>
      <c r="Y170" s="35"/>
      <c r="Z170" s="35"/>
      <c r="AA170" s="35"/>
      <c r="AB170" s="35"/>
      <c r="AC170" s="35"/>
      <c r="AD170" s="35"/>
      <c r="AE170" s="35"/>
      <c r="AF170" s="35"/>
      <c r="AG170" s="35"/>
    </row>
    <row r="171" spans="1:33" x14ac:dyDescent="0.2">
      <c r="A171" s="5" t="s">
        <v>26</v>
      </c>
      <c r="B171" s="29">
        <v>0</v>
      </c>
      <c r="C171" s="29">
        <v>0</v>
      </c>
      <c r="D171" s="29">
        <v>0</v>
      </c>
      <c r="E171" s="29">
        <v>100000</v>
      </c>
      <c r="F171" s="29">
        <v>1908741.5</v>
      </c>
      <c r="G171" s="29">
        <v>537088.38</v>
      </c>
      <c r="H171" s="29">
        <v>0</v>
      </c>
      <c r="I171" s="29">
        <v>0</v>
      </c>
      <c r="J171" s="29">
        <v>0</v>
      </c>
      <c r="K171" s="29">
        <v>0</v>
      </c>
      <c r="L171" s="29">
        <v>0</v>
      </c>
      <c r="M171" s="29">
        <v>0</v>
      </c>
      <c r="N171" s="29">
        <v>0</v>
      </c>
      <c r="O171" s="27">
        <v>2545829.88</v>
      </c>
      <c r="P171" s="36">
        <v>0.11</v>
      </c>
      <c r="Q171" s="35"/>
      <c r="R171" s="35"/>
      <c r="S171" s="35"/>
      <c r="T171" s="35"/>
      <c r="U171" s="35"/>
      <c r="V171" s="35"/>
      <c r="W171" s="35"/>
      <c r="X171" s="35"/>
      <c r="Y171" s="35"/>
      <c r="Z171" s="35"/>
      <c r="AA171" s="35"/>
      <c r="AB171" s="35"/>
      <c r="AC171" s="35"/>
      <c r="AD171" s="35"/>
      <c r="AE171" s="35"/>
      <c r="AF171" s="35"/>
      <c r="AG171" s="35"/>
    </row>
    <row r="172" spans="1:33" x14ac:dyDescent="0.2">
      <c r="A172" s="5" t="s">
        <v>34</v>
      </c>
      <c r="B172" s="29">
        <v>0</v>
      </c>
      <c r="C172" s="29">
        <v>0</v>
      </c>
      <c r="D172" s="29">
        <v>0</v>
      </c>
      <c r="E172" s="29">
        <v>0</v>
      </c>
      <c r="F172" s="29">
        <v>0</v>
      </c>
      <c r="G172" s="29">
        <v>0</v>
      </c>
      <c r="H172" s="29">
        <v>0</v>
      </c>
      <c r="I172" s="29">
        <v>0</v>
      </c>
      <c r="J172" s="29">
        <v>0</v>
      </c>
      <c r="K172" s="29">
        <v>0</v>
      </c>
      <c r="L172" s="29">
        <v>0</v>
      </c>
      <c r="M172" s="29">
        <v>0</v>
      </c>
      <c r="N172" s="29">
        <v>0</v>
      </c>
      <c r="O172" s="27">
        <v>0</v>
      </c>
      <c r="P172" s="36">
        <v>0</v>
      </c>
      <c r="Q172" s="35"/>
      <c r="R172" s="35"/>
      <c r="S172" s="35"/>
      <c r="T172" s="35"/>
      <c r="U172" s="35"/>
      <c r="V172" s="35"/>
      <c r="W172" s="35"/>
      <c r="X172" s="35"/>
      <c r="Y172" s="35"/>
      <c r="Z172" s="35"/>
      <c r="AA172" s="35"/>
      <c r="AB172" s="35"/>
      <c r="AC172" s="35"/>
      <c r="AD172" s="35"/>
      <c r="AE172" s="35"/>
      <c r="AF172" s="35"/>
      <c r="AG172" s="35"/>
    </row>
    <row r="173" spans="1:33" x14ac:dyDescent="0.2">
      <c r="A173" s="5" t="s">
        <v>25</v>
      </c>
      <c r="B173" s="29">
        <v>0</v>
      </c>
      <c r="C173" s="29">
        <v>0</v>
      </c>
      <c r="D173" s="29">
        <v>0</v>
      </c>
      <c r="E173" s="29">
        <v>0</v>
      </c>
      <c r="F173" s="29">
        <v>0</v>
      </c>
      <c r="G173" s="29">
        <v>100000</v>
      </c>
      <c r="H173" s="29">
        <v>0</v>
      </c>
      <c r="I173" s="29">
        <v>0</v>
      </c>
      <c r="J173" s="29">
        <v>0</v>
      </c>
      <c r="K173" s="29">
        <v>0</v>
      </c>
      <c r="L173" s="29">
        <v>0</v>
      </c>
      <c r="M173" s="29">
        <v>0</v>
      </c>
      <c r="N173" s="29">
        <v>0</v>
      </c>
      <c r="O173" s="27">
        <v>100000</v>
      </c>
      <c r="P173" s="36">
        <v>4.3E-3</v>
      </c>
      <c r="Q173" s="35"/>
      <c r="R173" s="35"/>
      <c r="S173" s="35"/>
      <c r="T173" s="35"/>
      <c r="U173" s="35"/>
      <c r="V173" s="35"/>
      <c r="W173" s="35"/>
      <c r="X173" s="35"/>
      <c r="Y173" s="35"/>
      <c r="Z173" s="35"/>
      <c r="AA173" s="35"/>
      <c r="AB173" s="35"/>
      <c r="AC173" s="35"/>
      <c r="AD173" s="35"/>
      <c r="AE173" s="35"/>
      <c r="AF173" s="35"/>
      <c r="AG173" s="35"/>
    </row>
    <row r="174" spans="1:33" x14ac:dyDescent="0.2">
      <c r="A174" s="5" t="s">
        <v>41</v>
      </c>
      <c r="B174" s="29">
        <v>0</v>
      </c>
      <c r="C174" s="29">
        <v>0</v>
      </c>
      <c r="D174" s="29">
        <v>0</v>
      </c>
      <c r="E174" s="29">
        <v>0</v>
      </c>
      <c r="F174" s="29">
        <v>0</v>
      </c>
      <c r="G174" s="29">
        <v>518500</v>
      </c>
      <c r="H174" s="29">
        <v>0</v>
      </c>
      <c r="I174" s="29">
        <v>0</v>
      </c>
      <c r="J174" s="29">
        <v>0</v>
      </c>
      <c r="K174" s="29">
        <v>0</v>
      </c>
      <c r="L174" s="29">
        <v>0</v>
      </c>
      <c r="M174" s="29">
        <v>0</v>
      </c>
      <c r="N174" s="29">
        <v>0</v>
      </c>
      <c r="O174" s="27">
        <v>518500</v>
      </c>
      <c r="P174" s="36">
        <v>2.24E-2</v>
      </c>
      <c r="Q174" s="35"/>
      <c r="R174" s="35"/>
      <c r="S174" s="35"/>
      <c r="T174" s="35"/>
      <c r="U174" s="35"/>
      <c r="V174" s="35"/>
      <c r="W174" s="35"/>
      <c r="X174" s="35"/>
      <c r="Y174" s="35"/>
      <c r="Z174" s="35"/>
      <c r="AA174" s="35"/>
      <c r="AB174" s="35"/>
      <c r="AC174" s="35"/>
      <c r="AD174" s="35"/>
      <c r="AE174" s="35"/>
      <c r="AF174" s="35"/>
      <c r="AG174" s="35"/>
    </row>
    <row r="175" spans="1:33" x14ac:dyDescent="0.2">
      <c r="A175" s="5" t="s">
        <v>31</v>
      </c>
      <c r="B175" s="29">
        <v>0</v>
      </c>
      <c r="C175" s="29">
        <v>0</v>
      </c>
      <c r="D175" s="29">
        <v>0</v>
      </c>
      <c r="E175" s="29">
        <v>0</v>
      </c>
      <c r="F175" s="29">
        <v>0</v>
      </c>
      <c r="G175" s="29">
        <v>0</v>
      </c>
      <c r="H175" s="29">
        <v>0</v>
      </c>
      <c r="I175" s="29">
        <v>0</v>
      </c>
      <c r="J175" s="29">
        <v>0</v>
      </c>
      <c r="K175" s="29">
        <v>0</v>
      </c>
      <c r="L175" s="29">
        <v>0</v>
      </c>
      <c r="M175" s="29">
        <v>0</v>
      </c>
      <c r="N175" s="29">
        <v>0</v>
      </c>
      <c r="O175" s="27">
        <v>0</v>
      </c>
      <c r="P175" s="36">
        <v>0</v>
      </c>
      <c r="Q175" s="35"/>
      <c r="R175" s="35"/>
      <c r="S175" s="35"/>
      <c r="T175" s="35"/>
      <c r="U175" s="35"/>
      <c r="V175" s="35"/>
      <c r="W175" s="35"/>
      <c r="X175" s="35"/>
      <c r="Y175" s="35"/>
      <c r="Z175" s="35"/>
      <c r="AA175" s="35"/>
      <c r="AB175" s="35"/>
      <c r="AC175" s="35"/>
      <c r="AD175" s="35"/>
      <c r="AE175" s="35"/>
      <c r="AF175" s="35"/>
      <c r="AG175" s="35"/>
    </row>
    <row r="176" spans="1:33" x14ac:dyDescent="0.2">
      <c r="A176" s="5" t="s">
        <v>28</v>
      </c>
      <c r="B176" s="29">
        <v>100000</v>
      </c>
      <c r="C176" s="29">
        <v>0</v>
      </c>
      <c r="D176" s="29">
        <v>0</v>
      </c>
      <c r="E176" s="29">
        <v>0</v>
      </c>
      <c r="F176" s="29">
        <v>1220000</v>
      </c>
      <c r="G176" s="29">
        <v>0</v>
      </c>
      <c r="H176" s="29">
        <v>0</v>
      </c>
      <c r="I176" s="29">
        <v>0</v>
      </c>
      <c r="J176" s="29">
        <v>0</v>
      </c>
      <c r="K176" s="29">
        <v>0</v>
      </c>
      <c r="L176" s="29">
        <v>0</v>
      </c>
      <c r="M176" s="29">
        <v>0</v>
      </c>
      <c r="N176" s="29">
        <v>0</v>
      </c>
      <c r="O176" s="27">
        <v>1320000</v>
      </c>
      <c r="P176" s="36">
        <v>5.7000000000000002E-2</v>
      </c>
      <c r="Q176" s="35"/>
      <c r="R176" s="35"/>
      <c r="S176" s="35"/>
      <c r="T176" s="35"/>
      <c r="U176" s="35"/>
      <c r="V176" s="35"/>
      <c r="W176" s="35"/>
      <c r="X176" s="35"/>
      <c r="Y176" s="35"/>
      <c r="Z176" s="35"/>
      <c r="AA176" s="35"/>
      <c r="AB176" s="35"/>
      <c r="AC176" s="35"/>
      <c r="AD176" s="35"/>
      <c r="AE176" s="35"/>
      <c r="AF176" s="35"/>
      <c r="AG176" s="35"/>
    </row>
    <row r="177" spans="1:49" x14ac:dyDescent="0.2">
      <c r="A177" s="5" t="s">
        <v>13</v>
      </c>
      <c r="B177" s="29">
        <v>0</v>
      </c>
      <c r="C177" s="29">
        <v>0</v>
      </c>
      <c r="D177" s="29">
        <v>0</v>
      </c>
      <c r="E177" s="29">
        <v>0</v>
      </c>
      <c r="F177" s="29">
        <v>0</v>
      </c>
      <c r="G177" s="29">
        <v>0</v>
      </c>
      <c r="H177" s="29">
        <v>0</v>
      </c>
      <c r="I177" s="29">
        <v>0</v>
      </c>
      <c r="J177" s="29">
        <v>0</v>
      </c>
      <c r="K177" s="29">
        <v>0</v>
      </c>
      <c r="L177" s="29">
        <v>0</v>
      </c>
      <c r="M177" s="29">
        <v>0</v>
      </c>
      <c r="N177" s="29">
        <v>0</v>
      </c>
      <c r="O177" s="27">
        <v>0</v>
      </c>
      <c r="P177" s="36">
        <v>0</v>
      </c>
      <c r="Q177" s="35"/>
      <c r="R177" s="35"/>
      <c r="S177" s="35"/>
      <c r="T177" s="35"/>
      <c r="U177" s="35"/>
      <c r="V177" s="35"/>
      <c r="W177" s="35"/>
      <c r="X177" s="35"/>
      <c r="Y177" s="35"/>
      <c r="Z177" s="35"/>
      <c r="AA177" s="35"/>
      <c r="AB177" s="35"/>
      <c r="AC177" s="35"/>
      <c r="AD177" s="35"/>
      <c r="AE177" s="35"/>
      <c r="AF177" s="35"/>
      <c r="AG177" s="35"/>
    </row>
    <row r="178" spans="1:49" x14ac:dyDescent="0.2">
      <c r="A178" s="5" t="s">
        <v>36</v>
      </c>
      <c r="B178" s="29">
        <v>100000</v>
      </c>
      <c r="C178" s="29">
        <v>0</v>
      </c>
      <c r="D178" s="29">
        <v>0</v>
      </c>
      <c r="E178" s="29">
        <v>0</v>
      </c>
      <c r="F178" s="29">
        <v>100000</v>
      </c>
      <c r="G178" s="29">
        <v>0</v>
      </c>
      <c r="H178" s="29">
        <v>0</v>
      </c>
      <c r="I178" s="29">
        <v>0</v>
      </c>
      <c r="J178" s="29">
        <v>0</v>
      </c>
      <c r="K178" s="29">
        <v>0</v>
      </c>
      <c r="L178" s="29">
        <v>0</v>
      </c>
      <c r="M178" s="29">
        <v>0</v>
      </c>
      <c r="N178" s="29">
        <v>0</v>
      </c>
      <c r="O178" s="27">
        <v>200000</v>
      </c>
      <c r="P178" s="36">
        <v>8.6E-3</v>
      </c>
      <c r="Q178" s="35"/>
      <c r="R178" s="35"/>
      <c r="S178" s="35"/>
      <c r="T178" s="35"/>
      <c r="U178" s="35"/>
      <c r="V178" s="35"/>
      <c r="W178" s="35"/>
      <c r="X178" s="35"/>
      <c r="Y178" s="35"/>
      <c r="Z178" s="35"/>
      <c r="AA178" s="35"/>
      <c r="AB178" s="35"/>
      <c r="AC178" s="35"/>
      <c r="AD178" s="35"/>
      <c r="AE178" s="35"/>
      <c r="AF178" s="35"/>
      <c r="AG178" s="35"/>
    </row>
    <row r="179" spans="1:49" x14ac:dyDescent="0.2">
      <c r="A179" s="17" t="s">
        <v>64</v>
      </c>
      <c r="B179" s="18">
        <v>400000</v>
      </c>
      <c r="C179" s="18">
        <v>3449000</v>
      </c>
      <c r="D179" s="18">
        <v>5879000</v>
      </c>
      <c r="E179" s="25">
        <v>1636510</v>
      </c>
      <c r="F179" s="30">
        <v>4959637.5</v>
      </c>
      <c r="G179" s="31">
        <v>3588297.52</v>
      </c>
      <c r="H179" s="30">
        <v>451696.36</v>
      </c>
      <c r="I179" s="31">
        <v>1450000</v>
      </c>
      <c r="J179" s="30">
        <v>1329469.06</v>
      </c>
      <c r="K179" s="18">
        <v>0</v>
      </c>
      <c r="L179" s="31">
        <v>0</v>
      </c>
      <c r="M179" s="30">
        <v>0</v>
      </c>
      <c r="N179" s="31">
        <v>0</v>
      </c>
      <c r="O179" s="28">
        <v>23143610.440000001</v>
      </c>
      <c r="P179" s="37">
        <v>0.99980000000000002</v>
      </c>
      <c r="Q179" s="39"/>
      <c r="R179" s="39"/>
      <c r="S179" s="39"/>
      <c r="T179" s="39"/>
      <c r="U179" s="39"/>
      <c r="V179" s="39"/>
      <c r="W179" s="39"/>
      <c r="X179" s="39"/>
      <c r="Y179" s="39"/>
      <c r="Z179" s="39"/>
      <c r="AA179" s="39"/>
      <c r="AB179" s="39"/>
      <c r="AC179" s="39"/>
      <c r="AD179" s="39"/>
      <c r="AE179" s="39"/>
      <c r="AF179" s="39"/>
      <c r="AG179" s="39"/>
      <c r="AH179" s="35"/>
      <c r="AI179" s="7"/>
      <c r="AJ179" s="7"/>
      <c r="AK179" s="7"/>
      <c r="AW179" s="15"/>
    </row>
    <row r="180" spans="1:49" x14ac:dyDescent="0.2">
      <c r="D180" s="7"/>
      <c r="E180" s="7"/>
      <c r="F180" s="7"/>
      <c r="G180" s="7"/>
      <c r="H180" s="7"/>
      <c r="I180" s="7"/>
      <c r="J180" s="7"/>
      <c r="K180" s="7"/>
      <c r="L180" s="7"/>
      <c r="M180" s="7"/>
      <c r="N180" s="7"/>
      <c r="O180" s="7"/>
    </row>
    <row r="182" spans="1:49" x14ac:dyDescent="0.2">
      <c r="A182" s="1" t="s">
        <v>387</v>
      </c>
      <c r="B182" s="7">
        <v>19873194.629999999</v>
      </c>
      <c r="C182" s="7">
        <v>23927314.649999999</v>
      </c>
      <c r="D182" s="7">
        <v>19304763.890000001</v>
      </c>
      <c r="E182" s="7">
        <v>22919661.870000001</v>
      </c>
      <c r="F182" s="7">
        <v>45701290.640000008</v>
      </c>
      <c r="G182" s="7">
        <v>133473591.23</v>
      </c>
      <c r="H182" s="7">
        <v>21200368.469999999</v>
      </c>
      <c r="I182" s="7">
        <v>21708205.800000001</v>
      </c>
      <c r="J182" s="7">
        <v>46783376.129999995</v>
      </c>
      <c r="K182" s="7">
        <v>24270495.880000003</v>
      </c>
      <c r="L182" s="7">
        <v>25839793.270000003</v>
      </c>
      <c r="M182" s="7">
        <v>26534246.959999997</v>
      </c>
      <c r="N182" s="7">
        <v>29482496.469999999</v>
      </c>
      <c r="O182" s="7">
        <v>461018799.88999999</v>
      </c>
    </row>
    <row r="561" spans="3:3" x14ac:dyDescent="0.2">
      <c r="C561" s="10">
        <v>121</v>
      </c>
    </row>
    <row r="562" spans="3:3" x14ac:dyDescent="0.2">
      <c r="C562" s="10">
        <v>121</v>
      </c>
    </row>
    <row r="564" spans="3:3" x14ac:dyDescent="0.2">
      <c r="C564" s="10">
        <v>121</v>
      </c>
    </row>
    <row r="565" spans="3:3" x14ac:dyDescent="0.2">
      <c r="C565" s="10">
        <v>121</v>
      </c>
    </row>
    <row r="566" spans="3:3" x14ac:dyDescent="0.2">
      <c r="C566" s="10">
        <v>121</v>
      </c>
    </row>
    <row r="569" spans="3:3" x14ac:dyDescent="0.2">
      <c r="C569" s="10">
        <v>605</v>
      </c>
    </row>
    <row r="925" spans="1:50" s="2" customFormat="1" x14ac:dyDescent="0.2">
      <c r="A925" s="7"/>
      <c r="B925" s="7"/>
      <c r="C925" s="7"/>
      <c r="Q925" s="40"/>
      <c r="R925" s="40"/>
      <c r="S925" s="40"/>
      <c r="T925" s="40"/>
      <c r="U925" s="40"/>
      <c r="V925" s="40"/>
      <c r="W925" s="40"/>
      <c r="X925" s="40"/>
      <c r="Y925" s="40"/>
      <c r="Z925" s="40"/>
      <c r="AA925" s="40"/>
      <c r="AB925" s="40"/>
      <c r="AC925" s="40"/>
      <c r="AD925" s="40"/>
      <c r="AE925" s="40"/>
      <c r="AF925" s="40"/>
      <c r="AG925" s="40"/>
      <c r="AH925" s="40"/>
      <c r="AV925" s="15"/>
      <c r="AX925" s="15"/>
    </row>
    <row r="1125" spans="1:50" s="2" customFormat="1" x14ac:dyDescent="0.2">
      <c r="A1125" s="7"/>
      <c r="B1125" s="7"/>
      <c r="C1125" s="7"/>
      <c r="Q1125" s="40"/>
      <c r="R1125" s="40"/>
      <c r="S1125" s="40"/>
      <c r="T1125" s="40"/>
      <c r="U1125" s="40"/>
      <c r="V1125" s="40"/>
      <c r="W1125" s="40"/>
      <c r="X1125" s="40"/>
      <c r="Y1125" s="40"/>
      <c r="Z1125" s="40"/>
      <c r="AA1125" s="40"/>
      <c r="AB1125" s="40"/>
      <c r="AC1125" s="40"/>
      <c r="AD1125" s="40"/>
      <c r="AE1125" s="40"/>
      <c r="AF1125" s="40"/>
      <c r="AG1125" s="40"/>
      <c r="AH1125" s="40"/>
      <c r="AV1125" s="15"/>
      <c r="AX1125" s="15"/>
    </row>
  </sheetData>
  <mergeCells count="1">
    <mergeCell ref="D4:P4"/>
  </mergeCells>
  <pageMargins left="0.18" right="0.16" top="0.19" bottom="0.32" header="0.17" footer="0.17"/>
  <pageSetup scale="47"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5</vt:i4>
      </vt:variant>
    </vt:vector>
  </HeadingPairs>
  <TitlesOfParts>
    <vt:vector size="11" baseType="lpstr">
      <vt:lpstr>Charts</vt:lpstr>
      <vt:lpstr>Summ-Dollars</vt:lpstr>
      <vt:lpstr>Unfunded Matches</vt:lpstr>
      <vt:lpstr>By Inst By Disp</vt:lpstr>
      <vt:lpstr>H-Summ-Dollars</vt:lpstr>
      <vt:lpstr>H-By Inst By Disp</vt:lpstr>
      <vt:lpstr>'By Inst By Disp'!Print_Area</vt:lpstr>
      <vt:lpstr>Charts!Print_Area</vt:lpstr>
      <vt:lpstr>'H-By Inst By Disp'!Print_Area</vt:lpstr>
      <vt:lpstr>'H-Summ-Dollars'!Print_Area</vt:lpstr>
      <vt:lpstr>'Summ-Dollars'!Print_Area</vt:lpstr>
    </vt:vector>
  </TitlesOfParts>
  <Company>THECB</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Texas Research Incentive Program Unfunded Status Report as of 4/1/2021</dc:title>
  <dc:subject>Texas Research Incentive Program</dc:subject>
  <dc:creator>Strategic Planning and Funding</dc:creator>
  <cp:keywords>TRIP</cp:keywords>
  <cp:lastModifiedBy>kingcd</cp:lastModifiedBy>
  <cp:lastPrinted>2021-03-25T15:50:15Z</cp:lastPrinted>
  <dcterms:created xsi:type="dcterms:W3CDTF">2016-05-17T18:50:38Z</dcterms:created>
  <dcterms:modified xsi:type="dcterms:W3CDTF">2021-04-08T21:42:22Z</dcterms:modified>
</cp:coreProperties>
</file>