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P\PA\PAForum\Web Publications\PLANNING\2020\"/>
    </mc:Choice>
  </mc:AlternateContent>
  <xr:revisionPtr revIDLastSave="0" documentId="13_ncr:1_{901C2B91-085F-4D31-B64E-2122685622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all 2018 &amp; Fall 2019" sheetId="1" r:id="rId1"/>
  </sheets>
  <definedNames>
    <definedName name="_xlnm.Print_Area" localSheetId="0">'Fall 2018 &amp; Fall 2019'!$A$1:$E$450</definedName>
    <definedName name="_xlnm.Print_Titles" localSheetId="0">'Fall 2018 &amp; Fall 2019'!$1:$3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5" i="1" l="1"/>
  <c r="E186" i="1"/>
  <c r="E187" i="1"/>
  <c r="E188" i="1"/>
  <c r="E189" i="1"/>
  <c r="D309" i="1" l="1"/>
  <c r="D310" i="1"/>
  <c r="E310" i="1" s="1"/>
  <c r="D296" i="1"/>
  <c r="D184" i="1"/>
  <c r="D409" i="1" l="1"/>
  <c r="E409" i="1" s="1"/>
  <c r="C436" i="1" l="1"/>
  <c r="C32" i="1" s="1"/>
  <c r="B436" i="1"/>
  <c r="B32" i="1" s="1"/>
  <c r="C438" i="1"/>
  <c r="B438" i="1"/>
  <c r="B239" i="1"/>
  <c r="D32" i="1" l="1"/>
  <c r="E32" i="1" s="1"/>
  <c r="D436" i="1"/>
  <c r="E436" i="1" s="1"/>
  <c r="C239" i="1"/>
  <c r="C420" i="1"/>
  <c r="B420" i="1"/>
  <c r="D423" i="1"/>
  <c r="E423" i="1" s="1"/>
  <c r="B213" i="1" l="1"/>
  <c r="D209" i="1"/>
  <c r="E209" i="1" s="1"/>
  <c r="D207" i="1"/>
  <c r="E207" i="1" s="1"/>
  <c r="D197" i="1"/>
  <c r="E197" i="1" s="1"/>
  <c r="D198" i="1"/>
  <c r="E198" i="1" s="1"/>
  <c r="B432" i="1" l="1"/>
  <c r="C432" i="1"/>
  <c r="B433" i="1"/>
  <c r="B434" i="1"/>
  <c r="B435" i="1"/>
  <c r="B437" i="1"/>
  <c r="D411" i="1" l="1"/>
  <c r="E411" i="1" s="1"/>
  <c r="D412" i="1"/>
  <c r="E412" i="1" s="1"/>
  <c r="D414" i="1" l="1"/>
  <c r="E414" i="1" s="1"/>
  <c r="D413" i="1"/>
  <c r="E413" i="1" s="1"/>
  <c r="D416" i="1"/>
  <c r="D211" i="1"/>
  <c r="E211" i="1" s="1"/>
  <c r="D210" i="1"/>
  <c r="E210" i="1" s="1"/>
  <c r="B260" i="1" l="1"/>
  <c r="D321" i="1"/>
  <c r="D320" i="1"/>
  <c r="E320" i="1" s="1"/>
  <c r="B390" i="1" l="1"/>
  <c r="C390" i="1"/>
  <c r="B218" i="1"/>
  <c r="C218" i="1"/>
  <c r="D90" i="1"/>
  <c r="E90" i="1" s="1"/>
  <c r="D314" i="1"/>
  <c r="E314" i="1" s="1"/>
  <c r="D202" i="1"/>
  <c r="E202" i="1" s="1"/>
  <c r="C434" i="1" l="1"/>
  <c r="D390" i="1"/>
  <c r="E390" i="1" s="1"/>
  <c r="D391" i="1"/>
  <c r="E391" i="1" s="1"/>
  <c r="D392" i="1"/>
  <c r="E392" i="1" s="1"/>
  <c r="C106" i="1"/>
  <c r="C119" i="1"/>
  <c r="C127" i="1"/>
  <c r="C134" i="1"/>
  <c r="C144" i="1"/>
  <c r="C148" i="1"/>
  <c r="B134" i="1" l="1"/>
  <c r="C260" i="1"/>
  <c r="C256" i="1"/>
  <c r="C246" i="1"/>
  <c r="B246" i="1"/>
  <c r="C231" i="1"/>
  <c r="C40" i="1"/>
  <c r="C437" i="1"/>
  <c r="D428" i="1"/>
  <c r="E428" i="1" s="1"/>
  <c r="D188" i="1"/>
  <c r="B256" i="1" l="1"/>
  <c r="C444" i="1"/>
  <c r="B444" i="1"/>
  <c r="B450" i="1" s="1"/>
  <c r="C394" i="1"/>
  <c r="B394" i="1"/>
  <c r="C384" i="1"/>
  <c r="B384" i="1"/>
  <c r="C400" i="1"/>
  <c r="B400" i="1"/>
  <c r="C405" i="1"/>
  <c r="B405" i="1"/>
  <c r="C415" i="1"/>
  <c r="B415" i="1"/>
  <c r="C425" i="1"/>
  <c r="B425" i="1"/>
  <c r="D301" i="1" l="1"/>
  <c r="B144" i="1" l="1"/>
  <c r="B127" i="1"/>
  <c r="B231" i="1" l="1"/>
  <c r="B325" i="1" l="1"/>
  <c r="C325" i="1"/>
  <c r="C272" i="1" l="1"/>
  <c r="C51" i="1" s="1"/>
  <c r="B272" i="1"/>
  <c r="C450" i="1"/>
  <c r="D450" i="1" s="1"/>
  <c r="C379" i="1" l="1"/>
  <c r="C21" i="1" s="1"/>
  <c r="B379" i="1"/>
  <c r="B21" i="1" s="1"/>
  <c r="B148" i="1"/>
  <c r="D144" i="1"/>
  <c r="E144" i="1" s="1"/>
  <c r="D127" i="1"/>
  <c r="E127" i="1" s="1"/>
  <c r="B119" i="1"/>
  <c r="B106" i="1"/>
  <c r="C213" i="1"/>
  <c r="C101" i="1"/>
  <c r="C9" i="1" s="1"/>
  <c r="B101" i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5" i="1"/>
  <c r="E145" i="1" s="1"/>
  <c r="D146" i="1"/>
  <c r="E146" i="1" s="1"/>
  <c r="D147" i="1"/>
  <c r="E147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448" i="1"/>
  <c r="E448" i="1" s="1"/>
  <c r="D427" i="1"/>
  <c r="E427" i="1" s="1"/>
  <c r="D426" i="1"/>
  <c r="E426" i="1" s="1"/>
  <c r="D422" i="1"/>
  <c r="E422" i="1" s="1"/>
  <c r="D421" i="1"/>
  <c r="E421" i="1" s="1"/>
  <c r="D418" i="1"/>
  <c r="E418" i="1" s="1"/>
  <c r="D417" i="1"/>
  <c r="E417" i="1" s="1"/>
  <c r="E416" i="1"/>
  <c r="D415" i="1"/>
  <c r="E415" i="1" s="1"/>
  <c r="D410" i="1"/>
  <c r="E410" i="1" s="1"/>
  <c r="D408" i="1"/>
  <c r="E408" i="1" s="1"/>
  <c r="D406" i="1"/>
  <c r="E406" i="1" s="1"/>
  <c r="D403" i="1"/>
  <c r="E403" i="1" s="1"/>
  <c r="D402" i="1"/>
  <c r="E402" i="1" s="1"/>
  <c r="D401" i="1"/>
  <c r="E401" i="1" s="1"/>
  <c r="D398" i="1"/>
  <c r="E398" i="1" s="1"/>
  <c r="D397" i="1"/>
  <c r="E397" i="1" s="1"/>
  <c r="C433" i="1"/>
  <c r="C29" i="1" s="1"/>
  <c r="D395" i="1"/>
  <c r="E395" i="1" s="1"/>
  <c r="D394" i="1"/>
  <c r="E394" i="1" s="1"/>
  <c r="B34" i="1"/>
  <c r="D387" i="1"/>
  <c r="E387" i="1" s="1"/>
  <c r="C435" i="1"/>
  <c r="C31" i="1" s="1"/>
  <c r="D366" i="1"/>
  <c r="E366" i="1" s="1"/>
  <c r="D365" i="1"/>
  <c r="E365" i="1" s="1"/>
  <c r="D362" i="1"/>
  <c r="E362" i="1" s="1"/>
  <c r="D361" i="1"/>
  <c r="E361" i="1" s="1"/>
  <c r="D360" i="1"/>
  <c r="E360" i="1" s="1"/>
  <c r="D358" i="1"/>
  <c r="E358" i="1" s="1"/>
  <c r="D357" i="1"/>
  <c r="E357" i="1" s="1"/>
  <c r="D356" i="1"/>
  <c r="E356" i="1" s="1"/>
  <c r="D353" i="1"/>
  <c r="E353" i="1" s="1"/>
  <c r="D351" i="1"/>
  <c r="E351" i="1" s="1"/>
  <c r="D349" i="1"/>
  <c r="E349" i="1" s="1"/>
  <c r="D346" i="1"/>
  <c r="E346" i="1" s="1"/>
  <c r="D345" i="1"/>
  <c r="E345" i="1" s="1"/>
  <c r="D344" i="1"/>
  <c r="E344" i="1" s="1"/>
  <c r="D342" i="1"/>
  <c r="E342" i="1" s="1"/>
  <c r="D341" i="1"/>
  <c r="E341" i="1" s="1"/>
  <c r="D340" i="1"/>
  <c r="E340" i="1" s="1"/>
  <c r="D337" i="1"/>
  <c r="E337" i="1" s="1"/>
  <c r="D335" i="1"/>
  <c r="E335" i="1" s="1"/>
  <c r="D334" i="1"/>
  <c r="E334" i="1" s="1"/>
  <c r="D332" i="1"/>
  <c r="E332" i="1" s="1"/>
  <c r="B370" i="1"/>
  <c r="C370" i="1"/>
  <c r="D319" i="1"/>
  <c r="E319" i="1" s="1"/>
  <c r="D286" i="1"/>
  <c r="E286" i="1" s="1"/>
  <c r="D252" i="1"/>
  <c r="E252" i="1" s="1"/>
  <c r="D242" i="1"/>
  <c r="E242" i="1" s="1"/>
  <c r="D240" i="1"/>
  <c r="E240" i="1" s="1"/>
  <c r="D238" i="1"/>
  <c r="E238" i="1" s="1"/>
  <c r="D229" i="1"/>
  <c r="E229" i="1" s="1"/>
  <c r="D226" i="1"/>
  <c r="E226" i="1" s="1"/>
  <c r="D222" i="1"/>
  <c r="E222" i="1" s="1"/>
  <c r="D219" i="1"/>
  <c r="E219" i="1" s="1"/>
  <c r="D208" i="1"/>
  <c r="E208" i="1" s="1"/>
  <c r="D206" i="1"/>
  <c r="E206" i="1" s="1"/>
  <c r="D201" i="1"/>
  <c r="E201" i="1" s="1"/>
  <c r="D200" i="1"/>
  <c r="E200" i="1" s="1"/>
  <c r="D199" i="1"/>
  <c r="E199" i="1" s="1"/>
  <c r="D194" i="1"/>
  <c r="E194" i="1" s="1"/>
  <c r="D193" i="1"/>
  <c r="E193" i="1" s="1"/>
  <c r="D192" i="1"/>
  <c r="E192" i="1" s="1"/>
  <c r="D189" i="1"/>
  <c r="D185" i="1"/>
  <c r="D183" i="1"/>
  <c r="E183" i="1" s="1"/>
  <c r="D179" i="1"/>
  <c r="E179" i="1" s="1"/>
  <c r="D176" i="1"/>
  <c r="E176" i="1" s="1"/>
  <c r="D175" i="1"/>
  <c r="E175" i="1" s="1"/>
  <c r="D173" i="1"/>
  <c r="E173" i="1" s="1"/>
  <c r="D171" i="1"/>
  <c r="E171" i="1" s="1"/>
  <c r="D170" i="1"/>
  <c r="E170" i="1" s="1"/>
  <c r="D167" i="1"/>
  <c r="E167" i="1" s="1"/>
  <c r="D166" i="1"/>
  <c r="E166" i="1" s="1"/>
  <c r="D165" i="1"/>
  <c r="E165" i="1" s="1"/>
  <c r="D164" i="1"/>
  <c r="E164" i="1" s="1"/>
  <c r="D163" i="1"/>
  <c r="E163" i="1" s="1"/>
  <c r="D158" i="1"/>
  <c r="E158" i="1" s="1"/>
  <c r="D157" i="1"/>
  <c r="E157" i="1" s="1"/>
  <c r="D156" i="1"/>
  <c r="E156" i="1" s="1"/>
  <c r="C41" i="1"/>
  <c r="B41" i="1"/>
  <c r="B40" i="1"/>
  <c r="C39" i="1"/>
  <c r="B31" i="1"/>
  <c r="B19" i="1" l="1"/>
  <c r="D106" i="1"/>
  <c r="E106" i="1" s="1"/>
  <c r="B160" i="1"/>
  <c r="B30" i="1"/>
  <c r="C160" i="1"/>
  <c r="D134" i="1"/>
  <c r="E134" i="1" s="1"/>
  <c r="D119" i="1"/>
  <c r="E119" i="1" s="1"/>
  <c r="D224" i="1"/>
  <c r="E224" i="1" s="1"/>
  <c r="D235" i="1"/>
  <c r="E235" i="1" s="1"/>
  <c r="D244" i="1"/>
  <c r="E244" i="1" s="1"/>
  <c r="D269" i="1"/>
  <c r="D288" i="1"/>
  <c r="E288" i="1" s="1"/>
  <c r="D312" i="1"/>
  <c r="E312" i="1" s="1"/>
  <c r="D268" i="1"/>
  <c r="E268" i="1" s="1"/>
  <c r="D284" i="1"/>
  <c r="E284" i="1" s="1"/>
  <c r="D287" i="1"/>
  <c r="E287" i="1" s="1"/>
  <c r="D305" i="1"/>
  <c r="E305" i="1" s="1"/>
  <c r="D311" i="1"/>
  <c r="E311" i="1" s="1"/>
  <c r="D148" i="1"/>
  <c r="E148" i="1" s="1"/>
  <c r="D261" i="1"/>
  <c r="E261" i="1" s="1"/>
  <c r="D267" i="1"/>
  <c r="E267" i="1" s="1"/>
  <c r="D285" i="1"/>
  <c r="E285" i="1" s="1"/>
  <c r="D306" i="1"/>
  <c r="E306" i="1" s="1"/>
  <c r="D241" i="1"/>
  <c r="E241" i="1" s="1"/>
  <c r="D245" i="1"/>
  <c r="E245" i="1" s="1"/>
  <c r="D254" i="1"/>
  <c r="E254" i="1" s="1"/>
  <c r="D259" i="1"/>
  <c r="E259" i="1" s="1"/>
  <c r="D282" i="1"/>
  <c r="E282" i="1" s="1"/>
  <c r="D300" i="1"/>
  <c r="D228" i="1"/>
  <c r="E228" i="1" s="1"/>
  <c r="D247" i="1"/>
  <c r="E247" i="1" s="1"/>
  <c r="D257" i="1"/>
  <c r="E257" i="1" s="1"/>
  <c r="D258" i="1"/>
  <c r="E258" i="1" s="1"/>
  <c r="D266" i="1"/>
  <c r="E266" i="1" s="1"/>
  <c r="D279" i="1"/>
  <c r="E279" i="1" s="1"/>
  <c r="D283" i="1"/>
  <c r="E283" i="1" s="1"/>
  <c r="D299" i="1"/>
  <c r="D304" i="1"/>
  <c r="E304" i="1" s="1"/>
  <c r="C52" i="1"/>
  <c r="D223" i="1"/>
  <c r="E223" i="1" s="1"/>
  <c r="D225" i="1"/>
  <c r="E225" i="1" s="1"/>
  <c r="D236" i="1"/>
  <c r="E236" i="1" s="1"/>
  <c r="D230" i="1"/>
  <c r="E230" i="1" s="1"/>
  <c r="D233" i="1"/>
  <c r="E233" i="1" s="1"/>
  <c r="D250" i="1"/>
  <c r="E250" i="1" s="1"/>
  <c r="D251" i="1"/>
  <c r="E251" i="1" s="1"/>
  <c r="D255" i="1"/>
  <c r="E255" i="1" s="1"/>
  <c r="D262" i="1"/>
  <c r="E262" i="1" s="1"/>
  <c r="D265" i="1"/>
  <c r="E265" i="1" s="1"/>
  <c r="D270" i="1"/>
  <c r="E270" i="1" s="1"/>
  <c r="D278" i="1"/>
  <c r="E278" i="1" s="1"/>
  <c r="D291" i="1"/>
  <c r="E291" i="1" s="1"/>
  <c r="D298" i="1"/>
  <c r="D313" i="1"/>
  <c r="E313" i="1" s="1"/>
  <c r="D318" i="1"/>
  <c r="D220" i="1"/>
  <c r="E220" i="1" s="1"/>
  <c r="D232" i="1"/>
  <c r="E232" i="1" s="1"/>
  <c r="D227" i="1"/>
  <c r="E227" i="1" s="1"/>
  <c r="D234" i="1"/>
  <c r="E234" i="1" s="1"/>
  <c r="D263" i="1"/>
  <c r="E263" i="1" s="1"/>
  <c r="D264" i="1"/>
  <c r="E264" i="1" s="1"/>
  <c r="D275" i="1"/>
  <c r="E275" i="1" s="1"/>
  <c r="D277" i="1"/>
  <c r="E277" i="1" s="1"/>
  <c r="D292" i="1"/>
  <c r="D297" i="1"/>
  <c r="D322" i="1"/>
  <c r="E322" i="1" s="1"/>
  <c r="D41" i="1"/>
  <c r="E41" i="1" s="1"/>
  <c r="D31" i="1"/>
  <c r="E31" i="1" s="1"/>
  <c r="B23" i="1"/>
  <c r="D339" i="1"/>
  <c r="E339" i="1" s="1"/>
  <c r="D355" i="1"/>
  <c r="E355" i="1" s="1"/>
  <c r="D364" i="1"/>
  <c r="E364" i="1" s="1"/>
  <c r="D333" i="1"/>
  <c r="E333" i="1" s="1"/>
  <c r="D336" i="1"/>
  <c r="E336" i="1" s="1"/>
  <c r="D343" i="1"/>
  <c r="E343" i="1" s="1"/>
  <c r="D347" i="1"/>
  <c r="E347" i="1" s="1"/>
  <c r="D352" i="1"/>
  <c r="E352" i="1" s="1"/>
  <c r="D359" i="1"/>
  <c r="E359" i="1" s="1"/>
  <c r="D368" i="1"/>
  <c r="E368" i="1" s="1"/>
  <c r="D338" i="1"/>
  <c r="E338" i="1" s="1"/>
  <c r="D348" i="1"/>
  <c r="E348" i="1" s="1"/>
  <c r="D354" i="1"/>
  <c r="E354" i="1" s="1"/>
  <c r="D363" i="1"/>
  <c r="E363" i="1" s="1"/>
  <c r="C43" i="1"/>
  <c r="D40" i="1"/>
  <c r="E40" i="1" s="1"/>
  <c r="D172" i="1"/>
  <c r="E172" i="1" s="1"/>
  <c r="D174" i="1"/>
  <c r="E174" i="1" s="1"/>
  <c r="D180" i="1"/>
  <c r="E180" i="1" s="1"/>
  <c r="D186" i="1"/>
  <c r="D187" i="1"/>
  <c r="B13" i="1"/>
  <c r="D248" i="1"/>
  <c r="E248" i="1" s="1"/>
  <c r="D276" i="1"/>
  <c r="E276" i="1" s="1"/>
  <c r="D295" i="1"/>
  <c r="D323" i="1"/>
  <c r="E323" i="1" s="1"/>
  <c r="D350" i="1"/>
  <c r="E350" i="1" s="1"/>
  <c r="D246" i="1"/>
  <c r="D221" i="1"/>
  <c r="E221" i="1" s="1"/>
  <c r="D231" i="1"/>
  <c r="E231" i="1" s="1"/>
  <c r="D237" i="1"/>
  <c r="E237" i="1" s="1"/>
  <c r="D249" i="1"/>
  <c r="E249" i="1" s="1"/>
  <c r="D253" i="1"/>
  <c r="E253" i="1" s="1"/>
  <c r="D243" i="1"/>
  <c r="E243" i="1" s="1"/>
  <c r="D331" i="1"/>
  <c r="E331" i="1" s="1"/>
  <c r="B52" i="1"/>
  <c r="D385" i="1"/>
  <c r="E385" i="1" s="1"/>
  <c r="D260" i="1"/>
  <c r="E260" i="1" s="1"/>
  <c r="D367" i="1"/>
  <c r="E367" i="1" s="1"/>
  <c r="D377" i="1"/>
  <c r="E377" i="1" s="1"/>
  <c r="D389" i="1"/>
  <c r="E389" i="1" s="1"/>
  <c r="D425" i="1"/>
  <c r="E425" i="1" s="1"/>
  <c r="D386" i="1"/>
  <c r="E386" i="1" s="1"/>
  <c r="B29" i="1"/>
  <c r="D29" i="1" s="1"/>
  <c r="E29" i="1" s="1"/>
  <c r="D396" i="1"/>
  <c r="E396" i="1" s="1"/>
  <c r="B33" i="1"/>
  <c r="D407" i="1"/>
  <c r="E407" i="1" s="1"/>
  <c r="D384" i="1"/>
  <c r="E384" i="1" s="1"/>
  <c r="D388" i="1"/>
  <c r="E388" i="1" s="1"/>
  <c r="D400" i="1"/>
  <c r="E400" i="1" s="1"/>
  <c r="D405" i="1"/>
  <c r="E405" i="1" s="1"/>
  <c r="D420" i="1"/>
  <c r="E420" i="1" s="1"/>
  <c r="D435" i="1"/>
  <c r="E435" i="1" s="1"/>
  <c r="D429" i="1"/>
  <c r="E429" i="1" s="1"/>
  <c r="D446" i="1"/>
  <c r="E446" i="1" s="1"/>
  <c r="D447" i="1"/>
  <c r="E447" i="1" s="1"/>
  <c r="B28" i="1" l="1"/>
  <c r="B36" i="1" s="1"/>
  <c r="D256" i="1"/>
  <c r="E256" i="1" s="1"/>
  <c r="D239" i="1"/>
  <c r="E239" i="1" s="1"/>
  <c r="D218" i="1"/>
  <c r="E218" i="1" s="1"/>
  <c r="D325" i="1"/>
  <c r="E325" i="1" s="1"/>
  <c r="D52" i="1"/>
  <c r="E52" i="1" s="1"/>
  <c r="D433" i="1"/>
  <c r="E433" i="1" s="1"/>
  <c r="B11" i="1"/>
  <c r="B51" i="1"/>
  <c r="B54" i="1" s="1"/>
  <c r="D438" i="1"/>
  <c r="E438" i="1" s="1"/>
  <c r="C34" i="1"/>
  <c r="D34" i="1" s="1"/>
  <c r="E34" i="1" s="1"/>
  <c r="D213" i="1"/>
  <c r="E213" i="1" s="1"/>
  <c r="C13" i="1"/>
  <c r="D13" i="1" s="1"/>
  <c r="E13" i="1" s="1"/>
  <c r="D101" i="1"/>
  <c r="E101" i="1" s="1"/>
  <c r="B9" i="1"/>
  <c r="D434" i="1"/>
  <c r="E434" i="1" s="1"/>
  <c r="C30" i="1"/>
  <c r="D30" i="1" s="1"/>
  <c r="E30" i="1" s="1"/>
  <c r="D379" i="1"/>
  <c r="E379" i="1" s="1"/>
  <c r="D21" i="1"/>
  <c r="E21" i="1" s="1"/>
  <c r="D370" i="1"/>
  <c r="E370" i="1" s="1"/>
  <c r="C19" i="1"/>
  <c r="D437" i="1"/>
  <c r="E437" i="1" s="1"/>
  <c r="C33" i="1"/>
  <c r="D33" i="1" s="1"/>
  <c r="E33" i="1" s="1"/>
  <c r="B440" i="1"/>
  <c r="C440" i="1"/>
  <c r="D432" i="1"/>
  <c r="E432" i="1" s="1"/>
  <c r="C28" i="1"/>
  <c r="D440" i="1" l="1"/>
  <c r="E440" i="1" s="1"/>
  <c r="D28" i="1"/>
  <c r="E28" i="1" s="1"/>
  <c r="C36" i="1"/>
  <c r="D36" i="1" s="1"/>
  <c r="E36" i="1" s="1"/>
  <c r="C23" i="1"/>
  <c r="D23" i="1" s="1"/>
  <c r="E23" i="1" s="1"/>
  <c r="D19" i="1"/>
  <c r="E19" i="1" s="1"/>
  <c r="B15" i="1"/>
  <c r="D9" i="1"/>
  <c r="E9" i="1" s="1"/>
  <c r="D272" i="1"/>
  <c r="E272" i="1" s="1"/>
  <c r="D160" i="1"/>
  <c r="E160" i="1" s="1"/>
  <c r="C11" i="1"/>
  <c r="D51" i="1" l="1"/>
  <c r="E51" i="1" s="1"/>
  <c r="C54" i="1"/>
  <c r="D54" i="1" s="1"/>
  <c r="E54" i="1" s="1"/>
  <c r="C15" i="1"/>
  <c r="D11" i="1"/>
  <c r="E11" i="1" s="1"/>
  <c r="C45" i="1" l="1"/>
  <c r="D15" i="1"/>
  <c r="E15" i="1" s="1"/>
  <c r="D445" i="1" l="1"/>
  <c r="D444" i="1" s="1"/>
  <c r="E450" i="1"/>
  <c r="B39" i="1"/>
  <c r="D39" i="1" s="1"/>
  <c r="E39" i="1" s="1"/>
  <c r="E444" i="1" l="1"/>
  <c r="E445" i="1"/>
  <c r="B43" i="1"/>
  <c r="D43" i="1" l="1"/>
  <c r="E43" i="1" s="1"/>
  <c r="B45" i="1"/>
  <c r="D45" i="1" s="1"/>
  <c r="E45" i="1" s="1"/>
</calcChain>
</file>

<file path=xl/sharedStrings.xml><?xml version="1.0" encoding="utf-8"?>
<sst xmlns="http://schemas.openxmlformats.org/spreadsheetml/2006/main" count="468" uniqueCount="249">
  <si>
    <t>Texas Higher Education Enrollments</t>
  </si>
  <si>
    <t>Certified</t>
  </si>
  <si>
    <t>Preliminary</t>
  </si>
  <si>
    <t>Percent</t>
  </si>
  <si>
    <t>Change</t>
  </si>
  <si>
    <t>Public Two- and Four-Year Institutions</t>
  </si>
  <si>
    <t xml:space="preserve">   Universities</t>
  </si>
  <si>
    <t xml:space="preserve">   Community and State Colleges 1/</t>
  </si>
  <si>
    <t xml:space="preserve">   Texas State Technical Colleges 1/</t>
  </si>
  <si>
    <t>________</t>
  </si>
  <si>
    <t xml:space="preserve">   TOTALS</t>
  </si>
  <si>
    <t>Independent Two- and Four-Year Institutions</t>
  </si>
  <si>
    <t xml:space="preserve">   Senior Colleges and Universities</t>
  </si>
  <si>
    <t xml:space="preserve">   Junior Colleges</t>
  </si>
  <si>
    <t>Medical, Dental, and Health-Related Institutions</t>
  </si>
  <si>
    <t xml:space="preserve">   Public Institutions</t>
  </si>
  <si>
    <t xml:space="preserve">      Medical</t>
  </si>
  <si>
    <t xml:space="preserve">      Dental</t>
  </si>
  <si>
    <t xml:space="preserve">      Academic</t>
  </si>
  <si>
    <t xml:space="preserve">      Audiology (AUD)</t>
  </si>
  <si>
    <t xml:space="preserve">      Pharmacy (PharmD) 2/</t>
  </si>
  <si>
    <t xml:space="preserve">      Physical Therapy (DPT)</t>
  </si>
  <si>
    <t xml:space="preserve">      TOTALS</t>
  </si>
  <si>
    <t xml:space="preserve">   Independent Institutions</t>
  </si>
  <si>
    <t xml:space="preserve">      Chiropractic</t>
  </si>
  <si>
    <t>TOTALS -- All Institutions</t>
  </si>
  <si>
    <t>State-Funded Workforce Continuing Education 3/</t>
  </si>
  <si>
    <t xml:space="preserve">   Community and State Colleges</t>
  </si>
  <si>
    <t xml:space="preserve">   Texas State Technical Colleges</t>
  </si>
  <si>
    <t>1/ Enrollments in Credit Courses</t>
  </si>
  <si>
    <t>2/ Texas Tech University Health Sciences Center &amp; Texas A&amp;M University System Health Science Center only</t>
  </si>
  <si>
    <t>3/ Preliminary 1st Quarter Continuing Education Enrollments</t>
  </si>
  <si>
    <t>Texas Public Universities</t>
  </si>
  <si>
    <t xml:space="preserve">Angelo State University                                     </t>
  </si>
  <si>
    <t xml:space="preserve">Lamar University </t>
  </si>
  <si>
    <t xml:space="preserve">Midwestern State University                                 </t>
  </si>
  <si>
    <t xml:space="preserve">Prairie View A&amp;M University                                 </t>
  </si>
  <si>
    <t xml:space="preserve">Sam Houston State University                                </t>
  </si>
  <si>
    <t xml:space="preserve">Stephen F. Austin State University                          </t>
  </si>
  <si>
    <t xml:space="preserve">Sul Ross State University                                   </t>
  </si>
  <si>
    <t xml:space="preserve">Tarleton State University                                   </t>
  </si>
  <si>
    <t>Texas A&amp;M International University</t>
  </si>
  <si>
    <t>Texas A&amp;M University</t>
  </si>
  <si>
    <t>Texas A&amp;M University-Central Texas</t>
  </si>
  <si>
    <t>Texas A&amp;M University-Commerce</t>
  </si>
  <si>
    <t>Texas A&amp;M University-Corpus Christi</t>
  </si>
  <si>
    <t>Texas A&amp;M University-Kingsville</t>
  </si>
  <si>
    <t>Texas A&amp;M University-San Antonio</t>
  </si>
  <si>
    <t>Texas A&amp;M University-Texarkana</t>
  </si>
  <si>
    <t xml:space="preserve">Texas Southern University                                   </t>
  </si>
  <si>
    <t xml:space="preserve">Texas Tech University                                       </t>
  </si>
  <si>
    <t xml:space="preserve">Texas Woman's University                                    </t>
  </si>
  <si>
    <t xml:space="preserve">The University of Texas at Arlington                        </t>
  </si>
  <si>
    <t xml:space="preserve">The University of Texas at Austin                           </t>
  </si>
  <si>
    <t xml:space="preserve">The University of Texas at Dallas                           </t>
  </si>
  <si>
    <t xml:space="preserve">The University of Texas at El Paso                          </t>
  </si>
  <si>
    <t>The University of Texas of the Permian Basin</t>
  </si>
  <si>
    <t xml:space="preserve">The University of Texas at San Antonio                      </t>
  </si>
  <si>
    <t xml:space="preserve">The University of Texas at Tyler                            </t>
  </si>
  <si>
    <t xml:space="preserve">University of Houston                                       </t>
  </si>
  <si>
    <t xml:space="preserve">University of Houston-Clear Lake                            </t>
  </si>
  <si>
    <t xml:space="preserve">University of Houston-Downtown                              </t>
  </si>
  <si>
    <t xml:space="preserve">University of Houston-Victoria                              </t>
  </si>
  <si>
    <t xml:space="preserve">University of North Texas                                </t>
  </si>
  <si>
    <t>University of North Texas at Dallas</t>
  </si>
  <si>
    <t>West Texas A&amp;M University</t>
  </si>
  <si>
    <t xml:space="preserve">TOTALS </t>
  </si>
  <si>
    <t>Texas Public Community and State Colleges</t>
  </si>
  <si>
    <t xml:space="preserve">Alamo Community College District                            </t>
  </si>
  <si>
    <t xml:space="preserve">Alvin Community College                                     </t>
  </si>
  <si>
    <t>Amarillo College</t>
  </si>
  <si>
    <t xml:space="preserve">Angelina College                                            </t>
  </si>
  <si>
    <t xml:space="preserve">Austin Community College                                    </t>
  </si>
  <si>
    <t xml:space="preserve">Blinn College                                               </t>
  </si>
  <si>
    <t xml:space="preserve">Brazosport College                                          </t>
  </si>
  <si>
    <t>Central Texas College District</t>
  </si>
  <si>
    <t xml:space="preserve">Cisco College                                        </t>
  </si>
  <si>
    <t xml:space="preserve">Clarendon College                                           </t>
  </si>
  <si>
    <t>Coastal Bend College</t>
  </si>
  <si>
    <t>College of the Mainland Community College District</t>
  </si>
  <si>
    <t>Collin County Community College District</t>
  </si>
  <si>
    <t>Dallas County Community College District</t>
  </si>
  <si>
    <t xml:space="preserve">Del Mar College                                             </t>
  </si>
  <si>
    <t>El Paso Community College District</t>
  </si>
  <si>
    <t xml:space="preserve">Frank Phillips College                                      </t>
  </si>
  <si>
    <t xml:space="preserve">Galveston College                                           </t>
  </si>
  <si>
    <t>Hill College</t>
  </si>
  <si>
    <t>Houston Community College System</t>
  </si>
  <si>
    <t>Howard County Junior College District</t>
  </si>
  <si>
    <t xml:space="preserve">Kilgore College                                             </t>
  </si>
  <si>
    <t>Lamar Institute of Technology</t>
  </si>
  <si>
    <t>Lamar State College-Orange</t>
  </si>
  <si>
    <t>Lamar State College-Port Arthur</t>
  </si>
  <si>
    <t xml:space="preserve">Lee College                                                 </t>
  </si>
  <si>
    <t>Lone Star College System District</t>
  </si>
  <si>
    <t xml:space="preserve">McLennan Community College                                  </t>
  </si>
  <si>
    <t xml:space="preserve">Midland College                                             </t>
  </si>
  <si>
    <t xml:space="preserve">Navarro College                                             </t>
  </si>
  <si>
    <t>North Central Texas Community College District</t>
  </si>
  <si>
    <t xml:space="preserve">Northeast Texas Community College                           </t>
  </si>
  <si>
    <t xml:space="preserve">Odessa College                                              </t>
  </si>
  <si>
    <t xml:space="preserve">Panola College                                              </t>
  </si>
  <si>
    <t xml:space="preserve">Paris Junior College                                        </t>
  </si>
  <si>
    <t>Ranger College</t>
  </si>
  <si>
    <t>San Jacinto College</t>
  </si>
  <si>
    <t xml:space="preserve">South Plains College                                        </t>
  </si>
  <si>
    <t>South Texas College</t>
  </si>
  <si>
    <t xml:space="preserve">Southwest Texas Junior College                              </t>
  </si>
  <si>
    <t xml:space="preserve">Tarrant County College District </t>
  </si>
  <si>
    <t>Temple College</t>
  </si>
  <si>
    <t>Texarkana College</t>
  </si>
  <si>
    <t xml:space="preserve">Texas Southmost College                                     </t>
  </si>
  <si>
    <t xml:space="preserve">Trinity Valley Community College                            </t>
  </si>
  <si>
    <t xml:space="preserve">Tyler Junior College                                        </t>
  </si>
  <si>
    <t>Vernon College</t>
  </si>
  <si>
    <t xml:space="preserve">Weatherford College                                         </t>
  </si>
  <si>
    <t xml:space="preserve">Western Texas College                                       </t>
  </si>
  <si>
    <t xml:space="preserve">Wharton County Junior College                               </t>
  </si>
  <si>
    <t>TOTALS</t>
  </si>
  <si>
    <t xml:space="preserve">  Northeast Lakeview College</t>
  </si>
  <si>
    <t xml:space="preserve">  Northwest Vista College</t>
  </si>
  <si>
    <t xml:space="preserve">  Palo Alto College</t>
  </si>
  <si>
    <t xml:space="preserve">  San Antonio College</t>
  </si>
  <si>
    <t xml:space="preserve">  St. Philip's College</t>
  </si>
  <si>
    <t xml:space="preserve">  Brookhaven College                                          </t>
  </si>
  <si>
    <t xml:space="preserve">  Cedar Valley College                                        </t>
  </si>
  <si>
    <t xml:space="preserve">  Eastfield College                                           </t>
  </si>
  <si>
    <t xml:space="preserve">  El Centro College                                           </t>
  </si>
  <si>
    <t xml:space="preserve">  Mountain View College                                       </t>
  </si>
  <si>
    <t xml:space="preserve">  North Lake College                                          </t>
  </si>
  <si>
    <t xml:space="preserve">  Richland College                                            </t>
  </si>
  <si>
    <t xml:space="preserve">Howard County Junior College District                       </t>
  </si>
  <si>
    <t xml:space="preserve">  Howard College</t>
  </si>
  <si>
    <t xml:space="preserve">  Southwest Collegiate Institute for the Deaf</t>
  </si>
  <si>
    <t xml:space="preserve">  Cy-Fair College </t>
  </si>
  <si>
    <t xml:space="preserve">  Kingwood College</t>
  </si>
  <si>
    <t xml:space="preserve">  Montgomery College</t>
  </si>
  <si>
    <t xml:space="preserve">  North Harris College</t>
  </si>
  <si>
    <t xml:space="preserve">  Tomball College</t>
  </si>
  <si>
    <t xml:space="preserve">San Jacinto College District                                </t>
  </si>
  <si>
    <t xml:space="preserve">  Central Campus</t>
  </si>
  <si>
    <t xml:space="preserve">  North Campus</t>
  </si>
  <si>
    <t xml:space="preserve">  South Campus</t>
  </si>
  <si>
    <t xml:space="preserve">  Northeast Campus                                            </t>
  </si>
  <si>
    <t xml:space="preserve">  Northwest Campus</t>
  </si>
  <si>
    <t xml:space="preserve">  Southeast Campus</t>
  </si>
  <si>
    <t xml:space="preserve">  Trinity River Campus</t>
  </si>
  <si>
    <t>Texas State Technical Colleges</t>
  </si>
  <si>
    <t xml:space="preserve">  Harlingen Campus </t>
  </si>
  <si>
    <t xml:space="preserve">  Marshall Campus</t>
  </si>
  <si>
    <t xml:space="preserve">  Waco Campus</t>
  </si>
  <si>
    <t xml:space="preserve">  West Texas Campus</t>
  </si>
  <si>
    <t xml:space="preserve">   (Texas Public Community Colleges Only)</t>
  </si>
  <si>
    <t xml:space="preserve">Galveston College </t>
  </si>
  <si>
    <t xml:space="preserve">  Waco Campus </t>
  </si>
  <si>
    <t xml:space="preserve">Texas Independent Senior Colleges </t>
  </si>
  <si>
    <t xml:space="preserve">   and Universities</t>
  </si>
  <si>
    <t xml:space="preserve">Abilene Christian University                                </t>
  </si>
  <si>
    <t xml:space="preserve">Austin College                                              </t>
  </si>
  <si>
    <t xml:space="preserve">Baylor University                                           </t>
  </si>
  <si>
    <t>Concordia University Texas</t>
  </si>
  <si>
    <t xml:space="preserve">Dallas Baptist University                                   </t>
  </si>
  <si>
    <t xml:space="preserve">East Texas Baptist University                               </t>
  </si>
  <si>
    <t xml:space="preserve">Hardin-Simmons University                                   </t>
  </si>
  <si>
    <t xml:space="preserve">Houston Baptist University                                  </t>
  </si>
  <si>
    <t xml:space="preserve">Howard Payne University                                     </t>
  </si>
  <si>
    <t>Huston-Tillotson University</t>
  </si>
  <si>
    <t xml:space="preserve">Jarvis Christian College    </t>
  </si>
  <si>
    <t xml:space="preserve">LeTourneau University                                       </t>
  </si>
  <si>
    <t>Lubbock Christian University</t>
  </si>
  <si>
    <t>McMurry University</t>
  </si>
  <si>
    <t xml:space="preserve">Our Lady of the Lake University </t>
  </si>
  <si>
    <t>Paul Quinn College</t>
  </si>
  <si>
    <t>Rice University</t>
  </si>
  <si>
    <t>Schreiner University</t>
  </si>
  <si>
    <t xml:space="preserve">South Texas College of Law </t>
  </si>
  <si>
    <t xml:space="preserve">Southern Methodist University                               </t>
  </si>
  <si>
    <t xml:space="preserve">Southwestern Adventist University </t>
  </si>
  <si>
    <t>Southwestern Assemblies of God University</t>
  </si>
  <si>
    <t xml:space="preserve">Southwestern Christian College  </t>
  </si>
  <si>
    <t xml:space="preserve">Southwestern University                                     </t>
  </si>
  <si>
    <t xml:space="preserve">Texas Christian University                                  </t>
  </si>
  <si>
    <t>Texas College</t>
  </si>
  <si>
    <t>Texas Lutheran University</t>
  </si>
  <si>
    <t>Texas Wesleyan University</t>
  </si>
  <si>
    <t xml:space="preserve">Trinity University                                          </t>
  </si>
  <si>
    <t xml:space="preserve">University of Dallas                                        </t>
  </si>
  <si>
    <t xml:space="preserve">University of Mary Hardin-Baylor                            </t>
  </si>
  <si>
    <t xml:space="preserve">University of St. Thomas                                    </t>
  </si>
  <si>
    <t>Wayland Baptist University</t>
  </si>
  <si>
    <t xml:space="preserve">Wiley College                                               </t>
  </si>
  <si>
    <t xml:space="preserve">   data provided by ICUT.</t>
  </si>
  <si>
    <t>Texas Independent Junior Colleges</t>
  </si>
  <si>
    <t>Jacksonville College</t>
  </si>
  <si>
    <t>Texas Public Health-Related Institutions</t>
  </si>
  <si>
    <t>Texas Tech University Health Sciences Center</t>
  </si>
  <si>
    <t xml:space="preserve">    Medical</t>
  </si>
  <si>
    <t xml:space="preserve">    Academic</t>
  </si>
  <si>
    <t xml:space="preserve">    Audiology (AUD)</t>
  </si>
  <si>
    <t xml:space="preserve">    Pharmacy (PharmD)</t>
  </si>
  <si>
    <t xml:space="preserve">    Physical Therapy (DPT)</t>
  </si>
  <si>
    <t>The Texas A&amp;M University System Health Science</t>
  </si>
  <si>
    <t xml:space="preserve">  Center</t>
  </si>
  <si>
    <t xml:space="preserve">    Dental</t>
  </si>
  <si>
    <t>The University of Texas Health Science Center</t>
  </si>
  <si>
    <t xml:space="preserve">  at Houston</t>
  </si>
  <si>
    <t xml:space="preserve">  at San Antonio</t>
  </si>
  <si>
    <t>The University of Texas M. D. Anderson Cancer Center</t>
  </si>
  <si>
    <t>The University of Texas Medical Branch at Galveston</t>
  </si>
  <si>
    <t>The University of Texas Southwestern Medical</t>
  </si>
  <si>
    <t xml:space="preserve">  Center at Dallas</t>
  </si>
  <si>
    <t>University of North Texas Health Science Center</t>
  </si>
  <si>
    <t xml:space="preserve">  at Fort Worth</t>
  </si>
  <si>
    <t xml:space="preserve">    Academic </t>
  </si>
  <si>
    <t>Subtotal</t>
  </si>
  <si>
    <t>Texas Independent Health-Related Institutions</t>
  </si>
  <si>
    <t>Baylor College of Medicine</t>
  </si>
  <si>
    <t>Parker University</t>
  </si>
  <si>
    <t>Texas Chiropractic College</t>
  </si>
  <si>
    <t>The University of Texas Health Science Center at Tyler</t>
  </si>
  <si>
    <t>Texas State University</t>
  </si>
  <si>
    <t>Victoria College</t>
  </si>
  <si>
    <t>Sul Ross State University Rio Grande College</t>
  </si>
  <si>
    <t>Texas A&amp;M University at Galveston</t>
  </si>
  <si>
    <t xml:space="preserve">  University Park</t>
  </si>
  <si>
    <t>Texas Tech University Health Sciences Center-El Paso</t>
  </si>
  <si>
    <t xml:space="preserve">    Medical </t>
  </si>
  <si>
    <t xml:space="preserve">    Academics</t>
  </si>
  <si>
    <t xml:space="preserve">  Connect Campus</t>
  </si>
  <si>
    <t>St. Edward's University</t>
  </si>
  <si>
    <t>St. Mary's University</t>
  </si>
  <si>
    <t xml:space="preserve">The University of Texas Rio Grande Valley-Medical School                                          </t>
  </si>
  <si>
    <t>The University of Texas at Austin Dell Medical School</t>
  </si>
  <si>
    <t xml:space="preserve">State-Funded Workforce Continuing Education </t>
  </si>
  <si>
    <t xml:space="preserve">  North Texas Campus</t>
  </si>
  <si>
    <t xml:space="preserve">  Fort Bend Campus</t>
  </si>
  <si>
    <t>The University of Texas Rio Grande Valley</t>
  </si>
  <si>
    <t>4/ Preliminary 1st Quarter Enrollments</t>
  </si>
  <si>
    <t>Amberton University 5/</t>
  </si>
  <si>
    <t>5/ Amberton University does not receive TEG funds and is not required to submit a CBM001 report;</t>
  </si>
  <si>
    <t>University of the Incarnate Word</t>
  </si>
  <si>
    <t xml:space="preserve">Grayson College                                      </t>
  </si>
  <si>
    <t>Fall 2018</t>
  </si>
  <si>
    <t>Laredo College</t>
  </si>
  <si>
    <t>Fall 2019</t>
  </si>
  <si>
    <t xml:space="preserve">      Medical Physics (DMP)</t>
  </si>
  <si>
    <t xml:space="preserve">    Medical Physics (DMP)</t>
  </si>
  <si>
    <t xml:space="preserve">  Houston North</t>
  </si>
  <si>
    <t xml:space="preserve">North Central Texas  College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</si>
</sst>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3">
    <xf numFmtId="0" fontId="0" fillId="0" borderId="0"/>
    <xf numFmtId="0" fontId="10" fillId="0" borderId="0"/>
    <xf numFmtId="0" fontId="10" fillId="0" borderId="0"/>
    <xf numFmtId="0" fontId="13" fillId="0" borderId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9" borderId="1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  <xf numFmtId="37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2" fillId="0" borderId="0" xfId="0" applyFont="1"/>
    <xf numFmtId="0" fontId="10" fillId="0" borderId="0" xfId="0" applyFont="1" applyFill="1"/>
    <xf numFmtId="2" fontId="0" fillId="0" borderId="0" xfId="0" applyNumberFormat="1"/>
    <xf numFmtId="0" fontId="10" fillId="0" borderId="0" xfId="0" applyFont="1"/>
    <xf numFmtId="0" fontId="12" fillId="0" borderId="0" xfId="0" applyFont="1" applyAlignment="1"/>
    <xf numFmtId="37" fontId="0" fillId="0" borderId="2" xfId="0" applyNumberForma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37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0" xfId="0" applyFont="1" applyFill="1" applyBorder="1"/>
    <xf numFmtId="3" fontId="0" fillId="0" borderId="0" xfId="0" applyNumberFormat="1" applyFill="1"/>
    <xf numFmtId="37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37" fontId="0" fillId="0" borderId="0" xfId="0" applyNumberFormat="1" applyFill="1" applyBorder="1"/>
    <xf numFmtId="0" fontId="0" fillId="0" borderId="0" xfId="0" applyFill="1" applyBorder="1"/>
    <xf numFmtId="0" fontId="12" fillId="0" borderId="0" xfId="0" applyFont="1" applyFill="1"/>
    <xf numFmtId="0" fontId="0" fillId="0" borderId="1" xfId="0" applyFont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2" xfId="0" applyFill="1" applyBorder="1"/>
    <xf numFmtId="3" fontId="0" fillId="2" borderId="3" xfId="0" applyNumberFormat="1" applyFill="1" applyBorder="1"/>
    <xf numFmtId="3" fontId="0" fillId="2" borderId="3" xfId="0" applyNumberFormat="1" applyFill="1" applyBorder="1" applyAlignment="1">
      <alignment horizontal="right"/>
    </xf>
    <xf numFmtId="2" fontId="0" fillId="0" borderId="0" xfId="0" applyNumberFormat="1" applyFont="1" applyFill="1"/>
    <xf numFmtId="37" fontId="0" fillId="0" borderId="0" xfId="0" applyNumberFormat="1" applyFont="1" applyFill="1"/>
    <xf numFmtId="0" fontId="0" fillId="0" borderId="0" xfId="0" applyFont="1" applyFill="1"/>
    <xf numFmtId="3" fontId="0" fillId="0" borderId="0" xfId="0" applyNumberFormat="1" applyFill="1"/>
    <xf numFmtId="3" fontId="0" fillId="0" borderId="0" xfId="0" applyNumberForma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10" fillId="0" borderId="0" xfId="0" applyFont="1" applyFill="1"/>
    <xf numFmtId="37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37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ont="1"/>
    <xf numFmtId="3" fontId="31" fillId="0" borderId="0" xfId="44" applyNumberFormat="1" applyFill="1"/>
    <xf numFmtId="3" fontId="31" fillId="0" borderId="0" xfId="44" applyNumberFormat="1" applyFill="1"/>
    <xf numFmtId="3" fontId="10" fillId="0" borderId="0" xfId="44" applyNumberFormat="1" applyFont="1" applyFill="1"/>
    <xf numFmtId="3" fontId="31" fillId="0" borderId="0" xfId="44" applyNumberFormat="1" applyFill="1"/>
    <xf numFmtId="3" fontId="31" fillId="0" borderId="0" xfId="44" applyNumberFormat="1" applyFill="1"/>
    <xf numFmtId="3" fontId="31" fillId="0" borderId="0" xfId="44" applyNumberFormat="1" applyFill="1"/>
    <xf numFmtId="0" fontId="0" fillId="0" borderId="0" xfId="0"/>
    <xf numFmtId="2" fontId="0" fillId="0" borderId="0" xfId="0" applyNumberFormat="1"/>
    <xf numFmtId="37" fontId="0" fillId="0" borderId="0" xfId="0" applyNumberFormat="1"/>
    <xf numFmtId="3" fontId="0" fillId="0" borderId="0" xfId="0" applyNumberFormat="1" applyFill="1"/>
    <xf numFmtId="3" fontId="10" fillId="0" borderId="0" xfId="0" applyNumberFormat="1" applyFont="1" applyFill="1"/>
    <xf numFmtId="3" fontId="31" fillId="0" borderId="0" xfId="44" applyNumberFormat="1" applyFill="1" applyBorder="1"/>
    <xf numFmtId="37" fontId="0" fillId="0" borderId="0" xfId="0" applyNumberFormat="1" applyFont="1"/>
    <xf numFmtId="2" fontId="0" fillId="0" borderId="0" xfId="0" applyNumberFormat="1" applyFont="1"/>
    <xf numFmtId="3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3" fontId="0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0" fillId="0" borderId="3" xfId="0" applyNumberFormat="1" applyFill="1" applyBorder="1"/>
    <xf numFmtId="37" fontId="0" fillId="0" borderId="0" xfId="0" applyNumberFormat="1" applyFill="1" applyAlignment="1">
      <alignment horizontal="right"/>
    </xf>
    <xf numFmtId="3" fontId="3" fillId="0" borderId="0" xfId="330" applyNumberFormat="1"/>
    <xf numFmtId="0" fontId="3" fillId="0" borderId="0" xfId="330"/>
    <xf numFmtId="0" fontId="0" fillId="0" borderId="0" xfId="0" applyFont="1" applyFill="1" applyBorder="1"/>
    <xf numFmtId="4" fontId="0" fillId="0" borderId="0" xfId="0" applyNumberFormat="1" applyFill="1"/>
    <xf numFmtId="3" fontId="36" fillId="0" borderId="0" xfId="332" applyNumberFormat="1" applyFont="1"/>
    <xf numFmtId="3" fontId="36" fillId="0" borderId="0" xfId="332" applyNumberFormat="1" applyFont="1"/>
    <xf numFmtId="3" fontId="36" fillId="0" borderId="0" xfId="332" applyNumberFormat="1" applyFont="1"/>
    <xf numFmtId="0" fontId="36" fillId="0" borderId="0" xfId="332" applyFont="1"/>
    <xf numFmtId="3" fontId="36" fillId="0" borderId="0" xfId="332" applyNumberFormat="1" applyFont="1"/>
    <xf numFmtId="3" fontId="36" fillId="0" borderId="0" xfId="332" applyNumberFormat="1" applyFont="1"/>
    <xf numFmtId="3" fontId="36" fillId="0" borderId="0" xfId="332" applyNumberFormat="1" applyFont="1"/>
    <xf numFmtId="3" fontId="36" fillId="0" borderId="0" xfId="332" applyNumberFormat="1" applyFont="1"/>
    <xf numFmtId="3" fontId="36" fillId="0" borderId="0" xfId="332" applyNumberFormat="1" applyFont="1"/>
    <xf numFmtId="3" fontId="36" fillId="0" borderId="0" xfId="332" applyNumberFormat="1" applyFont="1"/>
    <xf numFmtId="3" fontId="36" fillId="0" borderId="0" xfId="332" applyNumberFormat="1" applyFont="1"/>
    <xf numFmtId="3" fontId="36" fillId="0" borderId="0" xfId="332" applyNumberFormat="1" applyFont="1" applyFill="1"/>
    <xf numFmtId="0" fontId="14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333">
    <cellStyle name="20% - Accent1" xfId="21" builtinId="30" customBuiltin="1"/>
    <cellStyle name="20% - Accent1 2" xfId="53" xr:uid="{00000000-0005-0000-0000-000001000000}"/>
    <cellStyle name="20% - Accent1 2 2" xfId="83" xr:uid="{00000000-0005-0000-0000-000002000000}"/>
    <cellStyle name="20% - Accent1 2 2 2" xfId="186" xr:uid="{00000000-0005-0000-0000-000003000000}"/>
    <cellStyle name="20% - Accent1 2 3" xfId="112" xr:uid="{00000000-0005-0000-0000-000004000000}"/>
    <cellStyle name="20% - Accent1 2 3 2" xfId="187" xr:uid="{00000000-0005-0000-0000-000005000000}"/>
    <cellStyle name="20% - Accent1 2 4" xfId="142" xr:uid="{00000000-0005-0000-0000-000006000000}"/>
    <cellStyle name="20% - Accent1 2 4 2" xfId="188" xr:uid="{00000000-0005-0000-0000-000007000000}"/>
    <cellStyle name="20% - Accent1 2 5" xfId="171" xr:uid="{00000000-0005-0000-0000-000008000000}"/>
    <cellStyle name="20% - Accent1 2 5 2" xfId="189" xr:uid="{00000000-0005-0000-0000-000009000000}"/>
    <cellStyle name="20% - Accent1 2 6" xfId="185" xr:uid="{00000000-0005-0000-0000-00000A000000}"/>
    <cellStyle name="20% - Accent1 3" xfId="67" xr:uid="{00000000-0005-0000-0000-00000B000000}"/>
    <cellStyle name="20% - Accent1 3 2" xfId="190" xr:uid="{00000000-0005-0000-0000-00000C000000}"/>
    <cellStyle name="20% - Accent1 4" xfId="96" xr:uid="{00000000-0005-0000-0000-00000D000000}"/>
    <cellStyle name="20% - Accent1 4 2" xfId="191" xr:uid="{00000000-0005-0000-0000-00000E000000}"/>
    <cellStyle name="20% - Accent1 5" xfId="126" xr:uid="{00000000-0005-0000-0000-00000F000000}"/>
    <cellStyle name="20% - Accent1 5 2" xfId="192" xr:uid="{00000000-0005-0000-0000-000010000000}"/>
    <cellStyle name="20% - Accent1 6" xfId="155" xr:uid="{00000000-0005-0000-0000-000011000000}"/>
    <cellStyle name="20% - Accent1 6 2" xfId="193" xr:uid="{00000000-0005-0000-0000-000012000000}"/>
    <cellStyle name="20% - Accent1 7" xfId="184" xr:uid="{00000000-0005-0000-0000-000013000000}"/>
    <cellStyle name="20% - Accent2" xfId="25" builtinId="34" customBuiltin="1"/>
    <cellStyle name="20% - Accent2 2" xfId="55" xr:uid="{00000000-0005-0000-0000-000015000000}"/>
    <cellStyle name="20% - Accent2 2 2" xfId="85" xr:uid="{00000000-0005-0000-0000-000016000000}"/>
    <cellStyle name="20% - Accent2 2 2 2" xfId="196" xr:uid="{00000000-0005-0000-0000-000017000000}"/>
    <cellStyle name="20% - Accent2 2 3" xfId="114" xr:uid="{00000000-0005-0000-0000-000018000000}"/>
    <cellStyle name="20% - Accent2 2 3 2" xfId="197" xr:uid="{00000000-0005-0000-0000-000019000000}"/>
    <cellStyle name="20% - Accent2 2 4" xfId="144" xr:uid="{00000000-0005-0000-0000-00001A000000}"/>
    <cellStyle name="20% - Accent2 2 4 2" xfId="198" xr:uid="{00000000-0005-0000-0000-00001B000000}"/>
    <cellStyle name="20% - Accent2 2 5" xfId="173" xr:uid="{00000000-0005-0000-0000-00001C000000}"/>
    <cellStyle name="20% - Accent2 2 5 2" xfId="199" xr:uid="{00000000-0005-0000-0000-00001D000000}"/>
    <cellStyle name="20% - Accent2 2 6" xfId="195" xr:uid="{00000000-0005-0000-0000-00001E000000}"/>
    <cellStyle name="20% - Accent2 3" xfId="69" xr:uid="{00000000-0005-0000-0000-00001F000000}"/>
    <cellStyle name="20% - Accent2 3 2" xfId="200" xr:uid="{00000000-0005-0000-0000-000020000000}"/>
    <cellStyle name="20% - Accent2 4" xfId="98" xr:uid="{00000000-0005-0000-0000-000021000000}"/>
    <cellStyle name="20% - Accent2 4 2" xfId="201" xr:uid="{00000000-0005-0000-0000-000022000000}"/>
    <cellStyle name="20% - Accent2 5" xfId="128" xr:uid="{00000000-0005-0000-0000-000023000000}"/>
    <cellStyle name="20% - Accent2 5 2" xfId="202" xr:uid="{00000000-0005-0000-0000-000024000000}"/>
    <cellStyle name="20% - Accent2 6" xfId="157" xr:uid="{00000000-0005-0000-0000-000025000000}"/>
    <cellStyle name="20% - Accent2 6 2" xfId="203" xr:uid="{00000000-0005-0000-0000-000026000000}"/>
    <cellStyle name="20% - Accent2 7" xfId="194" xr:uid="{00000000-0005-0000-0000-000027000000}"/>
    <cellStyle name="20% - Accent3" xfId="29" builtinId="38" customBuiltin="1"/>
    <cellStyle name="20% - Accent3 2" xfId="57" xr:uid="{00000000-0005-0000-0000-000029000000}"/>
    <cellStyle name="20% - Accent3 2 2" xfId="87" xr:uid="{00000000-0005-0000-0000-00002A000000}"/>
    <cellStyle name="20% - Accent3 2 2 2" xfId="206" xr:uid="{00000000-0005-0000-0000-00002B000000}"/>
    <cellStyle name="20% - Accent3 2 3" xfId="116" xr:uid="{00000000-0005-0000-0000-00002C000000}"/>
    <cellStyle name="20% - Accent3 2 3 2" xfId="207" xr:uid="{00000000-0005-0000-0000-00002D000000}"/>
    <cellStyle name="20% - Accent3 2 4" xfId="146" xr:uid="{00000000-0005-0000-0000-00002E000000}"/>
    <cellStyle name="20% - Accent3 2 4 2" xfId="208" xr:uid="{00000000-0005-0000-0000-00002F000000}"/>
    <cellStyle name="20% - Accent3 2 5" xfId="175" xr:uid="{00000000-0005-0000-0000-000030000000}"/>
    <cellStyle name="20% - Accent3 2 5 2" xfId="209" xr:uid="{00000000-0005-0000-0000-000031000000}"/>
    <cellStyle name="20% - Accent3 2 6" xfId="205" xr:uid="{00000000-0005-0000-0000-000032000000}"/>
    <cellStyle name="20% - Accent3 3" xfId="71" xr:uid="{00000000-0005-0000-0000-000033000000}"/>
    <cellStyle name="20% - Accent3 3 2" xfId="210" xr:uid="{00000000-0005-0000-0000-000034000000}"/>
    <cellStyle name="20% - Accent3 4" xfId="100" xr:uid="{00000000-0005-0000-0000-000035000000}"/>
    <cellStyle name="20% - Accent3 4 2" xfId="211" xr:uid="{00000000-0005-0000-0000-000036000000}"/>
    <cellStyle name="20% - Accent3 5" xfId="130" xr:uid="{00000000-0005-0000-0000-000037000000}"/>
    <cellStyle name="20% - Accent3 5 2" xfId="212" xr:uid="{00000000-0005-0000-0000-000038000000}"/>
    <cellStyle name="20% - Accent3 6" xfId="159" xr:uid="{00000000-0005-0000-0000-000039000000}"/>
    <cellStyle name="20% - Accent3 6 2" xfId="213" xr:uid="{00000000-0005-0000-0000-00003A000000}"/>
    <cellStyle name="20% - Accent3 7" xfId="204" xr:uid="{00000000-0005-0000-0000-00003B000000}"/>
    <cellStyle name="20% - Accent4" xfId="33" builtinId="42" customBuiltin="1"/>
    <cellStyle name="20% - Accent4 2" xfId="59" xr:uid="{00000000-0005-0000-0000-00003D000000}"/>
    <cellStyle name="20% - Accent4 2 2" xfId="89" xr:uid="{00000000-0005-0000-0000-00003E000000}"/>
    <cellStyle name="20% - Accent4 2 2 2" xfId="216" xr:uid="{00000000-0005-0000-0000-00003F000000}"/>
    <cellStyle name="20% - Accent4 2 3" xfId="118" xr:uid="{00000000-0005-0000-0000-000040000000}"/>
    <cellStyle name="20% - Accent4 2 3 2" xfId="217" xr:uid="{00000000-0005-0000-0000-000041000000}"/>
    <cellStyle name="20% - Accent4 2 4" xfId="148" xr:uid="{00000000-0005-0000-0000-000042000000}"/>
    <cellStyle name="20% - Accent4 2 4 2" xfId="218" xr:uid="{00000000-0005-0000-0000-000043000000}"/>
    <cellStyle name="20% - Accent4 2 5" xfId="177" xr:uid="{00000000-0005-0000-0000-000044000000}"/>
    <cellStyle name="20% - Accent4 2 5 2" xfId="219" xr:uid="{00000000-0005-0000-0000-000045000000}"/>
    <cellStyle name="20% - Accent4 2 6" xfId="215" xr:uid="{00000000-0005-0000-0000-000046000000}"/>
    <cellStyle name="20% - Accent4 3" xfId="73" xr:uid="{00000000-0005-0000-0000-000047000000}"/>
    <cellStyle name="20% - Accent4 3 2" xfId="220" xr:uid="{00000000-0005-0000-0000-000048000000}"/>
    <cellStyle name="20% - Accent4 4" xfId="102" xr:uid="{00000000-0005-0000-0000-000049000000}"/>
    <cellStyle name="20% - Accent4 4 2" xfId="221" xr:uid="{00000000-0005-0000-0000-00004A000000}"/>
    <cellStyle name="20% - Accent4 5" xfId="132" xr:uid="{00000000-0005-0000-0000-00004B000000}"/>
    <cellStyle name="20% - Accent4 5 2" xfId="222" xr:uid="{00000000-0005-0000-0000-00004C000000}"/>
    <cellStyle name="20% - Accent4 6" xfId="161" xr:uid="{00000000-0005-0000-0000-00004D000000}"/>
    <cellStyle name="20% - Accent4 6 2" xfId="223" xr:uid="{00000000-0005-0000-0000-00004E000000}"/>
    <cellStyle name="20% - Accent4 7" xfId="214" xr:uid="{00000000-0005-0000-0000-00004F000000}"/>
    <cellStyle name="20% - Accent5" xfId="37" builtinId="46" customBuiltin="1"/>
    <cellStyle name="20% - Accent5 2" xfId="61" xr:uid="{00000000-0005-0000-0000-000051000000}"/>
    <cellStyle name="20% - Accent5 2 2" xfId="91" xr:uid="{00000000-0005-0000-0000-000052000000}"/>
    <cellStyle name="20% - Accent5 2 2 2" xfId="226" xr:uid="{00000000-0005-0000-0000-000053000000}"/>
    <cellStyle name="20% - Accent5 2 3" xfId="120" xr:uid="{00000000-0005-0000-0000-000054000000}"/>
    <cellStyle name="20% - Accent5 2 3 2" xfId="227" xr:uid="{00000000-0005-0000-0000-000055000000}"/>
    <cellStyle name="20% - Accent5 2 4" xfId="150" xr:uid="{00000000-0005-0000-0000-000056000000}"/>
    <cellStyle name="20% - Accent5 2 4 2" xfId="228" xr:uid="{00000000-0005-0000-0000-000057000000}"/>
    <cellStyle name="20% - Accent5 2 5" xfId="179" xr:uid="{00000000-0005-0000-0000-000058000000}"/>
    <cellStyle name="20% - Accent5 2 5 2" xfId="229" xr:uid="{00000000-0005-0000-0000-000059000000}"/>
    <cellStyle name="20% - Accent5 2 6" xfId="225" xr:uid="{00000000-0005-0000-0000-00005A000000}"/>
    <cellStyle name="20% - Accent5 3" xfId="75" xr:uid="{00000000-0005-0000-0000-00005B000000}"/>
    <cellStyle name="20% - Accent5 3 2" xfId="230" xr:uid="{00000000-0005-0000-0000-00005C000000}"/>
    <cellStyle name="20% - Accent5 4" xfId="104" xr:uid="{00000000-0005-0000-0000-00005D000000}"/>
    <cellStyle name="20% - Accent5 4 2" xfId="231" xr:uid="{00000000-0005-0000-0000-00005E000000}"/>
    <cellStyle name="20% - Accent5 5" xfId="134" xr:uid="{00000000-0005-0000-0000-00005F000000}"/>
    <cellStyle name="20% - Accent5 5 2" xfId="232" xr:uid="{00000000-0005-0000-0000-000060000000}"/>
    <cellStyle name="20% - Accent5 6" xfId="163" xr:uid="{00000000-0005-0000-0000-000061000000}"/>
    <cellStyle name="20% - Accent5 6 2" xfId="233" xr:uid="{00000000-0005-0000-0000-000062000000}"/>
    <cellStyle name="20% - Accent5 7" xfId="224" xr:uid="{00000000-0005-0000-0000-000063000000}"/>
    <cellStyle name="20% - Accent6" xfId="41" builtinId="50" customBuiltin="1"/>
    <cellStyle name="20% - Accent6 2" xfId="63" xr:uid="{00000000-0005-0000-0000-000065000000}"/>
    <cellStyle name="20% - Accent6 2 2" xfId="93" xr:uid="{00000000-0005-0000-0000-000066000000}"/>
    <cellStyle name="20% - Accent6 2 2 2" xfId="236" xr:uid="{00000000-0005-0000-0000-000067000000}"/>
    <cellStyle name="20% - Accent6 2 3" xfId="122" xr:uid="{00000000-0005-0000-0000-000068000000}"/>
    <cellStyle name="20% - Accent6 2 3 2" xfId="237" xr:uid="{00000000-0005-0000-0000-000069000000}"/>
    <cellStyle name="20% - Accent6 2 4" xfId="152" xr:uid="{00000000-0005-0000-0000-00006A000000}"/>
    <cellStyle name="20% - Accent6 2 4 2" xfId="238" xr:uid="{00000000-0005-0000-0000-00006B000000}"/>
    <cellStyle name="20% - Accent6 2 5" xfId="181" xr:uid="{00000000-0005-0000-0000-00006C000000}"/>
    <cellStyle name="20% - Accent6 2 5 2" xfId="239" xr:uid="{00000000-0005-0000-0000-00006D000000}"/>
    <cellStyle name="20% - Accent6 2 6" xfId="235" xr:uid="{00000000-0005-0000-0000-00006E000000}"/>
    <cellStyle name="20% - Accent6 3" xfId="77" xr:uid="{00000000-0005-0000-0000-00006F000000}"/>
    <cellStyle name="20% - Accent6 3 2" xfId="240" xr:uid="{00000000-0005-0000-0000-000070000000}"/>
    <cellStyle name="20% - Accent6 4" xfId="106" xr:uid="{00000000-0005-0000-0000-000071000000}"/>
    <cellStyle name="20% - Accent6 4 2" xfId="241" xr:uid="{00000000-0005-0000-0000-000072000000}"/>
    <cellStyle name="20% - Accent6 5" xfId="136" xr:uid="{00000000-0005-0000-0000-000073000000}"/>
    <cellStyle name="20% - Accent6 5 2" xfId="242" xr:uid="{00000000-0005-0000-0000-000074000000}"/>
    <cellStyle name="20% - Accent6 6" xfId="165" xr:uid="{00000000-0005-0000-0000-000075000000}"/>
    <cellStyle name="20% - Accent6 6 2" xfId="243" xr:uid="{00000000-0005-0000-0000-000076000000}"/>
    <cellStyle name="20% - Accent6 7" xfId="234" xr:uid="{00000000-0005-0000-0000-000077000000}"/>
    <cellStyle name="40% - Accent1" xfId="22" builtinId="31" customBuiltin="1"/>
    <cellStyle name="40% - Accent1 2" xfId="54" xr:uid="{00000000-0005-0000-0000-000079000000}"/>
    <cellStyle name="40% - Accent1 2 2" xfId="84" xr:uid="{00000000-0005-0000-0000-00007A000000}"/>
    <cellStyle name="40% - Accent1 2 2 2" xfId="246" xr:uid="{00000000-0005-0000-0000-00007B000000}"/>
    <cellStyle name="40% - Accent1 2 3" xfId="113" xr:uid="{00000000-0005-0000-0000-00007C000000}"/>
    <cellStyle name="40% - Accent1 2 3 2" xfId="247" xr:uid="{00000000-0005-0000-0000-00007D000000}"/>
    <cellStyle name="40% - Accent1 2 4" xfId="143" xr:uid="{00000000-0005-0000-0000-00007E000000}"/>
    <cellStyle name="40% - Accent1 2 4 2" xfId="248" xr:uid="{00000000-0005-0000-0000-00007F000000}"/>
    <cellStyle name="40% - Accent1 2 5" xfId="172" xr:uid="{00000000-0005-0000-0000-000080000000}"/>
    <cellStyle name="40% - Accent1 2 5 2" xfId="249" xr:uid="{00000000-0005-0000-0000-000081000000}"/>
    <cellStyle name="40% - Accent1 2 6" xfId="245" xr:uid="{00000000-0005-0000-0000-000082000000}"/>
    <cellStyle name="40% - Accent1 3" xfId="68" xr:uid="{00000000-0005-0000-0000-000083000000}"/>
    <cellStyle name="40% - Accent1 3 2" xfId="250" xr:uid="{00000000-0005-0000-0000-000084000000}"/>
    <cellStyle name="40% - Accent1 4" xfId="97" xr:uid="{00000000-0005-0000-0000-000085000000}"/>
    <cellStyle name="40% - Accent1 4 2" xfId="251" xr:uid="{00000000-0005-0000-0000-000086000000}"/>
    <cellStyle name="40% - Accent1 5" xfId="127" xr:uid="{00000000-0005-0000-0000-000087000000}"/>
    <cellStyle name="40% - Accent1 5 2" xfId="252" xr:uid="{00000000-0005-0000-0000-000088000000}"/>
    <cellStyle name="40% - Accent1 6" xfId="156" xr:uid="{00000000-0005-0000-0000-000089000000}"/>
    <cellStyle name="40% - Accent1 6 2" xfId="253" xr:uid="{00000000-0005-0000-0000-00008A000000}"/>
    <cellStyle name="40% - Accent1 7" xfId="244" xr:uid="{00000000-0005-0000-0000-00008B000000}"/>
    <cellStyle name="40% - Accent2" xfId="26" builtinId="35" customBuiltin="1"/>
    <cellStyle name="40% - Accent2 2" xfId="56" xr:uid="{00000000-0005-0000-0000-00008D000000}"/>
    <cellStyle name="40% - Accent2 2 2" xfId="86" xr:uid="{00000000-0005-0000-0000-00008E000000}"/>
    <cellStyle name="40% - Accent2 2 2 2" xfId="256" xr:uid="{00000000-0005-0000-0000-00008F000000}"/>
    <cellStyle name="40% - Accent2 2 3" xfId="115" xr:uid="{00000000-0005-0000-0000-000090000000}"/>
    <cellStyle name="40% - Accent2 2 3 2" xfId="257" xr:uid="{00000000-0005-0000-0000-000091000000}"/>
    <cellStyle name="40% - Accent2 2 4" xfId="145" xr:uid="{00000000-0005-0000-0000-000092000000}"/>
    <cellStyle name="40% - Accent2 2 4 2" xfId="258" xr:uid="{00000000-0005-0000-0000-000093000000}"/>
    <cellStyle name="40% - Accent2 2 5" xfId="174" xr:uid="{00000000-0005-0000-0000-000094000000}"/>
    <cellStyle name="40% - Accent2 2 5 2" xfId="259" xr:uid="{00000000-0005-0000-0000-000095000000}"/>
    <cellStyle name="40% - Accent2 2 6" xfId="255" xr:uid="{00000000-0005-0000-0000-000096000000}"/>
    <cellStyle name="40% - Accent2 3" xfId="70" xr:uid="{00000000-0005-0000-0000-000097000000}"/>
    <cellStyle name="40% - Accent2 3 2" xfId="260" xr:uid="{00000000-0005-0000-0000-000098000000}"/>
    <cellStyle name="40% - Accent2 4" xfId="99" xr:uid="{00000000-0005-0000-0000-000099000000}"/>
    <cellStyle name="40% - Accent2 4 2" xfId="261" xr:uid="{00000000-0005-0000-0000-00009A000000}"/>
    <cellStyle name="40% - Accent2 5" xfId="129" xr:uid="{00000000-0005-0000-0000-00009B000000}"/>
    <cellStyle name="40% - Accent2 5 2" xfId="262" xr:uid="{00000000-0005-0000-0000-00009C000000}"/>
    <cellStyle name="40% - Accent2 6" xfId="158" xr:uid="{00000000-0005-0000-0000-00009D000000}"/>
    <cellStyle name="40% - Accent2 6 2" xfId="263" xr:uid="{00000000-0005-0000-0000-00009E000000}"/>
    <cellStyle name="40% - Accent2 7" xfId="254" xr:uid="{00000000-0005-0000-0000-00009F000000}"/>
    <cellStyle name="40% - Accent3" xfId="30" builtinId="39" customBuiltin="1"/>
    <cellStyle name="40% - Accent3 2" xfId="58" xr:uid="{00000000-0005-0000-0000-0000A1000000}"/>
    <cellStyle name="40% - Accent3 2 2" xfId="88" xr:uid="{00000000-0005-0000-0000-0000A2000000}"/>
    <cellStyle name="40% - Accent3 2 2 2" xfId="266" xr:uid="{00000000-0005-0000-0000-0000A3000000}"/>
    <cellStyle name="40% - Accent3 2 3" xfId="117" xr:uid="{00000000-0005-0000-0000-0000A4000000}"/>
    <cellStyle name="40% - Accent3 2 3 2" xfId="267" xr:uid="{00000000-0005-0000-0000-0000A5000000}"/>
    <cellStyle name="40% - Accent3 2 4" xfId="147" xr:uid="{00000000-0005-0000-0000-0000A6000000}"/>
    <cellStyle name="40% - Accent3 2 4 2" xfId="268" xr:uid="{00000000-0005-0000-0000-0000A7000000}"/>
    <cellStyle name="40% - Accent3 2 5" xfId="176" xr:uid="{00000000-0005-0000-0000-0000A8000000}"/>
    <cellStyle name="40% - Accent3 2 5 2" xfId="269" xr:uid="{00000000-0005-0000-0000-0000A9000000}"/>
    <cellStyle name="40% - Accent3 2 6" xfId="265" xr:uid="{00000000-0005-0000-0000-0000AA000000}"/>
    <cellStyle name="40% - Accent3 3" xfId="72" xr:uid="{00000000-0005-0000-0000-0000AB000000}"/>
    <cellStyle name="40% - Accent3 3 2" xfId="270" xr:uid="{00000000-0005-0000-0000-0000AC000000}"/>
    <cellStyle name="40% - Accent3 4" xfId="101" xr:uid="{00000000-0005-0000-0000-0000AD000000}"/>
    <cellStyle name="40% - Accent3 4 2" xfId="271" xr:uid="{00000000-0005-0000-0000-0000AE000000}"/>
    <cellStyle name="40% - Accent3 5" xfId="131" xr:uid="{00000000-0005-0000-0000-0000AF000000}"/>
    <cellStyle name="40% - Accent3 5 2" xfId="272" xr:uid="{00000000-0005-0000-0000-0000B0000000}"/>
    <cellStyle name="40% - Accent3 6" xfId="160" xr:uid="{00000000-0005-0000-0000-0000B1000000}"/>
    <cellStyle name="40% - Accent3 6 2" xfId="273" xr:uid="{00000000-0005-0000-0000-0000B2000000}"/>
    <cellStyle name="40% - Accent3 7" xfId="264" xr:uid="{00000000-0005-0000-0000-0000B3000000}"/>
    <cellStyle name="40% - Accent4" xfId="34" builtinId="43" customBuiltin="1"/>
    <cellStyle name="40% - Accent4 2" xfId="60" xr:uid="{00000000-0005-0000-0000-0000B5000000}"/>
    <cellStyle name="40% - Accent4 2 2" xfId="90" xr:uid="{00000000-0005-0000-0000-0000B6000000}"/>
    <cellStyle name="40% - Accent4 2 2 2" xfId="276" xr:uid="{00000000-0005-0000-0000-0000B7000000}"/>
    <cellStyle name="40% - Accent4 2 3" xfId="119" xr:uid="{00000000-0005-0000-0000-0000B8000000}"/>
    <cellStyle name="40% - Accent4 2 3 2" xfId="277" xr:uid="{00000000-0005-0000-0000-0000B9000000}"/>
    <cellStyle name="40% - Accent4 2 4" xfId="149" xr:uid="{00000000-0005-0000-0000-0000BA000000}"/>
    <cellStyle name="40% - Accent4 2 4 2" xfId="278" xr:uid="{00000000-0005-0000-0000-0000BB000000}"/>
    <cellStyle name="40% - Accent4 2 5" xfId="178" xr:uid="{00000000-0005-0000-0000-0000BC000000}"/>
    <cellStyle name="40% - Accent4 2 5 2" xfId="279" xr:uid="{00000000-0005-0000-0000-0000BD000000}"/>
    <cellStyle name="40% - Accent4 2 6" xfId="275" xr:uid="{00000000-0005-0000-0000-0000BE000000}"/>
    <cellStyle name="40% - Accent4 3" xfId="74" xr:uid="{00000000-0005-0000-0000-0000BF000000}"/>
    <cellStyle name="40% - Accent4 3 2" xfId="280" xr:uid="{00000000-0005-0000-0000-0000C0000000}"/>
    <cellStyle name="40% - Accent4 4" xfId="103" xr:uid="{00000000-0005-0000-0000-0000C1000000}"/>
    <cellStyle name="40% - Accent4 4 2" xfId="281" xr:uid="{00000000-0005-0000-0000-0000C2000000}"/>
    <cellStyle name="40% - Accent4 5" xfId="133" xr:uid="{00000000-0005-0000-0000-0000C3000000}"/>
    <cellStyle name="40% - Accent4 5 2" xfId="282" xr:uid="{00000000-0005-0000-0000-0000C4000000}"/>
    <cellStyle name="40% - Accent4 6" xfId="162" xr:uid="{00000000-0005-0000-0000-0000C5000000}"/>
    <cellStyle name="40% - Accent4 6 2" xfId="283" xr:uid="{00000000-0005-0000-0000-0000C6000000}"/>
    <cellStyle name="40% - Accent4 7" xfId="274" xr:uid="{00000000-0005-0000-0000-0000C7000000}"/>
    <cellStyle name="40% - Accent5" xfId="38" builtinId="47" customBuiltin="1"/>
    <cellStyle name="40% - Accent5 2" xfId="62" xr:uid="{00000000-0005-0000-0000-0000C9000000}"/>
    <cellStyle name="40% - Accent5 2 2" xfId="92" xr:uid="{00000000-0005-0000-0000-0000CA000000}"/>
    <cellStyle name="40% - Accent5 2 2 2" xfId="286" xr:uid="{00000000-0005-0000-0000-0000CB000000}"/>
    <cellStyle name="40% - Accent5 2 3" xfId="121" xr:uid="{00000000-0005-0000-0000-0000CC000000}"/>
    <cellStyle name="40% - Accent5 2 3 2" xfId="287" xr:uid="{00000000-0005-0000-0000-0000CD000000}"/>
    <cellStyle name="40% - Accent5 2 4" xfId="151" xr:uid="{00000000-0005-0000-0000-0000CE000000}"/>
    <cellStyle name="40% - Accent5 2 4 2" xfId="288" xr:uid="{00000000-0005-0000-0000-0000CF000000}"/>
    <cellStyle name="40% - Accent5 2 5" xfId="180" xr:uid="{00000000-0005-0000-0000-0000D0000000}"/>
    <cellStyle name="40% - Accent5 2 5 2" xfId="289" xr:uid="{00000000-0005-0000-0000-0000D1000000}"/>
    <cellStyle name="40% - Accent5 2 6" xfId="285" xr:uid="{00000000-0005-0000-0000-0000D2000000}"/>
    <cellStyle name="40% - Accent5 3" xfId="76" xr:uid="{00000000-0005-0000-0000-0000D3000000}"/>
    <cellStyle name="40% - Accent5 3 2" xfId="290" xr:uid="{00000000-0005-0000-0000-0000D4000000}"/>
    <cellStyle name="40% - Accent5 4" xfId="105" xr:uid="{00000000-0005-0000-0000-0000D5000000}"/>
    <cellStyle name="40% - Accent5 4 2" xfId="291" xr:uid="{00000000-0005-0000-0000-0000D6000000}"/>
    <cellStyle name="40% - Accent5 5" xfId="135" xr:uid="{00000000-0005-0000-0000-0000D7000000}"/>
    <cellStyle name="40% - Accent5 5 2" xfId="292" xr:uid="{00000000-0005-0000-0000-0000D8000000}"/>
    <cellStyle name="40% - Accent5 6" xfId="164" xr:uid="{00000000-0005-0000-0000-0000D9000000}"/>
    <cellStyle name="40% - Accent5 6 2" xfId="293" xr:uid="{00000000-0005-0000-0000-0000DA000000}"/>
    <cellStyle name="40% - Accent5 7" xfId="284" xr:uid="{00000000-0005-0000-0000-0000DB000000}"/>
    <cellStyle name="40% - Accent6" xfId="42" builtinId="51" customBuiltin="1"/>
    <cellStyle name="40% - Accent6 2" xfId="64" xr:uid="{00000000-0005-0000-0000-0000DD000000}"/>
    <cellStyle name="40% - Accent6 2 2" xfId="94" xr:uid="{00000000-0005-0000-0000-0000DE000000}"/>
    <cellStyle name="40% - Accent6 2 2 2" xfId="296" xr:uid="{00000000-0005-0000-0000-0000DF000000}"/>
    <cellStyle name="40% - Accent6 2 3" xfId="123" xr:uid="{00000000-0005-0000-0000-0000E0000000}"/>
    <cellStyle name="40% - Accent6 2 3 2" xfId="297" xr:uid="{00000000-0005-0000-0000-0000E1000000}"/>
    <cellStyle name="40% - Accent6 2 4" xfId="153" xr:uid="{00000000-0005-0000-0000-0000E2000000}"/>
    <cellStyle name="40% - Accent6 2 4 2" xfId="298" xr:uid="{00000000-0005-0000-0000-0000E3000000}"/>
    <cellStyle name="40% - Accent6 2 5" xfId="182" xr:uid="{00000000-0005-0000-0000-0000E4000000}"/>
    <cellStyle name="40% - Accent6 2 5 2" xfId="299" xr:uid="{00000000-0005-0000-0000-0000E5000000}"/>
    <cellStyle name="40% - Accent6 2 6" xfId="295" xr:uid="{00000000-0005-0000-0000-0000E6000000}"/>
    <cellStyle name="40% - Accent6 3" xfId="78" xr:uid="{00000000-0005-0000-0000-0000E7000000}"/>
    <cellStyle name="40% - Accent6 3 2" xfId="300" xr:uid="{00000000-0005-0000-0000-0000E8000000}"/>
    <cellStyle name="40% - Accent6 4" xfId="107" xr:uid="{00000000-0005-0000-0000-0000E9000000}"/>
    <cellStyle name="40% - Accent6 4 2" xfId="301" xr:uid="{00000000-0005-0000-0000-0000EA000000}"/>
    <cellStyle name="40% - Accent6 5" xfId="137" xr:uid="{00000000-0005-0000-0000-0000EB000000}"/>
    <cellStyle name="40% - Accent6 5 2" xfId="302" xr:uid="{00000000-0005-0000-0000-0000EC000000}"/>
    <cellStyle name="40% - Accent6 6" xfId="166" xr:uid="{00000000-0005-0000-0000-0000ED000000}"/>
    <cellStyle name="40% - Accent6 6 2" xfId="303" xr:uid="{00000000-0005-0000-0000-0000EE000000}"/>
    <cellStyle name="40% - Accent6 7" xfId="294" xr:uid="{00000000-0005-0000-0000-0000EF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125" xr:uid="{00000000-0005-0000-0000-0000FF000000}"/>
    <cellStyle name="Explanatory Text" xfId="18" builtinId="53" customBuiltin="1"/>
    <cellStyle name="Followed Hyperlink" xfId="50" builtinId="9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9" builtinId="8" customBuiltin="1"/>
    <cellStyle name="Hyperlink 2" xfId="65" xr:uid="{00000000-0005-0000-0000-000008010000}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332" xr:uid="{60ACD75E-BE50-475D-9DF0-C882B83E7EF4}"/>
    <cellStyle name="Normal 2" xfId="1" xr:uid="{00000000-0005-0000-0000-00000D010000}"/>
    <cellStyle name="Normal 2 2" xfId="3" xr:uid="{00000000-0005-0000-0000-00000E010000}"/>
    <cellStyle name="Normal 2 3" xfId="46" xr:uid="{00000000-0005-0000-0000-00000F010000}"/>
    <cellStyle name="Normal 2 4" xfId="304" xr:uid="{00000000-0005-0000-0000-000010010000}"/>
    <cellStyle name="Normal 3" xfId="2" xr:uid="{00000000-0005-0000-0000-000011010000}"/>
    <cellStyle name="Normal 4" xfId="47" xr:uid="{00000000-0005-0000-0000-000012010000}"/>
    <cellStyle name="Normal 4 2" xfId="79" xr:uid="{00000000-0005-0000-0000-000013010000}"/>
    <cellStyle name="Normal 4 2 2" xfId="306" xr:uid="{00000000-0005-0000-0000-000014010000}"/>
    <cellStyle name="Normal 4 3" xfId="108" xr:uid="{00000000-0005-0000-0000-000015010000}"/>
    <cellStyle name="Normal 4 3 2" xfId="307" xr:uid="{00000000-0005-0000-0000-000016010000}"/>
    <cellStyle name="Normal 4 4" xfId="138" xr:uid="{00000000-0005-0000-0000-000017010000}"/>
    <cellStyle name="Normal 4 4 2" xfId="308" xr:uid="{00000000-0005-0000-0000-000018010000}"/>
    <cellStyle name="Normal 4 5" xfId="167" xr:uid="{00000000-0005-0000-0000-000019010000}"/>
    <cellStyle name="Normal 4 5 2" xfId="309" xr:uid="{00000000-0005-0000-0000-00001A010000}"/>
    <cellStyle name="Normal 4 6" xfId="305" xr:uid="{00000000-0005-0000-0000-00001B010000}"/>
    <cellStyle name="Normal 5" xfId="51" xr:uid="{00000000-0005-0000-0000-00001C010000}"/>
    <cellStyle name="Normal 5 2" xfId="81" xr:uid="{00000000-0005-0000-0000-00001D010000}"/>
    <cellStyle name="Normal 5 2 2" xfId="311" xr:uid="{00000000-0005-0000-0000-00001E010000}"/>
    <cellStyle name="Normal 5 3" xfId="110" xr:uid="{00000000-0005-0000-0000-00001F010000}"/>
    <cellStyle name="Normal 5 3 2" xfId="312" xr:uid="{00000000-0005-0000-0000-000020010000}"/>
    <cellStyle name="Normal 5 4" xfId="140" xr:uid="{00000000-0005-0000-0000-000021010000}"/>
    <cellStyle name="Normal 5 4 2" xfId="313" xr:uid="{00000000-0005-0000-0000-000022010000}"/>
    <cellStyle name="Normal 5 5" xfId="169" xr:uid="{00000000-0005-0000-0000-000023010000}"/>
    <cellStyle name="Normal 5 5 2" xfId="314" xr:uid="{00000000-0005-0000-0000-000024010000}"/>
    <cellStyle name="Normal 5 6" xfId="310" xr:uid="{00000000-0005-0000-0000-000025010000}"/>
    <cellStyle name="Normal 6" xfId="66" xr:uid="{00000000-0005-0000-0000-000026010000}"/>
    <cellStyle name="Normal 7" xfId="44" xr:uid="{00000000-0005-0000-0000-000027010000}"/>
    <cellStyle name="Normal 7 2" xfId="95" xr:uid="{00000000-0005-0000-0000-000028010000}"/>
    <cellStyle name="Normal 7 2 2" xfId="316" xr:uid="{00000000-0005-0000-0000-000029010000}"/>
    <cellStyle name="Normal 7 3" xfId="124" xr:uid="{00000000-0005-0000-0000-00002A010000}"/>
    <cellStyle name="Normal 7 3 2" xfId="317" xr:uid="{00000000-0005-0000-0000-00002B010000}"/>
    <cellStyle name="Normal 7 4" xfId="154" xr:uid="{00000000-0005-0000-0000-00002C010000}"/>
    <cellStyle name="Normal 7 4 2" xfId="318" xr:uid="{00000000-0005-0000-0000-00002D010000}"/>
    <cellStyle name="Normal 7 5" xfId="183" xr:uid="{00000000-0005-0000-0000-00002E010000}"/>
    <cellStyle name="Normal 7 5 2" xfId="319" xr:uid="{00000000-0005-0000-0000-00002F010000}"/>
    <cellStyle name="Normal 7 6" xfId="315" xr:uid="{00000000-0005-0000-0000-000030010000}"/>
    <cellStyle name="Normal 8" xfId="330" xr:uid="{00000000-0005-0000-0000-000031010000}"/>
    <cellStyle name="Normal 9" xfId="331" xr:uid="{00000000-0005-0000-0000-000032010000}"/>
    <cellStyle name="Note 2" xfId="48" xr:uid="{00000000-0005-0000-0000-000033010000}"/>
    <cellStyle name="Note 2 2" xfId="80" xr:uid="{00000000-0005-0000-0000-000034010000}"/>
    <cellStyle name="Note 2 2 2" xfId="321" xr:uid="{00000000-0005-0000-0000-000035010000}"/>
    <cellStyle name="Note 2 3" xfId="109" xr:uid="{00000000-0005-0000-0000-000036010000}"/>
    <cellStyle name="Note 2 3 2" xfId="322" xr:uid="{00000000-0005-0000-0000-000037010000}"/>
    <cellStyle name="Note 2 4" xfId="139" xr:uid="{00000000-0005-0000-0000-000038010000}"/>
    <cellStyle name="Note 2 4 2" xfId="323" xr:uid="{00000000-0005-0000-0000-000039010000}"/>
    <cellStyle name="Note 2 5" xfId="168" xr:uid="{00000000-0005-0000-0000-00003A010000}"/>
    <cellStyle name="Note 2 5 2" xfId="324" xr:uid="{00000000-0005-0000-0000-00003B010000}"/>
    <cellStyle name="Note 2 6" xfId="320" xr:uid="{00000000-0005-0000-0000-00003C010000}"/>
    <cellStyle name="Note 3" xfId="52" xr:uid="{00000000-0005-0000-0000-00003D010000}"/>
    <cellStyle name="Note 3 2" xfId="82" xr:uid="{00000000-0005-0000-0000-00003E010000}"/>
    <cellStyle name="Note 3 2 2" xfId="326" xr:uid="{00000000-0005-0000-0000-00003F010000}"/>
    <cellStyle name="Note 3 3" xfId="111" xr:uid="{00000000-0005-0000-0000-000040010000}"/>
    <cellStyle name="Note 3 3 2" xfId="327" xr:uid="{00000000-0005-0000-0000-000041010000}"/>
    <cellStyle name="Note 3 4" xfId="141" xr:uid="{00000000-0005-0000-0000-000042010000}"/>
    <cellStyle name="Note 3 4 2" xfId="328" xr:uid="{00000000-0005-0000-0000-000043010000}"/>
    <cellStyle name="Note 3 5" xfId="170" xr:uid="{00000000-0005-0000-0000-000044010000}"/>
    <cellStyle name="Note 3 5 2" xfId="329" xr:uid="{00000000-0005-0000-0000-000045010000}"/>
    <cellStyle name="Note 3 6" xfId="325" xr:uid="{00000000-0005-0000-0000-000046010000}"/>
    <cellStyle name="Output" xfId="13" builtinId="21" customBuiltin="1"/>
    <cellStyle name="Percent 2" xfId="45" xr:uid="{00000000-0005-0000-0000-000048010000}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2"/>
  <sheetViews>
    <sheetView tabSelected="1" zoomScaleNormal="100" workbookViewId="0">
      <selection sqref="A1:E1"/>
    </sheetView>
  </sheetViews>
  <sheetFormatPr defaultRowHeight="12.75" x14ac:dyDescent="0.2"/>
  <cols>
    <col min="1" max="1" width="52.7109375" customWidth="1"/>
    <col min="2" max="3" width="12.7109375" customWidth="1"/>
    <col min="4" max="5" width="11.7109375" customWidth="1"/>
    <col min="7" max="7" width="9.140625" bestFit="1" customWidth="1"/>
  </cols>
  <sheetData>
    <row r="1" spans="1:8" ht="14.1" customHeight="1" x14ac:dyDescent="0.2">
      <c r="A1" s="94" t="s">
        <v>0</v>
      </c>
      <c r="B1" s="94"/>
      <c r="C1" s="94"/>
      <c r="D1" s="94"/>
      <c r="E1" s="94"/>
    </row>
    <row r="2" spans="1:8" ht="14.1" customHeight="1" x14ac:dyDescent="0.2">
      <c r="A2" s="1"/>
    </row>
    <row r="3" spans="1:8" ht="14.1" customHeight="1" x14ac:dyDescent="0.2"/>
    <row r="4" spans="1:8" x14ac:dyDescent="0.2">
      <c r="A4" s="3"/>
      <c r="B4" s="4" t="s">
        <v>1</v>
      </c>
      <c r="C4" s="4" t="s">
        <v>1</v>
      </c>
      <c r="D4" s="4"/>
      <c r="E4" s="4" t="s">
        <v>3</v>
      </c>
    </row>
    <row r="5" spans="1:8" x14ac:dyDescent="0.2">
      <c r="A5" s="2"/>
      <c r="B5" s="30" t="s">
        <v>242</v>
      </c>
      <c r="C5" s="30" t="s">
        <v>244</v>
      </c>
      <c r="D5" s="5" t="s">
        <v>4</v>
      </c>
      <c r="E5" s="5" t="s">
        <v>4</v>
      </c>
    </row>
    <row r="7" spans="1:8" x14ac:dyDescent="0.2">
      <c r="A7" t="s">
        <v>5</v>
      </c>
      <c r="B7" s="6"/>
      <c r="C7" s="6"/>
      <c r="D7" s="7"/>
      <c r="E7" s="6"/>
    </row>
    <row r="8" spans="1:8" x14ac:dyDescent="0.2">
      <c r="B8" s="6"/>
      <c r="C8" s="6"/>
      <c r="D8" s="7"/>
      <c r="E8" s="6"/>
    </row>
    <row r="9" spans="1:8" x14ac:dyDescent="0.2">
      <c r="A9" t="s">
        <v>6</v>
      </c>
      <c r="B9" s="6">
        <f>SUM(B101)</f>
        <v>658219</v>
      </c>
      <c r="C9" s="6">
        <f>SUM(C101)</f>
        <v>657985</v>
      </c>
      <c r="D9" s="7">
        <f>SUM(C9-B9)</f>
        <v>-234</v>
      </c>
      <c r="E9" s="8">
        <f>SUM(D9/B9*100)</f>
        <v>-3.5550477880462276E-2</v>
      </c>
    </row>
    <row r="10" spans="1:8" x14ac:dyDescent="0.2">
      <c r="B10" s="6"/>
      <c r="C10" s="6"/>
      <c r="D10" s="7"/>
      <c r="E10" s="8"/>
    </row>
    <row r="11" spans="1:8" x14ac:dyDescent="0.2">
      <c r="A11" s="26" t="s">
        <v>7</v>
      </c>
      <c r="B11" s="6">
        <f>SUM(B160)</f>
        <v>746010</v>
      </c>
      <c r="C11" s="6">
        <f>SUM(C160)</f>
        <v>757594</v>
      </c>
      <c r="D11" s="7">
        <f>SUM(C11-B11)</f>
        <v>11584</v>
      </c>
      <c r="E11" s="8">
        <f t="shared" ref="E11:E54" si="0">SUM(D11/B11*100)</f>
        <v>1.5527941984691893</v>
      </c>
      <c r="G11" s="6"/>
      <c r="H11" s="6"/>
    </row>
    <row r="12" spans="1:8" x14ac:dyDescent="0.2">
      <c r="E12" s="8"/>
    </row>
    <row r="13" spans="1:8" x14ac:dyDescent="0.2">
      <c r="A13" t="s">
        <v>8</v>
      </c>
      <c r="B13" s="6">
        <f>SUM(B213)</f>
        <v>12123</v>
      </c>
      <c r="C13" s="6">
        <f>SUM(C213)</f>
        <v>11694</v>
      </c>
      <c r="D13" s="7">
        <f>SUM(C13-B13)</f>
        <v>-429</v>
      </c>
      <c r="E13" s="8">
        <f t="shared" si="0"/>
        <v>-3.5387280376144519</v>
      </c>
    </row>
    <row r="14" spans="1:8" x14ac:dyDescent="0.2">
      <c r="B14" s="9" t="s">
        <v>9</v>
      </c>
      <c r="C14" s="9" t="s">
        <v>9</v>
      </c>
      <c r="D14" s="10" t="s">
        <v>9</v>
      </c>
      <c r="E14" s="8"/>
    </row>
    <row r="15" spans="1:8" x14ac:dyDescent="0.2">
      <c r="A15" t="s">
        <v>10</v>
      </c>
      <c r="B15" s="6">
        <f>SUM(B9,B11,B13)</f>
        <v>1416352</v>
      </c>
      <c r="C15" s="6">
        <f>SUM(C9,C11,C13)</f>
        <v>1427273</v>
      </c>
      <c r="D15" s="7">
        <f>SUM(C15-B15)</f>
        <v>10921</v>
      </c>
      <c r="E15" s="8">
        <f t="shared" si="0"/>
        <v>0.77106538487607601</v>
      </c>
    </row>
    <row r="16" spans="1:8" x14ac:dyDescent="0.2">
      <c r="B16" s="6"/>
      <c r="C16" s="6"/>
      <c r="D16" s="7"/>
      <c r="E16" s="8"/>
    </row>
    <row r="17" spans="1:8" x14ac:dyDescent="0.2">
      <c r="A17" s="26" t="s">
        <v>11</v>
      </c>
      <c r="B17" s="6"/>
      <c r="C17" s="6"/>
      <c r="D17" s="7"/>
      <c r="E17" s="8"/>
    </row>
    <row r="18" spans="1:8" x14ac:dyDescent="0.2">
      <c r="B18" s="6"/>
      <c r="C18" s="6"/>
      <c r="D18" s="7"/>
      <c r="E18" s="8"/>
    </row>
    <row r="19" spans="1:8" x14ac:dyDescent="0.2">
      <c r="A19" t="s">
        <v>12</v>
      </c>
      <c r="B19" s="6">
        <f>SUM(B370)</f>
        <v>125696</v>
      </c>
      <c r="C19" s="6">
        <f>SUM(C370)</f>
        <v>125407</v>
      </c>
      <c r="D19" s="7">
        <f>SUM(C19-B19)</f>
        <v>-289</v>
      </c>
      <c r="E19" s="8">
        <f t="shared" si="0"/>
        <v>-0.22991980651731161</v>
      </c>
      <c r="G19" s="6"/>
      <c r="H19" s="6"/>
    </row>
    <row r="20" spans="1:8" x14ac:dyDescent="0.2">
      <c r="B20" s="6"/>
      <c r="C20" s="6"/>
      <c r="D20" s="7"/>
      <c r="E20" s="8"/>
    </row>
    <row r="21" spans="1:8" x14ac:dyDescent="0.2">
      <c r="A21" t="s">
        <v>13</v>
      </c>
      <c r="B21" s="6">
        <f>SUM(B379)</f>
        <v>545</v>
      </c>
      <c r="C21" s="6">
        <f>SUM(C379)</f>
        <v>511</v>
      </c>
      <c r="D21" s="7">
        <f>SUM(C21-B21)</f>
        <v>-34</v>
      </c>
      <c r="E21" s="8">
        <f t="shared" si="0"/>
        <v>-6.238532110091743</v>
      </c>
    </row>
    <row r="22" spans="1:8" x14ac:dyDescent="0.2">
      <c r="B22" s="9" t="s">
        <v>9</v>
      </c>
      <c r="C22" s="9" t="s">
        <v>9</v>
      </c>
      <c r="D22" s="10" t="s">
        <v>9</v>
      </c>
      <c r="E22" s="8"/>
    </row>
    <row r="23" spans="1:8" x14ac:dyDescent="0.2">
      <c r="A23" t="s">
        <v>10</v>
      </c>
      <c r="B23" s="6">
        <f>SUM(B19,B21)</f>
        <v>126241</v>
      </c>
      <c r="C23" s="6">
        <f>SUM(C19,C21)</f>
        <v>125918</v>
      </c>
      <c r="D23" s="7">
        <f>SUM(C23-B23)</f>
        <v>-323</v>
      </c>
      <c r="E23" s="8">
        <f t="shared" si="0"/>
        <v>-0.25585982367059829</v>
      </c>
      <c r="G23" s="6"/>
      <c r="H23" s="6"/>
    </row>
    <row r="24" spans="1:8" x14ac:dyDescent="0.2">
      <c r="B24" s="6"/>
      <c r="C24" s="6"/>
      <c r="D24" s="7"/>
      <c r="E24" s="8"/>
    </row>
    <row r="25" spans="1:8" x14ac:dyDescent="0.2">
      <c r="A25" t="s">
        <v>14</v>
      </c>
      <c r="B25" s="6"/>
      <c r="C25" s="6"/>
      <c r="D25" s="7"/>
      <c r="E25" s="8"/>
    </row>
    <row r="26" spans="1:8" x14ac:dyDescent="0.2">
      <c r="B26" s="6"/>
      <c r="C26" s="6"/>
      <c r="D26" s="7"/>
      <c r="E26" s="8"/>
    </row>
    <row r="27" spans="1:8" x14ac:dyDescent="0.2">
      <c r="A27" t="s">
        <v>15</v>
      </c>
      <c r="B27" s="6"/>
      <c r="C27" s="6"/>
      <c r="D27" s="7"/>
      <c r="E27" s="8"/>
    </row>
    <row r="28" spans="1:8" x14ac:dyDescent="0.2">
      <c r="A28" s="26" t="s">
        <v>16</v>
      </c>
      <c r="B28" s="6">
        <f t="shared" ref="B28:C32" si="1">SUM(B432)</f>
        <v>6737</v>
      </c>
      <c r="C28" s="6">
        <f t="shared" si="1"/>
        <v>6735</v>
      </c>
      <c r="D28" s="7">
        <f t="shared" ref="D28:D34" si="2">SUM(C28-B28)</f>
        <v>-2</v>
      </c>
      <c r="E28" s="8">
        <f t="shared" si="0"/>
        <v>-2.9686804215526198E-2</v>
      </c>
    </row>
    <row r="29" spans="1:8" x14ac:dyDescent="0.2">
      <c r="A29" t="s">
        <v>17</v>
      </c>
      <c r="B29" s="6">
        <f t="shared" si="1"/>
        <v>1238</v>
      </c>
      <c r="C29" s="6">
        <f t="shared" si="1"/>
        <v>1248</v>
      </c>
      <c r="D29" s="7">
        <f t="shared" si="2"/>
        <v>10</v>
      </c>
      <c r="E29" s="8">
        <f t="shared" si="0"/>
        <v>0.80775444264943452</v>
      </c>
    </row>
    <row r="30" spans="1:8" x14ac:dyDescent="0.2">
      <c r="A30" s="26" t="s">
        <v>18</v>
      </c>
      <c r="B30" s="6">
        <f t="shared" si="1"/>
        <v>15435</v>
      </c>
      <c r="C30" s="6">
        <f t="shared" si="1"/>
        <v>15861</v>
      </c>
      <c r="D30" s="7">
        <f>SUM(C30-B30)</f>
        <v>426</v>
      </c>
      <c r="E30" s="8">
        <f>SUM(D30/B30*100)</f>
        <v>2.759961127308066</v>
      </c>
    </row>
    <row r="31" spans="1:8" x14ac:dyDescent="0.2">
      <c r="A31" t="s">
        <v>19</v>
      </c>
      <c r="B31" s="6">
        <f t="shared" si="1"/>
        <v>39</v>
      </c>
      <c r="C31" s="6">
        <f t="shared" si="1"/>
        <v>39</v>
      </c>
      <c r="D31" s="7">
        <f>SUM(C31-B31)</f>
        <v>0</v>
      </c>
      <c r="E31" s="8">
        <f>SUM(D31/B31*100)</f>
        <v>0</v>
      </c>
    </row>
    <row r="32" spans="1:8" s="49" customFormat="1" x14ac:dyDescent="0.2">
      <c r="A32" s="49" t="s">
        <v>245</v>
      </c>
      <c r="B32" s="63">
        <f t="shared" si="1"/>
        <v>10</v>
      </c>
      <c r="C32" s="63">
        <f t="shared" si="1"/>
        <v>12</v>
      </c>
      <c r="D32" s="48">
        <f>SUM(C32-B32)</f>
        <v>2</v>
      </c>
      <c r="E32" s="81">
        <f>SUM(D32/B32*100)</f>
        <v>20</v>
      </c>
    </row>
    <row r="33" spans="1:8" x14ac:dyDescent="0.2">
      <c r="A33" s="26" t="s">
        <v>20</v>
      </c>
      <c r="B33" s="6">
        <f t="shared" ref="B33:C33" si="3">SUM(B437)</f>
        <v>1491</v>
      </c>
      <c r="C33" s="6">
        <f t="shared" si="3"/>
        <v>1450</v>
      </c>
      <c r="D33" s="7">
        <f t="shared" si="2"/>
        <v>-41</v>
      </c>
      <c r="E33" s="8">
        <f t="shared" si="0"/>
        <v>-2.7498323272971161</v>
      </c>
    </row>
    <row r="34" spans="1:8" x14ac:dyDescent="0.2">
      <c r="A34" t="s">
        <v>21</v>
      </c>
      <c r="B34" s="6">
        <f>SUM(B438)</f>
        <v>836</v>
      </c>
      <c r="C34" s="6">
        <f>SUM(C438)</f>
        <v>824</v>
      </c>
      <c r="D34" s="7">
        <f t="shared" si="2"/>
        <v>-12</v>
      </c>
      <c r="E34" s="8">
        <f t="shared" si="0"/>
        <v>-1.4354066985645932</v>
      </c>
    </row>
    <row r="35" spans="1:8" x14ac:dyDescent="0.2">
      <c r="B35" s="9" t="s">
        <v>9</v>
      </c>
      <c r="C35" s="9" t="s">
        <v>9</v>
      </c>
      <c r="D35" s="10" t="s">
        <v>9</v>
      </c>
      <c r="E35" s="8"/>
    </row>
    <row r="36" spans="1:8" x14ac:dyDescent="0.2">
      <c r="A36" t="s">
        <v>22</v>
      </c>
      <c r="B36" s="6">
        <f>SUM(B28:B35)</f>
        <v>25786</v>
      </c>
      <c r="C36" s="6">
        <f>SUM(C28:C35)</f>
        <v>26169</v>
      </c>
      <c r="D36" s="7">
        <f>SUM(C36-B36)</f>
        <v>383</v>
      </c>
      <c r="E36" s="8">
        <f t="shared" si="0"/>
        <v>1.4853021019157682</v>
      </c>
    </row>
    <row r="37" spans="1:8" x14ac:dyDescent="0.2">
      <c r="B37" s="6"/>
      <c r="C37" s="6"/>
      <c r="D37" s="7"/>
      <c r="E37" s="8"/>
    </row>
    <row r="38" spans="1:8" x14ac:dyDescent="0.2">
      <c r="A38" t="s">
        <v>23</v>
      </c>
      <c r="B38" s="6"/>
      <c r="C38" s="6"/>
      <c r="D38" s="7"/>
      <c r="E38" s="8"/>
    </row>
    <row r="39" spans="1:8" x14ac:dyDescent="0.2">
      <c r="A39" t="s">
        <v>16</v>
      </c>
      <c r="B39" s="6">
        <f>SUM(B445)</f>
        <v>728</v>
      </c>
      <c r="C39" s="6">
        <f>SUM(C445)</f>
        <v>767</v>
      </c>
      <c r="D39" s="7">
        <f>SUM(C39-B39)</f>
        <v>39</v>
      </c>
      <c r="E39" s="8">
        <f t="shared" si="0"/>
        <v>5.3571428571428568</v>
      </c>
    </row>
    <row r="40" spans="1:8" x14ac:dyDescent="0.2">
      <c r="A40" t="s">
        <v>18</v>
      </c>
      <c r="B40" s="6">
        <f>SUM(B446)</f>
        <v>846</v>
      </c>
      <c r="C40" s="6">
        <f>SUM(C446)</f>
        <v>813</v>
      </c>
      <c r="D40" s="7">
        <f>SUM(C40-B40)</f>
        <v>-33</v>
      </c>
      <c r="E40" s="8">
        <f t="shared" si="0"/>
        <v>-3.9007092198581561</v>
      </c>
    </row>
    <row r="41" spans="1:8" x14ac:dyDescent="0.2">
      <c r="A41" t="s">
        <v>24</v>
      </c>
      <c r="B41" s="6">
        <f>SUM(B447,B448)</f>
        <v>1768</v>
      </c>
      <c r="C41" s="6">
        <f>SUM(C447,C448)</f>
        <v>1986</v>
      </c>
      <c r="D41" s="7">
        <f>SUM(C41-B41)</f>
        <v>218</v>
      </c>
      <c r="E41" s="8">
        <f t="shared" si="0"/>
        <v>12.330316742081449</v>
      </c>
    </row>
    <row r="42" spans="1:8" x14ac:dyDescent="0.2">
      <c r="B42" s="9" t="s">
        <v>9</v>
      </c>
      <c r="C42" s="9" t="s">
        <v>9</v>
      </c>
      <c r="D42" s="10" t="s">
        <v>9</v>
      </c>
      <c r="E42" s="8"/>
    </row>
    <row r="43" spans="1:8" x14ac:dyDescent="0.2">
      <c r="A43" t="s">
        <v>22</v>
      </c>
      <c r="B43" s="6">
        <f>SUM(B39:B42)</f>
        <v>3342</v>
      </c>
      <c r="C43" s="6">
        <f>SUM(C39:C42)</f>
        <v>3566</v>
      </c>
      <c r="D43" s="7">
        <f>SUM(C43-B43)</f>
        <v>224</v>
      </c>
      <c r="E43" s="8">
        <f t="shared" si="0"/>
        <v>6.7025733093955706</v>
      </c>
    </row>
    <row r="44" spans="1:8" x14ac:dyDescent="0.2">
      <c r="B44" s="6"/>
      <c r="C44" s="6"/>
      <c r="D44" s="7"/>
      <c r="E44" s="8"/>
    </row>
    <row r="45" spans="1:8" x14ac:dyDescent="0.2">
      <c r="A45" t="s">
        <v>25</v>
      </c>
      <c r="B45" s="6">
        <f>SUM(B15,B23,B36,B43)</f>
        <v>1571721</v>
      </c>
      <c r="C45" s="6">
        <f>SUM(C15,C23,C36,C43)</f>
        <v>1582926</v>
      </c>
      <c r="D45" s="7">
        <f>SUM(C45-B45)</f>
        <v>11205</v>
      </c>
      <c r="E45" s="8">
        <f t="shared" si="0"/>
        <v>0.71291278795664115</v>
      </c>
      <c r="G45" s="6"/>
      <c r="H45" s="6"/>
    </row>
    <row r="46" spans="1:8" x14ac:dyDescent="0.2">
      <c r="B46" s="6"/>
      <c r="C46" s="6"/>
      <c r="D46" s="7"/>
      <c r="E46" s="8"/>
    </row>
    <row r="47" spans="1:8" x14ac:dyDescent="0.2">
      <c r="D47" s="7"/>
      <c r="E47" s="8"/>
    </row>
    <row r="48" spans="1:8" x14ac:dyDescent="0.2">
      <c r="B48" s="4" t="s">
        <v>2</v>
      </c>
      <c r="C48" s="4" t="s">
        <v>2</v>
      </c>
      <c r="D48" s="4"/>
      <c r="E48" s="11" t="s">
        <v>3</v>
      </c>
    </row>
    <row r="49" spans="1:5" x14ac:dyDescent="0.2">
      <c r="A49" t="s">
        <v>26</v>
      </c>
      <c r="B49" s="30" t="s">
        <v>242</v>
      </c>
      <c r="C49" s="30" t="s">
        <v>244</v>
      </c>
      <c r="D49" s="5" t="s">
        <v>4</v>
      </c>
      <c r="E49" s="12" t="s">
        <v>4</v>
      </c>
    </row>
    <row r="50" spans="1:5" x14ac:dyDescent="0.2">
      <c r="D50" s="7"/>
      <c r="E50" s="8"/>
    </row>
    <row r="51" spans="1:5" x14ac:dyDescent="0.2">
      <c r="A51" s="26" t="s">
        <v>27</v>
      </c>
      <c r="B51" s="6">
        <f>SUM(B272)</f>
        <v>29476</v>
      </c>
      <c r="C51" s="6">
        <f>SUM(C272)</f>
        <v>30661</v>
      </c>
      <c r="D51" s="7">
        <f>SUM(C51-B51)</f>
        <v>1185</v>
      </c>
      <c r="E51" s="8">
        <f t="shared" si="0"/>
        <v>4.020219839869724</v>
      </c>
    </row>
    <row r="52" spans="1:5" x14ac:dyDescent="0.2">
      <c r="A52" t="s">
        <v>28</v>
      </c>
      <c r="B52" s="6">
        <f>SUM(B325)</f>
        <v>216</v>
      </c>
      <c r="C52" s="6">
        <f>SUM(C325)</f>
        <v>58</v>
      </c>
      <c r="D52" s="7">
        <f>SUM(C52-B52)</f>
        <v>-158</v>
      </c>
      <c r="E52" s="8">
        <f t="shared" si="0"/>
        <v>-73.148148148148152</v>
      </c>
    </row>
    <row r="53" spans="1:5" x14ac:dyDescent="0.2">
      <c r="B53" s="9" t="s">
        <v>9</v>
      </c>
      <c r="C53" s="9" t="s">
        <v>9</v>
      </c>
      <c r="D53" s="10" t="s">
        <v>9</v>
      </c>
      <c r="E53" s="8"/>
    </row>
    <row r="54" spans="1:5" x14ac:dyDescent="0.2">
      <c r="A54" t="s">
        <v>10</v>
      </c>
      <c r="B54" s="6">
        <f>SUM(B51:B53)</f>
        <v>29692</v>
      </c>
      <c r="C54" s="6">
        <f>SUM(C51:C53)</f>
        <v>30719</v>
      </c>
      <c r="D54" s="7">
        <f>SUM(C54-B54)</f>
        <v>1027</v>
      </c>
      <c r="E54" s="8">
        <f t="shared" si="0"/>
        <v>3.4588441330998245</v>
      </c>
    </row>
    <row r="55" spans="1:5" x14ac:dyDescent="0.2">
      <c r="B55" s="6"/>
      <c r="C55" s="6"/>
      <c r="D55" s="7"/>
      <c r="E55" s="8"/>
    </row>
    <row r="57" spans="1:5" x14ac:dyDescent="0.2">
      <c r="A57" s="95" t="s">
        <v>29</v>
      </c>
      <c r="B57" s="95"/>
      <c r="C57" s="95"/>
      <c r="D57" s="95"/>
      <c r="E57" s="95"/>
    </row>
    <row r="58" spans="1:5" x14ac:dyDescent="0.2">
      <c r="A58" s="95" t="s">
        <v>30</v>
      </c>
      <c r="B58" s="95"/>
      <c r="C58" s="95"/>
      <c r="D58" s="95"/>
      <c r="E58" s="95"/>
    </row>
    <row r="59" spans="1:5" x14ac:dyDescent="0.2">
      <c r="A59" s="95" t="s">
        <v>31</v>
      </c>
      <c r="B59" s="95"/>
      <c r="C59" s="95"/>
      <c r="D59" s="95"/>
      <c r="E59" s="95"/>
    </row>
    <row r="60" spans="1:5" x14ac:dyDescent="0.2">
      <c r="B60" s="31" t="s">
        <v>1</v>
      </c>
      <c r="C60" s="52" t="s">
        <v>1</v>
      </c>
      <c r="D60" s="4"/>
      <c r="E60" s="4" t="s">
        <v>3</v>
      </c>
    </row>
    <row r="61" spans="1:5" x14ac:dyDescent="0.2">
      <c r="A61" s="13" t="s">
        <v>32</v>
      </c>
      <c r="B61" s="32" t="s">
        <v>242</v>
      </c>
      <c r="C61" s="32" t="s">
        <v>244</v>
      </c>
      <c r="D61" s="5" t="s">
        <v>4</v>
      </c>
      <c r="E61" s="5" t="s">
        <v>4</v>
      </c>
    </row>
    <row r="62" spans="1:5" x14ac:dyDescent="0.2">
      <c r="B62" s="34"/>
      <c r="C62" s="49"/>
    </row>
    <row r="63" spans="1:5" x14ac:dyDescent="0.2">
      <c r="A63" s="14" t="s">
        <v>33</v>
      </c>
      <c r="B63" s="63">
        <v>10242</v>
      </c>
      <c r="C63" s="63">
        <v>10289</v>
      </c>
      <c r="D63" s="7">
        <f>SUM(C63-B63)</f>
        <v>47</v>
      </c>
      <c r="E63" s="15">
        <f>SUM(D63/B63*100)</f>
        <v>0.45889474711970324</v>
      </c>
    </row>
    <row r="64" spans="1:5" x14ac:dyDescent="0.2">
      <c r="A64" s="16" t="s">
        <v>34</v>
      </c>
      <c r="B64" s="63">
        <v>14176</v>
      </c>
      <c r="C64" s="63">
        <v>14811</v>
      </c>
      <c r="D64" s="7">
        <f t="shared" ref="D64:D101" si="4">SUM(C64-B64)</f>
        <v>635</v>
      </c>
      <c r="E64" s="15">
        <f t="shared" ref="E64:E101" si="5">SUM(D64/B64*100)</f>
        <v>4.4794018058690748</v>
      </c>
    </row>
    <row r="65" spans="1:5" x14ac:dyDescent="0.2">
      <c r="A65" s="16" t="s">
        <v>35</v>
      </c>
      <c r="B65" s="63">
        <v>5712</v>
      </c>
      <c r="C65" s="63">
        <v>5500</v>
      </c>
      <c r="D65" s="7">
        <f t="shared" si="4"/>
        <v>-212</v>
      </c>
      <c r="E65" s="15">
        <f t="shared" si="5"/>
        <v>-3.7114845938375352</v>
      </c>
    </row>
    <row r="66" spans="1:5" x14ac:dyDescent="0.2">
      <c r="A66" s="16" t="s">
        <v>36</v>
      </c>
      <c r="B66" s="63">
        <v>9516</v>
      </c>
      <c r="C66" s="63">
        <v>8940</v>
      </c>
      <c r="D66" s="7">
        <f t="shared" si="4"/>
        <v>-576</v>
      </c>
      <c r="E66" s="15">
        <f t="shared" si="5"/>
        <v>-6.0529634300126105</v>
      </c>
    </row>
    <row r="67" spans="1:5" x14ac:dyDescent="0.2">
      <c r="A67" s="14" t="s">
        <v>37</v>
      </c>
      <c r="B67" s="63">
        <v>21025</v>
      </c>
      <c r="C67" s="63">
        <v>21363</v>
      </c>
      <c r="D67" s="7">
        <f t="shared" si="4"/>
        <v>338</v>
      </c>
      <c r="E67" s="15">
        <f t="shared" si="5"/>
        <v>1.6076099881093937</v>
      </c>
    </row>
    <row r="68" spans="1:5" x14ac:dyDescent="0.2">
      <c r="A68" s="16" t="s">
        <v>38</v>
      </c>
      <c r="B68" s="63">
        <v>13058</v>
      </c>
      <c r="C68" s="63">
        <v>12862</v>
      </c>
      <c r="D68" s="7">
        <f t="shared" si="4"/>
        <v>-196</v>
      </c>
      <c r="E68" s="15">
        <f t="shared" si="5"/>
        <v>-1.50099555827845</v>
      </c>
    </row>
    <row r="69" spans="1:5" x14ac:dyDescent="0.2">
      <c r="A69" s="16" t="s">
        <v>39</v>
      </c>
      <c r="B69" s="63">
        <v>1885</v>
      </c>
      <c r="C69" s="63">
        <v>1644</v>
      </c>
      <c r="D69" s="7">
        <f t="shared" si="4"/>
        <v>-241</v>
      </c>
      <c r="E69" s="15">
        <f t="shared" si="5"/>
        <v>-12.785145888594165</v>
      </c>
    </row>
    <row r="70" spans="1:5" x14ac:dyDescent="0.2">
      <c r="A70" s="53" t="s">
        <v>222</v>
      </c>
      <c r="B70" s="63">
        <v>890</v>
      </c>
      <c r="C70" s="63">
        <v>821</v>
      </c>
      <c r="D70" s="7">
        <f t="shared" si="4"/>
        <v>-69</v>
      </c>
      <c r="E70" s="15">
        <f t="shared" si="5"/>
        <v>-7.7528089887640457</v>
      </c>
    </row>
    <row r="71" spans="1:5" x14ac:dyDescent="0.2">
      <c r="A71" s="16" t="s">
        <v>40</v>
      </c>
      <c r="B71" s="63">
        <v>13118</v>
      </c>
      <c r="C71" s="63">
        <v>13177</v>
      </c>
      <c r="D71" s="7">
        <f t="shared" si="4"/>
        <v>59</v>
      </c>
      <c r="E71" s="15">
        <f t="shared" si="5"/>
        <v>0.44976368348833667</v>
      </c>
    </row>
    <row r="72" spans="1:5" x14ac:dyDescent="0.2">
      <c r="A72" s="16" t="s">
        <v>41</v>
      </c>
      <c r="B72" s="63">
        <v>7884</v>
      </c>
      <c r="C72" s="63">
        <v>8305</v>
      </c>
      <c r="D72" s="7">
        <f t="shared" si="4"/>
        <v>421</v>
      </c>
      <c r="E72" s="15">
        <f t="shared" si="5"/>
        <v>5.339928970065956</v>
      </c>
    </row>
    <row r="73" spans="1:5" x14ac:dyDescent="0.2">
      <c r="A73" s="16" t="s">
        <v>42</v>
      </c>
      <c r="B73" s="63">
        <v>63694</v>
      </c>
      <c r="C73" s="63">
        <v>63859</v>
      </c>
      <c r="D73" s="7">
        <f t="shared" si="4"/>
        <v>165</v>
      </c>
      <c r="E73" s="15">
        <f t="shared" si="5"/>
        <v>0.25905108801456966</v>
      </c>
    </row>
    <row r="74" spans="1:5" x14ac:dyDescent="0.2">
      <c r="A74" s="53" t="s">
        <v>223</v>
      </c>
      <c r="B74" s="63">
        <v>1806</v>
      </c>
      <c r="C74" s="63">
        <v>1644</v>
      </c>
      <c r="D74" s="7">
        <f t="shared" si="4"/>
        <v>-162</v>
      </c>
      <c r="E74" s="15">
        <f t="shared" si="5"/>
        <v>-8.9700996677740861</v>
      </c>
    </row>
    <row r="75" spans="1:5" x14ac:dyDescent="0.2">
      <c r="A75" s="16" t="s">
        <v>43</v>
      </c>
      <c r="B75" s="63">
        <v>2464</v>
      </c>
      <c r="C75" s="63">
        <v>2440</v>
      </c>
      <c r="D75" s="7">
        <f t="shared" si="4"/>
        <v>-24</v>
      </c>
      <c r="E75" s="15">
        <f t="shared" si="5"/>
        <v>-0.97402597402597402</v>
      </c>
    </row>
    <row r="76" spans="1:5" x14ac:dyDescent="0.2">
      <c r="A76" s="16" t="s">
        <v>44</v>
      </c>
      <c r="B76" s="63">
        <v>12072</v>
      </c>
      <c r="C76" s="63">
        <v>11725</v>
      </c>
      <c r="D76" s="7">
        <f t="shared" si="4"/>
        <v>-347</v>
      </c>
      <c r="E76" s="15">
        <f t="shared" si="5"/>
        <v>-2.8744201457919152</v>
      </c>
    </row>
    <row r="77" spans="1:5" x14ac:dyDescent="0.2">
      <c r="A77" s="16" t="s">
        <v>45</v>
      </c>
      <c r="B77" s="63">
        <v>11929</v>
      </c>
      <c r="C77" s="63">
        <v>11452</v>
      </c>
      <c r="D77" s="7">
        <f t="shared" si="4"/>
        <v>-477</v>
      </c>
      <c r="E77" s="15">
        <f t="shared" si="5"/>
        <v>-3.9986587308240424</v>
      </c>
    </row>
    <row r="78" spans="1:5" x14ac:dyDescent="0.2">
      <c r="A78" s="14" t="s">
        <v>46</v>
      </c>
      <c r="B78" s="63">
        <v>8541</v>
      </c>
      <c r="C78" s="63">
        <v>7479</v>
      </c>
      <c r="D78" s="7">
        <f t="shared" si="4"/>
        <v>-1062</v>
      </c>
      <c r="E78" s="15">
        <f t="shared" si="5"/>
        <v>-12.434141201264488</v>
      </c>
    </row>
    <row r="79" spans="1:5" x14ac:dyDescent="0.2">
      <c r="A79" s="14" t="s">
        <v>47</v>
      </c>
      <c r="B79" s="63">
        <v>6616</v>
      </c>
      <c r="C79" s="63">
        <v>6714</v>
      </c>
      <c r="D79" s="7">
        <f t="shared" si="4"/>
        <v>98</v>
      </c>
      <c r="E79" s="15">
        <f t="shared" si="5"/>
        <v>1.4812575574365174</v>
      </c>
    </row>
    <row r="80" spans="1:5" x14ac:dyDescent="0.2">
      <c r="A80" s="16" t="s">
        <v>48</v>
      </c>
      <c r="B80" s="63">
        <v>2067</v>
      </c>
      <c r="C80" s="63">
        <v>2053</v>
      </c>
      <c r="D80" s="7">
        <f t="shared" si="4"/>
        <v>-14</v>
      </c>
      <c r="E80" s="15">
        <f t="shared" si="5"/>
        <v>-0.67731011127237539</v>
      </c>
    </row>
    <row r="81" spans="1:5" x14ac:dyDescent="0.2">
      <c r="A81" s="16" t="s">
        <v>49</v>
      </c>
      <c r="B81" s="63">
        <v>9732</v>
      </c>
      <c r="C81" s="63">
        <v>9034</v>
      </c>
      <c r="D81" s="7">
        <f t="shared" si="4"/>
        <v>-698</v>
      </c>
      <c r="E81" s="15">
        <f t="shared" si="5"/>
        <v>-7.1722153719687629</v>
      </c>
    </row>
    <row r="82" spans="1:5" x14ac:dyDescent="0.2">
      <c r="A82" s="53" t="s">
        <v>220</v>
      </c>
      <c r="B82" s="63">
        <v>38644</v>
      </c>
      <c r="C82" s="63">
        <v>38187</v>
      </c>
      <c r="D82" s="7">
        <f t="shared" si="4"/>
        <v>-457</v>
      </c>
      <c r="E82" s="15">
        <f t="shared" si="5"/>
        <v>-1.1825897940171823</v>
      </c>
    </row>
    <row r="83" spans="1:5" x14ac:dyDescent="0.2">
      <c r="A83" s="16" t="s">
        <v>50</v>
      </c>
      <c r="B83" s="63">
        <v>37845</v>
      </c>
      <c r="C83" s="63">
        <v>38250</v>
      </c>
      <c r="D83" s="7">
        <f t="shared" si="4"/>
        <v>405</v>
      </c>
      <c r="E83" s="15">
        <f t="shared" si="5"/>
        <v>1.070154577883472</v>
      </c>
    </row>
    <row r="84" spans="1:5" x14ac:dyDescent="0.2">
      <c r="A84" s="16" t="s">
        <v>51</v>
      </c>
      <c r="B84" s="63">
        <v>15364</v>
      </c>
      <c r="C84" s="63">
        <v>15710</v>
      </c>
      <c r="D84" s="7">
        <f t="shared" si="4"/>
        <v>346</v>
      </c>
      <c r="E84" s="15">
        <f t="shared" si="5"/>
        <v>2.2520177037229887</v>
      </c>
    </row>
    <row r="85" spans="1:5" x14ac:dyDescent="0.2">
      <c r="A85" s="16" t="s">
        <v>52</v>
      </c>
      <c r="B85" s="63">
        <v>42496</v>
      </c>
      <c r="C85" s="63">
        <v>42863</v>
      </c>
      <c r="D85" s="7">
        <f t="shared" si="4"/>
        <v>367</v>
      </c>
      <c r="E85" s="15">
        <f t="shared" si="5"/>
        <v>0.86361069277108427</v>
      </c>
    </row>
    <row r="86" spans="1:5" x14ac:dyDescent="0.2">
      <c r="A86" s="16" t="s">
        <v>53</v>
      </c>
      <c r="B86" s="63">
        <v>51684</v>
      </c>
      <c r="C86" s="63">
        <v>50894</v>
      </c>
      <c r="D86" s="7">
        <f t="shared" si="4"/>
        <v>-790</v>
      </c>
      <c r="E86" s="15">
        <f t="shared" si="5"/>
        <v>-1.5285194644377369</v>
      </c>
    </row>
    <row r="87" spans="1:5" x14ac:dyDescent="0.2">
      <c r="A87" s="16" t="s">
        <v>54</v>
      </c>
      <c r="B87" s="63">
        <v>28755</v>
      </c>
      <c r="C87" s="63">
        <v>29543</v>
      </c>
      <c r="D87" s="7">
        <f t="shared" si="4"/>
        <v>788</v>
      </c>
      <c r="E87" s="15">
        <f t="shared" si="5"/>
        <v>2.7403929751347591</v>
      </c>
    </row>
    <row r="88" spans="1:5" x14ac:dyDescent="0.2">
      <c r="A88" s="16" t="s">
        <v>55</v>
      </c>
      <c r="B88" s="63">
        <v>25063</v>
      </c>
      <c r="C88" s="63">
        <v>25144</v>
      </c>
      <c r="D88" s="7">
        <f t="shared" si="4"/>
        <v>81</v>
      </c>
      <c r="E88" s="15">
        <f t="shared" si="5"/>
        <v>0.32318557235765871</v>
      </c>
    </row>
    <row r="89" spans="1:5" x14ac:dyDescent="0.2">
      <c r="A89" s="16" t="s">
        <v>56</v>
      </c>
      <c r="B89" s="63">
        <v>5834</v>
      </c>
      <c r="C89" s="63">
        <v>5283</v>
      </c>
      <c r="D89" s="7">
        <f t="shared" si="4"/>
        <v>-551</v>
      </c>
      <c r="E89" s="15">
        <f t="shared" si="5"/>
        <v>-9.444634898868701</v>
      </c>
    </row>
    <row r="90" spans="1:5" s="60" customFormat="1" x14ac:dyDescent="0.2">
      <c r="A90" s="53" t="s">
        <v>236</v>
      </c>
      <c r="B90" s="63">
        <v>28489</v>
      </c>
      <c r="C90" s="63">
        <v>28909</v>
      </c>
      <c r="D90" s="62">
        <f t="shared" ref="D90" si="6">SUM(C90-B90)</f>
        <v>420</v>
      </c>
      <c r="E90" s="61">
        <f t="shared" ref="E90" si="7">SUM(D90/B90*100)</f>
        <v>1.4742532205412615</v>
      </c>
    </row>
    <row r="91" spans="1:5" x14ac:dyDescent="0.2">
      <c r="A91" s="16" t="s">
        <v>57</v>
      </c>
      <c r="B91" s="63">
        <v>32101</v>
      </c>
      <c r="C91" s="63">
        <v>32389</v>
      </c>
      <c r="D91" s="7">
        <f t="shared" si="4"/>
        <v>288</v>
      </c>
      <c r="E91" s="15">
        <f t="shared" si="5"/>
        <v>0.89716831251362883</v>
      </c>
    </row>
    <row r="92" spans="1:5" x14ac:dyDescent="0.2">
      <c r="A92" s="16" t="s">
        <v>58</v>
      </c>
      <c r="B92" s="63">
        <v>9716</v>
      </c>
      <c r="C92" s="63">
        <v>9130</v>
      </c>
      <c r="D92" s="7">
        <f t="shared" si="4"/>
        <v>-586</v>
      </c>
      <c r="E92" s="15">
        <f t="shared" si="5"/>
        <v>-6.0312885961300946</v>
      </c>
    </row>
    <row r="93" spans="1:5" x14ac:dyDescent="0.2">
      <c r="A93" s="16" t="s">
        <v>59</v>
      </c>
      <c r="B93" s="63">
        <v>46324</v>
      </c>
      <c r="C93" s="63">
        <v>46148</v>
      </c>
      <c r="D93" s="7">
        <f t="shared" si="4"/>
        <v>-176</v>
      </c>
      <c r="E93" s="15">
        <f t="shared" si="5"/>
        <v>-0.37993264830325529</v>
      </c>
    </row>
    <row r="94" spans="1:5" x14ac:dyDescent="0.2">
      <c r="A94" s="16" t="s">
        <v>60</v>
      </c>
      <c r="B94" s="63">
        <v>8961</v>
      </c>
      <c r="C94" s="63">
        <v>9082</v>
      </c>
      <c r="D94" s="7">
        <f t="shared" si="4"/>
        <v>121</v>
      </c>
      <c r="E94" s="15">
        <f t="shared" si="5"/>
        <v>1.350295725923446</v>
      </c>
    </row>
    <row r="95" spans="1:5" x14ac:dyDescent="0.2">
      <c r="A95" s="16" t="s">
        <v>61</v>
      </c>
      <c r="B95" s="63">
        <v>14261</v>
      </c>
      <c r="C95" s="63">
        <v>14640</v>
      </c>
      <c r="D95" s="7">
        <f t="shared" si="4"/>
        <v>379</v>
      </c>
      <c r="E95" s="15">
        <f t="shared" si="5"/>
        <v>2.6575976439239883</v>
      </c>
    </row>
    <row r="96" spans="1:5" x14ac:dyDescent="0.2">
      <c r="A96" s="16" t="s">
        <v>62</v>
      </c>
      <c r="B96" s="63">
        <v>4381</v>
      </c>
      <c r="C96" s="63">
        <v>4499</v>
      </c>
      <c r="D96" s="7">
        <f t="shared" si="4"/>
        <v>118</v>
      </c>
      <c r="E96" s="15">
        <f t="shared" si="5"/>
        <v>2.6934489842501712</v>
      </c>
    </row>
    <row r="97" spans="1:5" x14ac:dyDescent="0.2">
      <c r="A97" s="16" t="s">
        <v>63</v>
      </c>
      <c r="B97" s="63">
        <v>38087</v>
      </c>
      <c r="C97" s="63">
        <v>39192</v>
      </c>
      <c r="D97" s="7">
        <f t="shared" si="4"/>
        <v>1105</v>
      </c>
      <c r="E97" s="15">
        <f t="shared" si="5"/>
        <v>2.9012523958305985</v>
      </c>
    </row>
    <row r="98" spans="1:5" x14ac:dyDescent="0.2">
      <c r="A98" s="16" t="s">
        <v>64</v>
      </c>
      <c r="B98" s="63">
        <v>3757</v>
      </c>
      <c r="C98" s="63">
        <v>4040</v>
      </c>
      <c r="D98" s="7">
        <f t="shared" si="4"/>
        <v>283</v>
      </c>
      <c r="E98" s="15">
        <f t="shared" si="5"/>
        <v>7.5326058025019957</v>
      </c>
    </row>
    <row r="99" spans="1:5" x14ac:dyDescent="0.2">
      <c r="A99" s="16" t="s">
        <v>65</v>
      </c>
      <c r="B99" s="63">
        <v>10030</v>
      </c>
      <c r="C99" s="63">
        <v>9970</v>
      </c>
      <c r="D99" s="7">
        <f t="shared" si="4"/>
        <v>-60</v>
      </c>
      <c r="E99" s="15">
        <f t="shared" si="5"/>
        <v>-0.59820538384845467</v>
      </c>
    </row>
    <row r="100" spans="1:5" x14ac:dyDescent="0.2">
      <c r="A100" s="16"/>
      <c r="B100" s="33" t="s">
        <v>9</v>
      </c>
      <c r="C100" s="51" t="s">
        <v>9</v>
      </c>
      <c r="D100" s="10" t="s">
        <v>9</v>
      </c>
      <c r="E100" s="15"/>
    </row>
    <row r="101" spans="1:5" x14ac:dyDescent="0.2">
      <c r="A101" s="16" t="s">
        <v>66</v>
      </c>
      <c r="B101" s="23">
        <f>SUM(B63:B100)</f>
        <v>658219</v>
      </c>
      <c r="C101" s="50">
        <f>SUM(C63:C100)</f>
        <v>657985</v>
      </c>
      <c r="D101" s="7">
        <f t="shared" si="4"/>
        <v>-234</v>
      </c>
      <c r="E101" s="15">
        <f t="shared" si="5"/>
        <v>-3.5550477880462276E-2</v>
      </c>
    </row>
    <row r="102" spans="1:5" s="60" customFormat="1" x14ac:dyDescent="0.2">
      <c r="A102" s="16"/>
      <c r="B102" s="63"/>
      <c r="C102" s="63"/>
      <c r="D102" s="62"/>
      <c r="E102" s="61"/>
    </row>
    <row r="103" spans="1:5" x14ac:dyDescent="0.2">
      <c r="A103" s="16"/>
      <c r="B103" s="31" t="s">
        <v>1</v>
      </c>
      <c r="C103" s="52" t="s">
        <v>1</v>
      </c>
      <c r="D103" s="4"/>
      <c r="E103" s="4" t="s">
        <v>3</v>
      </c>
    </row>
    <row r="104" spans="1:5" x14ac:dyDescent="0.2">
      <c r="A104" s="13" t="s">
        <v>67</v>
      </c>
      <c r="B104" s="32" t="s">
        <v>242</v>
      </c>
      <c r="C104" s="32" t="s">
        <v>244</v>
      </c>
      <c r="D104" s="5" t="s">
        <v>4</v>
      </c>
      <c r="E104" s="5" t="s">
        <v>4</v>
      </c>
    </row>
    <row r="105" spans="1:5" x14ac:dyDescent="0.2">
      <c r="A105" s="13"/>
      <c r="B105" s="26"/>
      <c r="C105" s="49"/>
      <c r="E105" s="15"/>
    </row>
    <row r="106" spans="1:5" x14ac:dyDescent="0.2">
      <c r="A106" s="16" t="s">
        <v>68</v>
      </c>
      <c r="B106" s="35">
        <f>SUM(B163:B167)</f>
        <v>60818</v>
      </c>
      <c r="C106" s="35">
        <f>SUM(C163:C167)</f>
        <v>67774</v>
      </c>
      <c r="D106" s="7">
        <f>SUM(C106-B106)</f>
        <v>6956</v>
      </c>
      <c r="E106" s="15">
        <f>SUM(D106/B106*100)</f>
        <v>11.437403400309119</v>
      </c>
    </row>
    <row r="107" spans="1:5" x14ac:dyDescent="0.2">
      <c r="A107" s="14" t="s">
        <v>69</v>
      </c>
      <c r="B107" s="63">
        <v>5645</v>
      </c>
      <c r="C107" s="87">
        <v>5985</v>
      </c>
      <c r="D107" s="7">
        <f t="shared" ref="D107:D171" si="8">SUM(C107-B107)</f>
        <v>340</v>
      </c>
      <c r="E107" s="15">
        <f t="shared" ref="E107:E155" si="9">SUM(D107/B107*100)</f>
        <v>6.0230292294065544</v>
      </c>
    </row>
    <row r="108" spans="1:5" x14ac:dyDescent="0.2">
      <c r="A108" s="16" t="s">
        <v>70</v>
      </c>
      <c r="B108" s="63">
        <v>9844</v>
      </c>
      <c r="C108" s="87">
        <v>9766</v>
      </c>
      <c r="D108" s="7">
        <f t="shared" si="8"/>
        <v>-78</v>
      </c>
      <c r="E108" s="15">
        <f t="shared" si="9"/>
        <v>-0.79236082893132875</v>
      </c>
    </row>
    <row r="109" spans="1:5" x14ac:dyDescent="0.2">
      <c r="A109" s="14" t="s">
        <v>71</v>
      </c>
      <c r="B109" s="63">
        <v>4819</v>
      </c>
      <c r="C109" s="87">
        <v>4564</v>
      </c>
      <c r="D109" s="7">
        <f t="shared" si="8"/>
        <v>-255</v>
      </c>
      <c r="E109" s="15">
        <f t="shared" si="9"/>
        <v>-5.2915542643702009</v>
      </c>
    </row>
    <row r="110" spans="1:5" x14ac:dyDescent="0.2">
      <c r="A110" s="16" t="s">
        <v>72</v>
      </c>
      <c r="B110" s="63">
        <v>38362</v>
      </c>
      <c r="C110" s="87">
        <v>38730</v>
      </c>
      <c r="D110" s="7">
        <f t="shared" si="8"/>
        <v>368</v>
      </c>
      <c r="E110" s="15">
        <f t="shared" si="9"/>
        <v>0.95928262342943538</v>
      </c>
    </row>
    <row r="111" spans="1:5" s="26" customFormat="1" x14ac:dyDescent="0.2">
      <c r="A111" s="14" t="s">
        <v>73</v>
      </c>
      <c r="B111" s="63">
        <v>19113</v>
      </c>
      <c r="C111" s="87">
        <v>19183</v>
      </c>
      <c r="D111" s="24">
        <f t="shared" si="8"/>
        <v>70</v>
      </c>
      <c r="E111" s="25">
        <f t="shared" si="9"/>
        <v>0.36624287134411132</v>
      </c>
    </row>
    <row r="112" spans="1:5" s="26" customFormat="1" x14ac:dyDescent="0.2">
      <c r="A112" s="14" t="s">
        <v>74</v>
      </c>
      <c r="B112" s="63">
        <v>4304</v>
      </c>
      <c r="C112" s="87">
        <v>4212</v>
      </c>
      <c r="D112" s="24">
        <f t="shared" si="8"/>
        <v>-92</v>
      </c>
      <c r="E112" s="25">
        <f t="shared" si="9"/>
        <v>-2.1375464684014869</v>
      </c>
    </row>
    <row r="113" spans="1:12" x14ac:dyDescent="0.2">
      <c r="A113" s="16" t="s">
        <v>75</v>
      </c>
      <c r="B113" s="63">
        <v>9976</v>
      </c>
      <c r="C113" s="87">
        <v>9492</v>
      </c>
      <c r="D113" s="7">
        <f t="shared" si="8"/>
        <v>-484</v>
      </c>
      <c r="E113" s="15">
        <f t="shared" si="9"/>
        <v>-4.8516439454691263</v>
      </c>
    </row>
    <row r="114" spans="1:12" x14ac:dyDescent="0.2">
      <c r="A114" s="14" t="s">
        <v>76</v>
      </c>
      <c r="B114" s="63">
        <v>3358</v>
      </c>
      <c r="C114" s="87">
        <v>3539</v>
      </c>
      <c r="D114" s="7">
        <f t="shared" si="8"/>
        <v>181</v>
      </c>
      <c r="E114" s="15">
        <f t="shared" si="9"/>
        <v>5.3901131625967835</v>
      </c>
    </row>
    <row r="115" spans="1:12" x14ac:dyDescent="0.2">
      <c r="A115" s="16" t="s">
        <v>77</v>
      </c>
      <c r="B115" s="63">
        <v>1633</v>
      </c>
      <c r="C115" s="87">
        <v>1579</v>
      </c>
      <c r="D115" s="7">
        <f t="shared" si="8"/>
        <v>-54</v>
      </c>
      <c r="E115" s="15">
        <f t="shared" si="9"/>
        <v>-3.3067973055725659</v>
      </c>
    </row>
    <row r="116" spans="1:12" x14ac:dyDescent="0.2">
      <c r="A116" s="16" t="s">
        <v>78</v>
      </c>
      <c r="B116" s="63">
        <v>4633</v>
      </c>
      <c r="C116" s="87">
        <v>4818</v>
      </c>
      <c r="D116" s="7">
        <f t="shared" si="8"/>
        <v>185</v>
      </c>
      <c r="E116" s="15">
        <f t="shared" si="9"/>
        <v>3.9930930282754158</v>
      </c>
    </row>
    <row r="117" spans="1:12" x14ac:dyDescent="0.2">
      <c r="A117" s="14" t="s">
        <v>79</v>
      </c>
      <c r="B117" s="63">
        <v>4673</v>
      </c>
      <c r="C117" s="87">
        <v>4687</v>
      </c>
      <c r="D117" s="7">
        <f t="shared" si="8"/>
        <v>14</v>
      </c>
      <c r="E117" s="15">
        <f t="shared" si="9"/>
        <v>0.29959340894500319</v>
      </c>
    </row>
    <row r="118" spans="1:12" x14ac:dyDescent="0.2">
      <c r="A118" s="16" t="s">
        <v>80</v>
      </c>
      <c r="B118" s="63">
        <v>32846</v>
      </c>
      <c r="C118" s="87">
        <v>34328</v>
      </c>
      <c r="D118" s="7">
        <f t="shared" si="8"/>
        <v>1482</v>
      </c>
      <c r="E118" s="15">
        <f t="shared" si="9"/>
        <v>4.5119649272361926</v>
      </c>
    </row>
    <row r="119" spans="1:12" x14ac:dyDescent="0.2">
      <c r="A119" s="16" t="s">
        <v>81</v>
      </c>
      <c r="B119" s="35">
        <f>SUM(B170:B176)</f>
        <v>80627</v>
      </c>
      <c r="C119" s="35">
        <f>SUM(C170:C176)</f>
        <v>82246</v>
      </c>
      <c r="D119" s="7">
        <f t="shared" si="8"/>
        <v>1619</v>
      </c>
      <c r="E119" s="15">
        <f t="shared" si="9"/>
        <v>2.0080122043484194</v>
      </c>
    </row>
    <row r="120" spans="1:12" s="39" customFormat="1" x14ac:dyDescent="0.2">
      <c r="A120" s="39" t="s">
        <v>82</v>
      </c>
      <c r="B120" s="63">
        <v>11867</v>
      </c>
      <c r="C120" s="88">
        <v>12008</v>
      </c>
      <c r="D120" s="38">
        <f t="shared" si="8"/>
        <v>141</v>
      </c>
      <c r="E120" s="37">
        <f t="shared" si="9"/>
        <v>1.1881688716609085</v>
      </c>
    </row>
    <row r="121" spans="1:12" x14ac:dyDescent="0.2">
      <c r="A121" s="14" t="s">
        <v>83</v>
      </c>
      <c r="B121" s="63">
        <v>28241</v>
      </c>
      <c r="C121" s="88">
        <v>28124</v>
      </c>
      <c r="D121" s="7">
        <f t="shared" si="8"/>
        <v>-117</v>
      </c>
      <c r="E121" s="15">
        <f t="shared" si="9"/>
        <v>-0.41429127863744197</v>
      </c>
    </row>
    <row r="122" spans="1:12" x14ac:dyDescent="0.2">
      <c r="A122" s="16" t="s">
        <v>84</v>
      </c>
      <c r="B122" s="63">
        <v>1452</v>
      </c>
      <c r="C122" s="88">
        <v>1492</v>
      </c>
      <c r="D122" s="7">
        <f t="shared" si="8"/>
        <v>40</v>
      </c>
      <c r="E122" s="15">
        <f t="shared" si="9"/>
        <v>2.7548209366391188</v>
      </c>
    </row>
    <row r="123" spans="1:12" x14ac:dyDescent="0.2">
      <c r="A123" s="16" t="s">
        <v>85</v>
      </c>
      <c r="B123" s="63">
        <v>2423</v>
      </c>
      <c r="C123" s="88">
        <v>2306</v>
      </c>
      <c r="D123" s="7">
        <f t="shared" si="8"/>
        <v>-117</v>
      </c>
      <c r="E123" s="15">
        <f t="shared" si="9"/>
        <v>-4.8287247214197278</v>
      </c>
    </row>
    <row r="124" spans="1:12" x14ac:dyDescent="0.2">
      <c r="A124" s="53" t="s">
        <v>241</v>
      </c>
      <c r="B124" s="63">
        <v>4284</v>
      </c>
      <c r="C124" s="88">
        <v>4473</v>
      </c>
      <c r="D124" s="7">
        <f t="shared" si="8"/>
        <v>189</v>
      </c>
      <c r="E124" s="15">
        <f t="shared" si="9"/>
        <v>4.4117647058823533</v>
      </c>
    </row>
    <row r="125" spans="1:12" x14ac:dyDescent="0.2">
      <c r="A125" s="16" t="s">
        <v>86</v>
      </c>
      <c r="B125" s="63">
        <v>4421</v>
      </c>
      <c r="C125" s="88">
        <v>4537</v>
      </c>
      <c r="D125" s="7">
        <f t="shared" si="8"/>
        <v>116</v>
      </c>
      <c r="E125" s="15">
        <f t="shared" si="9"/>
        <v>2.6238407600090476</v>
      </c>
      <c r="L125" s="62"/>
    </row>
    <row r="126" spans="1:12" x14ac:dyDescent="0.2">
      <c r="A126" s="16" t="s">
        <v>87</v>
      </c>
      <c r="B126" s="63">
        <v>48309</v>
      </c>
      <c r="C126" s="88">
        <v>47697</v>
      </c>
      <c r="D126" s="7">
        <f t="shared" si="8"/>
        <v>-612</v>
      </c>
      <c r="E126" s="15">
        <f t="shared" si="9"/>
        <v>-1.2668446873253432</v>
      </c>
    </row>
    <row r="127" spans="1:12" x14ac:dyDescent="0.2">
      <c r="A127" s="14" t="s">
        <v>88</v>
      </c>
      <c r="B127" s="35">
        <f>SUM(B179:B180)</f>
        <v>4629</v>
      </c>
      <c r="C127" s="35">
        <f>SUM(C179:C180)</f>
        <v>4382</v>
      </c>
      <c r="D127" s="7">
        <f t="shared" si="8"/>
        <v>-247</v>
      </c>
      <c r="E127" s="15">
        <f t="shared" si="9"/>
        <v>-5.3359256858932813</v>
      </c>
    </row>
    <row r="128" spans="1:12" x14ac:dyDescent="0.2">
      <c r="A128" s="16" t="s">
        <v>89</v>
      </c>
      <c r="B128" s="63">
        <v>5294</v>
      </c>
      <c r="C128" s="89">
        <v>5305</v>
      </c>
      <c r="D128" s="7">
        <f t="shared" si="8"/>
        <v>11</v>
      </c>
      <c r="E128" s="15">
        <f t="shared" si="9"/>
        <v>0.207782395164337</v>
      </c>
    </row>
    <row r="129" spans="1:5" s="26" customFormat="1" x14ac:dyDescent="0.2">
      <c r="A129" s="14" t="s">
        <v>90</v>
      </c>
      <c r="B129" s="63">
        <v>3260</v>
      </c>
      <c r="C129" s="89">
        <v>4011</v>
      </c>
      <c r="D129" s="24">
        <f t="shared" si="8"/>
        <v>751</v>
      </c>
      <c r="E129" s="25">
        <f t="shared" si="9"/>
        <v>23.036809815950921</v>
      </c>
    </row>
    <row r="130" spans="1:5" s="26" customFormat="1" x14ac:dyDescent="0.2">
      <c r="A130" s="14" t="s">
        <v>91</v>
      </c>
      <c r="B130" s="63">
        <v>2350</v>
      </c>
      <c r="C130" s="89">
        <v>2395</v>
      </c>
      <c r="D130" s="24">
        <f t="shared" si="8"/>
        <v>45</v>
      </c>
      <c r="E130" s="25">
        <f t="shared" si="9"/>
        <v>1.9148936170212765</v>
      </c>
    </row>
    <row r="131" spans="1:5" x14ac:dyDescent="0.2">
      <c r="A131" s="16" t="s">
        <v>92</v>
      </c>
      <c r="B131" s="63">
        <v>2413</v>
      </c>
      <c r="C131" s="89">
        <v>2710</v>
      </c>
      <c r="D131" s="7">
        <f t="shared" si="8"/>
        <v>297</v>
      </c>
      <c r="E131" s="15">
        <f t="shared" si="9"/>
        <v>12.308329879817654</v>
      </c>
    </row>
    <row r="132" spans="1:5" x14ac:dyDescent="0.2">
      <c r="A132" s="39" t="s">
        <v>243</v>
      </c>
      <c r="B132" s="63">
        <v>10145</v>
      </c>
      <c r="C132" s="89">
        <v>10165</v>
      </c>
      <c r="D132" s="7">
        <f t="shared" si="8"/>
        <v>20</v>
      </c>
      <c r="E132" s="15">
        <f t="shared" si="9"/>
        <v>0.19714144898965008</v>
      </c>
    </row>
    <row r="133" spans="1:5" s="26" customFormat="1" x14ac:dyDescent="0.2">
      <c r="A133" s="14" t="s">
        <v>93</v>
      </c>
      <c r="B133" s="63">
        <v>7773</v>
      </c>
      <c r="C133" s="89">
        <v>7516</v>
      </c>
      <c r="D133" s="24">
        <f t="shared" si="8"/>
        <v>-257</v>
      </c>
      <c r="E133" s="25">
        <f t="shared" si="9"/>
        <v>-3.3063167374244182</v>
      </c>
    </row>
    <row r="134" spans="1:5" s="49" customFormat="1" x14ac:dyDescent="0.2">
      <c r="A134" s="44" t="s">
        <v>94</v>
      </c>
      <c r="B134" s="76">
        <f>SUM(B183:B189)</f>
        <v>78244</v>
      </c>
      <c r="C134" s="76">
        <f>SUM(C183:C189)</f>
        <v>78452</v>
      </c>
      <c r="D134" s="48">
        <f>SUM(C134-B134)</f>
        <v>208</v>
      </c>
      <c r="E134" s="46">
        <f t="shared" si="9"/>
        <v>0.26583508000613465</v>
      </c>
    </row>
    <row r="135" spans="1:5" x14ac:dyDescent="0.2">
      <c r="A135" s="16" t="s">
        <v>95</v>
      </c>
      <c r="B135" s="63">
        <v>8954</v>
      </c>
      <c r="C135" s="90">
        <v>8705</v>
      </c>
      <c r="D135" s="7">
        <f t="shared" si="8"/>
        <v>-249</v>
      </c>
      <c r="E135" s="15">
        <f t="shared" si="9"/>
        <v>-2.7808800536073264</v>
      </c>
    </row>
    <row r="136" spans="1:5" x14ac:dyDescent="0.2">
      <c r="A136" s="16" t="s">
        <v>96</v>
      </c>
      <c r="B136" s="63">
        <v>5259</v>
      </c>
      <c r="C136" s="90">
        <v>5115</v>
      </c>
      <c r="D136" s="7">
        <f t="shared" si="8"/>
        <v>-144</v>
      </c>
      <c r="E136" s="15">
        <f t="shared" si="9"/>
        <v>-2.7381631488876215</v>
      </c>
    </row>
    <row r="137" spans="1:5" x14ac:dyDescent="0.2">
      <c r="A137" s="16" t="s">
        <v>97</v>
      </c>
      <c r="B137" s="63">
        <v>8463</v>
      </c>
      <c r="C137" s="90">
        <v>8036</v>
      </c>
      <c r="D137" s="7">
        <f t="shared" si="8"/>
        <v>-427</v>
      </c>
      <c r="E137" s="15">
        <f t="shared" si="9"/>
        <v>-5.0454921422663359</v>
      </c>
    </row>
    <row r="138" spans="1:5" x14ac:dyDescent="0.2">
      <c r="A138" s="16" t="s">
        <v>248</v>
      </c>
      <c r="B138" s="63">
        <v>10171</v>
      </c>
      <c r="C138" s="90">
        <v>9382</v>
      </c>
      <c r="D138" s="7">
        <f t="shared" si="8"/>
        <v>-789</v>
      </c>
      <c r="E138" s="15">
        <f t="shared" si="9"/>
        <v>-7.7573493265165663</v>
      </c>
    </row>
    <row r="139" spans="1:5" x14ac:dyDescent="0.2">
      <c r="A139" s="16" t="s">
        <v>99</v>
      </c>
      <c r="B139" s="63">
        <v>3090</v>
      </c>
      <c r="C139" s="90">
        <v>2988</v>
      </c>
      <c r="D139" s="7">
        <f t="shared" si="8"/>
        <v>-102</v>
      </c>
      <c r="E139" s="15">
        <f t="shared" si="9"/>
        <v>-3.3009708737864081</v>
      </c>
    </row>
    <row r="140" spans="1:5" x14ac:dyDescent="0.2">
      <c r="A140" s="14" t="s">
        <v>100</v>
      </c>
      <c r="B140" s="63">
        <v>6571</v>
      </c>
      <c r="C140" s="90">
        <v>6806</v>
      </c>
      <c r="D140" s="7">
        <f t="shared" si="8"/>
        <v>235</v>
      </c>
      <c r="E140" s="15">
        <f t="shared" si="9"/>
        <v>3.5763201947953127</v>
      </c>
    </row>
    <row r="141" spans="1:5" x14ac:dyDescent="0.2">
      <c r="A141" s="16" t="s">
        <v>101</v>
      </c>
      <c r="B141" s="63">
        <v>2771</v>
      </c>
      <c r="C141" s="90">
        <v>2611</v>
      </c>
      <c r="D141" s="7">
        <f t="shared" si="8"/>
        <v>-160</v>
      </c>
      <c r="E141" s="15">
        <f t="shared" si="9"/>
        <v>-5.7740887766149402</v>
      </c>
    </row>
    <row r="142" spans="1:5" x14ac:dyDescent="0.2">
      <c r="A142" s="16" t="s">
        <v>102</v>
      </c>
      <c r="B142" s="63">
        <v>4959</v>
      </c>
      <c r="C142" s="90">
        <v>4858</v>
      </c>
      <c r="D142" s="7">
        <f t="shared" si="8"/>
        <v>-101</v>
      </c>
      <c r="E142" s="15">
        <f t="shared" si="9"/>
        <v>-2.0367009477717279</v>
      </c>
    </row>
    <row r="143" spans="1:5" x14ac:dyDescent="0.2">
      <c r="A143" s="16" t="s">
        <v>103</v>
      </c>
      <c r="B143" s="63">
        <v>2399</v>
      </c>
      <c r="C143" s="90">
        <v>2342</v>
      </c>
      <c r="D143" s="7">
        <f t="shared" si="8"/>
        <v>-57</v>
      </c>
      <c r="E143" s="15">
        <f t="shared" si="9"/>
        <v>-2.3759899958315964</v>
      </c>
    </row>
    <row r="144" spans="1:5" x14ac:dyDescent="0.2">
      <c r="A144" s="16" t="s">
        <v>104</v>
      </c>
      <c r="B144" s="35">
        <f>SUM(B192:B195)</f>
        <v>37895</v>
      </c>
      <c r="C144" s="35">
        <f>SUM(C192:C195)</f>
        <v>39497</v>
      </c>
      <c r="D144" s="7">
        <f t="shared" si="8"/>
        <v>1602</v>
      </c>
      <c r="E144" s="15">
        <f t="shared" si="9"/>
        <v>4.227470642564982</v>
      </c>
    </row>
    <row r="145" spans="1:5" x14ac:dyDescent="0.2">
      <c r="A145" s="14" t="s">
        <v>105</v>
      </c>
      <c r="B145" s="63">
        <v>9279</v>
      </c>
      <c r="C145" s="91">
        <v>9179</v>
      </c>
      <c r="D145" s="7">
        <f t="shared" si="8"/>
        <v>-100</v>
      </c>
      <c r="E145" s="15">
        <f t="shared" si="9"/>
        <v>-1.0777023386140747</v>
      </c>
    </row>
    <row r="146" spans="1:5" x14ac:dyDescent="0.2">
      <c r="A146" s="16" t="s">
        <v>106</v>
      </c>
      <c r="B146" s="63">
        <v>31640</v>
      </c>
      <c r="C146" s="91">
        <v>32478</v>
      </c>
      <c r="D146" s="7">
        <f t="shared" si="8"/>
        <v>838</v>
      </c>
      <c r="E146" s="15">
        <f t="shared" si="9"/>
        <v>2.6485461441213656</v>
      </c>
    </row>
    <row r="147" spans="1:5" s="26" customFormat="1" x14ac:dyDescent="0.2">
      <c r="A147" s="14" t="s">
        <v>107</v>
      </c>
      <c r="B147" s="63">
        <v>6894</v>
      </c>
      <c r="C147" s="91">
        <v>6911</v>
      </c>
      <c r="D147" s="24">
        <f t="shared" si="8"/>
        <v>17</v>
      </c>
      <c r="E147" s="25">
        <f t="shared" si="9"/>
        <v>0.24659123875834058</v>
      </c>
    </row>
    <row r="148" spans="1:5" x14ac:dyDescent="0.2">
      <c r="A148" s="16" t="s">
        <v>108</v>
      </c>
      <c r="B148" s="35">
        <f>SUM(B197:B202)</f>
        <v>56941</v>
      </c>
      <c r="C148" s="35">
        <f>SUM(C197:C202)</f>
        <v>54378</v>
      </c>
      <c r="D148" s="7">
        <f t="shared" si="8"/>
        <v>-2563</v>
      </c>
      <c r="E148" s="15">
        <f t="shared" si="9"/>
        <v>-4.501150313482376</v>
      </c>
    </row>
    <row r="149" spans="1:5" x14ac:dyDescent="0.2">
      <c r="A149" s="16" t="s">
        <v>109</v>
      </c>
      <c r="B149" s="63">
        <v>4910</v>
      </c>
      <c r="C149" s="92">
        <v>4887</v>
      </c>
      <c r="D149" s="7">
        <f t="shared" si="8"/>
        <v>-23</v>
      </c>
      <c r="E149" s="15">
        <f t="shared" si="9"/>
        <v>-0.46843177189409368</v>
      </c>
    </row>
    <row r="150" spans="1:5" s="26" customFormat="1" x14ac:dyDescent="0.2">
      <c r="A150" s="14" t="s">
        <v>110</v>
      </c>
      <c r="B150" s="63">
        <v>4234</v>
      </c>
      <c r="C150" s="92">
        <v>4087</v>
      </c>
      <c r="D150" s="24">
        <f t="shared" si="8"/>
        <v>-147</v>
      </c>
      <c r="E150" s="25">
        <f t="shared" si="9"/>
        <v>-3.4718941898913558</v>
      </c>
    </row>
    <row r="151" spans="1:5" s="47" customFormat="1" x14ac:dyDescent="0.2">
      <c r="A151" s="44" t="s">
        <v>111</v>
      </c>
      <c r="B151" s="63">
        <v>7130</v>
      </c>
      <c r="C151" s="92">
        <v>8628</v>
      </c>
      <c r="D151" s="45">
        <f t="shared" si="8"/>
        <v>1498</v>
      </c>
      <c r="E151" s="46">
        <f t="shared" si="9"/>
        <v>21.009817671809255</v>
      </c>
    </row>
    <row r="152" spans="1:5" s="49" customFormat="1" x14ac:dyDescent="0.2">
      <c r="A152" s="44" t="s">
        <v>112</v>
      </c>
      <c r="B152" s="63">
        <v>6562</v>
      </c>
      <c r="C152" s="93">
        <v>6592</v>
      </c>
      <c r="D152" s="48">
        <f t="shared" si="8"/>
        <v>30</v>
      </c>
      <c r="E152" s="46">
        <f t="shared" si="9"/>
        <v>0.45717768972874123</v>
      </c>
    </row>
    <row r="153" spans="1:5" x14ac:dyDescent="0.2">
      <c r="A153" s="14" t="s">
        <v>113</v>
      </c>
      <c r="B153" s="63">
        <v>10019</v>
      </c>
      <c r="C153" s="92">
        <v>12291</v>
      </c>
      <c r="D153" s="7">
        <f t="shared" si="8"/>
        <v>2272</v>
      </c>
      <c r="E153" s="15">
        <f t="shared" si="9"/>
        <v>22.676913863659049</v>
      </c>
    </row>
    <row r="154" spans="1:5" x14ac:dyDescent="0.2">
      <c r="A154" s="16" t="s">
        <v>114</v>
      </c>
      <c r="B154" s="63">
        <v>3055</v>
      </c>
      <c r="C154" s="92">
        <v>2930</v>
      </c>
      <c r="D154" s="7">
        <f t="shared" si="8"/>
        <v>-125</v>
      </c>
      <c r="E154" s="15">
        <f t="shared" si="9"/>
        <v>-4.0916530278232406</v>
      </c>
    </row>
    <row r="155" spans="1:5" x14ac:dyDescent="0.2">
      <c r="A155" s="53" t="s">
        <v>221</v>
      </c>
      <c r="B155" s="63">
        <v>3827</v>
      </c>
      <c r="C155" s="92">
        <v>3683</v>
      </c>
      <c r="D155" s="7">
        <f t="shared" si="8"/>
        <v>-144</v>
      </c>
      <c r="E155" s="15">
        <f t="shared" si="9"/>
        <v>-3.7627384374183435</v>
      </c>
    </row>
    <row r="156" spans="1:5" x14ac:dyDescent="0.2">
      <c r="A156" s="16" t="s">
        <v>115</v>
      </c>
      <c r="B156" s="63">
        <v>6284</v>
      </c>
      <c r="C156" s="92">
        <v>5821</v>
      </c>
      <c r="D156" s="7">
        <f t="shared" si="8"/>
        <v>-463</v>
      </c>
      <c r="E156" s="15">
        <f>SUM(D156/B156*100)</f>
        <v>-7.3679185232336089</v>
      </c>
    </row>
    <row r="157" spans="1:5" x14ac:dyDescent="0.2">
      <c r="A157" s="16" t="s">
        <v>116</v>
      </c>
      <c r="B157" s="63">
        <v>2179</v>
      </c>
      <c r="C157" s="92">
        <v>2009</v>
      </c>
      <c r="D157" s="7">
        <f t="shared" si="8"/>
        <v>-170</v>
      </c>
      <c r="E157" s="15">
        <f t="shared" ref="E157:E213" si="10">SUM(D157/B157*100)</f>
        <v>-7.8017439192290041</v>
      </c>
    </row>
    <row r="158" spans="1:5" x14ac:dyDescent="0.2">
      <c r="A158" s="16" t="s">
        <v>117</v>
      </c>
      <c r="B158" s="63">
        <v>6768</v>
      </c>
      <c r="C158" s="92">
        <v>6904</v>
      </c>
      <c r="D158" s="7">
        <f t="shared" si="8"/>
        <v>136</v>
      </c>
      <c r="E158" s="15">
        <f t="shared" si="10"/>
        <v>2.0094562647754137</v>
      </c>
    </row>
    <row r="159" spans="1:5" x14ac:dyDescent="0.2">
      <c r="A159" s="16"/>
      <c r="B159" s="36" t="s">
        <v>9</v>
      </c>
      <c r="C159" s="51" t="s">
        <v>9</v>
      </c>
      <c r="D159" s="10" t="s">
        <v>9</v>
      </c>
      <c r="E159" s="15"/>
    </row>
    <row r="160" spans="1:5" x14ac:dyDescent="0.2">
      <c r="A160" s="16" t="s">
        <v>118</v>
      </c>
      <c r="B160" s="35">
        <f>SUM(B106:B159)</f>
        <v>746010</v>
      </c>
      <c r="C160" s="50">
        <f>SUM(C106:C159)</f>
        <v>757594</v>
      </c>
      <c r="D160" s="7">
        <f t="shared" si="8"/>
        <v>11584</v>
      </c>
      <c r="E160" s="15">
        <f t="shared" si="10"/>
        <v>1.5527941984691893</v>
      </c>
    </row>
    <row r="161" spans="1:5" x14ac:dyDescent="0.2">
      <c r="A161" s="16"/>
      <c r="B161" s="35"/>
      <c r="C161" s="50"/>
      <c r="D161" s="7"/>
      <c r="E161" s="15"/>
    </row>
    <row r="162" spans="1:5" x14ac:dyDescent="0.2">
      <c r="A162" s="16" t="s">
        <v>68</v>
      </c>
      <c r="B162" s="63"/>
      <c r="C162" s="63"/>
      <c r="D162" s="7"/>
      <c r="E162" s="15"/>
    </row>
    <row r="163" spans="1:5" x14ac:dyDescent="0.2">
      <c r="A163" s="16" t="s">
        <v>119</v>
      </c>
      <c r="B163" s="63">
        <v>5510</v>
      </c>
      <c r="C163" s="63">
        <v>6540</v>
      </c>
      <c r="D163" s="7">
        <f t="shared" si="8"/>
        <v>1030</v>
      </c>
      <c r="E163" s="15">
        <f t="shared" si="10"/>
        <v>18.693284936479131</v>
      </c>
    </row>
    <row r="164" spans="1:5" x14ac:dyDescent="0.2">
      <c r="A164" s="16" t="s">
        <v>120</v>
      </c>
      <c r="B164" s="63">
        <v>16293</v>
      </c>
      <c r="C164" s="63">
        <v>18010</v>
      </c>
      <c r="D164" s="7">
        <f t="shared" si="8"/>
        <v>1717</v>
      </c>
      <c r="E164" s="15">
        <f t="shared" si="10"/>
        <v>10.53826796783895</v>
      </c>
    </row>
    <row r="165" spans="1:5" x14ac:dyDescent="0.2">
      <c r="A165" s="16" t="s">
        <v>121</v>
      </c>
      <c r="B165" s="63">
        <v>9852</v>
      </c>
      <c r="C165" s="63">
        <v>10763</v>
      </c>
      <c r="D165" s="7">
        <f t="shared" si="8"/>
        <v>911</v>
      </c>
      <c r="E165" s="15">
        <f t="shared" si="10"/>
        <v>9.2468534307754773</v>
      </c>
    </row>
    <row r="166" spans="1:5" x14ac:dyDescent="0.2">
      <c r="A166" s="16" t="s">
        <v>122</v>
      </c>
      <c r="B166" s="63">
        <v>17573</v>
      </c>
      <c r="C166" s="63">
        <v>19499</v>
      </c>
      <c r="D166" s="7">
        <f t="shared" si="8"/>
        <v>1926</v>
      </c>
      <c r="E166" s="15">
        <f t="shared" si="10"/>
        <v>10.959995447561601</v>
      </c>
    </row>
    <row r="167" spans="1:5" x14ac:dyDescent="0.2">
      <c r="A167" s="16" t="s">
        <v>123</v>
      </c>
      <c r="B167" s="63">
        <v>11590</v>
      </c>
      <c r="C167" s="63">
        <v>12962</v>
      </c>
      <c r="D167" s="7">
        <f t="shared" si="8"/>
        <v>1372</v>
      </c>
      <c r="E167" s="15">
        <f t="shared" si="10"/>
        <v>11.83779119930975</v>
      </c>
    </row>
    <row r="168" spans="1:5" x14ac:dyDescent="0.2">
      <c r="A168" s="16"/>
      <c r="B168" s="63"/>
      <c r="C168" s="40"/>
      <c r="D168" s="7"/>
      <c r="E168" s="15"/>
    </row>
    <row r="169" spans="1:5" x14ac:dyDescent="0.2">
      <c r="A169" s="16" t="s">
        <v>81</v>
      </c>
      <c r="B169" s="63"/>
      <c r="C169" s="40"/>
      <c r="D169" s="7"/>
      <c r="E169" s="15"/>
    </row>
    <row r="170" spans="1:5" x14ac:dyDescent="0.2">
      <c r="A170" s="16" t="s">
        <v>124</v>
      </c>
      <c r="B170" s="63">
        <v>11065</v>
      </c>
      <c r="C170" s="63">
        <v>11069</v>
      </c>
      <c r="D170" s="7">
        <f t="shared" si="8"/>
        <v>4</v>
      </c>
      <c r="E170" s="15">
        <f t="shared" si="10"/>
        <v>3.6150022593764118E-2</v>
      </c>
    </row>
    <row r="171" spans="1:5" x14ac:dyDescent="0.2">
      <c r="A171" s="14" t="s">
        <v>125</v>
      </c>
      <c r="B171" s="63">
        <v>6939</v>
      </c>
      <c r="C171" s="63">
        <v>7646</v>
      </c>
      <c r="D171" s="7">
        <f t="shared" si="8"/>
        <v>707</v>
      </c>
      <c r="E171" s="15">
        <f t="shared" si="10"/>
        <v>10.188788009799683</v>
      </c>
    </row>
    <row r="172" spans="1:5" x14ac:dyDescent="0.2">
      <c r="A172" s="16" t="s">
        <v>126</v>
      </c>
      <c r="B172" s="63">
        <v>14502</v>
      </c>
      <c r="C172" s="63">
        <v>14396</v>
      </c>
      <c r="D172" s="7">
        <f t="shared" ref="D172:D241" si="11">SUM(C172-B172)</f>
        <v>-106</v>
      </c>
      <c r="E172" s="15">
        <f t="shared" si="10"/>
        <v>-0.73093366432216245</v>
      </c>
    </row>
    <row r="173" spans="1:5" x14ac:dyDescent="0.2">
      <c r="A173" s="16" t="s">
        <v>127</v>
      </c>
      <c r="B173" s="63">
        <v>9857</v>
      </c>
      <c r="C173" s="63">
        <v>10849</v>
      </c>
      <c r="D173" s="7">
        <f t="shared" si="11"/>
        <v>992</v>
      </c>
      <c r="E173" s="15">
        <f t="shared" si="10"/>
        <v>10.063913969767677</v>
      </c>
    </row>
    <row r="174" spans="1:5" x14ac:dyDescent="0.2">
      <c r="A174" s="16" t="s">
        <v>128</v>
      </c>
      <c r="B174" s="63">
        <v>10913</v>
      </c>
      <c r="C174" s="63">
        <v>11274</v>
      </c>
      <c r="D174" s="7">
        <f t="shared" si="11"/>
        <v>361</v>
      </c>
      <c r="E174" s="15">
        <f t="shared" si="10"/>
        <v>3.3079813066984327</v>
      </c>
    </row>
    <row r="175" spans="1:5" x14ac:dyDescent="0.2">
      <c r="A175" s="14" t="s">
        <v>129</v>
      </c>
      <c r="B175" s="63">
        <v>10433</v>
      </c>
      <c r="C175" s="63">
        <v>9598</v>
      </c>
      <c r="D175" s="7">
        <f t="shared" si="11"/>
        <v>-835</v>
      </c>
      <c r="E175" s="15">
        <f t="shared" si="10"/>
        <v>-8.0034505894757029</v>
      </c>
    </row>
    <row r="176" spans="1:5" x14ac:dyDescent="0.2">
      <c r="A176" s="14" t="s">
        <v>130</v>
      </c>
      <c r="B176" s="63">
        <v>16918</v>
      </c>
      <c r="C176" s="63">
        <v>17414</v>
      </c>
      <c r="D176" s="7">
        <f t="shared" si="11"/>
        <v>496</v>
      </c>
      <c r="E176" s="15">
        <f t="shared" si="10"/>
        <v>2.9317886274973399</v>
      </c>
    </row>
    <row r="177" spans="1:5" x14ac:dyDescent="0.2">
      <c r="A177" s="16"/>
      <c r="B177" s="63"/>
      <c r="C177" s="40"/>
      <c r="D177" s="7"/>
      <c r="E177" s="15"/>
    </row>
    <row r="178" spans="1:5" x14ac:dyDescent="0.2">
      <c r="A178" s="16" t="s">
        <v>131</v>
      </c>
      <c r="B178" s="63"/>
      <c r="C178" s="40"/>
      <c r="D178" s="7"/>
      <c r="E178" s="15"/>
    </row>
    <row r="179" spans="1:5" ht="15" x14ac:dyDescent="0.25">
      <c r="A179" s="16" t="s">
        <v>132</v>
      </c>
      <c r="B179" s="78">
        <v>4510</v>
      </c>
      <c r="C179" s="63">
        <v>4303</v>
      </c>
      <c r="D179" s="7">
        <f t="shared" si="11"/>
        <v>-207</v>
      </c>
      <c r="E179" s="15">
        <f t="shared" si="10"/>
        <v>-4.5898004434589801</v>
      </c>
    </row>
    <row r="180" spans="1:5" ht="15" x14ac:dyDescent="0.25">
      <c r="A180" s="14" t="s">
        <v>133</v>
      </c>
      <c r="B180" s="79">
        <v>119</v>
      </c>
      <c r="C180" s="63">
        <v>79</v>
      </c>
      <c r="D180" s="7">
        <f t="shared" si="11"/>
        <v>-40</v>
      </c>
      <c r="E180" s="15">
        <f t="shared" si="10"/>
        <v>-33.613445378151262</v>
      </c>
    </row>
    <row r="181" spans="1:5" x14ac:dyDescent="0.2">
      <c r="A181" s="16"/>
      <c r="B181" s="63"/>
      <c r="C181" s="40"/>
      <c r="D181" s="7"/>
      <c r="E181" s="15"/>
    </row>
    <row r="182" spans="1:5" x14ac:dyDescent="0.2">
      <c r="A182" s="16" t="s">
        <v>94</v>
      </c>
      <c r="B182" s="63"/>
      <c r="C182" s="40"/>
      <c r="D182" s="7"/>
      <c r="E182" s="15"/>
    </row>
    <row r="183" spans="1:5" x14ac:dyDescent="0.2">
      <c r="A183" s="16" t="s">
        <v>134</v>
      </c>
      <c r="B183" s="63">
        <v>20536</v>
      </c>
      <c r="C183" s="82">
        <v>20946</v>
      </c>
      <c r="D183" s="7">
        <f t="shared" si="11"/>
        <v>410</v>
      </c>
      <c r="E183" s="15">
        <f t="shared" si="10"/>
        <v>1.9964939618231399</v>
      </c>
    </row>
    <row r="184" spans="1:5" s="60" customFormat="1" x14ac:dyDescent="0.2">
      <c r="A184" s="44" t="s">
        <v>247</v>
      </c>
      <c r="B184" s="63">
        <v>0</v>
      </c>
      <c r="C184" s="82">
        <v>2524</v>
      </c>
      <c r="D184" s="62">
        <f t="shared" ref="D184" si="12">SUM(C184-B184)</f>
        <v>2524</v>
      </c>
      <c r="E184" s="61">
        <v>100</v>
      </c>
    </row>
    <row r="185" spans="1:5" x14ac:dyDescent="0.2">
      <c r="A185" s="16" t="s">
        <v>135</v>
      </c>
      <c r="B185" s="63">
        <v>11358</v>
      </c>
      <c r="C185" s="82">
        <v>10981</v>
      </c>
      <c r="D185" s="7">
        <f t="shared" si="11"/>
        <v>-377</v>
      </c>
      <c r="E185" s="61">
        <f t="shared" si="10"/>
        <v>-3.3192463461877089</v>
      </c>
    </row>
    <row r="186" spans="1:5" x14ac:dyDescent="0.2">
      <c r="A186" s="16" t="s">
        <v>136</v>
      </c>
      <c r="B186" s="63">
        <v>13088</v>
      </c>
      <c r="C186" s="82">
        <v>13445</v>
      </c>
      <c r="D186" s="7">
        <f t="shared" si="11"/>
        <v>357</v>
      </c>
      <c r="E186" s="61">
        <f t="shared" si="10"/>
        <v>2.7276894865525669</v>
      </c>
    </row>
    <row r="187" spans="1:5" x14ac:dyDescent="0.2">
      <c r="A187" s="16" t="s">
        <v>137</v>
      </c>
      <c r="B187" s="63">
        <v>13980</v>
      </c>
      <c r="C187" s="82">
        <v>12054</v>
      </c>
      <c r="D187" s="7">
        <f t="shared" si="11"/>
        <v>-1926</v>
      </c>
      <c r="E187" s="61">
        <f t="shared" si="10"/>
        <v>-13.776824034334764</v>
      </c>
    </row>
    <row r="188" spans="1:5" x14ac:dyDescent="0.2">
      <c r="A188" s="16" t="s">
        <v>138</v>
      </c>
      <c r="B188" s="63">
        <v>7639</v>
      </c>
      <c r="C188" s="82">
        <v>7146</v>
      </c>
      <c r="D188" s="62">
        <f t="shared" ref="D188" si="13">SUM(C188-B188)</f>
        <v>-493</v>
      </c>
      <c r="E188" s="61">
        <f t="shared" si="10"/>
        <v>-6.4537243094645893</v>
      </c>
    </row>
    <row r="189" spans="1:5" x14ac:dyDescent="0.2">
      <c r="A189" s="53" t="s">
        <v>224</v>
      </c>
      <c r="B189" s="63">
        <v>11643</v>
      </c>
      <c r="C189" s="82">
        <v>11356</v>
      </c>
      <c r="D189" s="7">
        <f t="shared" si="11"/>
        <v>-287</v>
      </c>
      <c r="E189" s="61">
        <f t="shared" si="10"/>
        <v>-2.4650004294425836</v>
      </c>
    </row>
    <row r="190" spans="1:5" x14ac:dyDescent="0.2">
      <c r="A190" s="16"/>
      <c r="B190" s="63"/>
      <c r="C190" s="63"/>
      <c r="D190" s="62"/>
      <c r="E190" s="61"/>
    </row>
    <row r="191" spans="1:5" s="60" customFormat="1" x14ac:dyDescent="0.2">
      <c r="A191" s="16" t="s">
        <v>139</v>
      </c>
      <c r="B191" s="63"/>
      <c r="C191" s="40"/>
      <c r="D191" s="7"/>
      <c r="E191" s="15"/>
    </row>
    <row r="192" spans="1:5" x14ac:dyDescent="0.2">
      <c r="A192" s="16" t="s">
        <v>140</v>
      </c>
      <c r="B192" s="63">
        <v>15302</v>
      </c>
      <c r="C192" s="83">
        <v>15015</v>
      </c>
      <c r="D192" s="7">
        <f t="shared" si="11"/>
        <v>-287</v>
      </c>
      <c r="E192" s="15">
        <f t="shared" si="10"/>
        <v>-1.8755718206770355</v>
      </c>
    </row>
    <row r="193" spans="1:5" s="60" customFormat="1" x14ac:dyDescent="0.2">
      <c r="A193" s="16" t="s">
        <v>141</v>
      </c>
      <c r="B193" s="63">
        <v>10043</v>
      </c>
      <c r="C193" s="83">
        <v>10963</v>
      </c>
      <c r="D193" s="7">
        <f t="shared" si="11"/>
        <v>920</v>
      </c>
      <c r="E193" s="15">
        <f t="shared" si="10"/>
        <v>9.1606093796674291</v>
      </c>
    </row>
    <row r="194" spans="1:5" x14ac:dyDescent="0.2">
      <c r="A194" s="16" t="s">
        <v>142</v>
      </c>
      <c r="B194" s="63">
        <v>12550</v>
      </c>
      <c r="C194" s="83">
        <v>13519</v>
      </c>
      <c r="D194" s="7">
        <f t="shared" si="11"/>
        <v>969</v>
      </c>
      <c r="E194" s="15">
        <f t="shared" si="10"/>
        <v>7.7211155378486049</v>
      </c>
    </row>
    <row r="195" spans="1:5" x14ac:dyDescent="0.2">
      <c r="A195" s="16"/>
      <c r="B195" s="63"/>
      <c r="C195" s="40"/>
      <c r="D195" s="7"/>
      <c r="E195" s="15"/>
    </row>
    <row r="196" spans="1:5" x14ac:dyDescent="0.2">
      <c r="A196" s="16" t="s">
        <v>108</v>
      </c>
      <c r="B196" s="63"/>
      <c r="C196" s="40"/>
      <c r="D196" s="7"/>
      <c r="E196" s="15"/>
    </row>
    <row r="197" spans="1:5" s="60" customFormat="1" x14ac:dyDescent="0.2">
      <c r="A197" s="53" t="s">
        <v>228</v>
      </c>
      <c r="B197" s="63">
        <v>9012</v>
      </c>
      <c r="C197" s="84">
        <v>9977</v>
      </c>
      <c r="D197" s="62">
        <f t="shared" ref="D197" si="14">SUM(C197-B197)</f>
        <v>965</v>
      </c>
      <c r="E197" s="61">
        <f t="shared" ref="E197" si="15">SUM(D197/B197*100)</f>
        <v>10.707944962272526</v>
      </c>
    </row>
    <row r="198" spans="1:5" s="60" customFormat="1" x14ac:dyDescent="0.2">
      <c r="A198" s="16" t="s">
        <v>143</v>
      </c>
      <c r="B198" s="63">
        <v>12315</v>
      </c>
      <c r="C198" s="84">
        <v>11800</v>
      </c>
      <c r="D198" s="62">
        <f t="shared" ref="D198" si="16">SUM(C198-B198)</f>
        <v>-515</v>
      </c>
      <c r="E198" s="61">
        <f t="shared" ref="E198" si="17">SUM(D198/B198*100)</f>
        <v>-4.1818920016240355</v>
      </c>
    </row>
    <row r="199" spans="1:5" x14ac:dyDescent="0.2">
      <c r="A199" s="16" t="s">
        <v>144</v>
      </c>
      <c r="B199" s="63">
        <v>8997</v>
      </c>
      <c r="C199" s="84">
        <v>7838</v>
      </c>
      <c r="D199" s="7">
        <f t="shared" si="11"/>
        <v>-1159</v>
      </c>
      <c r="E199" s="15">
        <f t="shared" si="10"/>
        <v>-12.882071801711682</v>
      </c>
    </row>
    <row r="200" spans="1:5" x14ac:dyDescent="0.2">
      <c r="A200" s="16" t="s">
        <v>142</v>
      </c>
      <c r="B200" s="63">
        <v>8018</v>
      </c>
      <c r="C200" s="84">
        <v>7555</v>
      </c>
      <c r="D200" s="7">
        <f t="shared" si="11"/>
        <v>-463</v>
      </c>
      <c r="E200" s="15">
        <f t="shared" si="10"/>
        <v>-5.7745073584435023</v>
      </c>
    </row>
    <row r="201" spans="1:5" x14ac:dyDescent="0.2">
      <c r="A201" s="16" t="s">
        <v>145</v>
      </c>
      <c r="B201" s="63">
        <v>11837</v>
      </c>
      <c r="C201" s="84">
        <v>10972</v>
      </c>
      <c r="D201" s="7">
        <f t="shared" si="11"/>
        <v>-865</v>
      </c>
      <c r="E201" s="15">
        <f t="shared" si="10"/>
        <v>-7.3075948297710562</v>
      </c>
    </row>
    <row r="202" spans="1:5" x14ac:dyDescent="0.2">
      <c r="A202" s="16" t="s">
        <v>146</v>
      </c>
      <c r="B202" s="63">
        <v>6762</v>
      </c>
      <c r="C202" s="84">
        <v>6236</v>
      </c>
      <c r="D202" s="62">
        <f t="shared" ref="D202" si="18">SUM(C202-B202)</f>
        <v>-526</v>
      </c>
      <c r="E202" s="61">
        <f t="shared" si="10"/>
        <v>-7.7787636793847978</v>
      </c>
    </row>
    <row r="203" spans="1:5" x14ac:dyDescent="0.2">
      <c r="A203" s="16"/>
      <c r="B203" s="35"/>
      <c r="C203" s="40"/>
      <c r="D203" s="7"/>
      <c r="E203" s="15"/>
    </row>
    <row r="204" spans="1:5" s="60" customFormat="1" x14ac:dyDescent="0.2">
      <c r="A204" s="13" t="s">
        <v>147</v>
      </c>
      <c r="B204" s="35"/>
      <c r="C204" s="40"/>
      <c r="D204" s="7"/>
      <c r="E204" s="15"/>
    </row>
    <row r="205" spans="1:5" x14ac:dyDescent="0.2">
      <c r="A205" s="13"/>
      <c r="B205" s="35"/>
      <c r="C205" s="40"/>
      <c r="D205" s="7"/>
      <c r="E205" s="15"/>
    </row>
    <row r="206" spans="1:5" x14ac:dyDescent="0.2">
      <c r="A206" s="53" t="s">
        <v>235</v>
      </c>
      <c r="B206" s="60">
        <v>531</v>
      </c>
      <c r="C206" s="85">
        <v>581</v>
      </c>
      <c r="D206" s="7">
        <f t="shared" si="11"/>
        <v>50</v>
      </c>
      <c r="E206" s="15">
        <f t="shared" si="10"/>
        <v>9.4161958568738235</v>
      </c>
    </row>
    <row r="207" spans="1:5" s="60" customFormat="1" x14ac:dyDescent="0.2">
      <c r="A207" s="53" t="s">
        <v>148</v>
      </c>
      <c r="B207" s="63">
        <v>4579</v>
      </c>
      <c r="C207" s="86">
        <v>4297</v>
      </c>
      <c r="D207" s="62">
        <f t="shared" ref="D207" si="19">SUM(C207-B207)</f>
        <v>-282</v>
      </c>
      <c r="E207" s="61">
        <f t="shared" ref="E207" si="20">SUM(D207/B207*100)</f>
        <v>-6.1585499017252676</v>
      </c>
    </row>
    <row r="208" spans="1:5" x14ac:dyDescent="0.2">
      <c r="A208" s="16" t="s">
        <v>149</v>
      </c>
      <c r="B208" s="63">
        <v>586</v>
      </c>
      <c r="C208" s="85">
        <v>628</v>
      </c>
      <c r="D208" s="7">
        <f t="shared" si="11"/>
        <v>42</v>
      </c>
      <c r="E208" s="15">
        <f t="shared" si="10"/>
        <v>7.1672354948805461</v>
      </c>
    </row>
    <row r="209" spans="1:5" s="60" customFormat="1" x14ac:dyDescent="0.2">
      <c r="A209" s="80" t="s">
        <v>234</v>
      </c>
      <c r="B209" s="63">
        <v>297</v>
      </c>
      <c r="C209" s="85">
        <v>248</v>
      </c>
      <c r="D209" s="62">
        <f t="shared" ref="D209" si="21">SUM(C209-B209)</f>
        <v>-49</v>
      </c>
      <c r="E209" s="61">
        <f t="shared" ref="E209" si="22">SUM(D209/B209*100)</f>
        <v>-16.498316498316498</v>
      </c>
    </row>
    <row r="210" spans="1:5" s="60" customFormat="1" x14ac:dyDescent="0.2">
      <c r="A210" s="16" t="s">
        <v>150</v>
      </c>
      <c r="B210" s="63">
        <v>4195</v>
      </c>
      <c r="C210" s="86">
        <v>3977</v>
      </c>
      <c r="D210" s="62">
        <f t="shared" ref="D210:D211" si="23">SUM(C210-B210)</f>
        <v>-218</v>
      </c>
      <c r="E210" s="61">
        <f t="shared" ref="E210:E211" si="24">SUM(D210/B210*100)</f>
        <v>-5.1966626936829563</v>
      </c>
    </row>
    <row r="211" spans="1:5" s="60" customFormat="1" x14ac:dyDescent="0.2">
      <c r="A211" s="16" t="s">
        <v>151</v>
      </c>
      <c r="B211" s="63">
        <v>1935</v>
      </c>
      <c r="C211" s="86">
        <v>1963</v>
      </c>
      <c r="D211" s="62">
        <f t="shared" si="23"/>
        <v>28</v>
      </c>
      <c r="E211" s="61">
        <f t="shared" si="24"/>
        <v>1.4470284237726097</v>
      </c>
    </row>
    <row r="212" spans="1:5" x14ac:dyDescent="0.2">
      <c r="A212" s="16"/>
      <c r="B212" s="9" t="s">
        <v>9</v>
      </c>
      <c r="C212" s="9" t="s">
        <v>9</v>
      </c>
      <c r="D212" s="10" t="s">
        <v>9</v>
      </c>
      <c r="E212" s="15"/>
    </row>
    <row r="213" spans="1:5" x14ac:dyDescent="0.2">
      <c r="A213" s="16" t="s">
        <v>118</v>
      </c>
      <c r="B213" s="6">
        <f>SUM(B206:B212)</f>
        <v>12123</v>
      </c>
      <c r="C213" s="6">
        <f>SUM(C206:C212)</f>
        <v>11694</v>
      </c>
      <c r="D213" s="7">
        <f t="shared" si="11"/>
        <v>-429</v>
      </c>
      <c r="E213" s="15">
        <f t="shared" si="10"/>
        <v>-3.5387280376144519</v>
      </c>
    </row>
    <row r="214" spans="1:5" x14ac:dyDescent="0.2">
      <c r="A214" s="16"/>
      <c r="B214" s="6"/>
      <c r="C214" s="6"/>
      <c r="D214" s="7"/>
      <c r="E214" s="15"/>
    </row>
    <row r="215" spans="1:5" x14ac:dyDescent="0.2">
      <c r="A215" s="17" t="s">
        <v>233</v>
      </c>
      <c r="B215" s="31" t="s">
        <v>2</v>
      </c>
      <c r="C215" s="52" t="s">
        <v>2</v>
      </c>
      <c r="D215" s="18"/>
      <c r="E215" s="19" t="s">
        <v>3</v>
      </c>
    </row>
    <row r="216" spans="1:5" x14ac:dyDescent="0.2">
      <c r="A216" s="16" t="s">
        <v>152</v>
      </c>
      <c r="B216" s="32" t="s">
        <v>242</v>
      </c>
      <c r="C216" s="32" t="s">
        <v>244</v>
      </c>
      <c r="D216" s="20" t="s">
        <v>4</v>
      </c>
      <c r="E216" s="21" t="s">
        <v>4</v>
      </c>
    </row>
    <row r="217" spans="1:5" x14ac:dyDescent="0.2">
      <c r="A217" s="16"/>
      <c r="B217" s="26"/>
      <c r="C217" s="49"/>
      <c r="D217" s="7"/>
      <c r="E217" s="15"/>
    </row>
    <row r="218" spans="1:5" x14ac:dyDescent="0.2">
      <c r="A218" s="16" t="s">
        <v>68</v>
      </c>
      <c r="B218" s="23">
        <f>SUM(B275:B279)</f>
        <v>1810</v>
      </c>
      <c r="C218" s="63">
        <f>SUM(C275:C279)</f>
        <v>492</v>
      </c>
      <c r="D218" s="7">
        <f t="shared" si="11"/>
        <v>-1318</v>
      </c>
      <c r="E218" s="15">
        <f>SUM(D218/B218*100)</f>
        <v>-72.817679558011051</v>
      </c>
    </row>
    <row r="219" spans="1:5" x14ac:dyDescent="0.2">
      <c r="A219" s="16" t="s">
        <v>69</v>
      </c>
      <c r="B219" s="63">
        <v>120</v>
      </c>
      <c r="C219" s="63">
        <v>138</v>
      </c>
      <c r="D219" s="7">
        <f t="shared" si="11"/>
        <v>18</v>
      </c>
      <c r="E219" s="15">
        <f t="shared" ref="E219:E270" si="25">SUM(D219/B219*100)</f>
        <v>15</v>
      </c>
    </row>
    <row r="220" spans="1:5" x14ac:dyDescent="0.2">
      <c r="A220" s="16" t="s">
        <v>70</v>
      </c>
      <c r="B220" s="63">
        <v>580</v>
      </c>
      <c r="C220" s="63">
        <v>374</v>
      </c>
      <c r="D220" s="7">
        <f t="shared" si="11"/>
        <v>-206</v>
      </c>
      <c r="E220" s="15">
        <f t="shared" si="25"/>
        <v>-35.517241379310342</v>
      </c>
    </row>
    <row r="221" spans="1:5" x14ac:dyDescent="0.2">
      <c r="A221" s="14" t="s">
        <v>71</v>
      </c>
      <c r="B221" s="63">
        <v>574</v>
      </c>
      <c r="C221" s="63">
        <v>502</v>
      </c>
      <c r="D221" s="7">
        <f t="shared" si="11"/>
        <v>-72</v>
      </c>
      <c r="E221" s="15">
        <f t="shared" si="25"/>
        <v>-12.543554006968641</v>
      </c>
    </row>
    <row r="222" spans="1:5" x14ac:dyDescent="0.2">
      <c r="A222" s="16" t="s">
        <v>72</v>
      </c>
      <c r="B222" s="63">
        <v>1856</v>
      </c>
      <c r="C222" s="63">
        <v>2215</v>
      </c>
      <c r="D222" s="7">
        <f t="shared" si="11"/>
        <v>359</v>
      </c>
      <c r="E222" s="15">
        <f t="shared" si="25"/>
        <v>19.342672413793103</v>
      </c>
    </row>
    <row r="223" spans="1:5" x14ac:dyDescent="0.2">
      <c r="A223" s="14" t="s">
        <v>73</v>
      </c>
      <c r="B223" s="63">
        <v>190</v>
      </c>
      <c r="C223" s="63">
        <v>170</v>
      </c>
      <c r="D223" s="24">
        <f t="shared" si="11"/>
        <v>-20</v>
      </c>
      <c r="E223" s="25">
        <f t="shared" si="25"/>
        <v>-10.526315789473683</v>
      </c>
    </row>
    <row r="224" spans="1:5" x14ac:dyDescent="0.2">
      <c r="A224" s="14" t="s">
        <v>74</v>
      </c>
      <c r="B224" s="63">
        <v>38</v>
      </c>
      <c r="C224" s="63">
        <v>44</v>
      </c>
      <c r="D224" s="24">
        <f t="shared" si="11"/>
        <v>6</v>
      </c>
      <c r="E224" s="25">
        <f t="shared" si="25"/>
        <v>15.789473684210526</v>
      </c>
    </row>
    <row r="225" spans="1:5" x14ac:dyDescent="0.2">
      <c r="A225" s="16" t="s">
        <v>75</v>
      </c>
      <c r="B225" s="63">
        <v>859</v>
      </c>
      <c r="C225" s="63">
        <v>533</v>
      </c>
      <c r="D225" s="7">
        <f t="shared" si="11"/>
        <v>-326</v>
      </c>
      <c r="E225" s="15">
        <f t="shared" si="25"/>
        <v>-37.951105937136205</v>
      </c>
    </row>
    <row r="226" spans="1:5" s="26" customFormat="1" x14ac:dyDescent="0.2">
      <c r="A226" s="22" t="s">
        <v>76</v>
      </c>
      <c r="B226" s="63">
        <v>18</v>
      </c>
      <c r="C226" s="63">
        <v>17</v>
      </c>
      <c r="D226" s="7">
        <f t="shared" si="11"/>
        <v>-1</v>
      </c>
      <c r="E226" s="61">
        <f t="shared" si="25"/>
        <v>-5.5555555555555554</v>
      </c>
    </row>
    <row r="227" spans="1:5" s="26" customFormat="1" x14ac:dyDescent="0.2">
      <c r="A227" s="16" t="s">
        <v>77</v>
      </c>
      <c r="B227" s="63">
        <v>2</v>
      </c>
      <c r="C227" s="63">
        <v>8</v>
      </c>
      <c r="D227" s="7">
        <f t="shared" si="11"/>
        <v>6</v>
      </c>
      <c r="E227" s="61">
        <f t="shared" si="25"/>
        <v>300</v>
      </c>
    </row>
    <row r="228" spans="1:5" x14ac:dyDescent="0.2">
      <c r="A228" s="16" t="s">
        <v>78</v>
      </c>
      <c r="B228" s="63">
        <v>47</v>
      </c>
      <c r="C228" s="63">
        <v>50</v>
      </c>
      <c r="D228" s="7">
        <f t="shared" si="11"/>
        <v>3</v>
      </c>
      <c r="E228" s="61">
        <f t="shared" si="25"/>
        <v>6.3829787234042552</v>
      </c>
    </row>
    <row r="229" spans="1:5" x14ac:dyDescent="0.2">
      <c r="A229" s="16" t="s">
        <v>79</v>
      </c>
      <c r="B229" s="63">
        <v>150</v>
      </c>
      <c r="C229" s="63">
        <v>772</v>
      </c>
      <c r="D229" s="7">
        <f t="shared" si="11"/>
        <v>622</v>
      </c>
      <c r="E229" s="61">
        <f t="shared" si="25"/>
        <v>414.66666666666663</v>
      </c>
    </row>
    <row r="230" spans="1:5" x14ac:dyDescent="0.2">
      <c r="A230" s="16" t="s">
        <v>80</v>
      </c>
      <c r="B230" s="63">
        <v>2587</v>
      </c>
      <c r="C230" s="63">
        <v>2727</v>
      </c>
      <c r="D230" s="7">
        <f t="shared" si="11"/>
        <v>140</v>
      </c>
      <c r="E230" s="61">
        <f t="shared" si="25"/>
        <v>5.4116737533822965</v>
      </c>
    </row>
    <row r="231" spans="1:5" x14ac:dyDescent="0.2">
      <c r="A231" s="16" t="s">
        <v>81</v>
      </c>
      <c r="B231" s="23">
        <f>SUM(B282:B288)</f>
        <v>5063</v>
      </c>
      <c r="C231" s="63">
        <f>SUM(C282:C288)</f>
        <v>4251</v>
      </c>
      <c r="D231" s="7">
        <f t="shared" si="11"/>
        <v>-812</v>
      </c>
      <c r="E231" s="61">
        <f t="shared" si="25"/>
        <v>-16.037922180525381</v>
      </c>
    </row>
    <row r="232" spans="1:5" x14ac:dyDescent="0.2">
      <c r="A232" s="14" t="s">
        <v>82</v>
      </c>
      <c r="B232" s="63">
        <v>848</v>
      </c>
      <c r="C232" s="63">
        <v>1863</v>
      </c>
      <c r="D232" s="24">
        <f t="shared" si="11"/>
        <v>1015</v>
      </c>
      <c r="E232" s="61">
        <f t="shared" si="25"/>
        <v>119.6933962264151</v>
      </c>
    </row>
    <row r="233" spans="1:5" x14ac:dyDescent="0.2">
      <c r="A233" s="14" t="s">
        <v>83</v>
      </c>
      <c r="B233" s="63">
        <v>645</v>
      </c>
      <c r="C233" s="63">
        <v>546</v>
      </c>
      <c r="D233" s="7">
        <f t="shared" si="11"/>
        <v>-99</v>
      </c>
      <c r="E233" s="61">
        <f t="shared" si="25"/>
        <v>-15.348837209302326</v>
      </c>
    </row>
    <row r="234" spans="1:5" x14ac:dyDescent="0.2">
      <c r="A234" s="16" t="s">
        <v>84</v>
      </c>
      <c r="B234" s="63">
        <v>338</v>
      </c>
      <c r="C234" s="63">
        <v>598</v>
      </c>
      <c r="D234" s="7">
        <f t="shared" si="11"/>
        <v>260</v>
      </c>
      <c r="E234" s="61">
        <f t="shared" si="25"/>
        <v>76.923076923076934</v>
      </c>
    </row>
    <row r="235" spans="1:5" s="26" customFormat="1" x14ac:dyDescent="0.2">
      <c r="A235" s="16" t="s">
        <v>153</v>
      </c>
      <c r="B235" s="63">
        <v>147</v>
      </c>
      <c r="C235" s="63">
        <v>177</v>
      </c>
      <c r="D235" s="7">
        <f t="shared" si="11"/>
        <v>30</v>
      </c>
      <c r="E235" s="61">
        <f t="shared" si="25"/>
        <v>20.408163265306122</v>
      </c>
    </row>
    <row r="236" spans="1:5" x14ac:dyDescent="0.2">
      <c r="A236" s="53" t="s">
        <v>241</v>
      </c>
      <c r="B236" s="63">
        <v>205</v>
      </c>
      <c r="C236" s="63">
        <v>159</v>
      </c>
      <c r="D236" s="7">
        <f t="shared" si="11"/>
        <v>-46</v>
      </c>
      <c r="E236" s="61">
        <f t="shared" si="25"/>
        <v>-22.439024390243905</v>
      </c>
    </row>
    <row r="237" spans="1:5" x14ac:dyDescent="0.2">
      <c r="A237" s="16" t="s">
        <v>86</v>
      </c>
      <c r="B237" s="63">
        <v>79</v>
      </c>
      <c r="C237" s="63">
        <v>52</v>
      </c>
      <c r="D237" s="7">
        <f t="shared" si="11"/>
        <v>-27</v>
      </c>
      <c r="E237" s="61">
        <f t="shared" si="25"/>
        <v>-34.177215189873415</v>
      </c>
    </row>
    <row r="238" spans="1:5" x14ac:dyDescent="0.2">
      <c r="A238" s="16" t="s">
        <v>87</v>
      </c>
      <c r="B238" s="63">
        <v>2666</v>
      </c>
      <c r="C238" s="63">
        <v>2986</v>
      </c>
      <c r="D238" s="7">
        <f t="shared" si="11"/>
        <v>320</v>
      </c>
      <c r="E238" s="61">
        <f t="shared" si="25"/>
        <v>12.003000750187546</v>
      </c>
    </row>
    <row r="239" spans="1:5" x14ac:dyDescent="0.2">
      <c r="A239" s="14" t="s">
        <v>88</v>
      </c>
      <c r="B239" s="23">
        <f>SUM(B291:B292)</f>
        <v>293</v>
      </c>
      <c r="C239" s="63">
        <f>SUM(C291:C292)</f>
        <v>239</v>
      </c>
      <c r="D239" s="7">
        <f t="shared" si="11"/>
        <v>-54</v>
      </c>
      <c r="E239" s="61">
        <f t="shared" si="25"/>
        <v>-18.430034129692832</v>
      </c>
    </row>
    <row r="240" spans="1:5" x14ac:dyDescent="0.2">
      <c r="A240" s="16" t="s">
        <v>89</v>
      </c>
      <c r="B240" s="63">
        <v>432</v>
      </c>
      <c r="C240" s="63">
        <v>2692</v>
      </c>
      <c r="D240" s="7">
        <f t="shared" si="11"/>
        <v>2260</v>
      </c>
      <c r="E240" s="61">
        <f t="shared" si="25"/>
        <v>523.14814814814815</v>
      </c>
    </row>
    <row r="241" spans="1:5" x14ac:dyDescent="0.2">
      <c r="A241" s="22" t="s">
        <v>90</v>
      </c>
      <c r="B241" s="63">
        <v>562</v>
      </c>
      <c r="C241" s="63">
        <v>271</v>
      </c>
      <c r="D241" s="27">
        <f t="shared" si="11"/>
        <v>-291</v>
      </c>
      <c r="E241" s="61">
        <f t="shared" si="25"/>
        <v>-51.779359430604984</v>
      </c>
    </row>
    <row r="242" spans="1:5" x14ac:dyDescent="0.2">
      <c r="A242" s="22" t="s">
        <v>91</v>
      </c>
      <c r="B242" s="63">
        <v>55</v>
      </c>
      <c r="C242" s="63">
        <v>13</v>
      </c>
      <c r="D242" s="27">
        <f t="shared" ref="D242:D306" si="26">SUM(C242-B242)</f>
        <v>-42</v>
      </c>
      <c r="E242" s="61">
        <f t="shared" si="25"/>
        <v>-76.363636363636374</v>
      </c>
    </row>
    <row r="243" spans="1:5" x14ac:dyDescent="0.2">
      <c r="A243" s="16" t="s">
        <v>92</v>
      </c>
      <c r="B243" s="63">
        <v>60</v>
      </c>
      <c r="C243" s="63">
        <v>71</v>
      </c>
      <c r="D243" s="7">
        <f t="shared" si="26"/>
        <v>11</v>
      </c>
      <c r="E243" s="61">
        <f t="shared" si="25"/>
        <v>18.333333333333332</v>
      </c>
    </row>
    <row r="244" spans="1:5" s="28" customFormat="1" x14ac:dyDescent="0.2">
      <c r="A244" s="39" t="s">
        <v>243</v>
      </c>
      <c r="B244" s="63">
        <v>500</v>
      </c>
      <c r="C244" s="63">
        <v>834</v>
      </c>
      <c r="D244" s="7">
        <f t="shared" si="26"/>
        <v>334</v>
      </c>
      <c r="E244" s="61">
        <f t="shared" si="25"/>
        <v>66.8</v>
      </c>
    </row>
    <row r="245" spans="1:5" s="28" customFormat="1" x14ac:dyDescent="0.2">
      <c r="A245" s="14" t="s">
        <v>93</v>
      </c>
      <c r="B245" s="63">
        <v>169</v>
      </c>
      <c r="C245" s="63">
        <v>75</v>
      </c>
      <c r="D245" s="24">
        <f t="shared" si="26"/>
        <v>-94</v>
      </c>
      <c r="E245" s="61">
        <f t="shared" si="25"/>
        <v>-55.621301775147927</v>
      </c>
    </row>
    <row r="246" spans="1:5" x14ac:dyDescent="0.2">
      <c r="A246" s="16" t="s">
        <v>94</v>
      </c>
      <c r="B246" s="23">
        <f>SUM(B295:B301)</f>
        <v>0</v>
      </c>
      <c r="C246" s="63">
        <f>SUM(C295:C301)</f>
        <v>0</v>
      </c>
      <c r="D246" s="7">
        <f>SUM(C246-B246)</f>
        <v>0</v>
      </c>
      <c r="E246" s="61">
        <v>0</v>
      </c>
    </row>
    <row r="247" spans="1:5" x14ac:dyDescent="0.2">
      <c r="A247" s="16" t="s">
        <v>95</v>
      </c>
      <c r="B247" s="35">
        <v>548</v>
      </c>
      <c r="C247" s="35">
        <v>197</v>
      </c>
      <c r="D247" s="7">
        <f t="shared" si="26"/>
        <v>-351</v>
      </c>
      <c r="E247" s="61">
        <f t="shared" si="25"/>
        <v>-64.051094890510953</v>
      </c>
    </row>
    <row r="248" spans="1:5" s="26" customFormat="1" x14ac:dyDescent="0.2">
      <c r="A248" s="16" t="s">
        <v>96</v>
      </c>
      <c r="B248" s="63">
        <v>411</v>
      </c>
      <c r="C248" s="63">
        <v>399</v>
      </c>
      <c r="D248" s="7">
        <f t="shared" si="26"/>
        <v>-12</v>
      </c>
      <c r="E248" s="61">
        <f t="shared" si="25"/>
        <v>-2.9197080291970803</v>
      </c>
    </row>
    <row r="249" spans="1:5" x14ac:dyDescent="0.2">
      <c r="A249" s="16" t="s">
        <v>97</v>
      </c>
      <c r="B249" s="63">
        <v>378</v>
      </c>
      <c r="C249" s="63">
        <v>607</v>
      </c>
      <c r="D249" s="7">
        <f t="shared" si="26"/>
        <v>229</v>
      </c>
      <c r="E249" s="61">
        <f t="shared" si="25"/>
        <v>60.582010582010582</v>
      </c>
    </row>
    <row r="250" spans="1:5" x14ac:dyDescent="0.2">
      <c r="A250" s="16" t="s">
        <v>98</v>
      </c>
      <c r="B250" s="63">
        <v>158</v>
      </c>
      <c r="C250" s="63">
        <v>118</v>
      </c>
      <c r="D250" s="7">
        <f t="shared" si="26"/>
        <v>-40</v>
      </c>
      <c r="E250" s="61">
        <f t="shared" si="25"/>
        <v>-25.316455696202532</v>
      </c>
    </row>
    <row r="251" spans="1:5" x14ac:dyDescent="0.2">
      <c r="A251" s="16" t="s">
        <v>99</v>
      </c>
      <c r="B251" s="63">
        <v>29</v>
      </c>
      <c r="C251" s="63">
        <v>20</v>
      </c>
      <c r="D251" s="7">
        <f t="shared" si="26"/>
        <v>-9</v>
      </c>
      <c r="E251" s="61">
        <f t="shared" si="25"/>
        <v>-31.03448275862069</v>
      </c>
    </row>
    <row r="252" spans="1:5" x14ac:dyDescent="0.2">
      <c r="A252" s="14" t="s">
        <v>100</v>
      </c>
      <c r="B252" s="63">
        <v>357</v>
      </c>
      <c r="C252" s="63">
        <v>307</v>
      </c>
      <c r="D252" s="7">
        <f t="shared" si="26"/>
        <v>-50</v>
      </c>
      <c r="E252" s="61">
        <f t="shared" si="25"/>
        <v>-14.005602240896359</v>
      </c>
    </row>
    <row r="253" spans="1:5" x14ac:dyDescent="0.2">
      <c r="A253" s="16" t="s">
        <v>101</v>
      </c>
      <c r="B253" s="63">
        <v>61</v>
      </c>
      <c r="C253" s="63">
        <v>76</v>
      </c>
      <c r="D253" s="7">
        <f t="shared" si="26"/>
        <v>15</v>
      </c>
      <c r="E253" s="61">
        <f t="shared" si="25"/>
        <v>24.590163934426229</v>
      </c>
    </row>
    <row r="254" spans="1:5" x14ac:dyDescent="0.2">
      <c r="A254" s="16" t="s">
        <v>102</v>
      </c>
      <c r="B254" s="63">
        <v>103</v>
      </c>
      <c r="C254" s="63">
        <v>120</v>
      </c>
      <c r="D254" s="7">
        <f t="shared" si="26"/>
        <v>17</v>
      </c>
      <c r="E254" s="61">
        <f t="shared" si="25"/>
        <v>16.50485436893204</v>
      </c>
    </row>
    <row r="255" spans="1:5" x14ac:dyDescent="0.2">
      <c r="A255" s="16" t="s">
        <v>103</v>
      </c>
      <c r="B255" s="35">
        <v>528</v>
      </c>
      <c r="C255" s="35">
        <v>0</v>
      </c>
      <c r="D255" s="7">
        <f t="shared" si="26"/>
        <v>-528</v>
      </c>
      <c r="E255" s="61">
        <f t="shared" si="25"/>
        <v>-100</v>
      </c>
    </row>
    <row r="256" spans="1:5" x14ac:dyDescent="0.2">
      <c r="A256" s="16" t="s">
        <v>104</v>
      </c>
      <c r="B256" s="23">
        <f>SUM(B304:B306)</f>
        <v>766</v>
      </c>
      <c r="C256" s="63">
        <f>SUM(C304:C306)</f>
        <v>730</v>
      </c>
      <c r="D256" s="7">
        <f t="shared" si="26"/>
        <v>-36</v>
      </c>
      <c r="E256" s="61">
        <f t="shared" si="25"/>
        <v>-4.6997389033942554</v>
      </c>
    </row>
    <row r="257" spans="1:5" x14ac:dyDescent="0.2">
      <c r="A257" s="16" t="s">
        <v>105</v>
      </c>
      <c r="B257" s="63">
        <v>54</v>
      </c>
      <c r="C257" s="63">
        <v>165</v>
      </c>
      <c r="D257" s="7">
        <f t="shared" si="26"/>
        <v>111</v>
      </c>
      <c r="E257" s="61">
        <f t="shared" si="25"/>
        <v>205.55555555555554</v>
      </c>
    </row>
    <row r="258" spans="1:5" x14ac:dyDescent="0.2">
      <c r="A258" s="16" t="s">
        <v>106</v>
      </c>
      <c r="B258" s="63">
        <v>793</v>
      </c>
      <c r="C258" s="63">
        <v>457</v>
      </c>
      <c r="D258" s="7">
        <f t="shared" si="26"/>
        <v>-336</v>
      </c>
      <c r="E258" s="61">
        <f t="shared" si="25"/>
        <v>-42.370744010088274</v>
      </c>
    </row>
    <row r="259" spans="1:5" x14ac:dyDescent="0.2">
      <c r="A259" s="22" t="s">
        <v>107</v>
      </c>
      <c r="B259" s="63">
        <v>65</v>
      </c>
      <c r="C259" s="63">
        <v>48</v>
      </c>
      <c r="D259" s="27">
        <f t="shared" si="26"/>
        <v>-17</v>
      </c>
      <c r="E259" s="61">
        <f t="shared" si="25"/>
        <v>-26.153846153846157</v>
      </c>
    </row>
    <row r="260" spans="1:5" x14ac:dyDescent="0.2">
      <c r="A260" s="16" t="s">
        <v>108</v>
      </c>
      <c r="B260" s="63">
        <f>SUM(B309:B314)</f>
        <v>1936</v>
      </c>
      <c r="C260" s="63">
        <f>SUM(C309:C314)</f>
        <v>1906</v>
      </c>
      <c r="D260" s="7">
        <f t="shared" si="26"/>
        <v>-30</v>
      </c>
      <c r="E260" s="61">
        <f t="shared" si="25"/>
        <v>-1.5495867768595042</v>
      </c>
    </row>
    <row r="261" spans="1:5" x14ac:dyDescent="0.2">
      <c r="A261" s="16" t="s">
        <v>109</v>
      </c>
      <c r="B261" s="63">
        <v>380</v>
      </c>
      <c r="C261" s="64">
        <v>429</v>
      </c>
      <c r="D261" s="7">
        <f t="shared" si="26"/>
        <v>49</v>
      </c>
      <c r="E261" s="61">
        <f t="shared" si="25"/>
        <v>12.894736842105264</v>
      </c>
    </row>
    <row r="262" spans="1:5" s="28" customFormat="1" x14ac:dyDescent="0.2">
      <c r="A262" s="14" t="s">
        <v>110</v>
      </c>
      <c r="B262" s="63">
        <v>233</v>
      </c>
      <c r="C262" s="64">
        <v>171</v>
      </c>
      <c r="D262" s="24">
        <f t="shared" si="26"/>
        <v>-62</v>
      </c>
      <c r="E262" s="61">
        <f t="shared" si="25"/>
        <v>-26.609442060085836</v>
      </c>
    </row>
    <row r="263" spans="1:5" x14ac:dyDescent="0.2">
      <c r="A263" s="39" t="s">
        <v>111</v>
      </c>
      <c r="B263" s="63">
        <v>58</v>
      </c>
      <c r="C263" s="64">
        <v>70</v>
      </c>
      <c r="D263" s="45">
        <f t="shared" si="26"/>
        <v>12</v>
      </c>
      <c r="E263" s="61">
        <f t="shared" si="25"/>
        <v>20.689655172413794</v>
      </c>
    </row>
    <row r="264" spans="1:5" x14ac:dyDescent="0.2">
      <c r="A264" s="16" t="s">
        <v>112</v>
      </c>
      <c r="B264" s="63">
        <v>264</v>
      </c>
      <c r="C264" s="64">
        <v>792</v>
      </c>
      <c r="D264" s="7">
        <f t="shared" si="26"/>
        <v>528</v>
      </c>
      <c r="E264" s="61">
        <f t="shared" si="25"/>
        <v>200</v>
      </c>
    </row>
    <row r="265" spans="1:5" s="26" customFormat="1" x14ac:dyDescent="0.2">
      <c r="A265" s="14" t="s">
        <v>113</v>
      </c>
      <c r="B265" s="63">
        <v>215</v>
      </c>
      <c r="C265" s="64">
        <v>326</v>
      </c>
      <c r="D265" s="7">
        <f t="shared" si="26"/>
        <v>111</v>
      </c>
      <c r="E265" s="61">
        <f t="shared" si="25"/>
        <v>51.627906976744185</v>
      </c>
    </row>
    <row r="266" spans="1:5" s="47" customFormat="1" x14ac:dyDescent="0.2">
      <c r="A266" s="16" t="s">
        <v>114</v>
      </c>
      <c r="B266" s="63">
        <v>515</v>
      </c>
      <c r="C266" s="64">
        <v>369</v>
      </c>
      <c r="D266" s="7">
        <f t="shared" si="26"/>
        <v>-146</v>
      </c>
      <c r="E266" s="61">
        <f t="shared" si="25"/>
        <v>-28.349514563106798</v>
      </c>
    </row>
    <row r="267" spans="1:5" x14ac:dyDescent="0.2">
      <c r="A267" s="53" t="s">
        <v>221</v>
      </c>
      <c r="B267" s="63">
        <v>298</v>
      </c>
      <c r="C267" s="64">
        <v>217</v>
      </c>
      <c r="D267" s="7">
        <f t="shared" si="26"/>
        <v>-81</v>
      </c>
      <c r="E267" s="61">
        <f t="shared" si="25"/>
        <v>-27.181208053691275</v>
      </c>
    </row>
    <row r="268" spans="1:5" x14ac:dyDescent="0.2">
      <c r="A268" s="16" t="s">
        <v>115</v>
      </c>
      <c r="B268" s="63">
        <v>360</v>
      </c>
      <c r="C268" s="64">
        <v>203</v>
      </c>
      <c r="D268" s="7">
        <f t="shared" si="26"/>
        <v>-157</v>
      </c>
      <c r="E268" s="61">
        <f t="shared" si="25"/>
        <v>-43.611111111111114</v>
      </c>
    </row>
    <row r="269" spans="1:5" x14ac:dyDescent="0.2">
      <c r="A269" s="16" t="s">
        <v>116</v>
      </c>
      <c r="B269" s="63">
        <v>0</v>
      </c>
      <c r="C269" s="64">
        <v>0</v>
      </c>
      <c r="D269" s="7">
        <f t="shared" si="26"/>
        <v>0</v>
      </c>
      <c r="E269" s="61">
        <v>0</v>
      </c>
    </row>
    <row r="270" spans="1:5" x14ac:dyDescent="0.2">
      <c r="A270" s="16" t="s">
        <v>117</v>
      </c>
      <c r="B270" s="63">
        <v>73</v>
      </c>
      <c r="C270" s="64">
        <v>65</v>
      </c>
      <c r="D270" s="7">
        <f t="shared" si="26"/>
        <v>-8</v>
      </c>
      <c r="E270" s="61">
        <f t="shared" si="25"/>
        <v>-10.95890410958904</v>
      </c>
    </row>
    <row r="271" spans="1:5" x14ac:dyDescent="0.2">
      <c r="A271" s="16"/>
      <c r="B271" s="33" t="s">
        <v>9</v>
      </c>
      <c r="C271" s="51" t="s">
        <v>9</v>
      </c>
      <c r="D271" s="10" t="s">
        <v>9</v>
      </c>
      <c r="E271" s="15"/>
    </row>
    <row r="272" spans="1:5" x14ac:dyDescent="0.2">
      <c r="A272" s="16" t="s">
        <v>118</v>
      </c>
      <c r="B272" s="23">
        <f>SUM(B218:B271)</f>
        <v>29476</v>
      </c>
      <c r="C272" s="50">
        <f>SUM(C218:C271)</f>
        <v>30661</v>
      </c>
      <c r="D272" s="7">
        <f t="shared" si="26"/>
        <v>1185</v>
      </c>
      <c r="E272" s="15">
        <f t="shared" ref="E272:E325" si="27">SUM(D272/B272*100)</f>
        <v>4.020219839869724</v>
      </c>
    </row>
    <row r="273" spans="1:5" x14ac:dyDescent="0.2">
      <c r="A273" s="16"/>
      <c r="B273" s="6"/>
      <c r="C273" s="50"/>
      <c r="D273" s="7"/>
      <c r="E273" s="15"/>
    </row>
    <row r="274" spans="1:5" x14ac:dyDescent="0.2">
      <c r="A274" s="16" t="s">
        <v>68</v>
      </c>
      <c r="B274" s="6"/>
      <c r="C274" s="50"/>
      <c r="D274" s="7"/>
      <c r="E274" s="15"/>
    </row>
    <row r="275" spans="1:5" x14ac:dyDescent="0.2">
      <c r="A275" s="16" t="s">
        <v>119</v>
      </c>
      <c r="B275" s="63">
        <v>164</v>
      </c>
      <c r="C275" s="63">
        <v>20</v>
      </c>
      <c r="D275" s="7">
        <f t="shared" si="26"/>
        <v>-144</v>
      </c>
      <c r="E275" s="15">
        <f t="shared" si="27"/>
        <v>-87.804878048780495</v>
      </c>
    </row>
    <row r="276" spans="1:5" x14ac:dyDescent="0.2">
      <c r="A276" s="16" t="s">
        <v>120</v>
      </c>
      <c r="B276" s="63">
        <v>387</v>
      </c>
      <c r="C276" s="63">
        <v>137</v>
      </c>
      <c r="D276" s="7">
        <f t="shared" si="26"/>
        <v>-250</v>
      </c>
      <c r="E276" s="15">
        <f t="shared" si="27"/>
        <v>-64.599483204134373</v>
      </c>
    </row>
    <row r="277" spans="1:5" x14ac:dyDescent="0.2">
      <c r="A277" s="16" t="s">
        <v>121</v>
      </c>
      <c r="B277" s="63">
        <v>384</v>
      </c>
      <c r="C277" s="63">
        <v>68</v>
      </c>
      <c r="D277" s="7">
        <f t="shared" si="26"/>
        <v>-316</v>
      </c>
      <c r="E277" s="15">
        <f t="shared" si="27"/>
        <v>-82.291666666666657</v>
      </c>
    </row>
    <row r="278" spans="1:5" x14ac:dyDescent="0.2">
      <c r="A278" s="16" t="s">
        <v>122</v>
      </c>
      <c r="B278" s="63">
        <v>290</v>
      </c>
      <c r="C278" s="63">
        <v>73</v>
      </c>
      <c r="D278" s="7">
        <f t="shared" si="26"/>
        <v>-217</v>
      </c>
      <c r="E278" s="15">
        <f t="shared" si="27"/>
        <v>-74.827586206896555</v>
      </c>
    </row>
    <row r="279" spans="1:5" x14ac:dyDescent="0.2">
      <c r="A279" s="16" t="s">
        <v>123</v>
      </c>
      <c r="B279" s="63">
        <v>585</v>
      </c>
      <c r="C279" s="63">
        <v>194</v>
      </c>
      <c r="D279" s="7">
        <f t="shared" si="26"/>
        <v>-391</v>
      </c>
      <c r="E279" s="15">
        <f t="shared" si="27"/>
        <v>-66.837606837606828</v>
      </c>
    </row>
    <row r="280" spans="1:5" x14ac:dyDescent="0.2">
      <c r="A280" s="16"/>
      <c r="B280" s="63"/>
      <c r="C280" s="41"/>
      <c r="D280" s="7"/>
      <c r="E280" s="15"/>
    </row>
    <row r="281" spans="1:5" x14ac:dyDescent="0.2">
      <c r="A281" s="16" t="s">
        <v>81</v>
      </c>
      <c r="B281" s="63"/>
      <c r="C281" s="41"/>
      <c r="D281" s="7"/>
      <c r="E281" s="15"/>
    </row>
    <row r="282" spans="1:5" x14ac:dyDescent="0.2">
      <c r="A282" s="16" t="s">
        <v>124</v>
      </c>
      <c r="B282" s="63">
        <v>499</v>
      </c>
      <c r="C282" s="63">
        <v>382</v>
      </c>
      <c r="D282" s="7">
        <f t="shared" si="26"/>
        <v>-117</v>
      </c>
      <c r="E282" s="15">
        <f t="shared" si="27"/>
        <v>-23.446893787575153</v>
      </c>
    </row>
    <row r="283" spans="1:5" x14ac:dyDescent="0.2">
      <c r="A283" s="16" t="s">
        <v>125</v>
      </c>
      <c r="B283" s="63">
        <v>125</v>
      </c>
      <c r="C283" s="63">
        <v>83</v>
      </c>
      <c r="D283" s="7">
        <f t="shared" si="26"/>
        <v>-42</v>
      </c>
      <c r="E283" s="15">
        <f t="shared" si="27"/>
        <v>-33.6</v>
      </c>
    </row>
    <row r="284" spans="1:5" x14ac:dyDescent="0.2">
      <c r="A284" s="16" t="s">
        <v>126</v>
      </c>
      <c r="B284" s="63">
        <v>679</v>
      </c>
      <c r="C284" s="63">
        <v>244</v>
      </c>
      <c r="D284" s="7">
        <f t="shared" si="26"/>
        <v>-435</v>
      </c>
      <c r="E284" s="15">
        <f t="shared" si="27"/>
        <v>-64.06480117820324</v>
      </c>
    </row>
    <row r="285" spans="1:5" x14ac:dyDescent="0.2">
      <c r="A285" s="16" t="s">
        <v>127</v>
      </c>
      <c r="B285" s="63">
        <v>286</v>
      </c>
      <c r="C285" s="63">
        <v>265</v>
      </c>
      <c r="D285" s="7">
        <f t="shared" si="26"/>
        <v>-21</v>
      </c>
      <c r="E285" s="15">
        <f t="shared" si="27"/>
        <v>-7.3426573426573425</v>
      </c>
    </row>
    <row r="286" spans="1:5" x14ac:dyDescent="0.2">
      <c r="A286" s="16" t="s">
        <v>128</v>
      </c>
      <c r="B286" s="63">
        <v>116</v>
      </c>
      <c r="C286" s="63">
        <v>672</v>
      </c>
      <c r="D286" s="7">
        <f t="shared" si="26"/>
        <v>556</v>
      </c>
      <c r="E286" s="15">
        <f t="shared" si="27"/>
        <v>479.31034482758622</v>
      </c>
    </row>
    <row r="287" spans="1:5" x14ac:dyDescent="0.2">
      <c r="A287" s="16" t="s">
        <v>129</v>
      </c>
      <c r="B287" s="63">
        <v>2155</v>
      </c>
      <c r="C287" s="63">
        <v>1681</v>
      </c>
      <c r="D287" s="7">
        <f t="shared" si="26"/>
        <v>-474</v>
      </c>
      <c r="E287" s="15">
        <f t="shared" si="27"/>
        <v>-21.995359628770302</v>
      </c>
    </row>
    <row r="288" spans="1:5" x14ac:dyDescent="0.2">
      <c r="A288" s="16" t="s">
        <v>130</v>
      </c>
      <c r="B288" s="63">
        <v>1203</v>
      </c>
      <c r="C288" s="63">
        <v>924</v>
      </c>
      <c r="D288" s="7">
        <f t="shared" si="26"/>
        <v>-279</v>
      </c>
      <c r="E288" s="15">
        <f t="shared" si="27"/>
        <v>-23.192019950124688</v>
      </c>
    </row>
    <row r="289" spans="1:5" x14ac:dyDescent="0.2">
      <c r="A289" s="16"/>
      <c r="B289" s="63"/>
      <c r="C289" s="41"/>
      <c r="D289" s="7"/>
      <c r="E289" s="15"/>
    </row>
    <row r="290" spans="1:5" x14ac:dyDescent="0.2">
      <c r="A290" s="16" t="s">
        <v>131</v>
      </c>
      <c r="B290" s="63"/>
      <c r="C290" s="41"/>
      <c r="D290" s="7"/>
      <c r="E290" s="15"/>
    </row>
    <row r="291" spans="1:5" x14ac:dyDescent="0.2">
      <c r="A291" s="16" t="s">
        <v>132</v>
      </c>
      <c r="B291" s="63">
        <v>293</v>
      </c>
      <c r="C291" s="63">
        <v>239</v>
      </c>
      <c r="D291" s="7">
        <f t="shared" si="26"/>
        <v>-54</v>
      </c>
      <c r="E291" s="15">
        <f t="shared" si="27"/>
        <v>-18.430034129692832</v>
      </c>
    </row>
    <row r="292" spans="1:5" x14ac:dyDescent="0.2">
      <c r="A292" s="14" t="s">
        <v>133</v>
      </c>
      <c r="B292" s="63">
        <v>0</v>
      </c>
      <c r="C292" s="63">
        <v>0</v>
      </c>
      <c r="D292" s="7">
        <f t="shared" si="26"/>
        <v>0</v>
      </c>
      <c r="E292" s="61">
        <v>0</v>
      </c>
    </row>
    <row r="293" spans="1:5" x14ac:dyDescent="0.2">
      <c r="A293" s="16"/>
      <c r="B293" s="63"/>
      <c r="C293" s="41"/>
      <c r="D293" s="7"/>
      <c r="E293" s="15"/>
    </row>
    <row r="294" spans="1:5" x14ac:dyDescent="0.2">
      <c r="A294" s="16" t="s">
        <v>94</v>
      </c>
      <c r="B294" s="63"/>
      <c r="C294" s="41"/>
      <c r="D294" s="7"/>
      <c r="E294" s="15"/>
    </row>
    <row r="295" spans="1:5" x14ac:dyDescent="0.2">
      <c r="A295" s="16" t="s">
        <v>134</v>
      </c>
      <c r="B295" s="35">
        <v>0</v>
      </c>
      <c r="C295" s="35">
        <v>0</v>
      </c>
      <c r="D295" s="7">
        <f t="shared" si="26"/>
        <v>0</v>
      </c>
      <c r="E295" s="61">
        <v>0</v>
      </c>
    </row>
    <row r="296" spans="1:5" s="60" customFormat="1" x14ac:dyDescent="0.2">
      <c r="A296" s="16" t="s">
        <v>247</v>
      </c>
      <c r="B296" s="35">
        <v>0</v>
      </c>
      <c r="C296" s="35">
        <v>0</v>
      </c>
      <c r="D296" s="62">
        <f t="shared" ref="D296" si="28">SUM(C296-B296)</f>
        <v>0</v>
      </c>
      <c r="E296" s="61">
        <v>0</v>
      </c>
    </row>
    <row r="297" spans="1:5" x14ac:dyDescent="0.2">
      <c r="A297" s="16" t="s">
        <v>135</v>
      </c>
      <c r="B297" s="35">
        <v>0</v>
      </c>
      <c r="C297" s="35">
        <v>0</v>
      </c>
      <c r="D297" s="7">
        <f t="shared" si="26"/>
        <v>0</v>
      </c>
      <c r="E297" s="61">
        <v>0</v>
      </c>
    </row>
    <row r="298" spans="1:5" x14ac:dyDescent="0.2">
      <c r="A298" s="16" t="s">
        <v>136</v>
      </c>
      <c r="B298" s="35">
        <v>0</v>
      </c>
      <c r="C298" s="35">
        <v>0</v>
      </c>
      <c r="D298" s="7">
        <f t="shared" si="26"/>
        <v>0</v>
      </c>
      <c r="E298" s="61">
        <v>0</v>
      </c>
    </row>
    <row r="299" spans="1:5" x14ac:dyDescent="0.2">
      <c r="A299" s="16" t="s">
        <v>137</v>
      </c>
      <c r="B299" s="35">
        <v>0</v>
      </c>
      <c r="C299" s="35">
        <v>0</v>
      </c>
      <c r="D299" s="7">
        <f t="shared" si="26"/>
        <v>0</v>
      </c>
      <c r="E299" s="61">
        <v>0</v>
      </c>
    </row>
    <row r="300" spans="1:5" x14ac:dyDescent="0.2">
      <c r="A300" s="16" t="s">
        <v>138</v>
      </c>
      <c r="B300" s="35">
        <v>0</v>
      </c>
      <c r="C300" s="35">
        <v>0</v>
      </c>
      <c r="D300" s="7">
        <f t="shared" si="26"/>
        <v>0</v>
      </c>
      <c r="E300" s="61">
        <v>0</v>
      </c>
    </row>
    <row r="301" spans="1:5" x14ac:dyDescent="0.2">
      <c r="A301" s="53" t="s">
        <v>224</v>
      </c>
      <c r="B301" s="63">
        <v>0</v>
      </c>
      <c r="C301" s="63">
        <v>0</v>
      </c>
      <c r="D301" s="62">
        <f t="shared" si="26"/>
        <v>0</v>
      </c>
      <c r="E301" s="61">
        <v>0</v>
      </c>
    </row>
    <row r="302" spans="1:5" x14ac:dyDescent="0.2">
      <c r="A302" s="16"/>
      <c r="B302" s="63"/>
      <c r="C302" s="41"/>
      <c r="D302" s="7"/>
      <c r="E302" s="15"/>
    </row>
    <row r="303" spans="1:5" x14ac:dyDescent="0.2">
      <c r="A303" s="16" t="s">
        <v>139</v>
      </c>
      <c r="B303" s="63"/>
      <c r="C303" s="41"/>
      <c r="D303" s="7"/>
      <c r="E303" s="15"/>
    </row>
    <row r="304" spans="1:5" s="60" customFormat="1" x14ac:dyDescent="0.2">
      <c r="A304" s="16" t="s">
        <v>140</v>
      </c>
      <c r="B304" s="35">
        <v>425</v>
      </c>
      <c r="C304" s="35">
        <v>432</v>
      </c>
      <c r="D304" s="7">
        <f t="shared" si="26"/>
        <v>7</v>
      </c>
      <c r="E304" s="15">
        <f t="shared" si="27"/>
        <v>1.6470588235294119</v>
      </c>
    </row>
    <row r="305" spans="1:5" x14ac:dyDescent="0.2">
      <c r="A305" s="16" t="s">
        <v>141</v>
      </c>
      <c r="B305" s="35">
        <v>179</v>
      </c>
      <c r="C305" s="35">
        <v>154</v>
      </c>
      <c r="D305" s="7">
        <f t="shared" si="26"/>
        <v>-25</v>
      </c>
      <c r="E305" s="15">
        <f t="shared" si="27"/>
        <v>-13.966480446927374</v>
      </c>
    </row>
    <row r="306" spans="1:5" x14ac:dyDescent="0.2">
      <c r="A306" s="16" t="s">
        <v>142</v>
      </c>
      <c r="B306" s="35">
        <v>162</v>
      </c>
      <c r="C306" s="35">
        <v>144</v>
      </c>
      <c r="D306" s="7">
        <f t="shared" si="26"/>
        <v>-18</v>
      </c>
      <c r="E306" s="15">
        <f t="shared" si="27"/>
        <v>-11.111111111111111</v>
      </c>
    </row>
    <row r="307" spans="1:5" x14ac:dyDescent="0.2">
      <c r="A307" s="16"/>
      <c r="B307" s="63"/>
      <c r="C307" s="41"/>
      <c r="D307" s="7"/>
      <c r="E307" s="15"/>
    </row>
    <row r="308" spans="1:5" x14ac:dyDescent="0.2">
      <c r="A308" s="16" t="s">
        <v>108</v>
      </c>
      <c r="B308" s="63"/>
      <c r="C308" s="41"/>
      <c r="D308" s="7"/>
      <c r="E308" s="15"/>
    </row>
    <row r="309" spans="1:5" s="60" customFormat="1" x14ac:dyDescent="0.2">
      <c r="A309" s="53" t="s">
        <v>228</v>
      </c>
      <c r="B309" s="35">
        <v>0</v>
      </c>
      <c r="C309" s="35">
        <v>2</v>
      </c>
      <c r="D309" s="62">
        <f t="shared" ref="D309" si="29">SUM(C309-B309)</f>
        <v>2</v>
      </c>
      <c r="E309" s="61">
        <v>100</v>
      </c>
    </row>
    <row r="310" spans="1:5" s="60" customFormat="1" x14ac:dyDescent="0.2">
      <c r="A310" s="16" t="s">
        <v>143</v>
      </c>
      <c r="B310" s="35">
        <v>539</v>
      </c>
      <c r="C310" s="35">
        <v>242</v>
      </c>
      <c r="D310" s="62">
        <f t="shared" ref="D310" si="30">SUM(C310-B310)</f>
        <v>-297</v>
      </c>
      <c r="E310" s="61">
        <f t="shared" ref="E310" si="31">SUM(D310/B310*100)</f>
        <v>-55.102040816326522</v>
      </c>
    </row>
    <row r="311" spans="1:5" x14ac:dyDescent="0.2">
      <c r="A311" s="16" t="s">
        <v>144</v>
      </c>
      <c r="B311" s="35">
        <v>848</v>
      </c>
      <c r="C311" s="35">
        <v>1286</v>
      </c>
      <c r="D311" s="7">
        <f t="shared" ref="D311:D370" si="32">SUM(C311-B311)</f>
        <v>438</v>
      </c>
      <c r="E311" s="15">
        <f t="shared" si="27"/>
        <v>51.65094339622641</v>
      </c>
    </row>
    <row r="312" spans="1:5" x14ac:dyDescent="0.2">
      <c r="A312" s="16" t="s">
        <v>142</v>
      </c>
      <c r="B312" s="35">
        <v>370</v>
      </c>
      <c r="C312" s="35">
        <v>252</v>
      </c>
      <c r="D312" s="7">
        <f t="shared" si="32"/>
        <v>-118</v>
      </c>
      <c r="E312" s="15">
        <f t="shared" si="27"/>
        <v>-31.891891891891895</v>
      </c>
    </row>
    <row r="313" spans="1:5" x14ac:dyDescent="0.2">
      <c r="A313" s="16" t="s">
        <v>145</v>
      </c>
      <c r="B313" s="35">
        <v>96</v>
      </c>
      <c r="C313" s="35">
        <v>78</v>
      </c>
      <c r="D313" s="7">
        <f t="shared" si="32"/>
        <v>-18</v>
      </c>
      <c r="E313" s="61">
        <f t="shared" si="27"/>
        <v>-18.75</v>
      </c>
    </row>
    <row r="314" spans="1:5" x14ac:dyDescent="0.2">
      <c r="A314" s="16" t="s">
        <v>146</v>
      </c>
      <c r="B314" s="35">
        <v>83</v>
      </c>
      <c r="C314" s="35">
        <v>46</v>
      </c>
      <c r="D314" s="62">
        <f t="shared" ref="D314" si="33">SUM(C314-B314)</f>
        <v>-37</v>
      </c>
      <c r="E314" s="61">
        <f t="shared" si="27"/>
        <v>-44.578313253012048</v>
      </c>
    </row>
    <row r="315" spans="1:5" x14ac:dyDescent="0.2">
      <c r="A315" s="13"/>
      <c r="B315" s="63"/>
      <c r="C315" s="41"/>
      <c r="D315" s="7"/>
      <c r="E315" s="15"/>
    </row>
    <row r="316" spans="1:5" s="60" customFormat="1" x14ac:dyDescent="0.2">
      <c r="A316" s="13" t="s">
        <v>147</v>
      </c>
      <c r="B316" s="63"/>
      <c r="C316" s="41"/>
      <c r="D316" s="7"/>
      <c r="E316" s="15"/>
    </row>
    <row r="317" spans="1:5" x14ac:dyDescent="0.2">
      <c r="A317" s="13"/>
      <c r="B317" s="63"/>
      <c r="C317" s="41"/>
      <c r="D317" s="7"/>
      <c r="E317" s="15"/>
    </row>
    <row r="318" spans="1:5" s="49" customFormat="1" x14ac:dyDescent="0.2">
      <c r="A318" s="39" t="s">
        <v>235</v>
      </c>
      <c r="B318" s="76">
        <v>0</v>
      </c>
      <c r="C318" s="76">
        <v>0</v>
      </c>
      <c r="D318" s="48">
        <f t="shared" si="32"/>
        <v>0</v>
      </c>
      <c r="E318" s="46">
        <v>0</v>
      </c>
    </row>
    <row r="319" spans="1:5" s="49" customFormat="1" x14ac:dyDescent="0.2">
      <c r="A319" s="44" t="s">
        <v>148</v>
      </c>
      <c r="B319" s="76">
        <v>105</v>
      </c>
      <c r="C319" s="76">
        <v>42</v>
      </c>
      <c r="D319" s="48">
        <f t="shared" si="32"/>
        <v>-63</v>
      </c>
      <c r="E319" s="46">
        <f t="shared" si="27"/>
        <v>-60</v>
      </c>
    </row>
    <row r="320" spans="1:5" s="49" customFormat="1" x14ac:dyDescent="0.2">
      <c r="A320" s="44" t="s">
        <v>149</v>
      </c>
      <c r="B320" s="76">
        <v>33</v>
      </c>
      <c r="C320" s="76">
        <v>0</v>
      </c>
      <c r="D320" s="48">
        <f t="shared" ref="D320:D321" si="34">SUM(C320-B320)</f>
        <v>-33</v>
      </c>
      <c r="E320" s="46">
        <f t="shared" si="27"/>
        <v>-100</v>
      </c>
    </row>
    <row r="321" spans="1:5" s="49" customFormat="1" x14ac:dyDescent="0.2">
      <c r="A321" s="39" t="s">
        <v>234</v>
      </c>
      <c r="B321" s="76">
        <v>0</v>
      </c>
      <c r="C321" s="76">
        <v>0</v>
      </c>
      <c r="D321" s="48">
        <f t="shared" si="34"/>
        <v>0</v>
      </c>
      <c r="E321" s="46">
        <v>0</v>
      </c>
    </row>
    <row r="322" spans="1:5" s="49" customFormat="1" x14ac:dyDescent="0.2">
      <c r="A322" s="44" t="s">
        <v>154</v>
      </c>
      <c r="B322" s="76">
        <v>49</v>
      </c>
      <c r="C322" s="76">
        <v>7</v>
      </c>
      <c r="D322" s="48">
        <f t="shared" si="32"/>
        <v>-42</v>
      </c>
      <c r="E322" s="46">
        <f t="shared" si="27"/>
        <v>-85.714285714285708</v>
      </c>
    </row>
    <row r="323" spans="1:5" s="49" customFormat="1" x14ac:dyDescent="0.2">
      <c r="A323" s="44" t="s">
        <v>151</v>
      </c>
      <c r="B323" s="76">
        <v>29</v>
      </c>
      <c r="C323" s="77">
        <v>9</v>
      </c>
      <c r="D323" s="48">
        <f t="shared" si="32"/>
        <v>-20</v>
      </c>
      <c r="E323" s="46">
        <f t="shared" si="27"/>
        <v>-68.965517241379317</v>
      </c>
    </row>
    <row r="324" spans="1:5" s="49" customFormat="1" x14ac:dyDescent="0.2">
      <c r="A324" s="44"/>
      <c r="B324" s="51" t="s">
        <v>9</v>
      </c>
      <c r="C324" s="77"/>
      <c r="D324" s="77" t="s">
        <v>9</v>
      </c>
      <c r="E324" s="46"/>
    </row>
    <row r="325" spans="1:5" x14ac:dyDescent="0.2">
      <c r="A325" s="16" t="s">
        <v>118</v>
      </c>
      <c r="B325" s="6">
        <f>SUM(B318:B324)</f>
        <v>216</v>
      </c>
      <c r="C325" s="50">
        <f>SUM(C318:C324)</f>
        <v>58</v>
      </c>
      <c r="D325" s="7">
        <f t="shared" si="32"/>
        <v>-158</v>
      </c>
      <c r="E325" s="15">
        <f t="shared" si="27"/>
        <v>-73.148148148148152</v>
      </c>
    </row>
    <row r="326" spans="1:5" x14ac:dyDescent="0.2">
      <c r="A326" s="16"/>
      <c r="D326" s="7"/>
      <c r="E326" s="15"/>
    </row>
    <row r="327" spans="1:5" x14ac:dyDescent="0.2">
      <c r="A327" s="53" t="s">
        <v>237</v>
      </c>
      <c r="D327" s="7"/>
      <c r="E327" s="15"/>
    </row>
    <row r="328" spans="1:5" x14ac:dyDescent="0.2">
      <c r="A328" s="29" t="s">
        <v>155</v>
      </c>
      <c r="B328" s="52" t="s">
        <v>1</v>
      </c>
      <c r="C328" s="52" t="s">
        <v>1</v>
      </c>
      <c r="D328" s="4"/>
      <c r="E328" s="4" t="s">
        <v>3</v>
      </c>
    </row>
    <row r="329" spans="1:5" x14ac:dyDescent="0.2">
      <c r="A329" s="29" t="s">
        <v>156</v>
      </c>
      <c r="B329" s="32" t="s">
        <v>242</v>
      </c>
      <c r="C329" s="32" t="s">
        <v>244</v>
      </c>
      <c r="D329" s="5" t="s">
        <v>4</v>
      </c>
      <c r="E329" s="5" t="s">
        <v>4</v>
      </c>
    </row>
    <row r="330" spans="1:5" x14ac:dyDescent="0.2">
      <c r="A330" s="53"/>
      <c r="B330" s="39"/>
      <c r="C330" s="39"/>
      <c r="D330" s="66"/>
      <c r="E330" s="67"/>
    </row>
    <row r="331" spans="1:5" x14ac:dyDescent="0.2">
      <c r="A331" s="53" t="s">
        <v>157</v>
      </c>
      <c r="B331" s="35">
        <v>4799</v>
      </c>
      <c r="C331" s="35">
        <v>4854</v>
      </c>
      <c r="D331" s="66">
        <f t="shared" si="32"/>
        <v>55</v>
      </c>
      <c r="E331" s="67">
        <f>SUM(D331/B331*100)</f>
        <v>1.1460720983538237</v>
      </c>
    </row>
    <row r="332" spans="1:5" x14ac:dyDescent="0.2">
      <c r="A332" s="53" t="s">
        <v>238</v>
      </c>
      <c r="B332" s="35">
        <v>1182</v>
      </c>
      <c r="C332" s="35">
        <v>1074</v>
      </c>
      <c r="D332" s="66">
        <f t="shared" si="32"/>
        <v>-108</v>
      </c>
      <c r="E332" s="67">
        <f t="shared" ref="E332:E370" si="35">SUM(D332/B332*100)</f>
        <v>-9.1370558375634516</v>
      </c>
    </row>
    <row r="333" spans="1:5" s="53" customFormat="1" x14ac:dyDescent="0.2">
      <c r="A333" s="39" t="s">
        <v>158</v>
      </c>
      <c r="B333" s="35">
        <v>1307</v>
      </c>
      <c r="C333" s="35">
        <v>1314</v>
      </c>
      <c r="D333" s="38">
        <f t="shared" si="32"/>
        <v>7</v>
      </c>
      <c r="E333" s="37">
        <f t="shared" si="35"/>
        <v>0.53557765876052033</v>
      </c>
    </row>
    <row r="334" spans="1:5" s="53" customFormat="1" x14ac:dyDescent="0.2">
      <c r="A334" s="53" t="s">
        <v>159</v>
      </c>
      <c r="B334" s="35">
        <v>17217</v>
      </c>
      <c r="C334" s="35">
        <v>18033</v>
      </c>
      <c r="D334" s="66">
        <f t="shared" si="32"/>
        <v>816</v>
      </c>
      <c r="E334" s="67">
        <f t="shared" si="35"/>
        <v>4.7395016553406517</v>
      </c>
    </row>
    <row r="335" spans="1:5" s="53" customFormat="1" x14ac:dyDescent="0.2">
      <c r="A335" s="14" t="s">
        <v>160</v>
      </c>
      <c r="B335" s="35">
        <v>2588</v>
      </c>
      <c r="C335" s="35">
        <v>2511</v>
      </c>
      <c r="D335" s="7">
        <f t="shared" si="32"/>
        <v>-77</v>
      </c>
      <c r="E335" s="15">
        <f t="shared" si="35"/>
        <v>-2.9752704791344669</v>
      </c>
    </row>
    <row r="336" spans="1:5" s="39" customFormat="1" x14ac:dyDescent="0.2">
      <c r="A336" s="16" t="s">
        <v>161</v>
      </c>
      <c r="B336" s="35">
        <v>4766</v>
      </c>
      <c r="C336" s="35">
        <v>4487</v>
      </c>
      <c r="D336" s="7">
        <f t="shared" si="32"/>
        <v>-279</v>
      </c>
      <c r="E336" s="15">
        <f t="shared" si="35"/>
        <v>-5.8539655895929501</v>
      </c>
    </row>
    <row r="337" spans="1:5" s="53" customFormat="1" x14ac:dyDescent="0.2">
      <c r="A337" s="16" t="s">
        <v>162</v>
      </c>
      <c r="B337" s="35">
        <v>1645</v>
      </c>
      <c r="C337" s="35">
        <v>1656</v>
      </c>
      <c r="D337" s="7">
        <f t="shared" si="32"/>
        <v>11</v>
      </c>
      <c r="E337" s="15">
        <f t="shared" si="35"/>
        <v>0.66869300911854102</v>
      </c>
    </row>
    <row r="338" spans="1:5" x14ac:dyDescent="0.2">
      <c r="A338" s="16" t="s">
        <v>163</v>
      </c>
      <c r="B338" s="35">
        <v>2344</v>
      </c>
      <c r="C338" s="35">
        <v>2324</v>
      </c>
      <c r="D338" s="7">
        <f t="shared" si="32"/>
        <v>-20</v>
      </c>
      <c r="E338" s="15">
        <f t="shared" si="35"/>
        <v>-0.85324232081911267</v>
      </c>
    </row>
    <row r="339" spans="1:5" x14ac:dyDescent="0.2">
      <c r="A339" s="16" t="s">
        <v>164</v>
      </c>
      <c r="B339" s="35">
        <v>3432</v>
      </c>
      <c r="C339" s="35">
        <v>3741</v>
      </c>
      <c r="D339" s="7">
        <f t="shared" si="32"/>
        <v>309</v>
      </c>
      <c r="E339" s="15">
        <f t="shared" si="35"/>
        <v>9.0034965034965033</v>
      </c>
    </row>
    <row r="340" spans="1:5" x14ac:dyDescent="0.2">
      <c r="A340" s="16" t="s">
        <v>165</v>
      </c>
      <c r="B340" s="35">
        <v>1022</v>
      </c>
      <c r="C340" s="35">
        <v>1031</v>
      </c>
      <c r="D340" s="7">
        <f t="shared" si="32"/>
        <v>9</v>
      </c>
      <c r="E340" s="15">
        <f t="shared" si="35"/>
        <v>0.88062622309197647</v>
      </c>
    </row>
    <row r="341" spans="1:5" x14ac:dyDescent="0.2">
      <c r="A341" s="14" t="s">
        <v>166</v>
      </c>
      <c r="B341" s="35">
        <v>1119</v>
      </c>
      <c r="C341" s="35">
        <v>1121</v>
      </c>
      <c r="D341" s="7">
        <f t="shared" si="32"/>
        <v>2</v>
      </c>
      <c r="E341" s="15">
        <f t="shared" si="35"/>
        <v>0.17873100983020554</v>
      </c>
    </row>
    <row r="342" spans="1:5" x14ac:dyDescent="0.2">
      <c r="A342" s="44" t="s">
        <v>167</v>
      </c>
      <c r="B342" s="35">
        <v>964</v>
      </c>
      <c r="C342" s="35">
        <v>829</v>
      </c>
      <c r="D342" s="48">
        <f t="shared" si="32"/>
        <v>-135</v>
      </c>
      <c r="E342" s="46">
        <f t="shared" si="35"/>
        <v>-14.004149377593361</v>
      </c>
    </row>
    <row r="343" spans="1:5" x14ac:dyDescent="0.2">
      <c r="A343" s="16" t="s">
        <v>168</v>
      </c>
      <c r="B343" s="35">
        <v>2997</v>
      </c>
      <c r="C343" s="35">
        <v>2932</v>
      </c>
      <c r="D343" s="7">
        <f t="shared" si="32"/>
        <v>-65</v>
      </c>
      <c r="E343" s="15">
        <f t="shared" si="35"/>
        <v>-2.1688355021688355</v>
      </c>
    </row>
    <row r="344" spans="1:5" x14ac:dyDescent="0.2">
      <c r="A344" s="16" t="s">
        <v>169</v>
      </c>
      <c r="B344" s="35">
        <v>1810</v>
      </c>
      <c r="C344" s="35">
        <v>1755</v>
      </c>
      <c r="D344" s="7">
        <f t="shared" si="32"/>
        <v>-55</v>
      </c>
      <c r="E344" s="15">
        <f t="shared" si="35"/>
        <v>-3.0386740331491713</v>
      </c>
    </row>
    <row r="345" spans="1:5" s="49" customFormat="1" x14ac:dyDescent="0.2">
      <c r="A345" s="44" t="s">
        <v>170</v>
      </c>
      <c r="B345" s="35">
        <v>1132</v>
      </c>
      <c r="C345" s="35">
        <v>1175</v>
      </c>
      <c r="D345" s="48">
        <f t="shared" si="32"/>
        <v>43</v>
      </c>
      <c r="E345" s="46">
        <f t="shared" si="35"/>
        <v>3.7985865724381624</v>
      </c>
    </row>
    <row r="346" spans="1:5" x14ac:dyDescent="0.2">
      <c r="A346" s="44" t="s">
        <v>171</v>
      </c>
      <c r="B346" s="35">
        <v>3149</v>
      </c>
      <c r="C346" s="35">
        <v>2974</v>
      </c>
      <c r="D346" s="48">
        <f t="shared" si="32"/>
        <v>-175</v>
      </c>
      <c r="E346" s="46">
        <f t="shared" si="35"/>
        <v>-5.5573197840584312</v>
      </c>
    </row>
    <row r="347" spans="1:5" x14ac:dyDescent="0.2">
      <c r="A347" s="44" t="s">
        <v>172</v>
      </c>
      <c r="B347" s="35">
        <v>550</v>
      </c>
      <c r="C347" s="35">
        <v>554</v>
      </c>
      <c r="D347" s="48">
        <f t="shared" si="32"/>
        <v>4</v>
      </c>
      <c r="E347" s="46">
        <f t="shared" si="35"/>
        <v>0.72727272727272729</v>
      </c>
    </row>
    <row r="348" spans="1:5" s="49" customFormat="1" x14ac:dyDescent="0.2">
      <c r="A348" s="44" t="s">
        <v>173</v>
      </c>
      <c r="B348" s="35">
        <v>7124</v>
      </c>
      <c r="C348" s="35">
        <v>7231</v>
      </c>
      <c r="D348" s="48">
        <f t="shared" si="32"/>
        <v>107</v>
      </c>
      <c r="E348" s="46">
        <f t="shared" si="35"/>
        <v>1.501965188096575</v>
      </c>
    </row>
    <row r="349" spans="1:5" s="49" customFormat="1" x14ac:dyDescent="0.2">
      <c r="A349" s="39" t="s">
        <v>229</v>
      </c>
      <c r="B349" s="35">
        <v>4301</v>
      </c>
      <c r="C349" s="35">
        <v>3976</v>
      </c>
      <c r="D349" s="48">
        <f t="shared" si="32"/>
        <v>-325</v>
      </c>
      <c r="E349" s="46">
        <f t="shared" si="35"/>
        <v>-7.5563822366891422</v>
      </c>
    </row>
    <row r="350" spans="1:5" s="49" customFormat="1" x14ac:dyDescent="0.2">
      <c r="A350" s="39" t="s">
        <v>230</v>
      </c>
      <c r="B350" s="35">
        <v>3617</v>
      </c>
      <c r="C350" s="35">
        <v>3485</v>
      </c>
      <c r="D350" s="48">
        <f t="shared" si="32"/>
        <v>-132</v>
      </c>
      <c r="E350" s="46">
        <f t="shared" si="35"/>
        <v>-3.6494332319601877</v>
      </c>
    </row>
    <row r="351" spans="1:5" s="49" customFormat="1" x14ac:dyDescent="0.2">
      <c r="A351" s="39" t="s">
        <v>174</v>
      </c>
      <c r="B351" s="35">
        <v>1418</v>
      </c>
      <c r="C351" s="35">
        <v>1342</v>
      </c>
      <c r="D351" s="38">
        <f t="shared" si="32"/>
        <v>-76</v>
      </c>
      <c r="E351" s="37">
        <f t="shared" si="35"/>
        <v>-5.3596614950634693</v>
      </c>
    </row>
    <row r="352" spans="1:5" s="49" customFormat="1" x14ac:dyDescent="0.2">
      <c r="A352" s="39" t="s">
        <v>175</v>
      </c>
      <c r="B352" s="35">
        <v>950</v>
      </c>
      <c r="C352" s="35">
        <v>977</v>
      </c>
      <c r="D352" s="38">
        <f t="shared" si="32"/>
        <v>27</v>
      </c>
      <c r="E352" s="37">
        <f t="shared" si="35"/>
        <v>2.8421052631578947</v>
      </c>
    </row>
    <row r="353" spans="1:5" s="49" customFormat="1" x14ac:dyDescent="0.2">
      <c r="A353" s="39" t="s">
        <v>176</v>
      </c>
      <c r="B353" s="35">
        <v>11648</v>
      </c>
      <c r="C353" s="35">
        <v>11824</v>
      </c>
      <c r="D353" s="38">
        <f t="shared" si="32"/>
        <v>176</v>
      </c>
      <c r="E353" s="37">
        <f t="shared" si="35"/>
        <v>1.5109890109890109</v>
      </c>
    </row>
    <row r="354" spans="1:5" s="39" customFormat="1" x14ac:dyDescent="0.2">
      <c r="A354" s="39" t="s">
        <v>177</v>
      </c>
      <c r="B354" s="35">
        <v>746</v>
      </c>
      <c r="C354" s="35">
        <v>687</v>
      </c>
      <c r="D354" s="38">
        <f t="shared" si="32"/>
        <v>-59</v>
      </c>
      <c r="E354" s="37">
        <f t="shared" si="35"/>
        <v>-7.9088471849865947</v>
      </c>
    </row>
    <row r="355" spans="1:5" s="39" customFormat="1" x14ac:dyDescent="0.2">
      <c r="A355" s="39" t="s">
        <v>178</v>
      </c>
      <c r="B355" s="35">
        <v>2121</v>
      </c>
      <c r="C355" s="35">
        <v>2061</v>
      </c>
      <c r="D355" s="38">
        <f t="shared" si="32"/>
        <v>-60</v>
      </c>
      <c r="E355" s="37">
        <f t="shared" si="35"/>
        <v>-2.8288543140028288</v>
      </c>
    </row>
    <row r="356" spans="1:5" s="39" customFormat="1" x14ac:dyDescent="0.2">
      <c r="A356" s="39" t="s">
        <v>179</v>
      </c>
      <c r="B356" s="35">
        <v>99</v>
      </c>
      <c r="C356" s="35">
        <v>110</v>
      </c>
      <c r="D356" s="38">
        <f t="shared" si="32"/>
        <v>11</v>
      </c>
      <c r="E356" s="37">
        <f t="shared" si="35"/>
        <v>11.111111111111111</v>
      </c>
    </row>
    <row r="357" spans="1:5" s="39" customFormat="1" x14ac:dyDescent="0.2">
      <c r="A357" s="39" t="s">
        <v>180</v>
      </c>
      <c r="B357" s="35">
        <v>1428</v>
      </c>
      <c r="C357" s="35">
        <v>1502</v>
      </c>
      <c r="D357" s="38">
        <f t="shared" si="32"/>
        <v>74</v>
      </c>
      <c r="E357" s="37">
        <f t="shared" si="35"/>
        <v>5.1820728291316529</v>
      </c>
    </row>
    <row r="358" spans="1:5" s="39" customFormat="1" x14ac:dyDescent="0.2">
      <c r="A358" s="53" t="s">
        <v>181</v>
      </c>
      <c r="B358" s="35">
        <v>10898</v>
      </c>
      <c r="C358" s="35">
        <v>10979</v>
      </c>
      <c r="D358" s="66">
        <f t="shared" si="32"/>
        <v>81</v>
      </c>
      <c r="E358" s="67">
        <f t="shared" si="35"/>
        <v>0.74325564323729121</v>
      </c>
    </row>
    <row r="359" spans="1:5" s="39" customFormat="1" x14ac:dyDescent="0.2">
      <c r="A359" s="53" t="s">
        <v>182</v>
      </c>
      <c r="B359" s="35">
        <v>1059</v>
      </c>
      <c r="C359" s="35">
        <v>940</v>
      </c>
      <c r="D359" s="66">
        <f t="shared" si="32"/>
        <v>-119</v>
      </c>
      <c r="E359" s="67">
        <f t="shared" si="35"/>
        <v>-11.237016052880074</v>
      </c>
    </row>
    <row r="360" spans="1:5" s="39" customFormat="1" x14ac:dyDescent="0.2">
      <c r="A360" s="53" t="s">
        <v>183</v>
      </c>
      <c r="B360" s="35">
        <v>1439</v>
      </c>
      <c r="C360" s="35">
        <v>1474</v>
      </c>
      <c r="D360" s="66">
        <f t="shared" si="32"/>
        <v>35</v>
      </c>
      <c r="E360" s="67">
        <f t="shared" si="35"/>
        <v>2.432244614315497</v>
      </c>
    </row>
    <row r="361" spans="1:5" s="53" customFormat="1" x14ac:dyDescent="0.2">
      <c r="A361" s="53" t="s">
        <v>184</v>
      </c>
      <c r="B361" s="35">
        <v>2508</v>
      </c>
      <c r="C361" s="35">
        <v>2607</v>
      </c>
      <c r="D361" s="66">
        <f t="shared" si="32"/>
        <v>99</v>
      </c>
      <c r="E361" s="67">
        <f t="shared" si="35"/>
        <v>3.9473684210526314</v>
      </c>
    </row>
    <row r="362" spans="1:5" s="53" customFormat="1" x14ac:dyDescent="0.2">
      <c r="A362" s="53" t="s">
        <v>185</v>
      </c>
      <c r="B362" s="35">
        <v>2635</v>
      </c>
      <c r="C362" s="35">
        <v>2685</v>
      </c>
      <c r="D362" s="66">
        <f t="shared" si="32"/>
        <v>50</v>
      </c>
      <c r="E362" s="67">
        <f t="shared" si="35"/>
        <v>1.8975332068311195</v>
      </c>
    </row>
    <row r="363" spans="1:5" s="53" customFormat="1" x14ac:dyDescent="0.2">
      <c r="A363" s="53" t="s">
        <v>186</v>
      </c>
      <c r="B363" s="35">
        <v>2542</v>
      </c>
      <c r="C363" s="35">
        <v>2481</v>
      </c>
      <c r="D363" s="66">
        <f t="shared" si="32"/>
        <v>-61</v>
      </c>
      <c r="E363" s="67">
        <f t="shared" si="35"/>
        <v>-2.3996852871754526</v>
      </c>
    </row>
    <row r="364" spans="1:5" s="53" customFormat="1" x14ac:dyDescent="0.2">
      <c r="A364" s="53" t="s">
        <v>187</v>
      </c>
      <c r="B364" s="35">
        <v>3888</v>
      </c>
      <c r="C364" s="35">
        <v>3846</v>
      </c>
      <c r="D364" s="66">
        <f t="shared" si="32"/>
        <v>-42</v>
      </c>
      <c r="E364" s="67">
        <f t="shared" si="35"/>
        <v>-1.0802469135802468</v>
      </c>
    </row>
    <row r="365" spans="1:5" s="53" customFormat="1" x14ac:dyDescent="0.2">
      <c r="A365" s="53" t="s">
        <v>188</v>
      </c>
      <c r="B365" s="35">
        <v>3213</v>
      </c>
      <c r="C365" s="35">
        <v>3438</v>
      </c>
      <c r="D365" s="66">
        <f t="shared" si="32"/>
        <v>225</v>
      </c>
      <c r="E365" s="67">
        <f t="shared" si="35"/>
        <v>7.0028011204481793</v>
      </c>
    </row>
    <row r="366" spans="1:5" s="53" customFormat="1" x14ac:dyDescent="0.2">
      <c r="A366" s="53" t="s">
        <v>240</v>
      </c>
      <c r="B366" s="35">
        <v>7829</v>
      </c>
      <c r="C366" s="35">
        <v>7734</v>
      </c>
      <c r="D366" s="66">
        <f t="shared" si="32"/>
        <v>-95</v>
      </c>
      <c r="E366" s="67">
        <f t="shared" si="35"/>
        <v>-1.2134372205901138</v>
      </c>
    </row>
    <row r="367" spans="1:5" s="53" customFormat="1" x14ac:dyDescent="0.2">
      <c r="A367" s="53" t="s">
        <v>189</v>
      </c>
      <c r="B367" s="35">
        <v>3208</v>
      </c>
      <c r="C367" s="35">
        <v>2948</v>
      </c>
      <c r="D367" s="66">
        <f t="shared" si="32"/>
        <v>-260</v>
      </c>
      <c r="E367" s="67">
        <f t="shared" si="35"/>
        <v>-8.1047381546134662</v>
      </c>
    </row>
    <row r="368" spans="1:5" s="53" customFormat="1" x14ac:dyDescent="0.2">
      <c r="A368" s="53" t="s">
        <v>190</v>
      </c>
      <c r="B368" s="35">
        <v>1002</v>
      </c>
      <c r="C368" s="35">
        <v>715</v>
      </c>
      <c r="D368" s="66">
        <f t="shared" si="32"/>
        <v>-287</v>
      </c>
      <c r="E368" s="67">
        <f t="shared" si="35"/>
        <v>-28.642714570858285</v>
      </c>
    </row>
    <row r="369" spans="1:7" s="53" customFormat="1" x14ac:dyDescent="0.2">
      <c r="B369" s="68" t="s">
        <v>9</v>
      </c>
      <c r="C369" s="68" t="s">
        <v>9</v>
      </c>
      <c r="D369" s="69" t="s">
        <v>9</v>
      </c>
      <c r="E369" s="67"/>
    </row>
    <row r="370" spans="1:7" s="53" customFormat="1" x14ac:dyDescent="0.2">
      <c r="A370" s="53" t="s">
        <v>118</v>
      </c>
      <c r="B370" s="70">
        <f>SUM(B331:B369)</f>
        <v>125696</v>
      </c>
      <c r="C370" s="70">
        <f>SUM(C331:C369)</f>
        <v>125407</v>
      </c>
      <c r="D370" s="38">
        <f t="shared" si="32"/>
        <v>-289</v>
      </c>
      <c r="E370" s="67">
        <f t="shared" si="35"/>
        <v>-0.22991980651731161</v>
      </c>
      <c r="G370" s="71"/>
    </row>
    <row r="371" spans="1:7" s="53" customFormat="1" x14ac:dyDescent="0.2">
      <c r="B371" s="71"/>
    </row>
    <row r="372" spans="1:7" s="53" customFormat="1" x14ac:dyDescent="0.2">
      <c r="A372" s="96" t="s">
        <v>239</v>
      </c>
      <c r="B372" s="96"/>
      <c r="C372" s="96"/>
      <c r="D372" s="96"/>
      <c r="E372" s="96"/>
    </row>
    <row r="373" spans="1:7" s="53" customFormat="1" x14ac:dyDescent="0.2">
      <c r="A373" s="96" t="s">
        <v>191</v>
      </c>
      <c r="B373" s="96"/>
      <c r="C373" s="96"/>
      <c r="D373" s="96"/>
    </row>
    <row r="374" spans="1:7" s="53" customFormat="1" x14ac:dyDescent="0.2">
      <c r="A374" s="72"/>
      <c r="B374" s="72"/>
      <c r="C374" s="72"/>
      <c r="D374" s="72"/>
    </row>
    <row r="375" spans="1:7" s="53" customFormat="1" x14ac:dyDescent="0.2">
      <c r="A375" s="13" t="s">
        <v>192</v>
      </c>
    </row>
    <row r="376" spans="1:7" s="53" customFormat="1" x14ac:dyDescent="0.2"/>
    <row r="377" spans="1:7" s="53" customFormat="1" x14ac:dyDescent="0.2">
      <c r="A377" s="53" t="s">
        <v>193</v>
      </c>
      <c r="B377" s="63">
        <v>545</v>
      </c>
      <c r="C377" s="64">
        <v>511</v>
      </c>
      <c r="D377" s="66">
        <f t="shared" ref="D377:D448" si="36">SUM(C377-B377)</f>
        <v>-34</v>
      </c>
      <c r="E377" s="67">
        <f>SUM(D377/B377*100)</f>
        <v>-6.238532110091743</v>
      </c>
    </row>
    <row r="378" spans="1:7" s="53" customFormat="1" x14ac:dyDescent="0.2">
      <c r="B378" s="73"/>
      <c r="C378" s="73"/>
      <c r="D378" s="74"/>
      <c r="E378" s="67"/>
    </row>
    <row r="379" spans="1:7" s="53" customFormat="1" x14ac:dyDescent="0.2">
      <c r="A379" t="s">
        <v>118</v>
      </c>
      <c r="B379" s="6">
        <f>SUM(B377:B378)</f>
        <v>545</v>
      </c>
      <c r="C379" s="6">
        <f>SUM(C377:C378)</f>
        <v>511</v>
      </c>
      <c r="D379" s="7">
        <f t="shared" si="36"/>
        <v>-34</v>
      </c>
      <c r="E379" s="15">
        <f t="shared" ref="E379" si="37">SUM(D379/B379*100)</f>
        <v>-6.238532110091743</v>
      </c>
    </row>
    <row r="380" spans="1:7" s="53" customFormat="1" x14ac:dyDescent="0.2">
      <c r="A380" s="60"/>
      <c r="B380" s="6"/>
      <c r="C380" s="6"/>
      <c r="D380" s="62"/>
      <c r="E380" s="61"/>
    </row>
    <row r="381" spans="1:7" s="53" customFormat="1" x14ac:dyDescent="0.2">
      <c r="A381"/>
      <c r="B381" s="52" t="s">
        <v>1</v>
      </c>
      <c r="C381" s="52" t="s">
        <v>1</v>
      </c>
      <c r="D381" s="4"/>
      <c r="E381" s="4" t="s">
        <v>3</v>
      </c>
    </row>
    <row r="382" spans="1:7" s="53" customFormat="1" x14ac:dyDescent="0.2">
      <c r="A382" s="13" t="s">
        <v>194</v>
      </c>
      <c r="B382" s="32" t="s">
        <v>242</v>
      </c>
      <c r="C382" s="32" t="s">
        <v>244</v>
      </c>
      <c r="D382" s="5" t="s">
        <v>4</v>
      </c>
      <c r="E382" s="5" t="s">
        <v>4</v>
      </c>
    </row>
    <row r="383" spans="1:7" x14ac:dyDescent="0.2">
      <c r="A383" s="13"/>
      <c r="B383" s="50"/>
      <c r="C383" s="50"/>
      <c r="D383" s="7"/>
    </row>
    <row r="384" spans="1:7" x14ac:dyDescent="0.2">
      <c r="A384" s="16" t="s">
        <v>195</v>
      </c>
      <c r="B384" s="58">
        <f>SUM(B385:B389)</f>
        <v>4984</v>
      </c>
      <c r="C384" s="59">
        <f>SUM(C385:C389)</f>
        <v>5141</v>
      </c>
      <c r="D384" s="7">
        <f t="shared" si="36"/>
        <v>157</v>
      </c>
      <c r="E384" s="15">
        <f>SUM(D384/B384*100)</f>
        <v>3.15008025682183</v>
      </c>
    </row>
    <row r="385" spans="1:8" x14ac:dyDescent="0.2">
      <c r="A385" s="16" t="s">
        <v>196</v>
      </c>
      <c r="B385" s="35">
        <v>729</v>
      </c>
      <c r="C385" s="35">
        <v>728</v>
      </c>
      <c r="D385" s="7">
        <f t="shared" si="36"/>
        <v>-1</v>
      </c>
      <c r="E385" s="15">
        <f t="shared" ref="E385:E450" si="38">SUM(D385/B385*100)</f>
        <v>-0.1371742112482853</v>
      </c>
    </row>
    <row r="386" spans="1:8" x14ac:dyDescent="0.2">
      <c r="A386" s="16" t="s">
        <v>197</v>
      </c>
      <c r="B386" s="35">
        <v>3325</v>
      </c>
      <c r="C386" s="35">
        <v>3510</v>
      </c>
      <c r="D386" s="7">
        <f t="shared" si="36"/>
        <v>185</v>
      </c>
      <c r="E386" s="15">
        <f t="shared" si="38"/>
        <v>5.5639097744360901</v>
      </c>
    </row>
    <row r="387" spans="1:8" x14ac:dyDescent="0.2">
      <c r="A387" s="16" t="s">
        <v>198</v>
      </c>
      <c r="B387" s="35">
        <v>39</v>
      </c>
      <c r="C387" s="35">
        <v>39</v>
      </c>
      <c r="D387" s="7">
        <f>SUM(C387-B387)</f>
        <v>0</v>
      </c>
      <c r="E387" s="15">
        <f>SUM(D387/B387*100)</f>
        <v>0</v>
      </c>
      <c r="G387" s="59"/>
      <c r="H387" s="63"/>
    </row>
    <row r="388" spans="1:8" ht="12.75" customHeight="1" x14ac:dyDescent="0.2">
      <c r="A388" s="16" t="s">
        <v>199</v>
      </c>
      <c r="B388" s="35">
        <v>623</v>
      </c>
      <c r="C388" s="35">
        <v>620</v>
      </c>
      <c r="D388" s="7">
        <f t="shared" si="36"/>
        <v>-3</v>
      </c>
      <c r="E388" s="15">
        <f t="shared" si="38"/>
        <v>-0.4815409309791332</v>
      </c>
    </row>
    <row r="389" spans="1:8" x14ac:dyDescent="0.2">
      <c r="A389" s="16" t="s">
        <v>200</v>
      </c>
      <c r="B389" s="35">
        <v>268</v>
      </c>
      <c r="C389" s="35">
        <v>244</v>
      </c>
      <c r="D389" s="7">
        <f t="shared" si="36"/>
        <v>-24</v>
      </c>
      <c r="E389" s="15">
        <f t="shared" si="38"/>
        <v>-8.9552238805970141</v>
      </c>
    </row>
    <row r="390" spans="1:8" x14ac:dyDescent="0.2">
      <c r="A390" s="16" t="s">
        <v>225</v>
      </c>
      <c r="B390" s="65">
        <f>SUM(B391:B392)</f>
        <v>729</v>
      </c>
      <c r="C390" s="65">
        <f>SUM(C391:C392)</f>
        <v>765</v>
      </c>
      <c r="D390" s="62">
        <f t="shared" si="36"/>
        <v>36</v>
      </c>
      <c r="E390" s="61">
        <f t="shared" si="38"/>
        <v>4.9382716049382713</v>
      </c>
    </row>
    <row r="391" spans="1:8" x14ac:dyDescent="0.2">
      <c r="A391" s="53" t="s">
        <v>226</v>
      </c>
      <c r="B391" s="35">
        <v>416</v>
      </c>
      <c r="C391" s="35">
        <v>403</v>
      </c>
      <c r="D391" s="62">
        <f t="shared" si="36"/>
        <v>-13</v>
      </c>
      <c r="E391" s="61">
        <f t="shared" si="38"/>
        <v>-3.125</v>
      </c>
    </row>
    <row r="392" spans="1:8" x14ac:dyDescent="0.2">
      <c r="A392" s="53" t="s">
        <v>227</v>
      </c>
      <c r="B392" s="35">
        <v>313</v>
      </c>
      <c r="C392" s="35">
        <v>362</v>
      </c>
      <c r="D392" s="62">
        <f t="shared" si="36"/>
        <v>49</v>
      </c>
      <c r="E392" s="61">
        <f t="shared" si="38"/>
        <v>15.654952076677317</v>
      </c>
    </row>
    <row r="393" spans="1:8" s="60" customFormat="1" x14ac:dyDescent="0.2">
      <c r="A393" s="14" t="s">
        <v>201</v>
      </c>
      <c r="B393" s="55"/>
      <c r="C393" s="42"/>
      <c r="D393" s="24"/>
      <c r="E393" s="25"/>
    </row>
    <row r="394" spans="1:8" s="60" customFormat="1" x14ac:dyDescent="0.2">
      <c r="A394" s="14" t="s">
        <v>202</v>
      </c>
      <c r="B394" s="55">
        <f>SUM(B395:B398)</f>
        <v>2867</v>
      </c>
      <c r="C394" s="59">
        <f>SUM(C395:C398)</f>
        <v>2887</v>
      </c>
      <c r="D394" s="24">
        <f t="shared" si="36"/>
        <v>20</v>
      </c>
      <c r="E394" s="25">
        <f t="shared" si="38"/>
        <v>0.69759330310429024</v>
      </c>
    </row>
    <row r="395" spans="1:8" s="60" customFormat="1" x14ac:dyDescent="0.2">
      <c r="A395" s="14" t="s">
        <v>196</v>
      </c>
      <c r="B395" s="35">
        <v>667</v>
      </c>
      <c r="C395" s="35">
        <v>597</v>
      </c>
      <c r="D395" s="24">
        <f t="shared" si="36"/>
        <v>-70</v>
      </c>
      <c r="E395" s="25">
        <f t="shared" si="38"/>
        <v>-10.494752623688155</v>
      </c>
    </row>
    <row r="396" spans="1:8" s="26" customFormat="1" x14ac:dyDescent="0.2">
      <c r="A396" s="16" t="s">
        <v>203</v>
      </c>
      <c r="B396" s="35">
        <v>413</v>
      </c>
      <c r="C396" s="35">
        <v>412</v>
      </c>
      <c r="D396" s="7">
        <f t="shared" si="36"/>
        <v>-1</v>
      </c>
      <c r="E396" s="15">
        <f t="shared" si="38"/>
        <v>-0.24213075060532688</v>
      </c>
    </row>
    <row r="397" spans="1:8" s="26" customFormat="1" x14ac:dyDescent="0.2">
      <c r="A397" s="14" t="s">
        <v>197</v>
      </c>
      <c r="B397" s="35">
        <v>1343</v>
      </c>
      <c r="C397" s="35">
        <v>1436</v>
      </c>
      <c r="D397" s="24">
        <f t="shared" si="36"/>
        <v>93</v>
      </c>
      <c r="E397" s="25">
        <f t="shared" si="38"/>
        <v>6.9247952345495163</v>
      </c>
      <c r="G397" s="59"/>
      <c r="H397" s="63"/>
    </row>
    <row r="398" spans="1:8" s="26" customFormat="1" x14ac:dyDescent="0.2">
      <c r="A398" s="14" t="s">
        <v>199</v>
      </c>
      <c r="B398" s="35">
        <v>444</v>
      </c>
      <c r="C398" s="35">
        <v>442</v>
      </c>
      <c r="D398" s="24">
        <f t="shared" si="36"/>
        <v>-2</v>
      </c>
      <c r="E398" s="25">
        <f t="shared" si="38"/>
        <v>-0.45045045045045046</v>
      </c>
    </row>
    <row r="399" spans="1:8" x14ac:dyDescent="0.2">
      <c r="A399" s="16" t="s">
        <v>204</v>
      </c>
      <c r="B399" s="55"/>
      <c r="C399" s="42"/>
      <c r="D399" s="7"/>
      <c r="E399" s="15"/>
    </row>
    <row r="400" spans="1:8" s="26" customFormat="1" x14ac:dyDescent="0.2">
      <c r="A400" s="16" t="s">
        <v>205</v>
      </c>
      <c r="B400" s="55">
        <f>SUM(B401:B403)</f>
        <v>5335</v>
      </c>
      <c r="C400" s="59">
        <f>SUM(C401:C403)</f>
        <v>5317</v>
      </c>
      <c r="D400" s="7">
        <f t="shared" si="36"/>
        <v>-18</v>
      </c>
      <c r="E400" s="15">
        <f t="shared" si="38"/>
        <v>-0.33739456419868791</v>
      </c>
    </row>
    <row r="401" spans="1:8" s="26" customFormat="1" x14ac:dyDescent="0.2">
      <c r="A401" s="16" t="s">
        <v>196</v>
      </c>
      <c r="B401" s="35">
        <v>984</v>
      </c>
      <c r="C401" s="35">
        <v>974</v>
      </c>
      <c r="D401" s="7">
        <f t="shared" si="36"/>
        <v>-10</v>
      </c>
      <c r="E401" s="15">
        <f t="shared" si="38"/>
        <v>-1.0162601626016259</v>
      </c>
    </row>
    <row r="402" spans="1:8" x14ac:dyDescent="0.2">
      <c r="A402" s="16" t="s">
        <v>203</v>
      </c>
      <c r="B402" s="35">
        <v>412</v>
      </c>
      <c r="C402" s="35">
        <v>418</v>
      </c>
      <c r="D402" s="7">
        <f t="shared" si="36"/>
        <v>6</v>
      </c>
      <c r="E402" s="15">
        <f t="shared" si="38"/>
        <v>1.4563106796116505</v>
      </c>
    </row>
    <row r="403" spans="1:8" x14ac:dyDescent="0.2">
      <c r="A403" s="16" t="s">
        <v>197</v>
      </c>
      <c r="B403" s="35">
        <v>3939</v>
      </c>
      <c r="C403" s="35">
        <v>3925</v>
      </c>
      <c r="D403" s="7">
        <f t="shared" si="36"/>
        <v>-14</v>
      </c>
      <c r="E403" s="15">
        <f t="shared" si="38"/>
        <v>-0.35542015740035543</v>
      </c>
      <c r="G403" s="59"/>
      <c r="H403" s="63"/>
    </row>
    <row r="404" spans="1:8" x14ac:dyDescent="0.2">
      <c r="A404" s="16" t="s">
        <v>204</v>
      </c>
      <c r="B404" s="55"/>
      <c r="C404" s="42"/>
      <c r="D404" s="7"/>
      <c r="E404" s="15"/>
    </row>
    <row r="405" spans="1:8" x14ac:dyDescent="0.2">
      <c r="A405" s="16" t="s">
        <v>206</v>
      </c>
      <c r="B405" s="55">
        <f>SUM(B406:B410)</f>
        <v>3280</v>
      </c>
      <c r="C405" s="59">
        <f>SUM(C406:C410)</f>
        <v>3383</v>
      </c>
      <c r="D405" s="7">
        <f>SUM(C405-B405)</f>
        <v>103</v>
      </c>
      <c r="E405" s="15">
        <f t="shared" si="38"/>
        <v>3.1402439024390243</v>
      </c>
    </row>
    <row r="406" spans="1:8" x14ac:dyDescent="0.2">
      <c r="A406" s="16" t="s">
        <v>196</v>
      </c>
      <c r="B406" s="35">
        <v>858</v>
      </c>
      <c r="C406" s="35">
        <v>859</v>
      </c>
      <c r="D406" s="7">
        <f>SUM(C406-B406)</f>
        <v>1</v>
      </c>
      <c r="E406" s="15">
        <f t="shared" si="38"/>
        <v>0.11655011655011654</v>
      </c>
    </row>
    <row r="407" spans="1:8" x14ac:dyDescent="0.2">
      <c r="A407" s="16" t="s">
        <v>203</v>
      </c>
      <c r="B407" s="35">
        <v>413</v>
      </c>
      <c r="C407" s="35">
        <v>418</v>
      </c>
      <c r="D407" s="7">
        <f t="shared" si="36"/>
        <v>5</v>
      </c>
      <c r="E407" s="15">
        <f t="shared" si="38"/>
        <v>1.2106537530266344</v>
      </c>
    </row>
    <row r="408" spans="1:8" x14ac:dyDescent="0.2">
      <c r="A408" s="16" t="s">
        <v>197</v>
      </c>
      <c r="B408" s="35">
        <v>1879</v>
      </c>
      <c r="C408" s="35">
        <v>1968</v>
      </c>
      <c r="D408" s="7">
        <f t="shared" si="36"/>
        <v>89</v>
      </c>
      <c r="E408" s="15">
        <f>SUM(D408/B408*100)</f>
        <v>4.7365620010643958</v>
      </c>
      <c r="G408" s="56"/>
      <c r="H408" s="64"/>
    </row>
    <row r="409" spans="1:8" s="60" customFormat="1" x14ac:dyDescent="0.2">
      <c r="A409" s="16" t="s">
        <v>200</v>
      </c>
      <c r="B409" s="35">
        <v>120</v>
      </c>
      <c r="C409" s="35">
        <v>126</v>
      </c>
      <c r="D409" s="62">
        <f t="shared" si="36"/>
        <v>6</v>
      </c>
      <c r="E409" s="61">
        <f>SUM(D409/B409*100)</f>
        <v>5</v>
      </c>
      <c r="G409" s="56"/>
      <c r="H409" s="64"/>
    </row>
    <row r="410" spans="1:8" x14ac:dyDescent="0.2">
      <c r="A410" t="s">
        <v>246</v>
      </c>
      <c r="B410" s="35">
        <v>10</v>
      </c>
      <c r="C410" s="35">
        <v>12</v>
      </c>
      <c r="D410" s="7">
        <f t="shared" si="36"/>
        <v>2</v>
      </c>
      <c r="E410" s="15">
        <f t="shared" si="38"/>
        <v>20</v>
      </c>
    </row>
    <row r="411" spans="1:8" s="60" customFormat="1" x14ac:dyDescent="0.2">
      <c r="A411" s="16" t="s">
        <v>231</v>
      </c>
      <c r="B411" s="64">
        <v>155</v>
      </c>
      <c r="C411" s="64">
        <v>204</v>
      </c>
      <c r="D411" s="62">
        <f t="shared" si="36"/>
        <v>49</v>
      </c>
      <c r="E411" s="61">
        <f t="shared" si="38"/>
        <v>31.612903225806448</v>
      </c>
    </row>
    <row r="412" spans="1:8" s="60" customFormat="1" x14ac:dyDescent="0.2">
      <c r="A412" s="16" t="s">
        <v>232</v>
      </c>
      <c r="B412" s="64">
        <v>148</v>
      </c>
      <c r="C412" s="64">
        <v>196</v>
      </c>
      <c r="D412" s="62">
        <f t="shared" si="36"/>
        <v>48</v>
      </c>
      <c r="E412" s="61">
        <f t="shared" si="38"/>
        <v>32.432432432432435</v>
      </c>
    </row>
    <row r="413" spans="1:8" x14ac:dyDescent="0.2">
      <c r="A413" s="53" t="s">
        <v>219</v>
      </c>
      <c r="B413" s="35">
        <v>44</v>
      </c>
      <c r="C413" s="35">
        <v>68</v>
      </c>
      <c r="D413" s="62">
        <f>SUM(C413-B413)</f>
        <v>24</v>
      </c>
      <c r="E413" s="61">
        <f t="shared" si="38"/>
        <v>54.54545454545454</v>
      </c>
    </row>
    <row r="414" spans="1:8" x14ac:dyDescent="0.2">
      <c r="A414" s="16" t="s">
        <v>207</v>
      </c>
      <c r="B414" s="35">
        <v>376</v>
      </c>
      <c r="C414" s="35">
        <v>376</v>
      </c>
      <c r="D414" s="62">
        <f>SUM(C414-B414)</f>
        <v>0</v>
      </c>
      <c r="E414" s="61">
        <f t="shared" si="38"/>
        <v>0</v>
      </c>
    </row>
    <row r="415" spans="1:8" x14ac:dyDescent="0.2">
      <c r="A415" s="16" t="s">
        <v>208</v>
      </c>
      <c r="B415" s="57">
        <f>SUM(B416:B418)</f>
        <v>3344</v>
      </c>
      <c r="C415" s="59">
        <f>SUM(C416:C418)</f>
        <v>3314</v>
      </c>
      <c r="D415" s="7">
        <f t="shared" si="36"/>
        <v>-30</v>
      </c>
      <c r="E415" s="15">
        <f t="shared" si="38"/>
        <v>-0.89712918660287078</v>
      </c>
    </row>
    <row r="416" spans="1:8" x14ac:dyDescent="0.2">
      <c r="A416" s="16" t="s">
        <v>196</v>
      </c>
      <c r="B416" s="35">
        <v>954</v>
      </c>
      <c r="C416" s="35">
        <v>948</v>
      </c>
      <c r="D416" s="7">
        <f>SUM(C416-B416)</f>
        <v>-6</v>
      </c>
      <c r="E416" s="15">
        <f t="shared" si="38"/>
        <v>-0.62893081761006298</v>
      </c>
    </row>
    <row r="417" spans="1:8" x14ac:dyDescent="0.2">
      <c r="A417" s="16" t="s">
        <v>197</v>
      </c>
      <c r="B417" s="35">
        <v>2194</v>
      </c>
      <c r="C417" s="35">
        <v>2160</v>
      </c>
      <c r="D417" s="7">
        <f t="shared" si="36"/>
        <v>-34</v>
      </c>
      <c r="E417" s="15">
        <f t="shared" si="38"/>
        <v>-1.5496809480401095</v>
      </c>
    </row>
    <row r="418" spans="1:8" x14ac:dyDescent="0.2">
      <c r="A418" s="16" t="s">
        <v>200</v>
      </c>
      <c r="B418" s="35">
        <v>196</v>
      </c>
      <c r="C418" s="35">
        <v>206</v>
      </c>
      <c r="D418" s="7">
        <f t="shared" si="36"/>
        <v>10</v>
      </c>
      <c r="E418" s="15">
        <f t="shared" si="38"/>
        <v>5.1020408163265305</v>
      </c>
      <c r="G418" s="59"/>
      <c r="H418" s="63"/>
    </row>
    <row r="419" spans="1:8" x14ac:dyDescent="0.2">
      <c r="A419" s="16" t="s">
        <v>209</v>
      </c>
      <c r="B419" s="57"/>
      <c r="C419" s="42"/>
      <c r="D419" s="7"/>
      <c r="E419" s="15"/>
    </row>
    <row r="420" spans="1:8" x14ac:dyDescent="0.2">
      <c r="A420" s="16" t="s">
        <v>210</v>
      </c>
      <c r="B420" s="57">
        <f>SUM(B421:B423)</f>
        <v>2266</v>
      </c>
      <c r="C420" s="59">
        <f>SUM(C421:C423)</f>
        <v>2299</v>
      </c>
      <c r="D420" s="7">
        <f t="shared" si="36"/>
        <v>33</v>
      </c>
      <c r="E420" s="15">
        <f t="shared" si="38"/>
        <v>1.4563106796116505</v>
      </c>
    </row>
    <row r="421" spans="1:8" x14ac:dyDescent="0.2">
      <c r="A421" s="16" t="s">
        <v>196</v>
      </c>
      <c r="B421" s="35">
        <v>905</v>
      </c>
      <c r="C421" s="35">
        <v>911</v>
      </c>
      <c r="D421" s="7">
        <f t="shared" si="36"/>
        <v>6</v>
      </c>
      <c r="E421" s="15">
        <f t="shared" si="38"/>
        <v>0.66298342541436461</v>
      </c>
    </row>
    <row r="422" spans="1:8" x14ac:dyDescent="0.2">
      <c r="A422" s="16" t="s">
        <v>197</v>
      </c>
      <c r="B422" s="35">
        <v>1246</v>
      </c>
      <c r="C422" s="35">
        <v>1272</v>
      </c>
      <c r="D422" s="7">
        <f t="shared" si="36"/>
        <v>26</v>
      </c>
      <c r="E422" s="61">
        <f t="shared" si="38"/>
        <v>2.086677367576244</v>
      </c>
    </row>
    <row r="423" spans="1:8" s="60" customFormat="1" x14ac:dyDescent="0.2">
      <c r="A423" s="16" t="s">
        <v>200</v>
      </c>
      <c r="B423" s="35">
        <v>115</v>
      </c>
      <c r="C423" s="35">
        <v>116</v>
      </c>
      <c r="D423" s="62">
        <f t="shared" ref="D423" si="39">SUM(C423-B423)</f>
        <v>1</v>
      </c>
      <c r="E423" s="61">
        <f t="shared" si="38"/>
        <v>0.86956521739130432</v>
      </c>
    </row>
    <row r="424" spans="1:8" x14ac:dyDescent="0.2">
      <c r="A424" s="16" t="s">
        <v>211</v>
      </c>
      <c r="B424" s="57"/>
      <c r="C424" s="42"/>
      <c r="D424" s="7"/>
      <c r="E424" s="15"/>
    </row>
    <row r="425" spans="1:8" x14ac:dyDescent="0.2">
      <c r="A425" s="16" t="s">
        <v>212</v>
      </c>
      <c r="B425" s="57">
        <f>SUM(B426:B429)</f>
        <v>2258</v>
      </c>
      <c r="C425" s="59">
        <f>SUM(C426:C429)</f>
        <v>2219</v>
      </c>
      <c r="D425" s="7">
        <f t="shared" si="36"/>
        <v>-39</v>
      </c>
      <c r="E425" s="15">
        <f t="shared" si="38"/>
        <v>-1.7271922054915856</v>
      </c>
    </row>
    <row r="426" spans="1:8" x14ac:dyDescent="0.2">
      <c r="A426" s="16" t="s">
        <v>196</v>
      </c>
      <c r="B426" s="35">
        <v>921</v>
      </c>
      <c r="C426" s="35">
        <v>915</v>
      </c>
      <c r="D426" s="7">
        <f t="shared" si="36"/>
        <v>-6</v>
      </c>
      <c r="E426" s="15">
        <f t="shared" si="38"/>
        <v>-0.65146579804560267</v>
      </c>
    </row>
    <row r="427" spans="1:8" x14ac:dyDescent="0.2">
      <c r="A427" s="16" t="s">
        <v>213</v>
      </c>
      <c r="B427" s="35">
        <v>776</v>
      </c>
      <c r="C427" s="35">
        <v>784</v>
      </c>
      <c r="D427" s="7">
        <f t="shared" si="36"/>
        <v>8</v>
      </c>
      <c r="E427" s="15">
        <f t="shared" si="38"/>
        <v>1.0309278350515463</v>
      </c>
    </row>
    <row r="428" spans="1:8" x14ac:dyDescent="0.2">
      <c r="A428" s="16" t="s">
        <v>199</v>
      </c>
      <c r="B428" s="35">
        <v>424</v>
      </c>
      <c r="C428" s="35">
        <v>388</v>
      </c>
      <c r="D428" s="62">
        <f t="shared" ref="D428" si="40">SUM(C428-B428)</f>
        <v>-36</v>
      </c>
      <c r="E428" s="61">
        <f t="shared" si="38"/>
        <v>-8.4905660377358494</v>
      </c>
      <c r="G428" s="59"/>
      <c r="H428" s="63"/>
    </row>
    <row r="429" spans="1:8" x14ac:dyDescent="0.2">
      <c r="A429" s="16" t="s">
        <v>200</v>
      </c>
      <c r="B429" s="35">
        <v>137</v>
      </c>
      <c r="C429" s="35">
        <v>132</v>
      </c>
      <c r="D429" s="7">
        <f t="shared" si="36"/>
        <v>-5</v>
      </c>
      <c r="E429" s="61">
        <f t="shared" si="38"/>
        <v>-3.6496350364963499</v>
      </c>
    </row>
    <row r="430" spans="1:8" x14ac:dyDescent="0.2">
      <c r="A430" s="16"/>
      <c r="B430" s="54"/>
      <c r="C430" s="42"/>
      <c r="D430" s="7"/>
      <c r="E430" s="15"/>
    </row>
    <row r="431" spans="1:8" s="60" customFormat="1" x14ac:dyDescent="0.2">
      <c r="A431" s="16" t="s">
        <v>214</v>
      </c>
      <c r="B431" s="54"/>
      <c r="C431" s="42"/>
      <c r="D431" s="7"/>
      <c r="E431" s="15"/>
    </row>
    <row r="432" spans="1:8" x14ac:dyDescent="0.2">
      <c r="A432" s="16" t="s">
        <v>196</v>
      </c>
      <c r="B432" s="63">
        <f>SUM(B385,B391,B395,B401,B406,B411,B412,B416,B421,B426)</f>
        <v>6737</v>
      </c>
      <c r="C432" s="63">
        <f>SUM(C385,C391,C395,C401,C406,C411,C412,C416,C421,C426)</f>
        <v>6735</v>
      </c>
      <c r="D432" s="7">
        <f t="shared" si="36"/>
        <v>-2</v>
      </c>
      <c r="E432" s="15">
        <f t="shared" si="38"/>
        <v>-2.9686804215526198E-2</v>
      </c>
    </row>
    <row r="433" spans="1:8" ht="12.75" customHeight="1" x14ac:dyDescent="0.2">
      <c r="A433" s="16" t="s">
        <v>203</v>
      </c>
      <c r="B433" s="50">
        <f>SUM(B396,B402,B407)</f>
        <v>1238</v>
      </c>
      <c r="C433" s="42">
        <f>SUM(C396,C402,C407)</f>
        <v>1248</v>
      </c>
      <c r="D433" s="7">
        <f t="shared" si="36"/>
        <v>10</v>
      </c>
      <c r="E433" s="15">
        <f t="shared" si="38"/>
        <v>0.80775444264943452</v>
      </c>
    </row>
    <row r="434" spans="1:8" x14ac:dyDescent="0.2">
      <c r="A434" s="16" t="s">
        <v>213</v>
      </c>
      <c r="B434" s="50">
        <f>SUM(B386,B392,B397,B403,B408,B413,B414,B417,B422,B427)</f>
        <v>15435</v>
      </c>
      <c r="C434" s="63">
        <f>SUM(C386,C392,C397,C403,C408,C413,C414,C417,C422,C427)</f>
        <v>15861</v>
      </c>
      <c r="D434" s="7">
        <f>SUM(C434-B434)</f>
        <v>426</v>
      </c>
      <c r="E434" s="15">
        <f>SUM(D434/B434*100)</f>
        <v>2.759961127308066</v>
      </c>
    </row>
    <row r="435" spans="1:8" x14ac:dyDescent="0.2">
      <c r="A435" s="16" t="s">
        <v>198</v>
      </c>
      <c r="B435" s="50">
        <f>SUM(B387)</f>
        <v>39</v>
      </c>
      <c r="C435" s="42">
        <f>SUM(C387)</f>
        <v>39</v>
      </c>
      <c r="D435" s="7">
        <f>SUM(C435-B435)</f>
        <v>0</v>
      </c>
      <c r="E435" s="15">
        <f>SUM(D435/B435*100)</f>
        <v>0</v>
      </c>
    </row>
    <row r="436" spans="1:8" s="60" customFormat="1" x14ac:dyDescent="0.2">
      <c r="A436" s="16" t="s">
        <v>246</v>
      </c>
      <c r="B436" s="63">
        <f>SUM(B410)</f>
        <v>10</v>
      </c>
      <c r="C436" s="63">
        <f>SUM(C410)</f>
        <v>12</v>
      </c>
      <c r="D436" s="62">
        <f>SUM(C436-B436)</f>
        <v>2</v>
      </c>
      <c r="E436" s="61">
        <f>SUM(D436/B436*100)</f>
        <v>20</v>
      </c>
    </row>
    <row r="437" spans="1:8" x14ac:dyDescent="0.2">
      <c r="A437" s="16" t="s">
        <v>199</v>
      </c>
      <c r="B437" s="63">
        <f>SUM(B388,B398,B428)</f>
        <v>1491</v>
      </c>
      <c r="C437" s="42">
        <f>SUM(C388,C398,C428)</f>
        <v>1450</v>
      </c>
      <c r="D437" s="7">
        <f t="shared" si="36"/>
        <v>-41</v>
      </c>
      <c r="E437" s="15">
        <f t="shared" si="38"/>
        <v>-2.7498323272971161</v>
      </c>
    </row>
    <row r="438" spans="1:8" x14ac:dyDescent="0.2">
      <c r="A438" s="16" t="s">
        <v>200</v>
      </c>
      <c r="B438" s="50">
        <f>SUM(B389,B409,B418,B423,B429)</f>
        <v>836</v>
      </c>
      <c r="C438" s="63">
        <f>SUM(C389,C409,C418,C423,C429)</f>
        <v>824</v>
      </c>
      <c r="D438" s="7">
        <f>SUM(C438-B438)</f>
        <v>-12</v>
      </c>
      <c r="E438" s="15">
        <f>SUM(D438/B438*100)</f>
        <v>-1.4354066985645932</v>
      </c>
    </row>
    <row r="439" spans="1:8" x14ac:dyDescent="0.2">
      <c r="A439" s="16"/>
      <c r="B439" s="51" t="s">
        <v>9</v>
      </c>
      <c r="C439" s="43" t="s">
        <v>9</v>
      </c>
      <c r="D439" s="10" t="s">
        <v>9</v>
      </c>
      <c r="E439" s="15"/>
    </row>
    <row r="440" spans="1:8" x14ac:dyDescent="0.2">
      <c r="A440" s="16" t="s">
        <v>118</v>
      </c>
      <c r="B440" s="50">
        <f>SUM(B432:B438)</f>
        <v>25786</v>
      </c>
      <c r="C440" s="42">
        <f>SUM(C432:C438)</f>
        <v>26169</v>
      </c>
      <c r="D440" s="7">
        <f t="shared" si="36"/>
        <v>383</v>
      </c>
      <c r="E440" s="15">
        <f t="shared" si="38"/>
        <v>1.4853021019157682</v>
      </c>
    </row>
    <row r="441" spans="1:8" x14ac:dyDescent="0.2">
      <c r="A441" s="16"/>
      <c r="B441" s="50"/>
      <c r="C441" s="6"/>
      <c r="D441" s="7"/>
      <c r="E441" s="15"/>
    </row>
    <row r="442" spans="1:8" x14ac:dyDescent="0.2">
      <c r="A442" s="13" t="s">
        <v>215</v>
      </c>
      <c r="B442" s="50"/>
      <c r="C442" s="6"/>
      <c r="D442" s="7"/>
      <c r="E442" s="15"/>
    </row>
    <row r="443" spans="1:8" x14ac:dyDescent="0.2">
      <c r="A443" s="13"/>
      <c r="B443" s="50"/>
      <c r="C443" s="6"/>
      <c r="D443" s="7"/>
      <c r="E443" s="15"/>
    </row>
    <row r="444" spans="1:8" ht="12.75" customHeight="1" x14ac:dyDescent="0.2">
      <c r="A444" s="16" t="s">
        <v>216</v>
      </c>
      <c r="B444" s="58">
        <f>SUM(B445:B446)</f>
        <v>1574</v>
      </c>
      <c r="C444" s="59">
        <f>SUM(C445:C446)</f>
        <v>1580</v>
      </c>
      <c r="D444" s="7">
        <f>SUM(D445:D446)</f>
        <v>6</v>
      </c>
      <c r="E444" s="15">
        <f t="shared" si="38"/>
        <v>0.38119440914866581</v>
      </c>
    </row>
    <row r="445" spans="1:8" ht="12.75" customHeight="1" x14ac:dyDescent="0.2">
      <c r="A445" s="16" t="s">
        <v>196</v>
      </c>
      <c r="B445" s="63">
        <v>728</v>
      </c>
      <c r="C445" s="64">
        <v>767</v>
      </c>
      <c r="D445" s="7">
        <f t="shared" si="36"/>
        <v>39</v>
      </c>
      <c r="E445" s="15">
        <f t="shared" si="38"/>
        <v>5.3571428571428568</v>
      </c>
    </row>
    <row r="446" spans="1:8" x14ac:dyDescent="0.2">
      <c r="A446" s="16" t="s">
        <v>197</v>
      </c>
      <c r="B446" s="63">
        <v>846</v>
      </c>
      <c r="C446" s="64">
        <v>813</v>
      </c>
      <c r="D446" s="7">
        <f t="shared" si="36"/>
        <v>-33</v>
      </c>
      <c r="E446" s="15">
        <f t="shared" si="38"/>
        <v>-3.9007092198581561</v>
      </c>
    </row>
    <row r="447" spans="1:8" x14ac:dyDescent="0.2">
      <c r="A447" s="16" t="s">
        <v>217</v>
      </c>
      <c r="B447" s="63">
        <v>1514</v>
      </c>
      <c r="C447" s="64">
        <v>1717</v>
      </c>
      <c r="D447" s="7">
        <f t="shared" si="36"/>
        <v>203</v>
      </c>
      <c r="E447" s="15">
        <f t="shared" si="38"/>
        <v>13.408190224570674</v>
      </c>
      <c r="G447" s="59"/>
      <c r="H447" s="63"/>
    </row>
    <row r="448" spans="1:8" x14ac:dyDescent="0.2">
      <c r="A448" s="16" t="s">
        <v>218</v>
      </c>
      <c r="B448" s="63">
        <v>254</v>
      </c>
      <c r="C448" s="64">
        <v>269</v>
      </c>
      <c r="D448" s="7">
        <f t="shared" si="36"/>
        <v>15</v>
      </c>
      <c r="E448" s="15">
        <f t="shared" si="38"/>
        <v>5.9055118110236222</v>
      </c>
    </row>
    <row r="449" spans="1:5" x14ac:dyDescent="0.2">
      <c r="A449" s="16"/>
      <c r="B449" s="75" t="s">
        <v>9</v>
      </c>
      <c r="C449" s="51" t="s">
        <v>9</v>
      </c>
      <c r="D449" s="10" t="s">
        <v>9</v>
      </c>
      <c r="E449" s="15"/>
    </row>
    <row r="450" spans="1:5" x14ac:dyDescent="0.2">
      <c r="A450" s="16" t="s">
        <v>118</v>
      </c>
      <c r="B450" s="50">
        <f>SUM(B444,B447,B448)</f>
        <v>3342</v>
      </c>
      <c r="C450" s="50">
        <f>SUM(C444,C447,C448)</f>
        <v>3566</v>
      </c>
      <c r="D450" s="7">
        <f>SUM(C450-B450)</f>
        <v>224</v>
      </c>
      <c r="E450" s="15">
        <f t="shared" si="38"/>
        <v>6.7025733093955706</v>
      </c>
    </row>
    <row r="451" spans="1:5" x14ac:dyDescent="0.2">
      <c r="A451" s="16"/>
      <c r="B451" s="50"/>
      <c r="C451" s="6"/>
      <c r="D451" s="7"/>
      <c r="E451" s="15"/>
    </row>
    <row r="452" spans="1:5" ht="9.9499999999999993" customHeight="1" x14ac:dyDescent="0.2">
      <c r="B452" s="6"/>
      <c r="C452" s="6"/>
      <c r="D452" s="6"/>
      <c r="E452" s="6"/>
    </row>
  </sheetData>
  <mergeCells count="6">
    <mergeCell ref="A1:E1"/>
    <mergeCell ref="A57:E57"/>
    <mergeCell ref="A58:E58"/>
    <mergeCell ref="A59:E59"/>
    <mergeCell ref="A373:D373"/>
    <mergeCell ref="A372:E372"/>
  </mergeCells>
  <printOptions horizontalCentered="1"/>
  <pageMargins left="0.75" right="0.75" top="0.75" bottom="0.5" header="0.5" footer="0.25"/>
  <pageSetup scale="88" pageOrder="overThenDown" orientation="portrait" r:id="rId1"/>
  <headerFooter alignWithMargins="0">
    <oddFooter>&amp;L&amp;9Texas Higher Education Coordinating Board  10/19/11&amp;R&amp;9Page &amp;P</oddFooter>
  </headerFooter>
  <rowBreaks count="6" manualBreakCount="6">
    <brk id="59" max="16383" man="1"/>
    <brk id="102" max="16383" man="1"/>
    <brk id="217" max="16383" man="1"/>
    <brk id="267" max="5" man="1"/>
    <brk id="330" max="16383" man="1"/>
    <brk id="383" max="16383" man="1"/>
  </rowBreaks>
  <ignoredErrors>
    <ignoredError sqref="D188 D428 D207" formula="1"/>
    <ignoredError sqref="B444:C44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DE4EA9654E944DB34AC09C048AFE5B" ma:contentTypeVersion="6" ma:contentTypeDescription="Create a new document." ma:contentTypeScope="" ma:versionID="04c1e4e0e92e20576f541643926aa791">
  <xsd:schema xmlns:xsd="http://www.w3.org/2001/XMLSchema" xmlns:xs="http://www.w3.org/2001/XMLSchema" xmlns:p="http://schemas.microsoft.com/office/2006/metadata/properties" xmlns:ns1="http://schemas.microsoft.com/sharepoint/v3" xmlns:ns3="d9591074-f626-4ac1-bd28-088405088feb" targetNamespace="http://schemas.microsoft.com/office/2006/metadata/properties" ma:root="true" ma:fieldsID="652921838d2d8d8e6e184e09346b2fcd" ns1:_="" ns3:_="">
    <xsd:import namespace="http://schemas.microsoft.com/sharepoint/v3"/>
    <xsd:import namespace="d9591074-f626-4ac1-bd28-088405088fe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91074-f626-4ac1-bd28-088405088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51254F-7A7E-495F-93D5-866A44424FB9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sharepoint/v3"/>
    <ds:schemaRef ds:uri="http://www.w3.org/XML/1998/namespace"/>
    <ds:schemaRef ds:uri="http://schemas.openxmlformats.org/package/2006/metadata/core-properties"/>
    <ds:schemaRef ds:uri="d9591074-f626-4ac1-bd28-088405088fe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2432DD-5E97-4972-9B90-DEB25FF863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F934A6-8C9E-4678-9EA4-36022233B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591074-f626-4ac1-bd28-088405088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 2018 &amp; Fall 2019</vt:lpstr>
      <vt:lpstr>'Fall 2018 &amp; Fall 2019'!Print_Area</vt:lpstr>
      <vt:lpstr>'Fall 2018 &amp; Fall 2019'!Print_Titles</vt:lpstr>
    </vt:vector>
  </TitlesOfParts>
  <Company>THECB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Texas Higher Education Enrollments - Fall 2019</dc:title>
  <dc:subject>Higher Education Enrollment</dc:subject>
  <dc:creator>Strategic Planning and Funding</dc:creator>
  <cp:keywords>Enrollment, Texas Higher Education</cp:keywords>
  <cp:lastModifiedBy>kingcd</cp:lastModifiedBy>
  <cp:lastPrinted>2011-10-07T21:33:41Z</cp:lastPrinted>
  <dcterms:created xsi:type="dcterms:W3CDTF">2011-10-02T15:37:48Z</dcterms:created>
  <dcterms:modified xsi:type="dcterms:W3CDTF">2020-08-18T19:44:50Z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0x0101001CDE4EA9654E944DB34AC09C048AFE5B</vt:lpwstr>
  </property>
</Properties>
</file>