
<file path=[Content_Types].xml><?xml version="1.0" encoding="utf-8"?>
<Types xmlns="http://schemas.openxmlformats.org/package/2006/content-types">
  <Default Extension="png" ContentType="image/png"/>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13695" yWindow="0" windowWidth="25035" windowHeight="17820" tabRatio="837"/>
  </bookViews>
  <sheets>
    <sheet name="Contents" sheetId="1" r:id="rId1"/>
    <sheet name="Map" sheetId="10" r:id="rId2"/>
    <sheet name="Occ. Growth" sheetId="7" r:id="rId3"/>
    <sheet name="Pop. Proj." sheetId="4" r:id="rId4"/>
    <sheet name="Attainment" sheetId="20" r:id="rId5"/>
    <sheet name="Comp by Inst Reg-counts" sheetId="17" r:id="rId6"/>
    <sheet name="Comp by Inst Reg-percent" sheetId="16" r:id="rId7"/>
    <sheet name="6-Year Grad Rates" sheetId="25" r:id="rId8"/>
    <sheet name="HS to Coll. " sheetId="12" r:id="rId9"/>
    <sheet name="HS to Coll - College Readiness" sheetId="19" r:id="rId10"/>
    <sheet name="Enrollment-Region of Residence" sheetId="3" r:id="rId11"/>
    <sheet name="Enrollment at Inst in Region" sheetId="2" r:id="rId12"/>
    <sheet name="Enrollment In&amp;Out" sheetId="9" r:id="rId13"/>
  </sheets>
  <externalReferences>
    <externalReference r:id="rId14"/>
    <externalReference r:id="rId15"/>
    <externalReference r:id="rId16"/>
    <externalReference r:id="rId17"/>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EnrollOutofRegion_Private_xls">[1]EnrollOutofRegion_Private.xls!$A$1:$E$64</definedName>
    <definedName name="female" localSheetId="7">#REF!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[1]EnrollOutofRegion_Private.xls!$B$2:$B$64</definedName>
    <definedName name="instregion_pvt_8">#REF!</definedName>
    <definedName name="instregion_pvt_stx">#REF!</definedName>
    <definedName name="instregion8">'Enrollment In&amp;Out'!$K$14:$K$22</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Reg-counts'!$A$1:$K$95</definedName>
    <definedName name="_xlnm.Print_Area" localSheetId="6">'Comp by Inst Reg-percent'!$A$1:$K$85</definedName>
    <definedName name="_xlnm.Print_Area" localSheetId="0">Contents!$A$1:$H$31</definedName>
    <definedName name="_xlnm.Print_Area" localSheetId="11">'Enrollment at Inst in Region'!$A$1:$M$46</definedName>
    <definedName name="_xlnm.Print_Area" localSheetId="12">'Enrollment In&amp;Out'!$B$1:$H$77</definedName>
    <definedName name="_xlnm.Print_Area" localSheetId="10">'Enrollment-Region of Residence'!$A$1:$M$36</definedName>
    <definedName name="_xlnm.Print_Area" localSheetId="9">'HS to Coll - College Readiness'!$A$1:$I$74</definedName>
    <definedName name="_xlnm.Print_Area" localSheetId="8">'HS to Coll. '!$A$1:$K$239</definedName>
    <definedName name="_xlnm.Print_Area" localSheetId="1">Map!$A$1:$H$44</definedName>
    <definedName name="_xlnm.Print_Area" localSheetId="2">'Occ. Growth'!$A$1:$H$26</definedName>
    <definedName name="_xlnm.Print_Area" localSheetId="3">'Pop. Proj.'!$A$1:$K$47</definedName>
    <definedName name="regorigin_pvt">[1]EnrollOutofRegion_Private.xls!$C$2:$C$64</definedName>
    <definedName name="regorigin_pvt_8">#REF!</definedName>
    <definedName name="School1">#REF!</definedName>
    <definedName name="School2">#REF!</definedName>
    <definedName name="School3">#REF!</definedName>
    <definedName name="School4">#REF!</definedName>
    <definedName name="School5">#REF!</definedName>
    <definedName name="School9">'[2]Reg College summary'!$B$1161:$B$1268</definedName>
    <definedName name="South_Pvt">'Enrollment In&amp;Out'!$I$13:$M$19</definedName>
    <definedName name="total" localSheetId="7">#REF!</definedName>
    <definedName name="total">#REF!</definedName>
    <definedName name="total_enroll_In">#REF!</definedName>
    <definedName name="total_pvt">[1]EnrollOutofRegion_Private.xls!$E$2:$E$64</definedName>
    <definedName name="total_pvt_8">#REF!</definedName>
    <definedName name="total_pvt_stx">#REF!</definedName>
    <definedName name="total10">#REF!</definedName>
    <definedName name="total6">#REF!</definedName>
    <definedName name="total7">#REF!</definedName>
    <definedName name="total8">'Enrollment In&amp;Out'!$N$14:$N$22</definedName>
    <definedName name="total9">#REF!</definedName>
    <definedName name="totalx">#REF!</definedName>
    <definedName name="white" localSheetId="7">#REF!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63" i="12" l="1"/>
  <c r="E88" i="17" l="1"/>
  <c r="C47" i="9" l="1"/>
  <c r="C44" i="2" l="1"/>
  <c r="D44" i="2"/>
  <c r="D43" i="2"/>
  <c r="C43" i="2"/>
  <c r="D42" i="2"/>
  <c r="C42" i="2"/>
  <c r="C40" i="2"/>
  <c r="D41" i="2"/>
  <c r="C41" i="2"/>
  <c r="D40" i="2"/>
  <c r="D39" i="2"/>
  <c r="C39" i="2"/>
  <c r="C37" i="2"/>
  <c r="C38" i="2"/>
  <c r="D38" i="2"/>
  <c r="D37" i="2"/>
  <c r="D87" i="17" l="1"/>
  <c r="E87" i="17" s="1"/>
  <c r="J55" i="17"/>
  <c r="J64" i="17"/>
  <c r="J50" i="17"/>
  <c r="J38" i="17"/>
  <c r="J68" i="17" l="1"/>
  <c r="C50" i="17"/>
  <c r="D50" i="17"/>
  <c r="E50" i="17"/>
  <c r="F50" i="17"/>
  <c r="G50" i="17"/>
  <c r="H50" i="17"/>
  <c r="B50" i="17"/>
  <c r="H55" i="17"/>
  <c r="G55" i="17"/>
  <c r="F55" i="17"/>
  <c r="E55" i="17"/>
  <c r="D55" i="17"/>
  <c r="C55" i="17"/>
  <c r="B55" i="17"/>
  <c r="C89" i="17"/>
  <c r="H38" i="17" l="1"/>
  <c r="H67" i="17" s="1"/>
  <c r="H68" i="17" s="1"/>
  <c r="B38" i="17"/>
  <c r="B67" i="17" s="1"/>
  <c r="B68" i="17" s="1"/>
  <c r="B14" i="17" s="1"/>
  <c r="D38" i="17"/>
  <c r="D67" i="17" s="1"/>
  <c r="D68" i="17" s="1"/>
  <c r="E38" i="17"/>
  <c r="E67" i="17" s="1"/>
  <c r="E68" i="17" s="1"/>
  <c r="F38" i="17"/>
  <c r="F67" i="17" s="1"/>
  <c r="F68" i="17" s="1"/>
  <c r="C38" i="17"/>
  <c r="C67" i="17" s="1"/>
  <c r="C68" i="17" s="1"/>
  <c r="G38" i="17"/>
  <c r="G67" i="17" s="1"/>
  <c r="G68" i="17" s="1"/>
  <c r="K44" i="4"/>
  <c r="J44" i="4" s="1"/>
  <c r="K43" i="4"/>
  <c r="J43" i="4" s="1"/>
  <c r="K42" i="4"/>
  <c r="H42" i="4" s="1"/>
  <c r="K41" i="4"/>
  <c r="H41" i="4" s="1"/>
  <c r="H37" i="4"/>
  <c r="K39" i="4"/>
  <c r="J39" i="4" s="1"/>
  <c r="K38" i="4"/>
  <c r="H38" i="4" s="1"/>
  <c r="K37" i="4"/>
  <c r="J37" i="4" s="1"/>
  <c r="K36" i="4"/>
  <c r="J36" i="4" s="1"/>
  <c r="K34" i="4"/>
  <c r="J34" i="4" s="1"/>
  <c r="K33" i="4"/>
  <c r="J33" i="4" s="1"/>
  <c r="K32" i="4"/>
  <c r="H32" i="4" s="1"/>
  <c r="K31" i="4"/>
  <c r="H31" i="4" s="1"/>
  <c r="D33" i="4" l="1"/>
  <c r="D43" i="4"/>
  <c r="H34" i="4"/>
  <c r="H44" i="4"/>
  <c r="D36" i="4"/>
  <c r="D34" i="4"/>
  <c r="D37" i="4"/>
  <c r="D44" i="4"/>
  <c r="H33" i="4"/>
  <c r="H36" i="4"/>
  <c r="H43" i="4"/>
  <c r="F38" i="4"/>
  <c r="J38" i="4"/>
  <c r="F39" i="4"/>
  <c r="F31" i="4"/>
  <c r="J31" i="4"/>
  <c r="F41" i="4"/>
  <c r="J41" i="4"/>
  <c r="F32" i="4"/>
  <c r="J32" i="4"/>
  <c r="F42" i="4"/>
  <c r="J42" i="4"/>
  <c r="F33" i="4"/>
  <c r="D38" i="4"/>
  <c r="F43" i="4"/>
  <c r="F34" i="4"/>
  <c r="D39" i="4"/>
  <c r="H39" i="4"/>
  <c r="F44" i="4"/>
  <c r="D31" i="4"/>
  <c r="F36" i="4"/>
  <c r="D41" i="4"/>
  <c r="D32" i="4"/>
  <c r="F37" i="4"/>
  <c r="D42" i="4"/>
  <c r="M64" i="17"/>
  <c r="N64" i="17"/>
  <c r="L64" i="17"/>
  <c r="N55" i="17"/>
  <c r="L55" i="17"/>
  <c r="M55" i="17"/>
  <c r="M50" i="17" l="1"/>
  <c r="L50" i="17"/>
  <c r="N50" i="17"/>
  <c r="L38" i="17"/>
  <c r="N38" i="17"/>
  <c r="M38" i="17"/>
  <c r="J80" i="17"/>
  <c r="D89" i="17" s="1"/>
  <c r="E89" i="17" s="1"/>
  <c r="M67" i="17" l="1"/>
  <c r="M68" i="17"/>
  <c r="L67" i="17"/>
  <c r="L68" i="17"/>
  <c r="N68" i="17"/>
  <c r="N67" i="17"/>
  <c r="F63" i="12"/>
  <c r="G63" i="12" s="1"/>
  <c r="D63" i="12"/>
  <c r="H63" i="12"/>
  <c r="B65" i="16"/>
  <c r="F65" i="16" s="1"/>
  <c r="B66" i="16"/>
  <c r="C66" i="16" s="1"/>
  <c r="B67" i="16"/>
  <c r="H67" i="16" s="1"/>
  <c r="B64" i="16"/>
  <c r="G64" i="16" s="1"/>
  <c r="C38" i="9"/>
  <c r="C54" i="9" s="1"/>
  <c r="C27" i="9"/>
  <c r="C55" i="9" s="1"/>
  <c r="E55" i="9" s="1"/>
  <c r="G55" i="9" s="1"/>
  <c r="G22" i="9"/>
  <c r="D56" i="9" s="1"/>
  <c r="F22" i="9"/>
  <c r="C56" i="9"/>
  <c r="G14" i="12"/>
  <c r="F14" i="12"/>
  <c r="E14" i="12"/>
  <c r="C15" i="3"/>
  <c r="C14" i="3"/>
  <c r="C13" i="3"/>
  <c r="C12" i="3"/>
  <c r="B52" i="16"/>
  <c r="G52" i="16" s="1"/>
  <c r="B17" i="16"/>
  <c r="D17" i="16" s="1"/>
  <c r="B21" i="16"/>
  <c r="D21" i="16" s="1"/>
  <c r="B18" i="16"/>
  <c r="F18" i="16" s="1"/>
  <c r="B24" i="16"/>
  <c r="G24" i="16" s="1"/>
  <c r="B32" i="16"/>
  <c r="E32" i="16" s="1"/>
  <c r="B30" i="16"/>
  <c r="J30" i="16" s="1"/>
  <c r="B25" i="16"/>
  <c r="D25" i="16" s="1"/>
  <c r="B31" i="16"/>
  <c r="F31" i="16" s="1"/>
  <c r="B33" i="16"/>
  <c r="G33" i="16" s="1"/>
  <c r="B14" i="16"/>
  <c r="J14" i="16" s="1"/>
  <c r="B20" i="16"/>
  <c r="J20" i="16" s="1"/>
  <c r="B22" i="16"/>
  <c r="G22" i="16" s="1"/>
  <c r="B36" i="16"/>
  <c r="F36" i="16" s="1"/>
  <c r="B23" i="16"/>
  <c r="C23" i="16" s="1"/>
  <c r="B15" i="16"/>
  <c r="C15" i="16" s="1"/>
  <c r="B41" i="16"/>
  <c r="G41" i="16" s="1"/>
  <c r="B37" i="16"/>
  <c r="G37" i="16" s="1"/>
  <c r="B16" i="16"/>
  <c r="H16" i="16" s="1"/>
  <c r="B13" i="16"/>
  <c r="E13" i="16" s="1"/>
  <c r="B35" i="16"/>
  <c r="E35" i="16" s="1"/>
  <c r="B19" i="16"/>
  <c r="C19" i="16" s="1"/>
  <c r="B34" i="16"/>
  <c r="F34" i="16" s="1"/>
  <c r="H32" i="16" l="1"/>
  <c r="C35" i="16"/>
  <c r="C49" i="9"/>
  <c r="E22" i="16"/>
  <c r="F17" i="16"/>
  <c r="H17" i="16"/>
  <c r="J35" i="16"/>
  <c r="F55" i="9"/>
  <c r="H33" i="16"/>
  <c r="D31" i="16"/>
  <c r="G35" i="16"/>
  <c r="E52" i="16"/>
  <c r="J33" i="16"/>
  <c r="D23" i="16"/>
  <c r="F67" i="16"/>
  <c r="C67" i="16"/>
  <c r="H23" i="16"/>
  <c r="H52" i="16"/>
  <c r="F52" i="16"/>
  <c r="G67" i="16"/>
  <c r="F13" i="16"/>
  <c r="G23" i="16"/>
  <c r="E23" i="16"/>
  <c r="J52" i="16"/>
  <c r="J64" i="16"/>
  <c r="D52" i="16"/>
  <c r="F23" i="16"/>
  <c r="J23" i="16"/>
  <c r="J34" i="16"/>
  <c r="H41" i="16"/>
  <c r="J31" i="16"/>
  <c r="G21" i="16"/>
  <c r="D64" i="16"/>
  <c r="C16" i="16"/>
  <c r="G66" i="16"/>
  <c r="D66" i="16"/>
  <c r="E66" i="16"/>
  <c r="G34" i="16"/>
  <c r="E31" i="16"/>
  <c r="F66" i="16"/>
  <c r="J66" i="16"/>
  <c r="C31" i="16"/>
  <c r="C65" i="16"/>
  <c r="D37" i="16"/>
  <c r="J22" i="16"/>
  <c r="J17" i="16"/>
  <c r="E33" i="16"/>
  <c r="C22" i="16"/>
  <c r="J16" i="16"/>
  <c r="J37" i="16"/>
  <c r="E37" i="16"/>
  <c r="C37" i="16"/>
  <c r="H37" i="16"/>
  <c r="F35" i="16"/>
  <c r="C32" i="16"/>
  <c r="H35" i="16"/>
  <c r="E41" i="16"/>
  <c r="C41" i="16"/>
  <c r="C52" i="16"/>
  <c r="E21" i="16"/>
  <c r="E16" i="16"/>
  <c r="D35" i="16"/>
  <c r="H34" i="16"/>
  <c r="J21" i="16"/>
  <c r="F37" i="16"/>
  <c r="D33" i="16"/>
  <c r="G31" i="16"/>
  <c r="H31" i="16"/>
  <c r="H66" i="16"/>
  <c r="E18" i="16"/>
  <c r="G16" i="16"/>
  <c r="G18" i="16"/>
  <c r="F16" i="16"/>
  <c r="C21" i="16"/>
  <c r="F41" i="16"/>
  <c r="J36" i="16"/>
  <c r="D41" i="16"/>
  <c r="H18" i="16"/>
  <c r="B43" i="16"/>
  <c r="H43" i="16" s="1"/>
  <c r="H65" i="16"/>
  <c r="H21" i="16"/>
  <c r="D34" i="16"/>
  <c r="C34" i="16"/>
  <c r="J18" i="16"/>
  <c r="D20" i="16"/>
  <c r="E30" i="16"/>
  <c r="D30" i="16"/>
  <c r="G30" i="16"/>
  <c r="C18" i="16"/>
  <c r="J65" i="16"/>
  <c r="F21" i="16"/>
  <c r="E34" i="16"/>
  <c r="E17" i="16"/>
  <c r="G17" i="16"/>
  <c r="C17" i="16"/>
  <c r="E36" i="16"/>
  <c r="H20" i="16"/>
  <c r="H30" i="16"/>
  <c r="G36" i="16"/>
  <c r="D18" i="16"/>
  <c r="F30" i="16"/>
  <c r="D16" i="16"/>
  <c r="F33" i="16"/>
  <c r="C33" i="16"/>
  <c r="D36" i="16"/>
  <c r="H22" i="16"/>
  <c r="C36" i="16"/>
  <c r="H36" i="16"/>
  <c r="H14" i="16"/>
  <c r="D65" i="16"/>
  <c r="E65" i="16"/>
  <c r="D32" i="16"/>
  <c r="B38" i="16"/>
  <c r="H38" i="16" s="1"/>
  <c r="J41" i="16"/>
  <c r="C30" i="16"/>
  <c r="F22" i="16"/>
  <c r="G65" i="16"/>
  <c r="D57" i="9"/>
  <c r="E54" i="9"/>
  <c r="G54" i="9" s="1"/>
  <c r="C57" i="9"/>
  <c r="D13" i="16"/>
  <c r="H19" i="16"/>
  <c r="E19" i="16"/>
  <c r="H13" i="16"/>
  <c r="H25" i="16"/>
  <c r="C13" i="16"/>
  <c r="G14" i="16"/>
  <c r="D14" i="16"/>
  <c r="E20" i="16"/>
  <c r="D67" i="16"/>
  <c r="J25" i="16"/>
  <c r="E24" i="16"/>
  <c r="E14" i="16"/>
  <c r="F64" i="16"/>
  <c r="F15" i="16"/>
  <c r="F24" i="16"/>
  <c r="E64" i="16"/>
  <c r="G32" i="16"/>
  <c r="H15" i="16"/>
  <c r="E15" i="16"/>
  <c r="H24" i="16"/>
  <c r="D22" i="16"/>
  <c r="E67" i="16"/>
  <c r="B26" i="16"/>
  <c r="D26" i="16" s="1"/>
  <c r="F19" i="16"/>
  <c r="G25" i="16"/>
  <c r="E25" i="16"/>
  <c r="F32" i="16"/>
  <c r="C64" i="16"/>
  <c r="C25" i="16"/>
  <c r="F25" i="16"/>
  <c r="C24" i="16"/>
  <c r="D24" i="16"/>
  <c r="D19" i="16"/>
  <c r="G20" i="16"/>
  <c r="J32" i="16"/>
  <c r="E56" i="9"/>
  <c r="F56" i="9" s="1"/>
  <c r="G15" i="16"/>
  <c r="J19" i="16"/>
  <c r="J13" i="16"/>
  <c r="D15" i="16"/>
  <c r="F14" i="16"/>
  <c r="G13" i="16"/>
  <c r="G19" i="16"/>
  <c r="J15" i="16"/>
  <c r="J24" i="16"/>
  <c r="C20" i="16"/>
  <c r="C14" i="16"/>
  <c r="F20" i="16"/>
  <c r="H64" i="16"/>
  <c r="F54" i="9" l="1"/>
  <c r="E38" i="16"/>
  <c r="C38" i="16"/>
  <c r="J38" i="16"/>
  <c r="G43" i="16"/>
  <c r="D43" i="16"/>
  <c r="J43" i="16"/>
  <c r="F43" i="16"/>
  <c r="D38" i="16"/>
  <c r="C43" i="16"/>
  <c r="E43" i="16"/>
  <c r="G38" i="16"/>
  <c r="F38" i="16"/>
  <c r="B55" i="16"/>
  <c r="D55" i="16" s="1"/>
  <c r="J26" i="16"/>
  <c r="G26" i="16"/>
  <c r="C26" i="16"/>
  <c r="H26" i="16"/>
  <c r="F26" i="16"/>
  <c r="B56" i="16"/>
  <c r="E57" i="9"/>
  <c r="F57" i="9" s="1"/>
  <c r="E26" i="16"/>
  <c r="G56" i="9"/>
  <c r="G57" i="9" l="1"/>
  <c r="E55" i="16"/>
  <c r="C55" i="16"/>
  <c r="G55" i="16"/>
  <c r="D56" i="16"/>
  <c r="J56" i="16"/>
  <c r="E56" i="16"/>
  <c r="F56" i="16"/>
  <c r="G56" i="16"/>
  <c r="H56" i="16"/>
  <c r="C56" i="16"/>
  <c r="F55" i="16"/>
  <c r="J55" i="16"/>
  <c r="H55" i="16"/>
</calcChain>
</file>

<file path=xl/sharedStrings.xml><?xml version="1.0" encoding="utf-8"?>
<sst xmlns="http://schemas.openxmlformats.org/spreadsheetml/2006/main" count="865" uniqueCount="429">
  <si>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</si>
  <si>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</si>
  <si>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</si>
  <si>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</si>
  <si>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</si>
  <si>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</si>
  <si>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</si>
  <si>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</si>
  <si>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</si>
  <si>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</si>
  <si>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</si>
  <si>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</si>
  <si>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</si>
  <si>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</si>
  <si>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</si>
  <si>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</si>
  <si>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</si>
  <si>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</si>
  <si>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</si>
  <si>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</si>
  <si>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</si>
  <si>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</si>
  <si>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</si>
  <si>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</si>
  <si>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</si>
  <si>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</si>
  <si>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</si>
  <si>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</si>
  <si>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</si>
  <si>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</si>
  <si>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</si>
  <si>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</si>
  <si>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</si>
  <si>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</si>
  <si>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</si>
  <si>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</si>
  <si>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</si>
  <si>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</si>
  <si>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</si>
  <si>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</si>
  <si>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</si>
  <si>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</si>
  <si>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</si>
  <si>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</si>
  <si>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NE LAKEVIEW COLLEGE</t>
  </si>
  <si>
    <t>ALAMO CCD NW VISTA COLLEGE</t>
  </si>
  <si>
    <t>COASTAL BEND COLLEGE</t>
  </si>
  <si>
    <t>DEL MAR COLLEGE</t>
  </si>
  <si>
    <t>LAREDO COMMUNITY COLLEGE</t>
  </si>
  <si>
    <t>SOUTH TEXAS COLLEGE</t>
  </si>
  <si>
    <t>SOUTHWEST TEXAS JUNIOR COLLEGE</t>
  </si>
  <si>
    <t>TEXAS SOUTHMOST COLLEGE</t>
  </si>
  <si>
    <t>TEXAS STATE T. C. HARLINGEN</t>
  </si>
  <si>
    <t>SUL ROSS RIO GRANDE COLLEGE</t>
  </si>
  <si>
    <t>TEXAS A&amp;M INTERNATIONAL UNIV</t>
  </si>
  <si>
    <t>TEXAS A&amp;M UNIV-CORPUS CHRISTI</t>
  </si>
  <si>
    <t>TEXAS A&amp;M UNIV-KINGSVILLE</t>
  </si>
  <si>
    <t>TEXAS A&amp;M UNIV-SAN ANTONIO</t>
  </si>
  <si>
    <t>U. OF HOUSTON-VICTORIA</t>
  </si>
  <si>
    <t>U. OF TEXAS AT BROWNSVILLE</t>
  </si>
  <si>
    <t>U. OF TEXAS AT SAN ANTONIO</t>
  </si>
  <si>
    <t>OUR LADY OF THE LAKE UNIV/SA</t>
  </si>
  <si>
    <t>SCHREINER UNIVERSITY</t>
  </si>
  <si>
    <t>ST. MARY'S UNIVERSITY</t>
  </si>
  <si>
    <t>TEXAS LUTHERAN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</si>
  <si>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</si>
  <si>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</si>
  <si>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</si>
  <si>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</si>
  <si>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</si>
  <si>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</si>
  <si>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</si>
  <si>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</si>
  <si>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</si>
  <si>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</si>
  <si>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South Texas To:</t>
  </si>
  <si>
    <t xml:space="preserve">Total </t>
  </si>
  <si>
    <t xml:space="preserve">South Texas </t>
  </si>
  <si>
    <t>Total In Region Enrollment</t>
  </si>
  <si>
    <t xml:space="preserve">THECB Region </t>
  </si>
  <si>
    <t>Enrolled In Region</t>
  </si>
  <si>
    <t>Enrolled Out of Region</t>
  </si>
  <si>
    <t>VICTORIA COLLEGE</t>
  </si>
  <si>
    <t>Central Texas</t>
  </si>
  <si>
    <t>West Texas</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</si>
  <si>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</si>
  <si>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</si>
  <si>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</si>
  <si>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</si>
  <si>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</si>
  <si>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</si>
  <si>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</si>
  <si>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</si>
  <si>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</si>
  <si>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</si>
  <si>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</si>
  <si>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</si>
  <si>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</si>
  <si>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</si>
  <si>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HOUSTON BAPTIST UNIVERSITY</t>
  </si>
  <si>
    <t>HOWARD PAYNE UNIVERSITY</t>
  </si>
  <si>
    <t>HUSTON-TILLOTSON UNIVERSITY</t>
  </si>
  <si>
    <t>JARVIS CHRISTIAN COLLEGE</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</si>
  <si>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</si>
  <si>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</si>
  <si>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</si>
  <si>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</si>
  <si>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</si>
  <si>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</si>
  <si>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</si>
  <si>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</si>
  <si>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</si>
  <si>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</si>
  <si>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ADVENTIST UNIV</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</si>
  <si>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</si>
  <si>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</si>
  <si>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</si>
  <si>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</si>
  <si>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</si>
  <si>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</si>
  <si>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</si>
  <si>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</si>
  <si>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</si>
  <si>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</si>
  <si>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</si>
  <si>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</si>
  <si>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COLLEGE</t>
  </si>
  <si>
    <t>TEXAS SOUTHERN UNIVERSITY</t>
  </si>
  <si>
    <t>TEXAS STATE UNIVERSITY</t>
  </si>
  <si>
    <t>TEXAS TECH UNIV HLTH SCI CTR</t>
  </si>
  <si>
    <t>TEXAS TECH UNIVERSITY</t>
  </si>
  <si>
    <t>TEXAS WESLEYAN UNIVERSITY</t>
  </si>
  <si>
    <t>TEXAS WOMAN'S UNIVERSITY</t>
  </si>
  <si>
    <t>U. OF HOUSTON-CLEAR LAKE</t>
  </si>
  <si>
    <t>U. OF HOUSTON-DOWNTOWN</t>
  </si>
  <si>
    <t>U. OF TEXAS AT ARLINGTON</t>
  </si>
  <si>
    <t>U. OF TEXAS AT AUSTIN</t>
  </si>
  <si>
    <t>U. OF TEXAS AT DALLAS</t>
  </si>
  <si>
    <t>U. OF TEXAS AT EL PASO</t>
  </si>
  <si>
    <t>U. OF TEXAS AT TYLER</t>
  </si>
  <si>
    <t>UNIV OF MARY HARDIN-BAYLOR</t>
  </si>
  <si>
    <t>UNIVERSITY OF DALLAS</t>
  </si>
  <si>
    <t>UNIVERSITY OF HOUSTON</t>
  </si>
  <si>
    <t>UNIVERSITY OF NORTH TEXAS</t>
  </si>
  <si>
    <t>UNIVERSITY OF ST THOMAS</t>
  </si>
  <si>
    <t>UNT HEALTH SCIENCE CENTER</t>
  </si>
  <si>
    <t>UT HEALTH SCI CENTER-HOUSTON</t>
  </si>
  <si>
    <t>UT HEALTH SCIENCE CTR/SA</t>
  </si>
  <si>
    <t>UT M.D. ANDERSON CANCER CENTER</t>
  </si>
  <si>
    <t>UT MEDICAL BRANCH GALVESTON</t>
  </si>
  <si>
    <t>WAYLAND BAPTIST UNIVERSITY</t>
  </si>
  <si>
    <t>WEST TEXAS A&amp;M UNIVERSITY</t>
  </si>
  <si>
    <t>WILEY COLLEGE</t>
  </si>
  <si>
    <t>ALAMO CCD PALO ALTO COLLEGE</t>
  </si>
  <si>
    <t>ALAMO CCD SAN ANTONIO COLLEGE</t>
  </si>
  <si>
    <t>ALAMO CCD ST. PHILIPS COLLEGE</t>
  </si>
  <si>
    <t>ALVIN COMMUNITY COLLEGE</t>
  </si>
  <si>
    <t>AMARILLO COLLEGE</t>
  </si>
  <si>
    <t>ANGELINA COLLEGE</t>
  </si>
  <si>
    <t>AUSTIN COMMUNITY COLLEGE</t>
  </si>
  <si>
    <t>BRAZOSPORT COLLEGE</t>
  </si>
  <si>
    <t>CENTRAL TEXAS COLLEGE</t>
  </si>
  <si>
    <t>CISCO COLLEGE</t>
  </si>
  <si>
    <t>COLLEGE OF THE MAINLAND COMMUN</t>
  </si>
  <si>
    <t>COLLIN CO COMM COLL DISTRICT</t>
  </si>
  <si>
    <t>DCCCD BROOKHAVEN COLLEGE</t>
  </si>
  <si>
    <t>DCCCD CEDAR VALLEY COLLEGE</t>
  </si>
  <si>
    <t>DCCCD EL CENTRO COLLEGE</t>
  </si>
  <si>
    <t>DCCCD NORTH LAKE COLLEGE</t>
  </si>
  <si>
    <t>DCCCD RICHLAND COLLEGE</t>
  </si>
  <si>
    <t>EL PASO COMMUNITY COLLEGE DIST</t>
  </si>
  <si>
    <t>GALVESTON COLLEGE</t>
  </si>
  <si>
    <t>HILL COLLEGE</t>
  </si>
  <si>
    <t>HOUSTON COMMUNITY COLLEGE</t>
  </si>
  <si>
    <t>HOWARD COLLEGE</t>
  </si>
  <si>
    <t>KILGORE COLLEGE</t>
  </si>
  <si>
    <t>LAMAR INSTITUTE OF TECHNOLOGY</t>
  </si>
  <si>
    <t>LEE COLLEGE</t>
  </si>
  <si>
    <t>LON MORRIS COLLEGE</t>
  </si>
  <si>
    <t>LONE STAR COLLEGE - CY-FAIR</t>
  </si>
  <si>
    <t>LONE STAR COLLEGE - KINGWOOD</t>
  </si>
  <si>
    <t>LONE STAR COLLEGE - N. HARRIS</t>
  </si>
  <si>
    <t>LONE STAR COLLEGE - TOMBALL</t>
  </si>
  <si>
    <t>MCLENNAN COMMUNITY COLLEGE</t>
  </si>
  <si>
    <t>MIDLAND COLLEGE</t>
  </si>
  <si>
    <t>NAVARRO COLLEGE</t>
  </si>
  <si>
    <t>NORTH CENTRAL TEXAS COLLEGE</t>
  </si>
  <si>
    <t>NORTHEAST TEXAS COMM COLLEGE</t>
  </si>
  <si>
    <t>ODESSA COLLEGE</t>
  </si>
  <si>
    <t>PANOLA COLLEGE</t>
  </si>
  <si>
    <t>PARIS JUNIOR COLLEGE</t>
  </si>
  <si>
    <t>RANGER COLLEGE</t>
  </si>
  <si>
    <t>SAN JACINTO COLLEGE CEN CAMPUS</t>
  </si>
  <si>
    <t>SAN JACINTO COLLEGE N CAMPUS</t>
  </si>
  <si>
    <t>SAN JACINTO COLLEGE S CAMPUS</t>
  </si>
  <si>
    <t>SOUTH PLAINS COLLEGE</t>
  </si>
  <si>
    <t>SOUTHWEST COLLEGIATE INSTITUTE</t>
  </si>
  <si>
    <t>TARRANT CO NORTHEAST CAMPUS</t>
  </si>
  <si>
    <t>TARRANT CO NORTHWEST CAMPUS</t>
  </si>
  <si>
    <t>TARRANT CO SOUTH CAMPUS</t>
  </si>
  <si>
    <t>TEMPLE COLLEGE</t>
  </si>
  <si>
    <t>TEXAS STATE T. C. WACO</t>
  </si>
  <si>
    <t>TEXAS STATE T. C. WEST TEXAS</t>
  </si>
  <si>
    <t>TRINITY VALLEY COMM COLLEGE</t>
  </si>
  <si>
    <t>TYLER JUNIOR COLLEGE</t>
  </si>
  <si>
    <t>VERNON COLLEGE</t>
  </si>
  <si>
    <t>WEATHERFORD COLLEGE</t>
  </si>
  <si>
    <t>WESTERN TEXAS COLLEGE</t>
  </si>
  <si>
    <t>WHARTON COUNTY JUNIOR COLLEGE</t>
  </si>
  <si>
    <t>Source: TEA, THECB</t>
  </si>
  <si>
    <t>U. OF TEXAS-RIO GRANDE VALLEY</t>
  </si>
  <si>
    <t>DCCCD EASTFIELD COLLEGE</t>
  </si>
  <si>
    <t>FRANK PHILLIPS COLLEGE</t>
  </si>
  <si>
    <t>GRAYSON COLLEGE</t>
  </si>
  <si>
    <t>Information Security Analysts</t>
  </si>
  <si>
    <t>Enrollment</t>
  </si>
  <si>
    <t>South 
Texas</t>
  </si>
  <si>
    <t>Region 8</t>
  </si>
  <si>
    <t>Certificate or higher attainment</t>
  </si>
  <si>
    <t>Population age 25-34 (PUMS 1-year estimate, ACS)</t>
  </si>
  <si>
    <t>DCCCD MOUNTAIN VIEW COLLEGE</t>
  </si>
  <si>
    <t>LAMAR STATE COLL-ORANGE</t>
  </si>
  <si>
    <t>LONE STAR COLLEGE - MONTGOMERY</t>
  </si>
  <si>
    <t>SOUTHWESTERN CHRISTIAN COLLEGE</t>
  </si>
  <si>
    <t>TEXARKANA COLLEGE</t>
  </si>
  <si>
    <t>Others</t>
  </si>
  <si>
    <t>Leading occupations typically requiring an associate's degree or higher*</t>
  </si>
  <si>
    <t>Operations Research Analysts</t>
  </si>
  <si>
    <t>Nurse Practitioners</t>
  </si>
  <si>
    <t>Physical Therapist Assistants</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</si>
  <si>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</si>
  <si>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</si>
  <si>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</si>
  <si>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</si>
  <si>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</si>
  <si>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</si>
  <si>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</si>
  <si>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</si>
  <si>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</si>
  <si>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</si>
  <si>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</si>
  <si>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UTRGV - MEDICAL SCHOOL</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</si>
  <si>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</si>
  <si>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</si>
  <si>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</si>
  <si>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</si>
  <si>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</si>
  <si>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</si>
  <si>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</si>
  <si>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</si>
  <si>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</si>
  <si>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</si>
  <si>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</si>
  <si>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</si>
  <si>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</si>
  <si>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</si>
  <si>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</si>
  <si>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</si>
  <si>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</si>
  <si>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</si>
  <si>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</si>
  <si>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</si>
  <si>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</si>
  <si>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South Texas Totals</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</si>
  <si>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</si>
  <si>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</si>
  <si>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</si>
  <si>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</si>
  <si>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</si>
  <si>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</si>
  <si>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</si>
  <si>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</si>
  <si>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</si>
  <si>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</si>
  <si>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</si>
  <si>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</si>
  <si>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</si>
  <si>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</si>
  <si>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</si>
  <si>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</si>
  <si>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</si>
  <si>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</si>
  <si>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</si>
  <si>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</si>
  <si>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</si>
  <si>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</si>
  <si>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</si>
  <si>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</si>
  <si>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</si>
  <si>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</si>
  <si>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</si>
  <si>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</si>
  <si>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</si>
  <si>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</si>
  <si>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</si>
  <si>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</si>
  <si>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</si>
  <si>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Enrollment in South Texas Institutions and at Institutions Out of Region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</si>
  <si>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</si>
  <si>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</si>
  <si>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</si>
  <si>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</si>
  <si>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</si>
  <si>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</si>
  <si>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</si>
  <si>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</si>
  <si>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</si>
  <si>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</si>
  <si>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</si>
  <si>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</si>
  <si>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</si>
  <si>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</si>
  <si>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</si>
  <si>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</si>
  <si>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</si>
  <si>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</si>
  <si>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</si>
  <si>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</si>
  <si>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</si>
  <si>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</si>
  <si>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</si>
  <si>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</si>
  <si>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</si>
  <si>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</si>
  <si>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</si>
  <si>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</si>
  <si>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</si>
  <si>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</si>
  <si>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</si>
  <si>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</si>
  <si>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</si>
  <si>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</si>
  <si>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</si>
  <si>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</si>
  <si>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</si>
  <si>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</si>
  <si>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from Region High Schools</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</si>
  <si>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</si>
  <si>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</si>
  <si>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</si>
  <si>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</si>
  <si>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</si>
  <si>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t>
  </si>
  <si>
    <t>Region - Total Completions</t>
  </si>
  <si>
    <t xml:space="preserve">Statewide </t>
  </si>
  <si>
    <t>HS Grads in HE*</t>
  </si>
  <si>
    <t>HS Grads**</t>
  </si>
  <si>
    <t>% Public 2 yr</t>
  </si>
  <si>
    <t>**** Associates degree could be earned at any institution.</t>
  </si>
  <si>
    <t>* Public high school students who graduate in the school year prior to entering public or independent higher education in the fall semester</t>
  </si>
  <si>
    <t>Who Earned a Degree or Certificate Within Six Years of HS Graduation ***</t>
  </si>
  <si>
    <r>
      <t>This workbook provides data relevant to the goals and targets of</t>
    </r>
    <r>
      <rPr>
        <i/>
        <sz val="10"/>
        <rFont val="Tahoma"/>
        <family val="2"/>
      </rPr>
      <t xml:space="preserve"> 60x30TX</t>
    </r>
    <r>
      <rPr>
        <sz val="10"/>
        <rFont val="Tahoma"/>
        <family val="2"/>
      </rPr>
      <t xml:space="preserve"> for your region, as well as data on population, educational attainment, enrollment in higher education, higher education outcomes and labor market information.</t>
    </r>
  </si>
  <si>
    <t>Regional Context Data Workbook - South Texas Region</t>
  </si>
  <si>
    <t>Content</t>
  </si>
  <si>
    <t>Population Projections</t>
  </si>
  <si>
    <t>Enrollment - Region of Residence</t>
  </si>
  <si>
    <t>Enrollment at Institutions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</si>
  <si>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</si>
  <si>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</si>
  <si>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</si>
  <si>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r>
      <t>This page presents the most recent estimates of population in your region, as well as projections of population in three age groups - 0-17 years, 18-24 years, and the critical</t>
    </r>
    <r>
      <rPr>
        <i/>
        <sz val="10"/>
        <color theme="1"/>
        <rFont val="Tahoma"/>
        <family val="2"/>
      </rPr>
      <t xml:space="preserve"> 60X30TX</t>
    </r>
    <r>
      <rPr>
        <sz val="10"/>
        <color theme="1"/>
        <rFont val="Tahoma"/>
        <family val="2"/>
      </rPr>
      <t xml:space="preserve"> age group - 25-34 years. Projections of the proportion of the population with a postsecondary credential needed to reach the 60x30 Goal are closely linked to population growth.  </t>
    </r>
  </si>
  <si>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</si>
  <si>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continued on the next page</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</si>
  <si>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</si>
  <si>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t xml:space="preserve">This page provides data on enrollment at institutions of higher education in your region. The graph highlights the disparity in enrollment among male and female students. Data are presented by race/ethnicity and sector for your region.  </t>
  </si>
  <si>
    <t>% of HS Graduates in Higher Ed Meeting TSI Standards</t>
  </si>
  <si>
    <t>Projected educational attainment (% cert or higher postsecondary degree)</t>
  </si>
  <si>
    <t>TARRANT CO SOUTHEAST CAMPUS</t>
  </si>
  <si>
    <t>UNIV. OF NORTH TEXAS AT DALLAS</t>
  </si>
  <si>
    <t>TEXAS A&amp;M UNIVERSITY-TEXARKANA</t>
  </si>
  <si>
    <t>BLINN COLLEGE DISTRICT</t>
  </si>
  <si>
    <t>LAREDO COLLEGE</t>
  </si>
  <si>
    <r>
      <t>This page presents the percentage of first-time undergraduates (FTUG) enrolled full-time at public universities that complet</t>
    </r>
    <r>
      <rPr>
        <sz val="10"/>
        <rFont val="Tahoma"/>
        <family val="2"/>
      </rPr>
      <t>e a bachelor's d</t>
    </r>
    <r>
      <rPr>
        <sz val="10"/>
        <color theme="1"/>
        <rFont val="Tahoma"/>
        <family val="2"/>
      </rPr>
      <t>egree or enrolled at community and technical colleges (CTCs)  that complete a certificate, associate degree, or above within 6 years of initial enrollment.*  Further breakdowns by gender and race/ethnicity are provided.</t>
    </r>
  </si>
  <si>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</si>
  <si>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</si>
  <si>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</si>
  <si>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</si>
  <si>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</si>
  <si>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</si>
  <si>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</si>
  <si>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t>2012 (5 years)</t>
  </si>
  <si>
    <t>2017 (10 years)</t>
  </si>
  <si>
    <t>Baccalaureate</t>
  </si>
  <si>
    <t>Doctoral</t>
  </si>
  <si>
    <t>Professional</t>
  </si>
  <si>
    <t>Source: TWC, THECB</t>
  </si>
  <si>
    <t>Completion Targets Submitted to the THECB August 2018</t>
  </si>
  <si>
    <t>ALAMO COLLEGE DISTRICT</t>
  </si>
  <si>
    <t>https://www.census.gov/acs/www/data/data-tables-and-tools/data-profiles/2017/</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</si>
  <si>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</si>
  <si>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</si>
  <si>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Adding the Most New Jobs or Growing the Fastest, 2016-2026, South Texas</t>
  </si>
  <si>
    <t>*Occupations with 500 or more jobs in 2016.</t>
  </si>
  <si>
    <t>General and Operations Managers</t>
  </si>
  <si>
    <t>Elementary School Teachers, Except Special Ed.</t>
  </si>
  <si>
    <t>Secondary School Teachers, Except Special and Career/Technical Education</t>
  </si>
  <si>
    <t>Accountants and Auditors</t>
  </si>
  <si>
    <t>Physician Assistants</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</si>
  <si>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</si>
  <si>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(Certificate, Associate, Bachelor's, Master's) by Institution of Higher Education - Race/Ethnicity, Gender, Economically Disadvantaged Students - FY 2018</t>
  </si>
  <si>
    <t>Completions by Level - FY 2018</t>
  </si>
  <si>
    <t>Completions by Economically Disadvantaged Students- FY 2018</t>
  </si>
  <si>
    <t>Completions (Certificate, Associate, Bachelor's, Master's) by Institution of Higher Education - Percentage by Race/Ethnicity, Gender, Economically Disadvantaged Students - FY 2018</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</si>
  <si>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</si>
  <si>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2018 Regional Residents' Enrollments in Higher Education</t>
  </si>
  <si>
    <t xml:space="preserve">8th Grade Cohort </t>
  </si>
  <si>
    <t>High School Graduate in FY11-13</t>
  </si>
  <si>
    <t>Enrolled in HE</t>
  </si>
  <si>
    <t>HE Degree or Certificate in Texas</t>
  </si>
  <si>
    <t>Percent of High School Graduates (2017-2018) enrolling in Higher Education (Fall 2018)</t>
  </si>
  <si>
    <t>High School Graduates (2017-2018) Enrolling in Higher Education (Fall 2018) by Race/Ethnicity</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</si>
  <si>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</si>
  <si>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</si>
  <si>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</si>
  <si>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U. OF TEXAS PERMIAN BASIN</t>
  </si>
  <si>
    <t>LAMAR STATE COLL-PORT ARTHUR</t>
  </si>
  <si>
    <t>LONE STAR COLLEGE - UNIV PARK</t>
  </si>
  <si>
    <t>TARRANT CO TRINITY RIVR CAMPUS</t>
  </si>
  <si>
    <t>FY 2010, 2011, &amp; 2012 Public HS Graduates who Earned a Degree or Certificate within Six Years of HS Graduation</t>
  </si>
  <si>
    <t>2010, 2011, &amp; 2012 High School Graduates by Region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</si>
  <si>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</si>
  <si>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</si>
  <si>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 xml:space="preserve">Earned Both Bachelor's or Higher &amp; Associate****  </t>
  </si>
  <si>
    <t>** Includes high school graduates minus non-trackable students. Non-trackable graduates have non-standard ID numbers that will not find a match at Texas higher education institutions.</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</si>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</sst>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0.0%"/>
    <numFmt numFmtId="165" formatCode="_(* #,##0_);_(* \(#,##0\);_(* &quot;-&quot;??_);_(@_)"/>
    <numFmt numFmtId="166" formatCode="0.00000000000"/>
    <numFmt numFmtId="167" formatCode="0.0"/>
    <numFmt numFmtId="168" formatCode="_(&quot;$&quot;* #,##0_);_(&quot;$&quot;* \(#,##0\);_(&quot;$&quot;* &quot;-&quot;??_);_(@_)"/>
  </numFmts>
  <fonts count="67"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i/>
      <sz val="10"/>
      <name val="Tahoma"/>
      <family val="2"/>
    </font>
    <font>
      <u/>
      <sz val="11"/>
      <color theme="11"/>
      <name val="Calibri"/>
      <family val="2"/>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05D67"/>
        <bgColor indexed="64"/>
      </patternFill>
    </fill>
  </fills>
  <borders count="117">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auto="1"/>
      </left>
      <right style="thin">
        <color rgb="FF000000"/>
      </right>
      <top style="thin">
        <color rgb="FF000000"/>
      </top>
      <bottom/>
      <diagonal/>
    </border>
    <border>
      <left style="thin">
        <color auto="1"/>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rgb="FF000000"/>
      </right>
      <top/>
      <bottom style="thin">
        <color auto="1"/>
      </bottom>
      <diagonal/>
    </border>
    <border>
      <left style="thin">
        <color auto="1"/>
      </left>
      <right style="thin">
        <color rgb="FF000000"/>
      </right>
      <top style="thin">
        <color auto="1"/>
      </top>
      <bottom/>
      <diagonal/>
    </border>
    <border>
      <left style="thin">
        <color auto="1"/>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auto="1"/>
      </left>
      <right style="thin">
        <color auto="1"/>
      </right>
      <top style="thick">
        <color rgb="FF005F84"/>
      </top>
      <bottom style="thin">
        <color auto="1"/>
      </bottom>
      <diagonal/>
    </border>
    <border>
      <left style="thin">
        <color auto="1"/>
      </left>
      <right style="thick">
        <color rgb="FF005F84"/>
      </right>
      <top style="thick">
        <color rgb="FF005F84"/>
      </top>
      <bottom style="thin">
        <color auto="1"/>
      </bottom>
      <diagonal/>
    </border>
    <border>
      <left style="thin">
        <color auto="1"/>
      </left>
      <right style="thick">
        <color rgb="FF005F84"/>
      </right>
      <top style="thin">
        <color auto="1"/>
      </top>
      <bottom style="thin">
        <color auto="1"/>
      </bottom>
      <diagonal/>
    </border>
    <border>
      <left style="thick">
        <color rgb="FF005F84"/>
      </left>
      <right style="thin">
        <color auto="1"/>
      </right>
      <top style="thin">
        <color auto="1"/>
      </top>
      <bottom style="thin">
        <color auto="1"/>
      </bottom>
      <diagonal/>
    </border>
    <border>
      <left style="thick">
        <color rgb="FF005F84"/>
      </left>
      <right style="thin">
        <color auto="1"/>
      </right>
      <top style="thin">
        <color auto="1"/>
      </top>
      <bottom style="thick">
        <color rgb="FF005F84"/>
      </bottom>
      <diagonal/>
    </border>
    <border>
      <left style="thin">
        <color auto="1"/>
      </left>
      <right style="thin">
        <color auto="1"/>
      </right>
      <top style="thin">
        <color auto="1"/>
      </top>
      <bottom style="thick">
        <color rgb="FF005F84"/>
      </bottom>
      <diagonal/>
    </border>
    <border>
      <left style="thin">
        <color auto="1"/>
      </left>
      <right style="thick">
        <color rgb="FF005F84"/>
      </right>
      <top style="thin">
        <color auto="1"/>
      </top>
      <bottom style="thick">
        <color rgb="FF005F84"/>
      </bottom>
      <diagonal/>
    </border>
    <border>
      <left style="thin">
        <color theme="0"/>
      </left>
      <right style="thin">
        <color auto="1"/>
      </right>
      <top/>
      <bottom style="thin">
        <color auto="1"/>
      </bottom>
      <diagonal/>
    </border>
    <border>
      <left style="thin">
        <color auto="1"/>
      </left>
      <right style="thin">
        <color auto="1"/>
      </right>
      <top/>
      <bottom style="thin">
        <color rgb="FF000000"/>
      </bottom>
      <diagonal/>
    </border>
    <border>
      <left style="thin">
        <color rgb="FF000000"/>
      </left>
      <right style="thin">
        <color auto="1"/>
      </right>
      <top style="thin">
        <color rgb="FF000000"/>
      </top>
      <bottom/>
      <diagonal/>
    </border>
    <border>
      <left style="thin">
        <color rgb="FF000000"/>
      </left>
      <right style="thin">
        <color auto="1"/>
      </right>
      <top/>
      <bottom style="thin">
        <color rgb="FF000000"/>
      </bottom>
      <diagonal/>
    </border>
    <border>
      <left style="thin">
        <color rgb="FF000000"/>
      </left>
      <right style="thin">
        <color auto="1"/>
      </right>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000000"/>
      </left>
      <right style="medium">
        <color auto="1"/>
      </right>
      <top/>
      <bottom style="thin">
        <color rgb="FF000000"/>
      </bottom>
      <diagonal/>
    </border>
    <border>
      <left style="medium">
        <color auto="1"/>
      </left>
      <right style="thin">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rgb="FF000000"/>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medium">
        <color auto="1"/>
      </left>
      <right style="medium">
        <color auto="1"/>
      </right>
      <top/>
      <bottom style="thin">
        <color rgb="FF000000"/>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medium">
        <color auto="1"/>
      </right>
      <top style="medium">
        <color auto="1"/>
      </top>
      <bottom style="thin">
        <color rgb="FF000000"/>
      </bottom>
      <diagonal/>
    </border>
    <border>
      <left style="thin">
        <color rgb="FF000000"/>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thin">
        <color rgb="FF000000"/>
      </left>
      <right style="thin">
        <color rgb="FF000000"/>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ck">
        <color rgb="FF005F84"/>
      </left>
      <right style="thin">
        <color auto="1"/>
      </right>
      <top style="thick">
        <color rgb="FF005F84"/>
      </top>
      <bottom style="thin">
        <color auto="1"/>
      </bottom>
      <diagonal/>
    </border>
    <border>
      <left style="thin">
        <color auto="1"/>
      </left>
      <right/>
      <top style="thin">
        <color auto="1"/>
      </top>
      <bottom style="medium">
        <color auto="1"/>
      </bottom>
      <diagonal/>
    </border>
    <border>
      <left/>
      <right style="medium">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theme="0"/>
      </left>
      <right style="thin">
        <color auto="1"/>
      </right>
      <top style="thin">
        <color auto="1"/>
      </top>
      <bottom/>
      <diagonal/>
    </border>
    <border>
      <left style="medium">
        <color rgb="FF005F84"/>
      </left>
      <right style="thin">
        <color auto="1"/>
      </right>
      <top style="medium">
        <color rgb="FF005F84"/>
      </top>
      <bottom/>
      <diagonal/>
    </border>
    <border>
      <left style="thin">
        <color auto="1"/>
      </left>
      <right style="thin">
        <color auto="1"/>
      </right>
      <top style="medium">
        <color rgb="FF005F84"/>
      </top>
      <bottom style="thin">
        <color auto="1"/>
      </bottom>
      <diagonal/>
    </border>
    <border>
      <left style="thin">
        <color auto="1"/>
      </left>
      <right style="medium">
        <color rgb="FF005F84"/>
      </right>
      <top style="medium">
        <color rgb="FF005F84"/>
      </top>
      <bottom style="thin">
        <color auto="1"/>
      </bottom>
      <diagonal/>
    </border>
    <border>
      <left style="medium">
        <color rgb="FF005F84"/>
      </left>
      <right style="thin">
        <color auto="1"/>
      </right>
      <top/>
      <bottom/>
      <diagonal/>
    </border>
    <border>
      <left style="thin">
        <color auto="1"/>
      </left>
      <right style="medium">
        <color rgb="FF005F84"/>
      </right>
      <top style="thin">
        <color auto="1"/>
      </top>
      <bottom style="thin">
        <color auto="1"/>
      </bottom>
      <diagonal/>
    </border>
    <border>
      <left style="medium">
        <color rgb="FF005F84"/>
      </left>
      <right style="thin">
        <color auto="1"/>
      </right>
      <top/>
      <bottom style="thin">
        <color auto="1"/>
      </bottom>
      <diagonal/>
    </border>
    <border>
      <left style="medium">
        <color rgb="FF005F84"/>
      </left>
      <right style="thin">
        <color auto="1"/>
      </right>
      <top style="thin">
        <color auto="1"/>
      </top>
      <bottom/>
      <diagonal/>
    </border>
    <border>
      <left style="medium">
        <color rgb="FF005F84"/>
      </left>
      <right style="thin">
        <color auto="1"/>
      </right>
      <top style="thin">
        <color auto="1"/>
      </top>
      <bottom style="thin">
        <color auto="1"/>
      </bottom>
      <diagonal/>
    </border>
    <border>
      <left style="medium">
        <color rgb="FF005F84"/>
      </left>
      <right style="thin">
        <color auto="1"/>
      </right>
      <top style="thin">
        <color auto="1"/>
      </top>
      <bottom style="medium">
        <color rgb="FF005F84"/>
      </bottom>
      <diagonal/>
    </border>
    <border>
      <left style="thin">
        <color auto="1"/>
      </left>
      <right/>
      <top style="thin">
        <color auto="1"/>
      </top>
      <bottom style="medium">
        <color rgb="FF005F84"/>
      </bottom>
      <diagonal/>
    </border>
    <border>
      <left style="thin">
        <color rgb="FF005F84"/>
      </left>
      <right style="thin">
        <color auto="1"/>
      </right>
      <top style="thin">
        <color rgb="FF005F84"/>
      </top>
      <bottom style="medium">
        <color rgb="FF005F84"/>
      </bottom>
      <diagonal/>
    </border>
    <border>
      <left style="thin">
        <color auto="1"/>
      </left>
      <right style="medium">
        <color rgb="FF005F84"/>
      </right>
      <top style="thin">
        <color auto="1"/>
      </top>
      <bottom style="medium">
        <color rgb="FF005F84"/>
      </bottom>
      <diagonal/>
    </border>
    <border>
      <left/>
      <right style="medium">
        <color auto="1"/>
      </right>
      <top style="thin">
        <color auto="1"/>
      </top>
      <bottom style="medium">
        <color auto="1"/>
      </bottom>
      <diagonal/>
    </border>
    <border>
      <left style="thin">
        <color auto="1"/>
      </left>
      <right style="thin">
        <color auto="1"/>
      </right>
      <top style="thin">
        <color rgb="FF000000"/>
      </top>
      <bottom/>
      <diagonal/>
    </border>
    <border>
      <left style="thin">
        <color rgb="FF005F84"/>
      </left>
      <right style="thin">
        <color auto="1"/>
      </right>
      <top style="thin">
        <color rgb="FF005F84"/>
      </top>
      <bottom style="thin">
        <color auto="1"/>
      </bottom>
      <diagonal/>
    </border>
    <border>
      <left style="thin">
        <color auto="1"/>
      </left>
      <right style="thin">
        <color auto="1"/>
      </right>
      <top style="thin">
        <color rgb="FF005F84"/>
      </top>
      <bottom style="thin">
        <color auto="1"/>
      </bottom>
      <diagonal/>
    </border>
    <border>
      <left style="thin">
        <color auto="1"/>
      </left>
      <right style="thin">
        <color rgb="FF005F84"/>
      </right>
      <top style="thin">
        <color rgb="FF005F84"/>
      </top>
      <bottom style="thin">
        <color auto="1"/>
      </bottom>
      <diagonal/>
    </border>
    <border>
      <left style="thin">
        <color rgb="FF005F84"/>
      </left>
      <right/>
      <top/>
      <bottom/>
      <diagonal/>
    </border>
    <border>
      <left style="thin">
        <color auto="1"/>
      </left>
      <right style="thin">
        <color rgb="FF005F84"/>
      </right>
      <top style="thin">
        <color auto="1"/>
      </top>
      <bottom style="thin">
        <color auto="1"/>
      </bottom>
      <diagonal/>
    </border>
    <border>
      <left style="thin">
        <color rgb="FF005F84"/>
      </left>
      <right style="thin">
        <color auto="1"/>
      </right>
      <top style="thin">
        <color auto="1"/>
      </top>
      <bottom style="thin">
        <color auto="1"/>
      </bottom>
      <diagonal/>
    </border>
    <border>
      <left style="thin">
        <color rgb="FF005F84"/>
      </left>
      <right style="thin">
        <color auto="1"/>
      </right>
      <top style="thin">
        <color auto="1"/>
      </top>
      <bottom style="thin">
        <color rgb="FF005F84"/>
      </bottom>
      <diagonal/>
    </border>
    <border>
      <left style="thin">
        <color auto="1"/>
      </left>
      <right style="thin">
        <color auto="1"/>
      </right>
      <top style="thin">
        <color auto="1"/>
      </top>
      <bottom style="thin">
        <color rgb="FF005F84"/>
      </bottom>
      <diagonal/>
    </border>
    <border>
      <left style="thin">
        <color auto="1"/>
      </left>
      <right style="thin">
        <color rgb="FF005F84"/>
      </right>
      <top style="thin">
        <color auto="1"/>
      </top>
      <bottom style="thin">
        <color rgb="FF005F84"/>
      </bottom>
      <diagonal/>
    </border>
    <border>
      <left style="medium">
        <color auto="1"/>
      </left>
      <right/>
      <top style="thin">
        <color auto="1"/>
      </top>
      <bottom/>
      <diagonal/>
    </border>
    <border>
      <left/>
      <right/>
      <top style="medium">
        <color auto="1"/>
      </top>
      <bottom style="thin">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right style="medium">
        <color auto="1"/>
      </right>
      <top style="medium">
        <color auto="1"/>
      </top>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0" fontId="66" fillId="0" borderId="0" applyNumberFormat="0" applyFill="0" applyBorder="0" applyAlignment="0" applyProtection="0"/>
    <xf numFmtId="44" fontId="12" fillId="0" borderId="0" applyFont="0" applyFill="0" applyBorder="0" applyAlignment="0" applyProtection="0"/>
  </cellStyleXfs>
  <cellXfs count="738">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xf numFmtId="0" fontId="4" fillId="0" borderId="0" xfId="112" applyFont="1" applyAlignment="1">
      <alignment wrapText="1"/>
    </xf>
    <xf numFmtId="0" fontId="4" fillId="0" borderId="3" xfId="112" applyFont="1" applyBorder="1"/>
    <xf numFmtId="0" fontId="4" fillId="0" borderId="4" xfId="112" applyFont="1" applyBorder="1"/>
    <xf numFmtId="0" fontId="4" fillId="0" borderId="5" xfId="112" applyFont="1" applyBorder="1"/>
    <xf numFmtId="3" fontId="4" fillId="0" borderId="1" xfId="112" applyNumberFormat="1" applyFont="1" applyBorder="1"/>
    <xf numFmtId="0" fontId="56" fillId="0" borderId="1" xfId="0" applyFont="1" applyBorder="1" applyAlignment="1">
      <alignment horizontal="center" vertical="top"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4" xfId="0" applyFont="1" applyBorder="1"/>
    <xf numFmtId="0" fontId="4" fillId="0" borderId="5" xfId="112" applyFont="1" applyFill="1" applyBorder="1" applyAlignment="1">
      <alignment horizontal="center" vertical="center"/>
    </xf>
    <xf numFmtId="0" fontId="7" fillId="33" borderId="25" xfId="0" applyFont="1" applyFill="1" applyBorder="1" applyAlignment="1">
      <alignment horizontal="center" wrapText="1"/>
    </xf>
    <xf numFmtId="0" fontId="51" fillId="0" borderId="1" xfId="0" applyFont="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7" fillId="33" borderId="26" xfId="0" applyFont="1" applyFill="1" applyBorder="1" applyAlignment="1">
      <alignment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4" fillId="0" borderId="0" xfId="0" applyFont="1" applyFill="1" applyBorder="1" applyAlignment="1">
      <alignment vertical="center"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Border="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6" fillId="0" borderId="62" xfId="111" applyFont="1" applyFill="1" applyBorder="1" applyAlignment="1">
      <alignment vertical="center"/>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70" xfId="67" applyNumberFormat="1" applyFont="1" applyBorder="1" applyAlignment="1">
      <alignment horizontal="right" vertical="top" wrapText="1"/>
    </xf>
    <xf numFmtId="165" fontId="52" fillId="0" borderId="56" xfId="67" applyNumberFormat="1" applyFont="1" applyBorder="1" applyAlignment="1">
      <alignment horizontal="right" vertical="top" wrapText="1"/>
    </xf>
    <xf numFmtId="165" fontId="52" fillId="0" borderId="70" xfId="67" applyNumberFormat="1" applyFont="1" applyBorder="1" applyAlignment="1">
      <alignment horizontal="right" vertical="center" wrapText="1"/>
    </xf>
    <xf numFmtId="165" fontId="52" fillId="0" borderId="56" xfId="67" applyNumberFormat="1" applyFont="1" applyBorder="1" applyAlignment="1">
      <alignment horizontal="right" vertical="center" wrapText="1"/>
    </xf>
    <xf numFmtId="164" fontId="52" fillId="0" borderId="71" xfId="132" applyNumberFormat="1" applyFont="1" applyBorder="1" applyAlignment="1">
      <alignment horizontal="right" vertical="top" wrapText="1"/>
    </xf>
    <xf numFmtId="165" fontId="52" fillId="0" borderId="64" xfId="67" applyNumberFormat="1" applyFont="1" applyBorder="1" applyAlignment="1">
      <alignment horizontal="right" vertical="top" wrapText="1"/>
    </xf>
    <xf numFmtId="164" fontId="52" fillId="0" borderId="55" xfId="132" applyNumberFormat="1" applyFont="1" applyBorder="1" applyAlignment="1">
      <alignment horizontal="right" vertical="top" wrapText="1"/>
    </xf>
    <xf numFmtId="165" fontId="52" fillId="0" borderId="59" xfId="67" applyNumberFormat="1" applyFont="1" applyBorder="1" applyAlignment="1">
      <alignment horizontal="right" vertical="top" wrapText="1"/>
    </xf>
    <xf numFmtId="165" fontId="52" fillId="0" borderId="57"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1" xfId="0" applyNumberFormat="1" applyFont="1" applyBorder="1" applyAlignment="1">
      <alignment vertical="center"/>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0" fontId="52" fillId="0" borderId="13" xfId="0"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0" fontId="52" fillId="0" borderId="8" xfId="0" applyFont="1" applyBorder="1"/>
    <xf numFmtId="3" fontId="52" fillId="0" borderId="0" xfId="0" applyNumberFormat="1" applyFont="1" applyBorder="1"/>
    <xf numFmtId="0" fontId="52" fillId="0" borderId="9" xfId="0" applyFont="1" applyFill="1" applyBorder="1"/>
    <xf numFmtId="3" fontId="52" fillId="0" borderId="0" xfId="0" applyNumberFormat="1" applyFont="1" applyBorder="1" applyAlignment="1">
      <alignment horizontal="right"/>
    </xf>
    <xf numFmtId="3" fontId="52" fillId="0" borderId="15" xfId="0" applyNumberFormat="1" applyFont="1" applyBorder="1"/>
    <xf numFmtId="3" fontId="52" fillId="0" borderId="10" xfId="0" applyNumberFormat="1" applyFont="1" applyBorder="1"/>
    <xf numFmtId="3" fontId="61"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165" fontId="52" fillId="0" borderId="1" xfId="67" applyNumberFormat="1" applyFont="1" applyBorder="1" applyAlignment="1">
      <alignment vertic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5" fontId="61" fillId="0" borderId="0" xfId="67" applyNumberFormat="1" applyFont="1" applyBorder="1"/>
    <xf numFmtId="164" fontId="52" fillId="0" borderId="0" xfId="0" applyNumberFormat="1" applyFont="1" applyBorder="1"/>
    <xf numFmtId="0" fontId="52" fillId="0" borderId="4" xfId="0" applyFont="1" applyBorder="1" applyAlignment="1">
      <alignment horizontal="right"/>
    </xf>
    <xf numFmtId="0" fontId="52" fillId="0" borderId="15" xfId="0" applyFont="1" applyBorder="1"/>
    <xf numFmtId="165" fontId="61" fillId="0" borderId="2" xfId="67" applyNumberFormat="1" applyFont="1" applyBorder="1"/>
    <xf numFmtId="0" fontId="61" fillId="0" borderId="4" xfId="0" applyFont="1" applyBorder="1"/>
    <xf numFmtId="165" fontId="61" fillId="0" borderId="14" xfId="67" applyNumberFormat="1" applyFont="1" applyBorder="1"/>
    <xf numFmtId="165" fontId="61" fillId="0" borderId="12" xfId="67" applyNumberFormat="1" applyFont="1" applyBorder="1"/>
    <xf numFmtId="0" fontId="61" fillId="0" borderId="5" xfId="0" applyFont="1" applyBorder="1"/>
    <xf numFmtId="0" fontId="52" fillId="0" borderId="13" xfId="0" applyFont="1" applyFill="1" applyBorder="1" applyAlignment="1">
      <alignment horizontal="right"/>
    </xf>
    <xf numFmtId="0" fontId="52" fillId="0" borderId="11" xfId="0" applyFont="1" applyBorder="1" applyAlignment="1">
      <alignment horizontal="right"/>
    </xf>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xf numFmtId="0" fontId="49" fillId="0" borderId="0" xfId="0" applyFont="1" applyFill="1" applyAlignment="1">
      <alignment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0" fillId="0" borderId="0" xfId="0"/>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63" xfId="111" applyFont="1" applyFill="1" applyBorder="1" applyAlignment="1">
      <alignment horizontal="right" vertic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56" xfId="67" applyNumberFormat="1" applyFont="1" applyFill="1" applyBorder="1" applyAlignment="1">
      <alignment horizontal="right" vertical="center" wrapText="1"/>
    </xf>
    <xf numFmtId="164" fontId="52" fillId="35" borderId="55" xfId="132" applyNumberFormat="1" applyFont="1" applyFill="1" applyBorder="1" applyAlignment="1">
      <alignment horizontal="right" vertical="top" wrapText="1"/>
    </xf>
    <xf numFmtId="165" fontId="52" fillId="35" borderId="56" xfId="67" applyNumberFormat="1" applyFont="1" applyFill="1" applyBorder="1" applyAlignment="1">
      <alignment horizontal="right" vertical="top" wrapText="1"/>
    </xf>
    <xf numFmtId="165" fontId="52" fillId="35" borderId="59" xfId="67" applyNumberFormat="1" applyFont="1" applyFill="1" applyBorder="1" applyAlignment="1">
      <alignment horizontal="right" vertical="top" wrapText="1"/>
    </xf>
    <xf numFmtId="165" fontId="52" fillId="35" borderId="58" xfId="67" applyNumberFormat="1" applyFont="1" applyFill="1" applyBorder="1" applyAlignment="1">
      <alignment horizontal="right" vertical="center" wrapText="1"/>
    </xf>
    <xf numFmtId="164" fontId="52" fillId="35" borderId="72" xfId="132" applyNumberFormat="1" applyFont="1" applyFill="1" applyBorder="1" applyAlignment="1">
      <alignment horizontal="right" vertical="top" wrapText="1"/>
    </xf>
    <xf numFmtId="165" fontId="52" fillId="35" borderId="58" xfId="67" applyNumberFormat="1" applyFont="1" applyFill="1" applyBorder="1" applyAlignment="1">
      <alignment horizontal="right" vertical="top" wrapText="1"/>
    </xf>
    <xf numFmtId="165" fontId="52" fillId="35" borderId="60"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9" fillId="0" borderId="0" xfId="0" applyFont="1"/>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1" fillId="0" borderId="76" xfId="0" applyFont="1" applyBorder="1" applyAlignment="1">
      <alignment horizontal="center" vertical="center" wrapText="1"/>
    </xf>
    <xf numFmtId="0" fontId="51" fillId="0" borderId="77"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0" fontId="51" fillId="35" borderId="78" xfId="0" applyFont="1" applyFill="1" applyBorder="1" applyAlignment="1">
      <alignment horizontal="center" vertical="center" wrapText="1"/>
    </xf>
    <xf numFmtId="0" fontId="51" fillId="35" borderId="79" xfId="0" applyFont="1" applyFill="1" applyBorder="1" applyAlignment="1">
      <alignment horizontal="center" vertical="center" wrapText="1"/>
    </xf>
    <xf numFmtId="0" fontId="51" fillId="35" borderId="77" xfId="0" applyFont="1" applyFill="1" applyBorder="1" applyAlignment="1">
      <alignment horizontal="center" vertical="center" wrapText="1"/>
    </xf>
    <xf numFmtId="0" fontId="51" fillId="35" borderId="76" xfId="0" applyFont="1" applyFill="1" applyBorder="1" applyAlignment="1">
      <alignment horizontal="center" vertical="center" wrapText="1"/>
    </xf>
    <xf numFmtId="0" fontId="51" fillId="35" borderId="81" xfId="0" applyFont="1" applyFill="1" applyBorder="1" applyAlignment="1">
      <alignment horizontal="center" vertical="center" wrapText="1"/>
    </xf>
    <xf numFmtId="0" fontId="51" fillId="35" borderId="82" xfId="0" applyFont="1" applyFill="1" applyBorder="1" applyAlignment="1">
      <alignment horizontal="center" vertical="center" wrapText="1"/>
    </xf>
    <xf numFmtId="0" fontId="51" fillId="37" borderId="73"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0"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0" xfId="132" applyNumberFormat="1" applyFont="1" applyFill="1" applyBorder="1" applyAlignment="1">
      <alignment wrapText="1"/>
    </xf>
    <xf numFmtId="164" fontId="52" fillId="35" borderId="54" xfId="132" applyNumberFormat="1" applyFont="1" applyFill="1" applyBorder="1" applyAlignment="1"/>
    <xf numFmtId="164" fontId="52" fillId="37" borderId="74" xfId="132" applyNumberFormat="1" applyFont="1" applyFill="1" applyBorder="1"/>
    <xf numFmtId="164" fontId="52" fillId="37" borderId="67"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2" fillId="0" borderId="0" xfId="0" applyFont="1" applyAlignment="1">
      <alignment vertical="center"/>
    </xf>
    <xf numFmtId="9" fontId="4" fillId="35" borderId="52" xfId="132" applyFont="1" applyFill="1" applyBorder="1" applyAlignment="1">
      <alignment horizontal="right"/>
    </xf>
    <xf numFmtId="164" fontId="4" fillId="0" borderId="6" xfId="116" applyNumberFormat="1" applyFont="1" applyBorder="1" applyAlignment="1">
      <alignment horizontal="center"/>
    </xf>
    <xf numFmtId="164" fontId="4" fillId="0" borderId="3" xfId="116" applyNumberFormat="1" applyFont="1" applyBorder="1" applyAlignment="1">
      <alignment horizontal="center"/>
    </xf>
    <xf numFmtId="0" fontId="51" fillId="36" borderId="83"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3" xfId="100" applyNumberFormat="1" applyFont="1" applyBorder="1" applyAlignment="1">
      <alignment horizontal="center" wrapText="1"/>
    </xf>
    <xf numFmtId="165" fontId="52" fillId="0" borderId="51" xfId="67" applyNumberFormat="1" applyFont="1" applyBorder="1"/>
    <xf numFmtId="165" fontId="52" fillId="0" borderId="11" xfId="67" applyNumberFormat="1" applyFont="1" applyBorder="1"/>
    <xf numFmtId="165" fontId="52" fillId="35" borderId="11" xfId="67" applyNumberFormat="1" applyFont="1" applyFill="1" applyBorder="1"/>
    <xf numFmtId="165" fontId="52" fillId="0" borderId="11" xfId="67" applyNumberFormat="1" applyFont="1" applyFill="1" applyBorder="1"/>
    <xf numFmtId="165" fontId="52" fillId="35" borderId="84" xfId="67" applyNumberFormat="1" applyFont="1" applyFill="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6" xfId="67" applyNumberFormat="1" applyFont="1" applyBorder="1" applyAlignment="1">
      <alignment horizontal="center"/>
    </xf>
    <xf numFmtId="165" fontId="51" fillId="0" borderId="81" xfId="67" applyNumberFormat="1" applyFont="1" applyBorder="1" applyAlignment="1">
      <alignment horizontal="center"/>
    </xf>
    <xf numFmtId="165" fontId="51" fillId="0" borderId="82"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53" xfId="132" applyFont="1" applyFill="1" applyBorder="1" applyAlignment="1">
      <alignment horizontal="right"/>
    </xf>
    <xf numFmtId="9" fontId="4" fillId="35" borderId="80"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63" fillId="0" borderId="0" xfId="0" applyFont="1" applyBorder="1"/>
    <xf numFmtId="0" fontId="63" fillId="0" borderId="0" xfId="0" applyFont="1"/>
    <xf numFmtId="0" fontId="4" fillId="0" borderId="8" xfId="116" applyFont="1" applyBorder="1" applyAlignment="1">
      <alignment horizontal="center"/>
    </xf>
    <xf numFmtId="0" fontId="4" fillId="0" borderId="13" xfId="116" applyFont="1" applyBorder="1" applyAlignment="1">
      <alignment horizontal="center"/>
    </xf>
    <xf numFmtId="166" fontId="55" fillId="0" borderId="0" xfId="0" applyNumberFormat="1" applyFont="1" applyFill="1" applyBorder="1" applyAlignment="1">
      <alignment vertical="center"/>
    </xf>
    <xf numFmtId="1" fontId="52" fillId="0" borderId="0" xfId="0" applyNumberFormat="1" applyFont="1" applyBorder="1"/>
    <xf numFmtId="0" fontId="4" fillId="0" borderId="87" xfId="0" applyFont="1" applyFill="1" applyBorder="1" applyAlignment="1">
      <alignment horizontal="left"/>
    </xf>
    <xf numFmtId="165" fontId="52" fillId="0" borderId="7" xfId="67" applyNumberFormat="1" applyFont="1" applyBorder="1" applyAlignment="1">
      <alignment horizontal="center"/>
    </xf>
    <xf numFmtId="165" fontId="52" fillId="0" borderId="85" xfId="67" applyNumberFormat="1" applyFont="1" applyBorder="1" applyAlignment="1">
      <alignment horizontal="center"/>
    </xf>
    <xf numFmtId="0" fontId="7" fillId="0" borderId="53" xfId="0" applyFont="1" applyFill="1" applyBorder="1" applyAlignment="1">
      <alignment horizontal="center"/>
    </xf>
    <xf numFmtId="9" fontId="52" fillId="36" borderId="41" xfId="132" applyFont="1" applyFill="1" applyBorder="1" applyAlignment="1">
      <alignment horizontal="center"/>
    </xf>
    <xf numFmtId="165" fontId="4" fillId="0" borderId="2" xfId="67" applyNumberFormat="1" applyFont="1" applyBorder="1"/>
    <xf numFmtId="3" fontId="52"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4" fillId="0" borderId="0" xfId="0" applyFont="1" applyBorder="1" applyAlignment="1">
      <alignment horizontal="left"/>
    </xf>
    <xf numFmtId="0" fontId="54" fillId="0" borderId="0" xfId="82" applyFont="1" applyFill="1" applyAlignment="1" applyProtection="1"/>
    <xf numFmtId="0" fontId="51" fillId="0" borderId="0" xfId="0" applyFont="1" applyFill="1" applyAlignment="1">
      <alignment horizontal="left"/>
    </xf>
    <xf numFmtId="164" fontId="52" fillId="0" borderId="0" xfId="132" applyNumberFormat="1" applyFont="1" applyFill="1" applyBorder="1" applyAlignment="1">
      <alignment vertical="top" wrapText="1"/>
    </xf>
    <xf numFmtId="164" fontId="55" fillId="0" borderId="0" xfId="132" applyNumberFormat="1" applyFont="1" applyFill="1" applyBorder="1" applyAlignment="1">
      <alignment vertical="center"/>
    </xf>
    <xf numFmtId="0" fontId="51" fillId="0" borderId="11" xfId="0" applyFont="1" applyBorder="1" applyAlignment="1"/>
    <xf numFmtId="0" fontId="51" fillId="0" borderId="10" xfId="0" applyFont="1" applyBorder="1" applyAlignment="1"/>
    <xf numFmtId="0" fontId="60" fillId="0" borderId="0" xfId="0" applyFont="1"/>
    <xf numFmtId="3" fontId="52" fillId="0" borderId="5" xfId="0" applyNumberFormat="1" applyFont="1" applyBorder="1" applyAlignment="1">
      <alignment horizontal="left"/>
    </xf>
    <xf numFmtId="0" fontId="58" fillId="34" borderId="13" xfId="0" applyFont="1" applyFill="1" applyBorder="1" applyAlignment="1">
      <alignment horizontal="center" vertical="top"/>
    </xf>
    <xf numFmtId="0" fontId="58" fillId="34" borderId="8" xfId="0" applyFont="1" applyFill="1" applyBorder="1" applyAlignment="1">
      <alignment vertical="top"/>
    </xf>
    <xf numFmtId="3" fontId="52" fillId="36" borderId="90" xfId="0" applyNumberFormat="1" applyFont="1" applyFill="1" applyBorder="1" applyAlignment="1">
      <alignment horizontal="left"/>
    </xf>
    <xf numFmtId="3" fontId="52" fillId="36" borderId="90" xfId="0" applyNumberFormat="1" applyFont="1" applyFill="1" applyBorder="1"/>
    <xf numFmtId="3" fontId="52" fillId="36" borderId="91" xfId="0" applyNumberFormat="1" applyFont="1" applyFill="1" applyBorder="1"/>
    <xf numFmtId="3" fontId="52" fillId="36" borderId="93" xfId="0" applyNumberFormat="1" applyFont="1" applyFill="1" applyBorder="1"/>
    <xf numFmtId="164" fontId="52" fillId="36" borderId="93" xfId="0" applyNumberFormat="1" applyFont="1" applyFill="1" applyBorder="1"/>
    <xf numFmtId="0" fontId="52" fillId="36" borderId="98" xfId="0" applyFont="1" applyFill="1" applyBorder="1"/>
    <xf numFmtId="164" fontId="52" fillId="36" borderId="99" xfId="0" applyNumberFormat="1" applyFont="1" applyFill="1" applyBorder="1"/>
    <xf numFmtId="164" fontId="52" fillId="36" borderId="100" xfId="0" applyNumberFormat="1" applyFont="1" applyFill="1" applyBorder="1"/>
    <xf numFmtId="167" fontId="4" fillId="0" borderId="1" xfId="132" applyNumberFormat="1" applyFont="1" applyBorder="1"/>
    <xf numFmtId="164" fontId="7" fillId="0" borderId="1" xfId="132" applyNumberFormat="1" applyFont="1" applyBorder="1"/>
    <xf numFmtId="165" fontId="52" fillId="37" borderId="101" xfId="0" applyNumberFormat="1" applyFont="1" applyFill="1" applyBorder="1" applyAlignment="1">
      <alignment wrapText="1"/>
    </xf>
    <xf numFmtId="9" fontId="0" fillId="0" borderId="0" xfId="132" applyFont="1"/>
    <xf numFmtId="0" fontId="52" fillId="0" borderId="10" xfId="0" applyFont="1" applyBorder="1" applyAlignment="1">
      <alignment vertical="top"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3" fontId="52" fillId="0" borderId="11" xfId="67" applyNumberFormat="1" applyFont="1" applyBorder="1"/>
    <xf numFmtId="3" fontId="52" fillId="0" borderId="11" xfId="0" applyNumberFormat="1" applyFont="1" applyBorder="1"/>
    <xf numFmtId="165" fontId="52" fillId="0" borderId="8" xfId="67" applyNumberFormat="1" applyFont="1" applyBorder="1"/>
    <xf numFmtId="164" fontId="52" fillId="0" borderId="6" xfId="132" applyNumberFormat="1" applyFont="1" applyBorder="1"/>
    <xf numFmtId="164" fontId="52" fillId="0" borderId="2" xfId="132" applyNumberFormat="1" applyFont="1" applyBorder="1"/>
    <xf numFmtId="165" fontId="52" fillId="0" borderId="13" xfId="67" applyNumberFormat="1" applyFont="1" applyBorder="1"/>
    <xf numFmtId="164" fontId="52" fillId="0" borderId="14" xfId="132" applyNumberFormat="1" applyFont="1" applyBorder="1"/>
    <xf numFmtId="164" fontId="52" fillId="0" borderId="12" xfId="132" applyNumberFormat="1" applyFont="1" applyBorder="1"/>
    <xf numFmtId="165" fontId="52" fillId="0" borderId="11" xfId="0" applyNumberFormat="1" applyFont="1" applyBorder="1"/>
    <xf numFmtId="164" fontId="52" fillId="0" borderId="15" xfId="132" applyNumberFormat="1" applyFont="1" applyBorder="1"/>
    <xf numFmtId="164" fontId="52" fillId="0" borderId="10" xfId="132" applyNumberFormat="1" applyFont="1" applyBorder="1"/>
    <xf numFmtId="164" fontId="52" fillId="0" borderId="3" xfId="132" applyNumberFormat="1" applyFont="1" applyBorder="1"/>
    <xf numFmtId="164" fontId="52" fillId="0" borderId="4" xfId="132" applyNumberFormat="1" applyFont="1" applyBorder="1"/>
    <xf numFmtId="164" fontId="52" fillId="0" borderId="5" xfId="132" applyNumberFormat="1" applyFont="1" applyBorder="1"/>
    <xf numFmtId="0" fontId="52" fillId="0" borderId="13" xfId="0" applyFont="1" applyBorder="1" applyAlignment="1">
      <alignment horizontal="right"/>
    </xf>
    <xf numFmtId="0" fontId="52" fillId="0" borderId="14" xfId="0" applyFont="1" applyBorder="1" applyAlignment="1">
      <alignment horizontal="right"/>
    </xf>
    <xf numFmtId="0" fontId="52" fillId="0" borderId="12" xfId="0" applyFont="1" applyBorder="1" applyAlignment="1">
      <alignment horizontal="right"/>
    </xf>
    <xf numFmtId="0" fontId="7" fillId="0" borderId="11" xfId="105" applyFont="1" applyBorder="1"/>
    <xf numFmtId="3" fontId="7" fillId="0" borderId="15" xfId="105" applyNumberFormat="1" applyFont="1" applyBorder="1"/>
    <xf numFmtId="3" fontId="7" fillId="0" borderId="10" xfId="105" applyNumberFormat="1" applyFont="1" applyBorder="1"/>
    <xf numFmtId="0" fontId="52" fillId="0" borderId="1" xfId="0" applyFont="1" applyFill="1" applyBorder="1" applyAlignment="1">
      <alignment vertical="top" wrapText="1"/>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52" fillId="0" borderId="1" xfId="132" applyNumberFormat="1" applyFont="1" applyBorder="1" applyAlignment="1">
      <alignment vertical="center"/>
    </xf>
    <xf numFmtId="3" fontId="52" fillId="0" borderId="5" xfId="67" applyNumberFormat="1" applyFont="1" applyFill="1" applyBorder="1"/>
    <xf numFmtId="0" fontId="7" fillId="0" borderId="3" xfId="0" applyFont="1" applyFill="1" applyBorder="1" applyAlignment="1">
      <alignment horizontal="center" wrapText="1"/>
    </xf>
    <xf numFmtId="0" fontId="7" fillId="0" borderId="1" xfId="0" applyFont="1" applyFill="1" applyBorder="1" applyAlignment="1">
      <alignment horizontal="center" wrapText="1"/>
    </xf>
    <xf numFmtId="3" fontId="52" fillId="0" borderId="5" xfId="0" applyNumberFormat="1" applyFont="1" applyFill="1" applyBorder="1" applyAlignment="1">
      <alignment horizontal="right"/>
    </xf>
    <xf numFmtId="3" fontId="52" fillId="0" borderId="1" xfId="0" applyNumberFormat="1" applyFont="1" applyFill="1" applyBorder="1"/>
    <xf numFmtId="3" fontId="52" fillId="0" borderId="12" xfId="67" applyNumberFormat="1" applyFont="1" applyFill="1" applyBorder="1"/>
    <xf numFmtId="0" fontId="7" fillId="0" borderId="9" xfId="0" applyFont="1" applyFill="1" applyBorder="1" applyAlignment="1">
      <alignment horizontal="center" wrapText="1"/>
    </xf>
    <xf numFmtId="165" fontId="52" fillId="0" borderId="9" xfId="67" applyNumberFormat="1" applyFont="1" applyBorder="1" applyAlignment="1">
      <alignment horizontal="right"/>
    </xf>
    <xf numFmtId="3" fontId="52" fillId="0" borderId="1" xfId="67" applyNumberFormat="1" applyFont="1" applyFill="1" applyBorder="1" applyAlignment="1">
      <alignment horizontal="right" vertic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55" fillId="38" borderId="9" xfId="0" applyFont="1" applyFill="1" applyBorder="1" applyAlignment="1">
      <alignment vertical="center"/>
    </xf>
    <xf numFmtId="0" fontId="55" fillId="38" borderId="0" xfId="0" applyFont="1" applyFill="1" applyBorder="1" applyAlignment="1">
      <alignment vertical="center"/>
    </xf>
    <xf numFmtId="0" fontId="55" fillId="38" borderId="2" xfId="0" applyFont="1" applyFill="1" applyBorder="1" applyAlignment="1">
      <alignment vertical="center"/>
    </xf>
    <xf numFmtId="0" fontId="7" fillId="38" borderId="88" xfId="0" applyFont="1" applyFill="1" applyBorder="1" applyAlignment="1">
      <alignment horizontal="center" vertical="center"/>
    </xf>
    <xf numFmtId="0" fontId="7" fillId="38" borderId="44" xfId="0" applyFont="1" applyFill="1" applyBorder="1" applyAlignment="1">
      <alignment horizontal="center" vertical="center" wrapText="1"/>
    </xf>
    <xf numFmtId="0" fontId="55" fillId="38" borderId="4" xfId="0" applyFont="1" applyFill="1" applyBorder="1" applyAlignment="1">
      <alignment vertical="center"/>
    </xf>
    <xf numFmtId="0" fontId="55" fillId="38" borderId="1" xfId="0" applyFont="1" applyFill="1" applyBorder="1" applyAlignment="1">
      <alignment vertical="center"/>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7" xfId="0" applyNumberFormat="1" applyFont="1" applyBorder="1"/>
    <xf numFmtId="0" fontId="7" fillId="0" borderId="8" xfId="0" applyFont="1" applyBorder="1" applyAlignment="1">
      <alignment horizontal="center"/>
    </xf>
    <xf numFmtId="3" fontId="52" fillId="0" borderId="9" xfId="0" applyNumberFormat="1" applyFont="1" applyBorder="1" applyAlignment="1">
      <alignment horizontal="right"/>
    </xf>
    <xf numFmtId="3" fontId="52" fillId="0" borderId="2" xfId="0" applyNumberFormat="1" applyFont="1" applyBorder="1" applyAlignment="1">
      <alignment horizontal="right"/>
    </xf>
    <xf numFmtId="0" fontId="7" fillId="0" borderId="112" xfId="0" applyFont="1" applyFill="1" applyBorder="1" applyAlignment="1">
      <alignment horizontal="center"/>
    </xf>
    <xf numFmtId="165" fontId="52" fillId="0" borderId="7" xfId="67" applyNumberFormat="1" applyFont="1" applyFill="1" applyBorder="1" applyAlignment="1">
      <alignment horizontal="center"/>
    </xf>
    <xf numFmtId="0" fontId="7" fillId="0" borderId="76" xfId="0" applyFont="1" applyFill="1" applyBorder="1" applyAlignment="1">
      <alignment horizontal="center"/>
    </xf>
    <xf numFmtId="0" fontId="7" fillId="0" borderId="113" xfId="0" applyFont="1" applyFill="1" applyBorder="1" applyAlignment="1">
      <alignment horizontal="center"/>
    </xf>
    <xf numFmtId="0" fontId="7" fillId="0" borderId="81" xfId="0" applyFont="1" applyFill="1" applyBorder="1" applyAlignment="1">
      <alignment horizontal="center"/>
    </xf>
    <xf numFmtId="3" fontId="52" fillId="0" borderId="7" xfId="67" applyNumberFormat="1" applyFont="1" applyFill="1" applyBorder="1" applyAlignment="1">
      <alignment horizontal="center"/>
    </xf>
    <xf numFmtId="3" fontId="52" fillId="0" borderId="7" xfId="132" applyNumberFormat="1" applyFont="1" applyFill="1" applyBorder="1" applyAlignment="1">
      <alignment horizontal="center"/>
    </xf>
    <xf numFmtId="164" fontId="52" fillId="0" borderId="114" xfId="132" applyNumberFormat="1" applyFont="1" applyFill="1" applyBorder="1" applyAlignment="1">
      <alignment horizontal="center"/>
    </xf>
    <xf numFmtId="3" fontId="52" fillId="0" borderId="3" xfId="67" applyNumberFormat="1" applyFont="1" applyFill="1" applyBorder="1" applyAlignment="1">
      <alignment horizontal="center"/>
    </xf>
    <xf numFmtId="3" fontId="52" fillId="0" borderId="3" xfId="132" applyNumberFormat="1" applyFont="1" applyFill="1" applyBorder="1" applyAlignment="1">
      <alignment horizontal="center"/>
    </xf>
    <xf numFmtId="164" fontId="52" fillId="0" borderId="80" xfId="132" applyNumberFormat="1" applyFont="1" applyFill="1" applyBorder="1" applyAlignment="1">
      <alignment horizontal="center"/>
    </xf>
    <xf numFmtId="1" fontId="51" fillId="36" borderId="83" xfId="67" applyNumberFormat="1" applyFont="1" applyFill="1" applyBorder="1" applyAlignment="1">
      <alignment horizontal="center"/>
    </xf>
    <xf numFmtId="0" fontId="52" fillId="0" borderId="3" xfId="0" applyFont="1" applyBorder="1"/>
    <xf numFmtId="0" fontId="52" fillId="0" borderId="49" xfId="0" applyFont="1" applyBorder="1" applyAlignment="1">
      <alignment wrapText="1"/>
    </xf>
    <xf numFmtId="0" fontId="51" fillId="0" borderId="65" xfId="0" applyFont="1" applyBorder="1" applyAlignment="1">
      <alignment horizontal="right"/>
    </xf>
    <xf numFmtId="165" fontId="51" fillId="0" borderId="115" xfId="67" applyNumberFormat="1" applyFont="1" applyBorder="1" applyAlignment="1">
      <alignment horizontal="right"/>
    </xf>
    <xf numFmtId="0" fontId="51" fillId="37" borderId="116" xfId="0" applyFont="1" applyFill="1" applyBorder="1" applyAlignment="1">
      <alignment horizontal="center" vertical="center" wrapText="1"/>
    </xf>
    <xf numFmtId="165" fontId="52" fillId="37" borderId="66" xfId="0" applyNumberFormat="1" applyFont="1" applyFill="1" applyBorder="1" applyAlignment="1">
      <alignment wrapText="1"/>
    </xf>
    <xf numFmtId="164" fontId="4" fillId="0" borderId="1" xfId="116" applyNumberFormat="1" applyFont="1" applyBorder="1" applyAlignment="1">
      <alignment horizontal="center"/>
    </xf>
    <xf numFmtId="0" fontId="52" fillId="0" borderId="106" xfId="0" applyFont="1" applyBorder="1"/>
    <xf numFmtId="0" fontId="51" fillId="0" borderId="108" xfId="0" applyFont="1" applyBorder="1" applyAlignment="1">
      <alignment wrapText="1"/>
    </xf>
    <xf numFmtId="168" fontId="51" fillId="0" borderId="1" xfId="134" applyNumberFormat="1" applyFont="1" applyBorder="1" applyAlignment="1">
      <alignment horizontal="center" wrapText="1"/>
    </xf>
    <xf numFmtId="0" fontId="51" fillId="0" borderId="108" xfId="0" applyFont="1" applyBorder="1"/>
    <xf numFmtId="168" fontId="52" fillId="0" borderId="1" xfId="134" applyNumberFormat="1" applyFont="1" applyBorder="1" applyAlignment="1">
      <alignment horizontal="center"/>
    </xf>
    <xf numFmtId="165" fontId="52" fillId="0" borderId="1" xfId="67" applyNumberFormat="1" applyFont="1" applyBorder="1" applyAlignment="1">
      <alignment horizontal="center"/>
    </xf>
    <xf numFmtId="9" fontId="52" fillId="0" borderId="107" xfId="132" applyFont="1" applyBorder="1" applyAlignment="1">
      <alignment horizontal="center"/>
    </xf>
    <xf numFmtId="0" fontId="51" fillId="0" borderId="109" xfId="0" applyFont="1" applyBorder="1"/>
    <xf numFmtId="168" fontId="52" fillId="0" borderId="110" xfId="134" applyNumberFormat="1" applyFont="1" applyBorder="1" applyAlignment="1">
      <alignment horizontal="center"/>
    </xf>
    <xf numFmtId="165" fontId="52" fillId="0" borderId="110" xfId="67" applyNumberFormat="1" applyFont="1" applyBorder="1" applyAlignment="1">
      <alignment horizontal="center"/>
    </xf>
    <xf numFmtId="9" fontId="52" fillId="0" borderId="111" xfId="132" applyFont="1" applyBorder="1" applyAlignment="1">
      <alignment horizontal="center"/>
    </xf>
    <xf numFmtId="0" fontId="0" fillId="0" borderId="0" xfId="0"/>
    <xf numFmtId="0" fontId="0" fillId="0" borderId="0" xfId="0" applyNumberFormat="1"/>
    <xf numFmtId="49" fontId="0" fillId="0" borderId="0" xfId="0" applyNumberFormat="1"/>
    <xf numFmtId="0" fontId="4" fillId="0" borderId="0" xfId="105" applyFont="1" applyFill="1" applyBorder="1" applyAlignment="1"/>
    <xf numFmtId="49" fontId="0" fillId="0" borderId="0" xfId="0" applyNumberFormat="1" applyBorder="1"/>
    <xf numFmtId="0" fontId="0" fillId="0" borderId="0" xfId="0" applyBorder="1"/>
    <xf numFmtId="0" fontId="51" fillId="0" borderId="11" xfId="0" applyFont="1" applyBorder="1" applyAlignment="1">
      <alignment horizontal="left"/>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5" fillId="38" borderId="10" xfId="0" applyFont="1" applyFill="1" applyBorder="1" applyAlignment="1">
      <alignment horizontal="left" vertical="center"/>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1" xfId="0" applyFont="1" applyBorder="1" applyAlignment="1">
      <alignment horizontal="center"/>
    </xf>
    <xf numFmtId="0" fontId="51" fillId="0" borderId="8" xfId="0" applyFont="1" applyBorder="1" applyAlignment="1">
      <alignment horizontal="left"/>
    </xf>
    <xf numFmtId="0" fontId="52" fillId="0" borderId="0" xfId="0" applyFont="1" applyFill="1" applyBorder="1" applyAlignment="1">
      <alignment horizontal="left" vertical="top" wrapText="1"/>
    </xf>
    <xf numFmtId="0" fontId="52" fillId="0" borderId="0" xfId="0" applyFont="1" applyBorder="1" applyAlignment="1">
      <alignment vertical="top"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0" xfId="112" applyFont="1" applyAlignment="1">
      <alignment horizontal="left"/>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165" fontId="52" fillId="0" borderId="6" xfId="67" applyNumberFormat="1" applyFont="1" applyBorder="1"/>
    <xf numFmtId="165" fontId="4" fillId="0" borderId="3" xfId="67" applyNumberFormat="1" applyFont="1" applyFill="1" applyBorder="1"/>
    <xf numFmtId="165" fontId="52" fillId="0" borderId="4" xfId="67" applyNumberFormat="1" applyFont="1" applyFill="1" applyBorder="1"/>
    <xf numFmtId="165" fontId="52" fillId="0" borderId="5" xfId="67" applyNumberFormat="1" applyFont="1" applyFill="1" applyBorder="1"/>
    <xf numFmtId="165" fontId="52" fillId="0" borderId="3" xfId="67" applyNumberFormat="1" applyFont="1" applyFill="1" applyBorder="1"/>
    <xf numFmtId="164" fontId="52" fillId="0" borderId="5" xfId="132" applyNumberFormat="1" applyFont="1" applyFill="1" applyBorder="1" applyAlignment="1">
      <alignment horizontal="center" vertical="top" wrapText="1"/>
    </xf>
    <xf numFmtId="164" fontId="52" fillId="0" borderId="14" xfId="132" applyNumberFormat="1" applyFont="1" applyFill="1" applyBorder="1" applyAlignment="1">
      <alignment horizontal="center" vertical="top" wrapText="1"/>
    </xf>
    <xf numFmtId="165" fontId="4" fillId="0" borderId="0" xfId="0" applyNumberFormat="1" applyFont="1" applyFill="1" applyBorder="1"/>
    <xf numFmtId="165" fontId="4" fillId="0" borderId="0" xfId="67" applyNumberFormat="1" applyFont="1" applyFill="1" applyBorder="1"/>
    <xf numFmtId="0" fontId="52" fillId="0" borderId="0" xfId="0" applyFont="1" applyFill="1" applyAlignment="1"/>
    <xf numFmtId="3" fontId="52" fillId="0" borderId="53" xfId="0" applyNumberFormat="1" applyFont="1" applyBorder="1"/>
    <xf numFmtId="3" fontId="52" fillId="0" borderId="54" xfId="0" applyNumberFormat="1" applyFont="1" applyBorder="1"/>
    <xf numFmtId="3" fontId="52" fillId="35" borderId="53" xfId="0" applyNumberFormat="1" applyFont="1" applyFill="1" applyBorder="1"/>
    <xf numFmtId="3" fontId="52" fillId="35" borderId="80" xfId="0" applyNumberFormat="1" applyFont="1" applyFill="1" applyBorder="1"/>
    <xf numFmtId="3" fontId="52" fillId="35" borderId="54" xfId="0" applyNumberFormat="1" applyFont="1" applyFill="1" applyBorder="1"/>
    <xf numFmtId="0" fontId="51" fillId="0" borderId="1" xfId="0" applyFont="1" applyFill="1" applyBorder="1" applyAlignment="1">
      <alignment horizontal="center" wrapText="1"/>
    </xf>
    <xf numFmtId="0" fontId="51" fillId="0" borderId="1" xfId="0" applyFont="1" applyFill="1" applyBorder="1" applyAlignment="1">
      <alignment horizontal="center"/>
    </xf>
    <xf numFmtId="0" fontId="51" fillId="0" borderId="7" xfId="0" applyFont="1" applyFill="1" applyBorder="1" applyAlignment="1">
      <alignment horizontal="center"/>
    </xf>
    <xf numFmtId="167" fontId="52" fillId="0" borderId="0" xfId="0" applyNumberFormat="1" applyFont="1"/>
    <xf numFmtId="9" fontId="52" fillId="0" borderId="0" xfId="132" applyFont="1"/>
    <xf numFmtId="165" fontId="51" fillId="0" borderId="5" xfId="67" applyNumberFormat="1" applyFont="1" applyBorder="1" applyAlignment="1">
      <alignment horizontal="center" wrapText="1"/>
    </xf>
    <xf numFmtId="165" fontId="51" fillId="0" borderId="81" xfId="67" applyNumberFormat="1" applyFont="1" applyBorder="1" applyAlignment="1">
      <alignment horizontal="center" wrapText="1"/>
    </xf>
    <xf numFmtId="0" fontId="52" fillId="0" borderId="0" xfId="0" applyNumberFormat="1" applyFont="1" applyBorder="1"/>
    <xf numFmtId="0" fontId="7" fillId="38" borderId="11" xfId="92" applyFont="1" applyFill="1" applyBorder="1" applyAlignment="1">
      <alignment horizontal="left" vertical="center"/>
    </xf>
    <xf numFmtId="0" fontId="55" fillId="38" borderId="10" xfId="92" applyFont="1" applyFill="1" applyBorder="1" applyAlignment="1">
      <alignment horizontal="center" vertical="center"/>
    </xf>
    <xf numFmtId="0" fontId="7" fillId="38" borderId="8" xfId="105" applyFont="1" applyFill="1" applyBorder="1" applyAlignment="1">
      <alignment horizontal="left" vertical="center"/>
    </xf>
    <xf numFmtId="0" fontId="55" fillId="38" borderId="7" xfId="105" applyFont="1" applyFill="1" applyBorder="1" applyAlignment="1">
      <alignment vertical="center"/>
    </xf>
    <xf numFmtId="0" fontId="55" fillId="38" borderId="6" xfId="105" applyFont="1" applyFill="1" applyBorder="1" applyAlignment="1">
      <alignmen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5" fillId="38" borderId="10" xfId="0" applyFont="1" applyFill="1" applyBorder="1" applyAlignment="1">
      <alignment horizontal="left"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103" xfId="0" applyFont="1" applyBorder="1" applyAlignment="1">
      <alignment horizontal="center"/>
    </xf>
    <xf numFmtId="0" fontId="51" fillId="0" borderId="104" xfId="0" applyFont="1" applyBorder="1" applyAlignment="1">
      <alignment horizontal="center"/>
    </xf>
    <xf numFmtId="0" fontId="51" fillId="0" borderId="105"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07" xfId="132" applyFont="1" applyBorder="1" applyAlignment="1">
      <alignment horizontal="center" wrapText="1"/>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2" fillId="0" borderId="0" xfId="0" applyFont="1" applyBorder="1" applyAlignment="1">
      <alignment vertical="top" wrapText="1"/>
    </xf>
    <xf numFmtId="0" fontId="51" fillId="0" borderId="0" xfId="0" applyFont="1" applyAlignment="1">
      <alignment horizontal="center" vertical="top" wrapText="1"/>
    </xf>
    <xf numFmtId="0" fontId="6" fillId="0" borderId="3" xfId="107" applyFont="1" applyFill="1" applyBorder="1" applyAlignment="1">
      <alignment horizontal="center" vertical="center"/>
    </xf>
    <xf numFmtId="0" fontId="6" fillId="0" borderId="5" xfId="107" applyFont="1" applyFill="1" applyBorder="1" applyAlignment="1">
      <alignment horizontal="center" vertical="center"/>
    </xf>
    <xf numFmtId="0" fontId="6" fillId="0" borderId="61" xfId="107" applyFont="1" applyFill="1" applyBorder="1" applyAlignment="1">
      <alignment horizontal="center" vertical="center"/>
    </xf>
    <xf numFmtId="0" fontId="6" fillId="0" borderId="62" xfId="107" applyFont="1" applyFill="1" applyBorder="1" applyAlignment="1">
      <alignment horizontal="center" vertical="center"/>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6" fillId="0" borderId="68" xfId="107" applyFont="1" applyFill="1" applyBorder="1" applyAlignment="1">
      <alignment horizontal="center" vertical="center"/>
    </xf>
    <xf numFmtId="0" fontId="6" fillId="0" borderId="69" xfId="107" applyFont="1" applyFill="1" applyBorder="1" applyAlignment="1">
      <alignment horizontal="center" vertical="center"/>
    </xf>
    <xf numFmtId="0" fontId="6" fillId="0" borderId="65" xfId="107" applyFont="1" applyFill="1" applyBorder="1" applyAlignment="1">
      <alignment horizontal="center" vertical="center"/>
    </xf>
    <xf numFmtId="0" fontId="6" fillId="0" borderId="66" xfId="107" applyFont="1" applyFill="1" applyBorder="1" applyAlignment="1">
      <alignment horizontal="center" vertical="center"/>
    </xf>
    <xf numFmtId="0" fontId="51" fillId="0" borderId="4" xfId="0" applyFont="1" applyBorder="1" applyAlignment="1">
      <alignment horizontal="center" vertical="center"/>
    </xf>
    <xf numFmtId="0" fontId="51" fillId="36" borderId="89" xfId="0" applyFont="1" applyFill="1" applyBorder="1" applyAlignment="1">
      <alignment horizontal="center" vertical="center"/>
    </xf>
    <xf numFmtId="0" fontId="51" fillId="36" borderId="92" xfId="0" applyFont="1" applyFill="1" applyBorder="1" applyAlignment="1">
      <alignment horizontal="center" vertical="center"/>
    </xf>
    <xf numFmtId="0" fontId="51" fillId="36" borderId="94" xfId="0" applyFont="1" applyFill="1" applyBorder="1" applyAlignment="1">
      <alignment horizontal="center" vertical="center"/>
    </xf>
    <xf numFmtId="0" fontId="51" fillId="36" borderId="95" xfId="0" applyFont="1" applyFill="1" applyBorder="1" applyAlignment="1">
      <alignment horizontal="center" vertical="center"/>
    </xf>
    <xf numFmtId="0" fontId="51" fillId="36" borderId="96" xfId="0" applyFont="1" applyFill="1" applyBorder="1" applyAlignment="1">
      <alignment horizontal="center" vertical="center"/>
    </xf>
    <xf numFmtId="0" fontId="51" fillId="36" borderId="97" xfId="0" applyFont="1" applyFill="1" applyBorder="1" applyAlignment="1">
      <alignment horizontal="center" vertical="center"/>
    </xf>
    <xf numFmtId="0" fontId="51" fillId="0" borderId="1" xfId="0" applyFont="1" applyBorder="1" applyAlignment="1">
      <alignment horizontal="left"/>
    </xf>
    <xf numFmtId="0" fontId="55" fillId="38"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55" fillId="38" borderId="9" xfId="0" applyFont="1" applyFill="1" applyBorder="1" applyAlignment="1">
      <alignment horizontal="left" vertical="center"/>
    </xf>
    <xf numFmtId="0" fontId="55" fillId="38" borderId="0" xfId="0" applyFont="1" applyFill="1" applyBorder="1" applyAlignment="1">
      <alignment horizontal="left" vertic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102" xfId="0" applyFont="1" applyBorder="1" applyAlignment="1">
      <alignment horizontal="center" vertical="center" wrapText="1"/>
    </xf>
    <xf numFmtId="0" fontId="7" fillId="33" borderId="9" xfId="0" applyFont="1" applyFill="1" applyBorder="1" applyAlignment="1">
      <alignment horizontal="center" wrapText="1"/>
    </xf>
    <xf numFmtId="0" fontId="55"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5"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4" fillId="0" borderId="11" xfId="0" applyFont="1" applyBorder="1" applyAlignment="1">
      <alignment horizontal="left"/>
    </xf>
    <xf numFmtId="0" fontId="4" fillId="0" borderId="10" xfId="0" applyFont="1" applyBorder="1" applyAlignment="1">
      <alignment horizontal="left"/>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Alignment="1">
      <alignment horizontal="left"/>
    </xf>
    <xf numFmtId="0" fontId="51" fillId="0" borderId="3" xfId="0" applyFont="1" applyBorder="1" applyAlignment="1">
      <alignment horizontal="center"/>
    </xf>
    <xf numFmtId="0" fontId="7" fillId="0" borderId="76" xfId="0" applyFont="1" applyFill="1" applyBorder="1" applyAlignment="1">
      <alignment horizontal="center" wrapText="1"/>
    </xf>
    <xf numFmtId="0" fontId="7" fillId="0" borderId="81" xfId="0" applyFont="1" applyFill="1" applyBorder="1" applyAlignment="1">
      <alignment horizontal="center" wrapText="1"/>
    </xf>
    <xf numFmtId="0" fontId="7" fillId="0" borderId="82"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14" xfId="112" applyFont="1" applyBorder="1" applyAlignment="1">
      <alignment horizontal="center"/>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51" fillId="0" borderId="3" xfId="0" applyFont="1" applyFill="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6" xfId="0" applyNumberFormat="1" applyFont="1" applyBorder="1" applyAlignment="1">
      <alignment horizontal="center"/>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3" xfId="100" applyNumberFormat="1" applyFont="1" applyBorder="1" applyAlignment="1">
      <alignment horizontal="center" vertical="center" wrapText="1"/>
    </xf>
    <xf numFmtId="0" fontId="7" fillId="0" borderId="74" xfId="100" applyNumberFormat="1"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4" builtinId="4"/>
    <cellStyle name="Explanatory Text" xfId="70" builtinId="53" customBuiltin="1"/>
    <cellStyle name="Explanatory Text 2" xfId="71"/>
    <cellStyle name="Followed Hyperlink" xfId="133" builtinId="9" hidden="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F05D67"/>
      <color rgb="FF005F84"/>
      <color rgb="FFDFACA9"/>
      <color rgb="FF8BD1E5"/>
      <color rgb="FFF6B11A"/>
      <color rgb="FF00B189"/>
      <color rgb="FF01B6FF"/>
      <color rgb="FFEDF3F9"/>
      <color rgb="FFF9FBFD"/>
      <color rgb="FFF8E0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18592709575208005"/>
          <c:y val="8.99771499150841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69839351674080064"/>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28583.499506337499</c:v>
              </c:pt>
              <c:pt idx="1">
                <c:v>37100.176219041103</c:v>
              </c:pt>
              <c:pt idx="2">
                <c:v>36211.979839424203</c:v>
              </c:pt>
              <c:pt idx="3">
                <c:v>55482.923360957699</c:v>
              </c:pt>
              <c:pt idx="4">
                <c:v>67394.582970296993</c:v>
              </c:pt>
              <c:pt idx="5">
                <c:v>54864.4925925926</c:v>
              </c:pt>
            </c:numLit>
          </c:val>
          <c:extLst xmlns:c16r2="http://schemas.microsoft.com/office/drawing/2015/06/chart">
            <c:ext xmlns:c16="http://schemas.microsoft.com/office/drawing/2014/chart" uri="{C3380CC4-5D6E-409C-BE32-E72D297353CC}">
              <c16:uniqueId val="{00000000-28C0-43E5-85E1-9A5EE8E6531F}"/>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36860.936207233703</c:v>
              </c:pt>
              <c:pt idx="1">
                <c:v>45637.318239462897</c:v>
              </c:pt>
              <c:pt idx="2">
                <c:v>47266.814920634897</c:v>
              </c:pt>
              <c:pt idx="3">
                <c:v>65379.195150343599</c:v>
              </c:pt>
              <c:pt idx="4">
                <c:v>79361.068105263097</c:v>
              </c:pt>
              <c:pt idx="5">
                <c:v>124457.11553990599</c:v>
              </c:pt>
            </c:numLit>
          </c:val>
          <c:extLst xmlns:c16r2="http://schemas.microsoft.com/office/drawing/2015/06/chart">
            <c:ext xmlns:c16="http://schemas.microsoft.com/office/drawing/2014/chart" uri="{C3380CC4-5D6E-409C-BE32-E72D297353CC}">
              <c16:uniqueId val="{00000001-28C0-43E5-85E1-9A5EE8E6531F}"/>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45428.9726413182</c:v>
              </c:pt>
              <c:pt idx="1">
                <c:v>55248.881286458301</c:v>
              </c:pt>
              <c:pt idx="2">
                <c:v>60851.651870302303</c:v>
              </c:pt>
              <c:pt idx="3">
                <c:v>80466.0119793622</c:v>
              </c:pt>
              <c:pt idx="4">
                <c:v>91352.407730496503</c:v>
              </c:pt>
              <c:pt idx="5">
                <c:v>256927.45791919201</c:v>
              </c:pt>
            </c:numLit>
          </c:val>
          <c:extLst xmlns:c16r2="http://schemas.microsoft.com/office/drawing/2015/06/chart">
            <c:ext xmlns:c16="http://schemas.microsoft.com/office/drawing/2014/chart" uri="{C3380CC4-5D6E-409C-BE32-E72D297353CC}">
              <c16:uniqueId val="{00000002-28C0-43E5-85E1-9A5EE8E6531F}"/>
            </c:ext>
          </c:extLst>
        </c:ser>
        <c:dLbls>
          <c:showLegendKey val="0"/>
          <c:showVal val="0"/>
          <c:showCatName val="0"/>
          <c:showSerName val="0"/>
          <c:showPercent val="0"/>
          <c:showBubbleSize val="0"/>
        </c:dLbls>
        <c:gapWidth val="50"/>
        <c:axId val="284328288"/>
        <c:axId val="284328848"/>
      </c:barChart>
      <c:catAx>
        <c:axId val="284328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84328848"/>
        <c:crosses val="autoZero"/>
        <c:auto val="1"/>
        <c:lblAlgn val="ctr"/>
        <c:lblOffset val="100"/>
        <c:noMultiLvlLbl val="0"/>
      </c:catAx>
      <c:valAx>
        <c:axId val="2843288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84328288"/>
        <c:crosses val="autoZero"/>
        <c:crossBetween val="between"/>
      </c:valAx>
      <c:spPr>
        <a:noFill/>
        <a:ln>
          <a:noFill/>
        </a:ln>
        <a:effectLst/>
      </c:spPr>
    </c:plotArea>
    <c:legend>
      <c:legendPos val="r"/>
      <c:layout>
        <c:manualLayout>
          <c:xMode val="edge"/>
          <c:yMode val="edge"/>
          <c:x val="0.8272838853666199"/>
          <c:y val="0.38938897943879464"/>
          <c:w val="0.16497936310773759"/>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505E-2"/>
          <c:y val="0.13930555555555599"/>
          <c:w val="0.87232174103237103"/>
          <c:h val="0.621080125400992"/>
        </c:manualLayout>
      </c:layout>
      <c:barChart>
        <c:barDir val="col"/>
        <c:grouping val="clustered"/>
        <c:varyColors val="0"/>
        <c:ser>
          <c:idx val="0"/>
          <c:order val="0"/>
          <c:tx>
            <c:strRef>
              <c:f>'HS to Coll. '!$A$22</c:f>
              <c:strCache>
                <c:ptCount val="1"/>
                <c:pt idx="0">
                  <c:v>South Texas</c:v>
                </c:pt>
              </c:strCache>
            </c:strRef>
          </c:tx>
          <c:spPr>
            <a:solidFill>
              <a:srgbClr val="F05D6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0.23928970752662862</c:v>
                </c:pt>
                <c:pt idx="1">
                  <c:v>0.24513034779026657</c:v>
                </c:pt>
                <c:pt idx="2">
                  <c:v>3.5735302771729538E-2</c:v>
                </c:pt>
                <c:pt idx="3">
                  <c:v>0.52015535808862468</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3"/>
              <c:layout>
                <c:manualLayout>
                  <c:x val="1.3888888888888999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F3-4692-B754-C2653C3C2451}"/>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84850864"/>
        <c:axId val="284851424"/>
      </c:barChart>
      <c:catAx>
        <c:axId val="284850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51424"/>
        <c:crosses val="autoZero"/>
        <c:auto val="1"/>
        <c:lblAlgn val="ctr"/>
        <c:lblOffset val="100"/>
        <c:noMultiLvlLbl val="0"/>
      </c:catAx>
      <c:valAx>
        <c:axId val="284851424"/>
        <c:scaling>
          <c:orientation val="minMax"/>
          <c:max val="0.6"/>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50864"/>
        <c:crosses val="autoZero"/>
        <c:crossBetween val="between"/>
        <c:majorUnit val="0.2"/>
      </c:valAx>
      <c:spPr>
        <a:noFill/>
        <a:ln>
          <a:noFill/>
        </a:ln>
        <a:effectLst/>
      </c:spPr>
    </c:plotArea>
    <c:legend>
      <c:legendPos val="b"/>
      <c:layout>
        <c:manualLayout>
          <c:xMode val="edge"/>
          <c:yMode val="edge"/>
          <c:x val="0.31596084864391899"/>
          <c:y val="0.167244823563721"/>
          <c:w val="0.33474475065616799"/>
          <c:h val="7.812554680664919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Readiness'!$C$64:$E$64</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0946-44B2-8B94-B25F12DC70D3}"/>
            </c:ext>
          </c:extLst>
        </c:ser>
        <c:ser>
          <c:idx val="1"/>
          <c:order val="1"/>
          <c:tx>
            <c:strRef>
              <c:f>'HS to Coll - College Readiness'!$B$65</c:f>
              <c:strCache>
                <c:ptCount val="1"/>
                <c:pt idx="0">
                  <c:v>South Texas</c:v>
                </c:pt>
              </c:strCache>
            </c:strRef>
          </c:tx>
          <c:spPr>
            <a:ln w="28575" cap="rnd">
              <a:solidFill>
                <a:srgbClr val="F05D67"/>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Readiness'!$C$65:$E$65</c:f>
              <c:numCache>
                <c:formatCode>0.0%</c:formatCode>
                <c:ptCount val="3"/>
                <c:pt idx="0">
                  <c:v>0.56355974055904912</c:v>
                </c:pt>
                <c:pt idx="1">
                  <c:v>0.59032564408908506</c:v>
                </c:pt>
                <c:pt idx="2">
                  <c:v>0.59891310947841403</c:v>
                </c:pt>
              </c:numCache>
            </c:numRef>
          </c:val>
          <c:smooth val="0"/>
          <c:extLst xmlns:c16r2="http://schemas.microsoft.com/office/drawing/2015/06/chart">
            <c:ext xmlns:c16="http://schemas.microsoft.com/office/drawing/2014/chart" uri="{C3380CC4-5D6E-409C-BE32-E72D297353CC}">
              <c16:uniqueId val="{00000001-0946-44B2-8B94-B25F12DC70D3}"/>
            </c:ext>
          </c:extLst>
        </c:ser>
        <c:dLbls>
          <c:showLegendKey val="0"/>
          <c:showVal val="0"/>
          <c:showCatName val="0"/>
          <c:showSerName val="0"/>
          <c:showPercent val="0"/>
          <c:showBubbleSize val="0"/>
        </c:dLbls>
        <c:smooth val="0"/>
        <c:axId val="284854784"/>
        <c:axId val="284855344"/>
      </c:lineChart>
      <c:catAx>
        <c:axId val="284854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55344"/>
        <c:crosses val="autoZero"/>
        <c:auto val="1"/>
        <c:lblAlgn val="ctr"/>
        <c:lblOffset val="100"/>
        <c:noMultiLvlLbl val="0"/>
      </c:catAx>
      <c:valAx>
        <c:axId val="284855344"/>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54784"/>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Readiness'!$C$66:$E$66</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0108-4206-8ECD-997BC3574844}"/>
            </c:ext>
          </c:extLst>
        </c:ser>
        <c:ser>
          <c:idx val="1"/>
          <c:order val="1"/>
          <c:tx>
            <c:strRef>
              <c:f>'HS to Coll - College Readiness'!$B$67</c:f>
              <c:strCache>
                <c:ptCount val="1"/>
                <c:pt idx="0">
                  <c:v>South Texas</c:v>
                </c:pt>
              </c:strCache>
            </c:strRef>
          </c:tx>
          <c:spPr>
            <a:ln w="28575" cap="rnd">
              <a:solidFill>
                <a:srgbClr val="F05D67"/>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Readiness'!$C$67:$E$67</c:f>
              <c:numCache>
                <c:formatCode>0.0%</c:formatCode>
                <c:ptCount val="3"/>
                <c:pt idx="0">
                  <c:v>0.61166167319658904</c:v>
                </c:pt>
                <c:pt idx="1">
                  <c:v>0.63027295285359797</c:v>
                </c:pt>
                <c:pt idx="2">
                  <c:v>0.64126540773574592</c:v>
                </c:pt>
              </c:numCache>
            </c:numRef>
          </c:val>
          <c:smooth val="0"/>
          <c:extLst xmlns:c16r2="http://schemas.microsoft.com/office/drawing/2015/06/chart">
            <c:ext xmlns:c16="http://schemas.microsoft.com/office/drawing/2014/chart" uri="{C3380CC4-5D6E-409C-BE32-E72D297353CC}">
              <c16:uniqueId val="{00000001-0108-4206-8ECD-997BC3574844}"/>
            </c:ext>
          </c:extLst>
        </c:ser>
        <c:dLbls>
          <c:showLegendKey val="0"/>
          <c:showVal val="0"/>
          <c:showCatName val="0"/>
          <c:showSerName val="0"/>
          <c:showPercent val="0"/>
          <c:showBubbleSize val="0"/>
        </c:dLbls>
        <c:smooth val="0"/>
        <c:axId val="284858704"/>
        <c:axId val="284859264"/>
      </c:lineChart>
      <c:catAx>
        <c:axId val="284858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59264"/>
        <c:crosses val="autoZero"/>
        <c:auto val="1"/>
        <c:lblAlgn val="ctr"/>
        <c:lblOffset val="100"/>
        <c:noMultiLvlLbl val="0"/>
      </c:catAx>
      <c:valAx>
        <c:axId val="284859264"/>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58704"/>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Readiness'!$C$68:$E$68</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A4D9-4D9D-ABB3-54D79905897D}"/>
            </c:ext>
          </c:extLst>
        </c:ser>
        <c:ser>
          <c:idx val="1"/>
          <c:order val="1"/>
          <c:tx>
            <c:strRef>
              <c:f>'HS to Coll - College Readiness'!$B$69</c:f>
              <c:strCache>
                <c:ptCount val="1"/>
                <c:pt idx="0">
                  <c:v>South Texas</c:v>
                </c:pt>
              </c:strCache>
            </c:strRef>
          </c:tx>
          <c:spPr>
            <a:ln w="28575" cap="rnd">
              <a:solidFill>
                <a:srgbClr val="F05D67"/>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Readiness'!$C$69:$E$69</c:f>
              <c:numCache>
                <c:formatCode>0.0%</c:formatCode>
                <c:ptCount val="3"/>
                <c:pt idx="0">
                  <c:v>0.77131004510585055</c:v>
                </c:pt>
                <c:pt idx="1">
                  <c:v>0.84180375578224997</c:v>
                </c:pt>
                <c:pt idx="2">
                  <c:v>0.85020341247191689</c:v>
                </c:pt>
              </c:numCache>
            </c:numRef>
          </c:val>
          <c:smooth val="0"/>
          <c:extLst xmlns:c16r2="http://schemas.microsoft.com/office/drawing/2015/06/chart">
            <c:ext xmlns:c16="http://schemas.microsoft.com/office/drawing/2014/chart" uri="{C3380CC4-5D6E-409C-BE32-E72D297353CC}">
              <c16:uniqueId val="{00000001-A4D9-4D9D-ABB3-54D79905897D}"/>
            </c:ext>
          </c:extLst>
        </c:ser>
        <c:dLbls>
          <c:showLegendKey val="0"/>
          <c:showVal val="0"/>
          <c:showCatName val="0"/>
          <c:showSerName val="0"/>
          <c:showPercent val="0"/>
          <c:showBubbleSize val="0"/>
        </c:dLbls>
        <c:smooth val="0"/>
        <c:axId val="286018112"/>
        <c:axId val="286018672"/>
      </c:lineChart>
      <c:catAx>
        <c:axId val="286018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18672"/>
        <c:crosses val="autoZero"/>
        <c:auto val="1"/>
        <c:lblAlgn val="ctr"/>
        <c:lblOffset val="100"/>
        <c:noMultiLvlLbl val="0"/>
      </c:catAx>
      <c:valAx>
        <c:axId val="28601867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1811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Readiness'!$C$70:$E$70</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31F2-4B84-9116-801F251496DF}"/>
            </c:ext>
          </c:extLst>
        </c:ser>
        <c:ser>
          <c:idx val="1"/>
          <c:order val="1"/>
          <c:tx>
            <c:strRef>
              <c:f>'HS to Coll - College Readiness'!$B$71</c:f>
              <c:strCache>
                <c:ptCount val="1"/>
                <c:pt idx="0">
                  <c:v>South Texas</c:v>
                </c:pt>
              </c:strCache>
            </c:strRef>
          </c:tx>
          <c:spPr>
            <a:ln w="28575" cap="rnd">
              <a:solidFill>
                <a:srgbClr val="F05D67"/>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Readiness'!$C$71:$E$71</c:f>
              <c:numCache>
                <c:formatCode>0.0%</c:formatCode>
                <c:ptCount val="3"/>
                <c:pt idx="0">
                  <c:v>0.73525828861159581</c:v>
                </c:pt>
                <c:pt idx="1">
                  <c:v>0.75951965199277005</c:v>
                </c:pt>
                <c:pt idx="2">
                  <c:v>0.76413261278766165</c:v>
                </c:pt>
              </c:numCache>
            </c:numRef>
          </c:val>
          <c:smooth val="0"/>
          <c:extLst xmlns:c16r2="http://schemas.microsoft.com/office/drawing/2015/06/chart">
            <c:ext xmlns:c16="http://schemas.microsoft.com/office/drawing/2014/chart" uri="{C3380CC4-5D6E-409C-BE32-E72D297353CC}">
              <c16:uniqueId val="{00000001-31F2-4B84-9116-801F251496DF}"/>
            </c:ext>
          </c:extLst>
        </c:ser>
        <c:dLbls>
          <c:showLegendKey val="0"/>
          <c:showVal val="0"/>
          <c:showCatName val="0"/>
          <c:showSerName val="0"/>
          <c:showPercent val="0"/>
          <c:showBubbleSize val="0"/>
        </c:dLbls>
        <c:smooth val="0"/>
        <c:axId val="286022032"/>
        <c:axId val="286022592"/>
      </c:lineChart>
      <c:catAx>
        <c:axId val="28602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22592"/>
        <c:crosses val="autoZero"/>
        <c:auto val="1"/>
        <c:lblAlgn val="ctr"/>
        <c:lblOffset val="100"/>
        <c:noMultiLvlLbl val="0"/>
      </c:catAx>
      <c:valAx>
        <c:axId val="28602259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2203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a:t>
            </a:r>
            <a:r>
              <a:rPr lang="en-US" baseline="0"/>
              <a:t> 8th Grade Cohort (FY2008) that Graduate from HS, Enroll in HE &amp; Complete HE (FY2018)</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9164610673665778"/>
          <c:h val="0.5981423155438903"/>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Readiness'!$B$56:$B$59</c:f>
              <c:numCache>
                <c:formatCode>0%</c:formatCode>
                <c:ptCount val="4"/>
                <c:pt idx="0">
                  <c:v>0.81313605761703456</c:v>
                </c:pt>
                <c:pt idx="1">
                  <c:v>0.77350779915964774</c:v>
                </c:pt>
                <c:pt idx="2">
                  <c:v>0.72869565217391308</c:v>
                </c:pt>
                <c:pt idx="3">
                  <c:v>0.81229050279329607</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Readiness'!$C$56:$C$59</c:f>
              <c:numCache>
                <c:formatCode>0%</c:formatCode>
                <c:ptCount val="4"/>
                <c:pt idx="0">
                  <c:v>0.60709253170502586</c:v>
                </c:pt>
                <c:pt idx="1">
                  <c:v>0.51491721187237394</c:v>
                </c:pt>
                <c:pt idx="2">
                  <c:v>0.51617391304347826</c:v>
                </c:pt>
                <c:pt idx="3">
                  <c:v>0.64245810055865926</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Readiness'!$D$56:$D$59</c:f>
              <c:numCache>
                <c:formatCode>0%</c:formatCode>
                <c:ptCount val="4"/>
                <c:pt idx="0">
                  <c:v>0.33161108501643966</c:v>
                </c:pt>
                <c:pt idx="1">
                  <c:v>0.19683045221695669</c:v>
                </c:pt>
                <c:pt idx="2">
                  <c:v>0.17078260869565218</c:v>
                </c:pt>
                <c:pt idx="3">
                  <c:v>0.38770949720670389</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86026512"/>
        <c:axId val="286027072"/>
      </c:barChart>
      <c:catAx>
        <c:axId val="28602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27072"/>
        <c:crosses val="autoZero"/>
        <c:auto val="1"/>
        <c:lblAlgn val="ctr"/>
        <c:lblOffset val="100"/>
        <c:noMultiLvlLbl val="0"/>
      </c:catAx>
      <c:valAx>
        <c:axId val="2860270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26512"/>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 Performance on TSI Readiness Measures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30638888888888893"/>
          <c:w val="0.87232174103237092"/>
          <c:h val="0.58678988043161273"/>
        </c:manualLayout>
      </c:layout>
      <c:barChart>
        <c:barDir val="col"/>
        <c:grouping val="clustered"/>
        <c:varyColors val="0"/>
        <c:ser>
          <c:idx val="0"/>
          <c:order val="0"/>
          <c:tx>
            <c:strRef>
              <c:f>[4]SouthTx!$A$2</c:f>
              <c:strCache>
                <c:ptCount val="1"/>
                <c:pt idx="0">
                  <c:v>South TX</c:v>
                </c:pt>
              </c:strCache>
            </c:strRef>
          </c:tx>
          <c:spPr>
            <a:solidFill>
              <a:srgbClr val="F05D67"/>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[4]SouthTx!$B$1:$E$1</c:f>
              <c:strCache>
                <c:ptCount val="4"/>
                <c:pt idx="0">
                  <c:v>All areas</c:v>
                </c:pt>
                <c:pt idx="1">
                  <c:v>Math</c:v>
                </c:pt>
                <c:pt idx="2">
                  <c:v>Writing</c:v>
                </c:pt>
                <c:pt idx="3">
                  <c:v>Reading</c:v>
                </c:pt>
              </c:strCache>
            </c:strRef>
          </c:cat>
          <c:val>
            <c:numRef>
              <c:f>[4]SouthTx!$B$2:$E$2</c:f>
              <c:numCache>
                <c:formatCode>General</c:formatCode>
                <c:ptCount val="4"/>
                <c:pt idx="0">
                  <c:v>0.59891310947841403</c:v>
                </c:pt>
                <c:pt idx="1">
                  <c:v>0.64126540773574592</c:v>
                </c:pt>
                <c:pt idx="2">
                  <c:v>0.85020341247191689</c:v>
                </c:pt>
                <c:pt idx="3">
                  <c:v>0.76413261278766165</c:v>
                </c:pt>
              </c:numCache>
            </c:numRef>
          </c:val>
          <c:extLst xmlns:c16r2="http://schemas.microsoft.com/office/drawing/2015/06/chart">
            <c:ext xmlns:c16="http://schemas.microsoft.com/office/drawing/2014/chart" uri="{C3380CC4-5D6E-409C-BE32-E72D297353CC}">
              <c16:uniqueId val="{00000000-C64F-41AB-834F-E2BEBE29C72A}"/>
            </c:ext>
          </c:extLst>
        </c:ser>
        <c:ser>
          <c:idx val="1"/>
          <c:order val="1"/>
          <c:tx>
            <c:strRef>
              <c:f>[4]SouthTx!$A$3</c:f>
              <c:strCache>
                <c:ptCount val="1"/>
                <c:pt idx="0">
                  <c:v>Statewide</c:v>
                </c:pt>
              </c:strCache>
            </c:strRef>
          </c:tx>
          <c:spPr>
            <a:solidFill>
              <a:schemeClr val="tx1">
                <a:lumMod val="85000"/>
                <a:lumOff val="1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[4]SouthTx!$B$1:$E$1</c:f>
              <c:strCache>
                <c:ptCount val="4"/>
                <c:pt idx="0">
                  <c:v>All areas</c:v>
                </c:pt>
                <c:pt idx="1">
                  <c:v>Math</c:v>
                </c:pt>
                <c:pt idx="2">
                  <c:v>Writing</c:v>
                </c:pt>
                <c:pt idx="3">
                  <c:v>Reading</c:v>
                </c:pt>
              </c:strCache>
            </c:strRef>
          </c:cat>
          <c:val>
            <c:numRef>
              <c:f>[4]SouthTx!$B$3:$E$3</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C64F-41AB-834F-E2BEBE29C72A}"/>
            </c:ext>
          </c:extLst>
        </c:ser>
        <c:dLbls>
          <c:dLblPos val="outEnd"/>
          <c:showLegendKey val="0"/>
          <c:showVal val="1"/>
          <c:showCatName val="0"/>
          <c:showSerName val="0"/>
          <c:showPercent val="0"/>
          <c:showBubbleSize val="0"/>
        </c:dLbls>
        <c:gapWidth val="219"/>
        <c:overlap val="-27"/>
        <c:axId val="286030432"/>
        <c:axId val="286030992"/>
      </c:barChart>
      <c:catAx>
        <c:axId val="286030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30992"/>
        <c:crosses val="autoZero"/>
        <c:auto val="1"/>
        <c:lblAlgn val="ctr"/>
        <c:lblOffset val="100"/>
        <c:noMultiLvlLbl val="0"/>
      </c:catAx>
      <c:valAx>
        <c:axId val="286030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30432"/>
        <c:crosses val="autoZero"/>
        <c:crossBetween val="between"/>
        <c:majorUnit val="0.2"/>
      </c:valAx>
      <c:spPr>
        <a:noFill/>
        <a:ln>
          <a:noFill/>
        </a:ln>
        <a:effectLst/>
      </c:spPr>
    </c:plotArea>
    <c:legend>
      <c:legendPos val="b"/>
      <c:layout>
        <c:manualLayout>
          <c:xMode val="edge"/>
          <c:yMode val="edge"/>
          <c:x val="0.30762751531058619"/>
          <c:y val="0.2181707494896471"/>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1421296296296299"/>
          <c:w val="0.83465485564304498"/>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_(* #,##0_);_(* \(#,##0\);_(* "-"??_);_(@_)</c:formatCode>
                <c:ptCount val="4"/>
                <c:pt idx="0">
                  <c:v>29179</c:v>
                </c:pt>
                <c:pt idx="1">
                  <c:v>24967</c:v>
                </c:pt>
                <c:pt idx="2">
                  <c:v>25052</c:v>
                </c:pt>
                <c:pt idx="3">
                  <c:v>22584</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_(* #,##0_);_(* \(#,##0\);_(* "-"??_);_(@_)</c:formatCode>
                <c:ptCount val="4"/>
                <c:pt idx="0">
                  <c:v>38169</c:v>
                </c:pt>
                <c:pt idx="1">
                  <c:v>59174</c:v>
                </c:pt>
                <c:pt idx="2">
                  <c:v>83537</c:v>
                </c:pt>
                <c:pt idx="3">
                  <c:v>108892</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_(* #,##0_);_(* \(#,##0\);_(* "-"??_);_(@_)</c:formatCode>
                <c:ptCount val="4"/>
                <c:pt idx="0">
                  <c:v>2286</c:v>
                </c:pt>
                <c:pt idx="1">
                  <c:v>3411</c:v>
                </c:pt>
                <c:pt idx="2">
                  <c:v>4401</c:v>
                </c:pt>
                <c:pt idx="3">
                  <c:v>5910</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_(* #,##0_);_(* \(#,##0\);_(* "-"??_);_(@_)</c:formatCode>
                <c:ptCount val="4"/>
                <c:pt idx="0">
                  <c:v>2057</c:v>
                </c:pt>
                <c:pt idx="1">
                  <c:v>1520</c:v>
                </c:pt>
                <c:pt idx="2">
                  <c:v>6470</c:v>
                </c:pt>
                <c:pt idx="3">
                  <c:v>5456</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86035472"/>
        <c:axId val="286036032"/>
      </c:barChart>
      <c:catAx>
        <c:axId val="286035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36032"/>
        <c:crosses val="autoZero"/>
        <c:auto val="1"/>
        <c:lblAlgn val="ctr"/>
        <c:lblOffset val="100"/>
        <c:noMultiLvlLbl val="0"/>
      </c:catAx>
      <c:valAx>
        <c:axId val="2860360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35472"/>
        <c:crosses val="autoZero"/>
        <c:crossBetween val="between"/>
      </c:valAx>
      <c:spPr>
        <a:noFill/>
        <a:ln>
          <a:noFill/>
        </a:ln>
        <a:effectLst/>
      </c:spPr>
    </c:plotArea>
    <c:legend>
      <c:legendPos val="b"/>
      <c:layout>
        <c:manualLayout>
          <c:xMode val="edge"/>
          <c:yMode val="edge"/>
          <c:x val="0.21616666666666701"/>
          <c:y val="0.222825920998102"/>
          <c:w val="0.58988888888888902"/>
          <c:h val="7.812554680664919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6E-2"/>
          <c:y val="0.28321813939924201"/>
          <c:w val="0.93888888888888899"/>
          <c:h val="0.55522382618839305"/>
        </c:manualLayout>
      </c:layout>
      <c:barChart>
        <c:barDir val="col"/>
        <c:grouping val="clustered"/>
        <c:varyColors val="0"/>
        <c:ser>
          <c:idx val="0"/>
          <c:order val="0"/>
          <c:tx>
            <c:strRef>
              <c:f>'Enrollment at Inst in Region'!$C$36</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8A57-492A-B1CC-2F9C4B8549A8}"/>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8A57-492A-B1CC-2F9C4B8549A8}"/>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8A57-492A-B1CC-2F9C4B8549A8}"/>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8A57-492A-B1CC-2F9C4B8549A8}"/>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8A57-492A-B1CC-2F9C4B8549A8}"/>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8A57-492A-B1CC-2F9C4B8549A8}"/>
              </c:ext>
            </c:extLst>
          </c:dPt>
          <c:dLbls>
            <c:dLbl>
              <c:idx val="0"/>
              <c:layout>
                <c:manualLayout>
                  <c:x val="0"/>
                  <c:y val="1.3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8A57-492A-B1CC-2F9C4B8549A8}"/>
                </c:ext>
                <c:ext xmlns:c15="http://schemas.microsoft.com/office/drawing/2012/chart" uri="{CE6537A1-D6FC-4f65-9D91-7224C49458BB}"/>
              </c:extLst>
            </c:dLbl>
            <c:dLbl>
              <c:idx val="1"/>
              <c:layout>
                <c:manualLayout>
                  <c:x val="-2.5462668816040001E-17"/>
                  <c:y val="1.3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A57-492A-B1CC-2F9C4B8549A8}"/>
                </c:ext>
                <c:ext xmlns:c15="http://schemas.microsoft.com/office/drawing/2012/chart" uri="{CE6537A1-D6FC-4f65-9D91-7224C49458BB}"/>
              </c:extLst>
            </c:dLbl>
            <c:dLbl>
              <c:idx val="2"/>
              <c:layout>
                <c:manualLayout>
                  <c:x val="2.7777777777777801E-3"/>
                  <c:y val="1.8518518518518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57-492A-B1CC-2F9C4B8549A8}"/>
                </c:ext>
                <c:ext xmlns:c15="http://schemas.microsoft.com/office/drawing/2012/chart" uri="{CE6537A1-D6FC-4f65-9D91-7224C49458BB}"/>
              </c:extLst>
            </c:dLbl>
            <c:dLbl>
              <c:idx val="3"/>
              <c:layout>
                <c:manualLayout>
                  <c:x val="2.7777777777777302E-3"/>
                  <c:y val="1.3888888888888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57-492A-B1CC-2F9C4B8549A8}"/>
                </c:ext>
                <c:ext xmlns:c15="http://schemas.microsoft.com/office/drawing/2012/chart" uri="{CE6537A1-D6FC-4f65-9D91-7224C49458BB}"/>
              </c:extLst>
            </c:dLbl>
            <c:dLbl>
              <c:idx val="4"/>
              <c:layout>
                <c:manualLayout>
                  <c:x val="0"/>
                  <c:y val="1.3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57-492A-B1CC-2F9C4B8549A8}"/>
                </c:ext>
                <c:ext xmlns:c15="http://schemas.microsoft.com/office/drawing/2012/chart" uri="{CE6537A1-D6FC-4f65-9D91-7224C49458BB}"/>
              </c:extLst>
            </c:dLbl>
            <c:dLbl>
              <c:idx val="5"/>
              <c:layout>
                <c:manualLayout>
                  <c:x val="-1.0185067526416E-16"/>
                  <c:y val="1.3888888888888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57-492A-B1CC-2F9C4B8549A8}"/>
                </c:ext>
                <c:ext xmlns:c15="http://schemas.microsoft.com/office/drawing/2012/chart" uri="{CE6537A1-D6FC-4f65-9D91-7224C49458BB}"/>
              </c:extLst>
            </c:dLbl>
            <c:dLbl>
              <c:idx val="6"/>
              <c:layout>
                <c:manualLayout>
                  <c:x val="-8.3333333333333297E-3"/>
                  <c:y val="1.8518518518518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8A57-492A-B1CC-2F9C4B8549A8}"/>
                </c:ext>
                <c:ext xmlns:c15="http://schemas.microsoft.com/office/drawing/2012/chart" uri="{CE6537A1-D6FC-4f65-9D91-7224C49458BB}"/>
              </c:extLst>
            </c:dLbl>
            <c:dLbl>
              <c:idx val="7"/>
              <c:layout>
                <c:manualLayout>
                  <c:x val="-1.0185067526416E-16"/>
                  <c:y val="1.8518518518518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8A57-492A-B1CC-2F9C4B8549A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Region'!$C$37:$C$44</c:f>
              <c:numCache>
                <c:formatCode>0.0%</c:formatCode>
                <c:ptCount val="8"/>
                <c:pt idx="0">
                  <c:v>0.52442046142833543</c:v>
                </c:pt>
                <c:pt idx="1">
                  <c:v>0.56609290261730727</c:v>
                </c:pt>
                <c:pt idx="2">
                  <c:v>0.58345756880733946</c:v>
                </c:pt>
                <c:pt idx="3">
                  <c:v>0.58072086555607916</c:v>
                </c:pt>
                <c:pt idx="4">
                  <c:v>0.58345756880733946</c:v>
                </c:pt>
                <c:pt idx="5">
                  <c:v>0.58072086555607916</c:v>
                </c:pt>
                <c:pt idx="6">
                  <c:v>0.45314642693889989</c:v>
                </c:pt>
                <c:pt idx="7">
                  <c:v>0.53765182186234817</c:v>
                </c:pt>
              </c:numCache>
            </c:numRef>
          </c:val>
          <c:extLst xmlns:c16r2="http://schemas.microsoft.com/office/drawing/2015/06/chart">
            <c:ext xmlns:c16="http://schemas.microsoft.com/office/drawing/2014/chart" uri="{C3380CC4-5D6E-409C-BE32-E72D297353CC}">
              <c16:uniqueId val="{0000000E-8A57-492A-B1CC-2F9C4B8549A8}"/>
            </c:ext>
          </c:extLst>
        </c:ser>
        <c:ser>
          <c:idx val="1"/>
          <c:order val="1"/>
          <c:tx>
            <c:strRef>
              <c:f>'Enrollment at Inst in Region'!$D$36</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8A57-492A-B1CC-2F9C4B8549A8}"/>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8A57-492A-B1CC-2F9C4B8549A8}"/>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8A57-492A-B1CC-2F9C4B8549A8}"/>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8A57-492A-B1CC-2F9C4B8549A8}"/>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8A57-492A-B1CC-2F9C4B8549A8}"/>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8A57-492A-B1CC-2F9C4B8549A8}"/>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8A57-492A-B1CC-2F9C4B8549A8}"/>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8A57-492A-B1CC-2F9C4B8549A8}"/>
              </c:ext>
            </c:extLst>
          </c:dPt>
          <c:dLbls>
            <c:dLbl>
              <c:idx val="0"/>
              <c:layout>
                <c:manualLayout>
                  <c:x val="5.5555555555555497E-3"/>
                  <c:y val="1.8518518518518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57-492A-B1CC-2F9C4B8549A8}"/>
                </c:ext>
                <c:ext xmlns:c15="http://schemas.microsoft.com/office/drawing/2012/chart" uri="{CE6537A1-D6FC-4f65-9D91-7224C49458BB}"/>
              </c:extLst>
            </c:dLbl>
            <c:dLbl>
              <c:idx val="1"/>
              <c:layout>
                <c:manualLayout>
                  <c:x val="8.3333333333333107E-3"/>
                  <c:y val="1.3888888888888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57-492A-B1CC-2F9C4B8549A8}"/>
                </c:ext>
                <c:ext xmlns:c15="http://schemas.microsoft.com/office/drawing/2012/chart" uri="{CE6537A1-D6FC-4f65-9D91-7224C49458BB}"/>
              </c:extLst>
            </c:dLbl>
            <c:dLbl>
              <c:idx val="2"/>
              <c:layout>
                <c:manualLayout>
                  <c:x val="8.3333333333332794E-3"/>
                  <c:y val="1.3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8A57-492A-B1CC-2F9C4B8549A8}"/>
                </c:ext>
                <c:ext xmlns:c15="http://schemas.microsoft.com/office/drawing/2012/chart" uri="{CE6537A1-D6FC-4f65-9D91-7224C49458BB}"/>
              </c:extLst>
            </c:dLbl>
            <c:dLbl>
              <c:idx val="3"/>
              <c:layout>
                <c:manualLayout>
                  <c:x val="8.3333333333333297E-3"/>
                  <c:y val="9.259259259259260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8A57-492A-B1CC-2F9C4B8549A8}"/>
                </c:ext>
                <c:ext xmlns:c15="http://schemas.microsoft.com/office/drawing/2012/chart" uri="{CE6537A1-D6FC-4f65-9D91-7224C49458BB}"/>
              </c:extLst>
            </c:dLbl>
            <c:dLbl>
              <c:idx val="4"/>
              <c:layout>
                <c:manualLayout>
                  <c:x val="8.3333333333333297E-3"/>
                  <c:y val="1.3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8A57-492A-B1CC-2F9C4B8549A8}"/>
                </c:ext>
                <c:ext xmlns:c15="http://schemas.microsoft.com/office/drawing/2012/chart" uri="{CE6537A1-D6FC-4f65-9D91-7224C49458BB}"/>
              </c:extLst>
            </c:dLbl>
            <c:dLbl>
              <c:idx val="5"/>
              <c:layout>
                <c:manualLayout>
                  <c:x val="5.5555555555555497E-3"/>
                  <c:y val="2.314814814814809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8A57-492A-B1CC-2F9C4B8549A8}"/>
                </c:ext>
                <c:ext xmlns:c15="http://schemas.microsoft.com/office/drawing/2012/chart" uri="{CE6537A1-D6FC-4f65-9D91-7224C49458BB}"/>
              </c:extLst>
            </c:dLbl>
            <c:dLbl>
              <c:idx val="6"/>
              <c:layout>
                <c:manualLayout>
                  <c:x val="0"/>
                  <c:y val="1.8518518518518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8A57-492A-B1CC-2F9C4B8549A8}"/>
                </c:ext>
                <c:ext xmlns:c15="http://schemas.microsoft.com/office/drawing/2012/chart" uri="{CE6537A1-D6FC-4f65-9D91-7224C49458BB}"/>
              </c:extLst>
            </c:dLbl>
            <c:dLbl>
              <c:idx val="7"/>
              <c:layout>
                <c:manualLayout>
                  <c:x val="1.1111111111111099E-2"/>
                  <c:y val="1.8518518518518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8A57-492A-B1CC-2F9C4B8549A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Region'!$D$37:$D$44</c:f>
              <c:numCache>
                <c:formatCode>0.0%</c:formatCode>
                <c:ptCount val="8"/>
                <c:pt idx="0">
                  <c:v>0.47557953857166457</c:v>
                </c:pt>
                <c:pt idx="1">
                  <c:v>0.43390709738269279</c:v>
                </c:pt>
                <c:pt idx="2">
                  <c:v>0.41654243119266054</c:v>
                </c:pt>
                <c:pt idx="3">
                  <c:v>0.4192791344439209</c:v>
                </c:pt>
                <c:pt idx="4">
                  <c:v>0.41654243119266054</c:v>
                </c:pt>
                <c:pt idx="5">
                  <c:v>0.4192791344439209</c:v>
                </c:pt>
                <c:pt idx="6">
                  <c:v>0.54685357306110016</c:v>
                </c:pt>
                <c:pt idx="7">
                  <c:v>0.46234817813765183</c:v>
                </c:pt>
              </c:numCache>
            </c:numRef>
          </c:val>
          <c:extLst xmlns:c16r2="http://schemas.microsoft.com/office/drawing/2015/06/chart">
            <c:ext xmlns:c16="http://schemas.microsoft.com/office/drawing/2014/chart" uri="{C3380CC4-5D6E-409C-BE32-E72D297353CC}">
              <c16:uniqueId val="{0000001F-8A57-492A-B1CC-2F9C4B8549A8}"/>
            </c:ext>
          </c:extLst>
        </c:ser>
        <c:dLbls>
          <c:showLegendKey val="0"/>
          <c:showVal val="0"/>
          <c:showCatName val="0"/>
          <c:showSerName val="0"/>
          <c:showPercent val="0"/>
          <c:showBubbleSize val="0"/>
        </c:dLbls>
        <c:gapWidth val="219"/>
        <c:overlap val="-27"/>
        <c:axId val="286039392"/>
        <c:axId val="286039952"/>
      </c:barChart>
      <c:catAx>
        <c:axId val="286039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39952"/>
        <c:crosses val="autoZero"/>
        <c:auto val="1"/>
        <c:lblAlgn val="ctr"/>
        <c:lblOffset val="100"/>
        <c:noMultiLvlLbl val="0"/>
      </c:catAx>
      <c:valAx>
        <c:axId val="286039952"/>
        <c:scaling>
          <c:orientation val="minMax"/>
        </c:scaling>
        <c:delete val="1"/>
        <c:axPos val="l"/>
        <c:numFmt formatCode="0.0%" sourceLinked="1"/>
        <c:majorTickMark val="none"/>
        <c:minorTickMark val="none"/>
        <c:tickLblPos val="nextTo"/>
        <c:crossAx val="2860393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In&amp;Out'!$F$53</c:f>
              <c:strCache>
                <c:ptCount val="1"/>
                <c:pt idx="0">
                  <c:v>In Region</c:v>
                </c:pt>
              </c:strCache>
            </c:strRef>
          </c:tx>
          <c:spPr>
            <a:solidFill>
              <a:schemeClr val="accent2"/>
            </a:solidFill>
            <a:ln>
              <a:noFill/>
            </a:ln>
            <a:effectLst/>
          </c:spPr>
          <c:invertIfNegative val="0"/>
          <c:cat>
            <c:strRef>
              <c:f>'Enrollment In&amp;Out'!$B$54:$B$57</c:f>
              <c:strCache>
                <c:ptCount val="4"/>
                <c:pt idx="0">
                  <c:v>Public 4-yr</c:v>
                </c:pt>
                <c:pt idx="1">
                  <c:v>Public 2-yr</c:v>
                </c:pt>
                <c:pt idx="2">
                  <c:v>Independent</c:v>
                </c:pt>
                <c:pt idx="3">
                  <c:v>Total </c:v>
                </c:pt>
              </c:strCache>
            </c:strRef>
          </c:cat>
          <c:val>
            <c:numRef>
              <c:f>'Enrollment In&amp;Out'!$F$54:$F$57</c:f>
              <c:numCache>
                <c:formatCode>0.0%</c:formatCode>
                <c:ptCount val="4"/>
                <c:pt idx="0">
                  <c:v>0.66234722919805789</c:v>
                </c:pt>
                <c:pt idx="1">
                  <c:v>0.96314109295585337</c:v>
                </c:pt>
                <c:pt idx="2">
                  <c:v>0.6511346285473596</c:v>
                </c:pt>
                <c:pt idx="3">
                  <c:v>0.81433370660694293</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In&amp;Out'!$G$53</c:f>
              <c:strCache>
                <c:ptCount val="1"/>
                <c:pt idx="0">
                  <c:v>Out of Region</c:v>
                </c:pt>
              </c:strCache>
            </c:strRef>
          </c:tx>
          <c:spPr>
            <a:solidFill>
              <a:schemeClr val="tx1">
                <a:lumMod val="75000"/>
                <a:lumOff val="25000"/>
              </a:schemeClr>
            </a:solidFill>
            <a:ln>
              <a:noFill/>
            </a:ln>
            <a:effectLst/>
          </c:spPr>
          <c:invertIfNegative val="0"/>
          <c:cat>
            <c:strRef>
              <c:f>'Enrollment In&amp;Out'!$B$54:$B$57</c:f>
              <c:strCache>
                <c:ptCount val="4"/>
                <c:pt idx="0">
                  <c:v>Public 4-yr</c:v>
                </c:pt>
                <c:pt idx="1">
                  <c:v>Public 2-yr</c:v>
                </c:pt>
                <c:pt idx="2">
                  <c:v>Independent</c:v>
                </c:pt>
                <c:pt idx="3">
                  <c:v>Total </c:v>
                </c:pt>
              </c:strCache>
            </c:strRef>
          </c:cat>
          <c:val>
            <c:numRef>
              <c:f>'Enrollment In&amp;Out'!$G$54:$G$57</c:f>
              <c:numCache>
                <c:formatCode>0.0%</c:formatCode>
                <c:ptCount val="4"/>
                <c:pt idx="0">
                  <c:v>0.33765277080194206</c:v>
                </c:pt>
                <c:pt idx="1">
                  <c:v>3.6858907044146683E-2</c:v>
                </c:pt>
                <c:pt idx="2">
                  <c:v>0.34886537145264046</c:v>
                </c:pt>
                <c:pt idx="3">
                  <c:v>0.18566629339305712</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86043312"/>
        <c:axId val="286043872"/>
      </c:barChart>
      <c:catAx>
        <c:axId val="286043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43872"/>
        <c:crosses val="autoZero"/>
        <c:auto val="1"/>
        <c:lblAlgn val="ctr"/>
        <c:lblOffset val="100"/>
        <c:noMultiLvlLbl val="0"/>
      </c:catAx>
      <c:valAx>
        <c:axId val="2860438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0433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99"/>
          <c:y val="0.226171529619805"/>
          <c:w val="0.71644019895112099"/>
          <c:h val="0.63272666513502795"/>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239961</c:v>
                </c:pt>
                <c:pt idx="1">
                  <c:v>244456</c:v>
                </c:pt>
                <c:pt idx="2">
                  <c:v>256951</c:v>
                </c:pt>
                <c:pt idx="3">
                  <c:v>267021</c:v>
                </c:pt>
                <c:pt idx="5">
                  <c:v>105142</c:v>
                </c:pt>
                <c:pt idx="6">
                  <c:v>102960</c:v>
                </c:pt>
                <c:pt idx="7">
                  <c:v>100846</c:v>
                </c:pt>
                <c:pt idx="8">
                  <c:v>102766</c:v>
                </c:pt>
                <c:pt idx="10">
                  <c:v>172345</c:v>
                </c:pt>
                <c:pt idx="11">
                  <c:v>179083</c:v>
                </c:pt>
                <c:pt idx="12">
                  <c:v>183102</c:v>
                </c:pt>
                <c:pt idx="13">
                  <c:v>175948</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1084407</c:v>
                </c:pt>
                <c:pt idx="1">
                  <c:v>1095155</c:v>
                </c:pt>
                <c:pt idx="2">
                  <c:v>1134735</c:v>
                </c:pt>
                <c:pt idx="3">
                  <c:v>1187784</c:v>
                </c:pt>
                <c:pt idx="5">
                  <c:v>414767</c:v>
                </c:pt>
                <c:pt idx="6">
                  <c:v>420494</c:v>
                </c:pt>
                <c:pt idx="7">
                  <c:v>430368</c:v>
                </c:pt>
                <c:pt idx="8">
                  <c:v>426866</c:v>
                </c:pt>
                <c:pt idx="10">
                  <c:v>528853</c:v>
                </c:pt>
                <c:pt idx="11">
                  <c:v>559753</c:v>
                </c:pt>
                <c:pt idx="12">
                  <c:v>621917</c:v>
                </c:pt>
                <c:pt idx="13">
                  <c:v>638427</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45446</c:v>
                </c:pt>
                <c:pt idx="1">
                  <c:v>46712</c:v>
                </c:pt>
                <c:pt idx="2">
                  <c:v>51766</c:v>
                </c:pt>
                <c:pt idx="3">
                  <c:v>57653</c:v>
                </c:pt>
                <c:pt idx="5">
                  <c:v>25577</c:v>
                </c:pt>
                <c:pt idx="6">
                  <c:v>25967</c:v>
                </c:pt>
                <c:pt idx="7">
                  <c:v>26538</c:v>
                </c:pt>
                <c:pt idx="8">
                  <c:v>27667</c:v>
                </c:pt>
                <c:pt idx="10">
                  <c:v>30558</c:v>
                </c:pt>
                <c:pt idx="11">
                  <c:v>33009</c:v>
                </c:pt>
                <c:pt idx="12">
                  <c:v>38357</c:v>
                </c:pt>
                <c:pt idx="13">
                  <c:v>40325</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42794</c:v>
                </c:pt>
                <c:pt idx="1">
                  <c:v>45754</c:v>
                </c:pt>
                <c:pt idx="2">
                  <c:v>54044</c:v>
                </c:pt>
                <c:pt idx="3">
                  <c:v>64006</c:v>
                </c:pt>
                <c:pt idx="5">
                  <c:v>19570</c:v>
                </c:pt>
                <c:pt idx="6">
                  <c:v>20470</c:v>
                </c:pt>
                <c:pt idx="7">
                  <c:v>23694</c:v>
                </c:pt>
                <c:pt idx="8">
                  <c:v>27521</c:v>
                </c:pt>
                <c:pt idx="10">
                  <c:v>24790</c:v>
                </c:pt>
                <c:pt idx="11">
                  <c:v>27614</c:v>
                </c:pt>
                <c:pt idx="12">
                  <c:v>35433</c:v>
                </c:pt>
                <c:pt idx="13">
                  <c:v>42151</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84332768"/>
        <c:axId val="284333328"/>
      </c:barChart>
      <c:catAx>
        <c:axId val="284332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333328"/>
        <c:crosses val="autoZero"/>
        <c:auto val="1"/>
        <c:lblAlgn val="ctr"/>
        <c:lblOffset val="100"/>
        <c:noMultiLvlLbl val="0"/>
      </c:catAx>
      <c:valAx>
        <c:axId val="2843333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332768"/>
        <c:crosses val="autoZero"/>
        <c:crossBetween val="between"/>
      </c:valAx>
      <c:spPr>
        <a:noFill/>
        <a:ln>
          <a:noFill/>
        </a:ln>
        <a:effectLst/>
      </c:spPr>
    </c:plotArea>
    <c:legend>
      <c:legendPos val="r"/>
      <c:layout>
        <c:manualLayout>
          <c:xMode val="edge"/>
          <c:yMode val="edge"/>
          <c:x val="0.854070313360623"/>
          <c:y val="0.38938908498506702"/>
          <c:w val="0.14592970707349101"/>
          <c:h val="0.402699315764720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Reg-percent'!$C$63</c:f>
              <c:strCache>
                <c:ptCount val="1"/>
                <c:pt idx="0">
                  <c:v>White</c:v>
                </c:pt>
              </c:strCache>
            </c:strRef>
          </c:tx>
          <c:spPr>
            <a:solidFill>
              <a:srgbClr val="005F84"/>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Reg-percent'!$C$64:$C$67</c:f>
              <c:numCache>
                <c:formatCode>0.0%</c:formatCode>
                <c:ptCount val="4"/>
                <c:pt idx="0">
                  <c:v>0.15837644249900518</c:v>
                </c:pt>
                <c:pt idx="1">
                  <c:v>0.16241898275293859</c:v>
                </c:pt>
                <c:pt idx="2">
                  <c:v>0.21270878339217028</c:v>
                </c:pt>
                <c:pt idx="3">
                  <c:v>0.24218171038980288</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Reg-percent'!$D$63</c:f>
              <c:strCache>
                <c:ptCount val="1"/>
                <c:pt idx="0">
                  <c:v>Hispanic</c:v>
                </c:pt>
              </c:strCache>
            </c:strRef>
          </c:tx>
          <c:spPr>
            <a:solidFill>
              <a:srgbClr val="00B189"/>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Reg-percent'!$D$64:$D$67</c:f>
              <c:numCache>
                <c:formatCode>0.0%</c:formatCode>
                <c:ptCount val="4"/>
                <c:pt idx="0">
                  <c:v>0.77729141795994161</c:v>
                </c:pt>
                <c:pt idx="1">
                  <c:v>0.74881907063605402</c:v>
                </c:pt>
                <c:pt idx="2">
                  <c:v>0.64455450761367827</c:v>
                </c:pt>
                <c:pt idx="3">
                  <c:v>0.44760634356010076</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Reg-percent'!$E$63</c:f>
              <c:strCache>
                <c:ptCount val="1"/>
                <c:pt idx="0">
                  <c:v>African American</c:v>
                </c:pt>
              </c:strCache>
            </c:strRef>
          </c:tx>
          <c:spPr>
            <a:solidFill>
              <a:srgbClr val="F6B11A"/>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Reg-percent'!$E$64:$E$67</c:f>
              <c:numCache>
                <c:formatCode>0.0%</c:formatCode>
                <c:ptCount val="4"/>
                <c:pt idx="0">
                  <c:v>3.2895609497280806E-2</c:v>
                </c:pt>
                <c:pt idx="1">
                  <c:v>4.5699220037350323E-2</c:v>
                </c:pt>
                <c:pt idx="2">
                  <c:v>5.3585541914747882E-2</c:v>
                </c:pt>
                <c:pt idx="3">
                  <c:v>6.9660589891803765E-2</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Reg-percent'!$F$63</c:f>
              <c:strCache>
                <c:ptCount val="1"/>
                <c:pt idx="0">
                  <c:v>Other</c:v>
                </c:pt>
              </c:strCache>
            </c:strRef>
          </c:tx>
          <c:spPr>
            <a:solidFill>
              <a:srgbClr val="8BD1E5"/>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Reg-percent'!$F$64:$F$67</c:f>
              <c:numCache>
                <c:formatCode>0.0%</c:formatCode>
                <c:ptCount val="4"/>
                <c:pt idx="0">
                  <c:v>3.1436530043772386E-2</c:v>
                </c:pt>
                <c:pt idx="1">
                  <c:v>4.3062726573657034E-2</c:v>
                </c:pt>
                <c:pt idx="2">
                  <c:v>8.9151167079403557E-2</c:v>
                </c:pt>
                <c:pt idx="3">
                  <c:v>0.24055135615829257</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84337808"/>
        <c:axId val="284338368"/>
      </c:barChart>
      <c:catAx>
        <c:axId val="284337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338368"/>
        <c:crosses val="autoZero"/>
        <c:auto val="1"/>
        <c:lblAlgn val="ctr"/>
        <c:lblOffset val="100"/>
        <c:noMultiLvlLbl val="0"/>
      </c:catAx>
      <c:valAx>
        <c:axId val="2843383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33780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Reg-percent'!$G$63</c:f>
              <c:strCache>
                <c:ptCount val="1"/>
                <c:pt idx="0">
                  <c:v>Male</c:v>
                </c:pt>
              </c:strCache>
            </c:strRef>
          </c:tx>
          <c:spPr>
            <a:solidFill>
              <a:srgbClr val="005F84"/>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Reg-percent'!$G$64:$G$67</c:f>
              <c:numCache>
                <c:formatCode>0.0%</c:formatCode>
                <c:ptCount val="4"/>
                <c:pt idx="0">
                  <c:v>0.63005703674227354</c:v>
                </c:pt>
                <c:pt idx="1">
                  <c:v>0.3944853345051082</c:v>
                </c:pt>
                <c:pt idx="2">
                  <c:v>0.40507929817166344</c:v>
                </c:pt>
                <c:pt idx="3">
                  <c:v>0.40314213724618347</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Reg-percent'!$H$63</c:f>
              <c:strCache>
                <c:ptCount val="1"/>
                <c:pt idx="0">
                  <c:v>Female</c:v>
                </c:pt>
              </c:strCache>
            </c:strRef>
          </c:tx>
          <c:spPr>
            <a:solidFill>
              <a:srgbClr val="F8E0A4"/>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Reg-percent'!$H$64:$H$67</c:f>
              <c:numCache>
                <c:formatCode>0.0%</c:formatCode>
                <c:ptCount val="4"/>
                <c:pt idx="0">
                  <c:v>0.36994296325772646</c:v>
                </c:pt>
                <c:pt idx="1">
                  <c:v>0.60551466549489175</c:v>
                </c:pt>
                <c:pt idx="2">
                  <c:v>0.59492070182833656</c:v>
                </c:pt>
                <c:pt idx="3">
                  <c:v>0.59685786275381647</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84831824"/>
        <c:axId val="284832384"/>
      </c:barChart>
      <c:catAx>
        <c:axId val="284831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32384"/>
        <c:crosses val="autoZero"/>
        <c:auto val="1"/>
        <c:lblAlgn val="ctr"/>
        <c:lblOffset val="100"/>
        <c:noMultiLvlLbl val="0"/>
      </c:catAx>
      <c:valAx>
        <c:axId val="28483238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3182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1"/>
          <c:y val="0.195951417004049"/>
          <c:w val="0.85491106935496697"/>
          <c:h val="0.55533934776371596"/>
        </c:manualLayout>
      </c:layout>
      <c:barChart>
        <c:barDir val="col"/>
        <c:grouping val="stacked"/>
        <c:varyColors val="0"/>
        <c:ser>
          <c:idx val="0"/>
          <c:order val="0"/>
          <c:tx>
            <c:strRef>
              <c:f>'Comp by Inst Reg-percent'!$J$63</c:f>
              <c:strCache>
                <c:ptCount val="1"/>
                <c:pt idx="0">
                  <c:v>*Economically Disadvantaged</c:v>
                </c:pt>
              </c:strCache>
            </c:strRef>
          </c:tx>
          <c:spPr>
            <a:solidFill>
              <a:srgbClr val="8BD1E5"/>
            </a:solidFill>
            <a:ln>
              <a:noFill/>
            </a:ln>
            <a:effectLst/>
          </c:spPr>
          <c:invertIfNegative val="0"/>
          <c:cat>
            <c:strRef>
              <c:f>'Comp by Inst Reg-percent'!$A$64:$A$66</c:f>
              <c:strCache>
                <c:ptCount val="3"/>
                <c:pt idx="0">
                  <c:v>Certificate</c:v>
                </c:pt>
                <c:pt idx="1">
                  <c:v>Associate</c:v>
                </c:pt>
                <c:pt idx="2">
                  <c:v>Bachelor's</c:v>
                </c:pt>
              </c:strCache>
            </c:strRef>
          </c:cat>
          <c:val>
            <c:numRef>
              <c:f>'Comp by Inst Reg-percent'!$J$64:$J$66</c:f>
              <c:numCache>
                <c:formatCode>0.0%</c:formatCode>
                <c:ptCount val="3"/>
                <c:pt idx="0">
                  <c:v>0.38917628332670118</c:v>
                </c:pt>
                <c:pt idx="1">
                  <c:v>0.60216412171811495</c:v>
                </c:pt>
                <c:pt idx="2">
                  <c:v>0.65056114653037567</c:v>
                </c:pt>
              </c:numCache>
            </c:numRef>
          </c:val>
          <c:extLst xmlns:c16r2="http://schemas.microsoft.com/office/drawing/2015/06/char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284835744"/>
        <c:axId val="284836304"/>
        <c:extLst xmlns:c16r2="http://schemas.microsoft.com/office/drawing/2015/06/chart">
          <c:ext xmlns:c15="http://schemas.microsoft.com/office/drawing/2012/chart" uri="{02D57815-91ED-43cb-92C2-25804820EDAC}">
            <c15:filteredBarSeries>
              <c15:ser>
                <c:idx val="1"/>
                <c:order val="1"/>
                <c:tx>
                  <c:strRef>
                    <c:extLst xmlns:c16r2="http://schemas.microsoft.com/office/drawing/2015/06/chart">
                      <c:ext uri="{02D57815-91ED-43cb-92C2-25804820EDAC}">
                        <c15:formulaRef>
                          <c15:sqref>'Comp by Inst Reg-percent'!$K$63</c15:sqref>
                        </c15:formulaRef>
                      </c:ext>
                    </c:extLst>
                    <c:strCache>
                      <c:ptCount val="1"/>
                    </c:strCache>
                  </c:strRef>
                </c:tx>
                <c:spPr>
                  <a:solidFill>
                    <a:srgbClr val="00B189"/>
                  </a:solidFill>
                  <a:ln>
                    <a:noFill/>
                  </a:ln>
                  <a:effectLst/>
                </c:spPr>
                <c:invertIfNegative val="0"/>
                <c:cat>
                  <c:strRef>
                    <c:extLst xmlns:c16r2="http://schemas.microsoft.com/office/drawing/2015/06/chart">
                      <c:ext uri="{02D57815-91ED-43cb-92C2-25804820EDAC}">
                        <c15:formulaRef>
                          <c15:sqref>'Comp by Inst Reg-percent'!$A$64:$A$66</c15:sqref>
                        </c15:formulaRef>
                      </c:ext>
                    </c:extLst>
                    <c:strCache>
                      <c:ptCount val="3"/>
                      <c:pt idx="0">
                        <c:v>Certificate</c:v>
                      </c:pt>
                      <c:pt idx="1">
                        <c:v>Associate</c:v>
                      </c:pt>
                      <c:pt idx="2">
                        <c:v>Bachelor's</c:v>
                      </c:pt>
                    </c:strCache>
                  </c:strRef>
                </c:cat>
                <c:val>
                  <c:numRef>
                    <c:extLst xmlns:c16r2="http://schemas.microsoft.com/office/drawing/2015/06/chart">
                      <c:ext uri="{02D57815-91ED-43cb-92C2-25804820EDAC}">
                        <c15:formulaRef>
                          <c15:sqref>'Comp by Inst Reg-percent'!$K$64:$K$66</c15:sqref>
                        </c15:formulaRef>
                      </c:ext>
                    </c:extLst>
                    <c:numCache>
                      <c:formatCode>General</c:formatCode>
                      <c:ptCount val="3"/>
                    </c:numCache>
                  </c:numRef>
                </c:val>
                <c:extLst xmlns:c16r2="http://schemas.microsoft.com/office/drawing/2015/06/chart">
                  <c:ext xmlns:c16="http://schemas.microsoft.com/office/drawing/2014/chart" uri="{C3380CC4-5D6E-409C-BE32-E72D297353CC}">
                    <c16:uniqueId val="{00000001-9C51-4BBD-AB9F-5458E9A48891}"/>
                  </c:ext>
                </c:extLst>
              </c15:ser>
            </c15:filteredBarSeries>
          </c:ext>
        </c:extLst>
      </c:barChart>
      <c:catAx>
        <c:axId val="28483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36304"/>
        <c:crosses val="autoZero"/>
        <c:auto val="1"/>
        <c:lblAlgn val="ctr"/>
        <c:lblOffset val="100"/>
        <c:noMultiLvlLbl val="0"/>
      </c:catAx>
      <c:valAx>
        <c:axId val="2848363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3574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[3]Northwest!$D$43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9E22-4B65-9881-D46C470249AB}"/>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9E22-4B65-9881-D46C470249AB}"/>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9E22-4B65-9881-D46C470249AB}"/>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9E22-4B65-9881-D46C470249AB}"/>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9E22-4B65-9881-D46C470249AB}"/>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9E22-4B65-9881-D46C470249AB}"/>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9E22-4B65-9881-D46C470249AB}"/>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9E22-4B65-9881-D46C470249AB}"/>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[3]Northwest!$A$44:$C$54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[3]Northwest!$D$44:$D$54</c:f>
              <c:numCache>
                <c:formatCode>General</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9E22-4B65-9881-D46C470249AB}"/>
            </c:ext>
          </c:extLst>
        </c:ser>
        <c:dLbls>
          <c:dLblPos val="outEnd"/>
          <c:showLegendKey val="0"/>
          <c:showVal val="1"/>
          <c:showCatName val="0"/>
          <c:showSerName val="0"/>
          <c:showPercent val="0"/>
          <c:showBubbleSize val="0"/>
        </c:dLbls>
        <c:gapWidth val="75"/>
        <c:axId val="284839104"/>
        <c:axId val="284839664"/>
      </c:barChart>
      <c:catAx>
        <c:axId val="284839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4839664"/>
        <c:crosses val="autoZero"/>
        <c:auto val="1"/>
        <c:lblAlgn val="ctr"/>
        <c:lblOffset val="100"/>
        <c:noMultiLvlLbl val="0"/>
      </c:catAx>
      <c:valAx>
        <c:axId val="284839664"/>
        <c:scaling>
          <c:orientation val="minMax"/>
          <c:max val="0.7500000000000001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4839104"/>
        <c:crosses val="autoZero"/>
        <c:crossBetween val="between"/>
        <c:majorUnit val="0.150000000000000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8344-4204-953D-D16959422A25}"/>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8344-4204-953D-D16959422A25}"/>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8344-4204-953D-D16959422A25}"/>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8344-4204-953D-D16959422A25}"/>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8344-4204-953D-D16959422A25}"/>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8344-4204-953D-D16959422A25}"/>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8344-4204-953D-D16959422A25}"/>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8344-4204-953D-D16959422A25}"/>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8344-4204-953D-D16959422A2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 Texas</c:v>
                  </c:pt>
                </c:lvl>
              </c:multiLvlStrCache>
            </c:multiLvlStrRef>
          </c:cat>
          <c:val>
            <c:numRef>
              <c:f>'6-Year Grad Rates'!$D$55:$D$65</c:f>
              <c:numCache>
                <c:formatCode>0.0%</c:formatCode>
                <c:ptCount val="11"/>
                <c:pt idx="0">
                  <c:v>0.46142208774583965</c:v>
                </c:pt>
                <c:pt idx="1">
                  <c:v>0.41428571428571431</c:v>
                </c:pt>
                <c:pt idx="3">
                  <c:v>0.37071444370714446</c:v>
                </c:pt>
                <c:pt idx="4">
                  <c:v>0.31706114398422092</c:v>
                </c:pt>
                <c:pt idx="6">
                  <c:v>0.31506849315068491</c:v>
                </c:pt>
                <c:pt idx="7">
                  <c:v>0.31111111111111112</c:v>
                </c:pt>
                <c:pt idx="9">
                  <c:v>0.43386243386243384</c:v>
                </c:pt>
                <c:pt idx="10">
                  <c:v>0.32972972972972975</c:v>
                </c:pt>
              </c:numCache>
            </c:numRef>
          </c:val>
          <c:extLst xmlns:c16r2="http://schemas.microsoft.com/office/drawing/2015/06/chart">
            <c:ext xmlns:c16="http://schemas.microsoft.com/office/drawing/2014/chart" uri="{C3380CC4-5D6E-409C-BE32-E72D297353CC}">
              <c16:uniqueId val="{00000012-8344-4204-953D-D16959422A25}"/>
            </c:ext>
          </c:extLst>
        </c:ser>
        <c:dLbls>
          <c:dLblPos val="outEnd"/>
          <c:showLegendKey val="0"/>
          <c:showVal val="1"/>
          <c:showCatName val="0"/>
          <c:showSerName val="0"/>
          <c:showPercent val="0"/>
          <c:showBubbleSize val="0"/>
        </c:dLbls>
        <c:gapWidth val="75"/>
        <c:axId val="284841904"/>
        <c:axId val="284842464"/>
      </c:barChart>
      <c:catAx>
        <c:axId val="284841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4842464"/>
        <c:crosses val="autoZero"/>
        <c:auto val="1"/>
        <c:lblAlgn val="ctr"/>
        <c:lblOffset val="100"/>
        <c:noMultiLvlLbl val="0"/>
      </c:catAx>
      <c:valAx>
        <c:axId val="284842464"/>
        <c:scaling>
          <c:orientation val="minMax"/>
          <c:max val="0.7500000000000001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41904"/>
        <c:crosses val="autoZero"/>
        <c:crossBetween val="between"/>
        <c:majorUnit val="0.150000000000000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[3]HighPlains!$D$12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9DE5-40F4-8D7F-BB26FF8322DE}"/>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9DE5-40F4-8D7F-BB26FF8322DE}"/>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9DE5-40F4-8D7F-BB26FF8322DE}"/>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9DE5-40F4-8D7F-BB26FF8322DE}"/>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9DE5-40F4-8D7F-BB26FF8322DE}"/>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9DE5-40F4-8D7F-BB26FF8322DE}"/>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9DE5-40F4-8D7F-BB26FF8322DE}"/>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9DE5-40F4-8D7F-BB26FF8322D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[3]HighPlains!$A$13:$C$23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[3]HighPlains!$D$13:$D$23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9DE5-40F4-8D7F-BB26FF8322DE}"/>
            </c:ext>
          </c:extLst>
        </c:ser>
        <c:dLbls>
          <c:showLegendKey val="0"/>
          <c:showVal val="0"/>
          <c:showCatName val="0"/>
          <c:showSerName val="0"/>
          <c:showPercent val="0"/>
          <c:showBubbleSize val="0"/>
        </c:dLbls>
        <c:gapWidth val="75"/>
        <c:axId val="284844704"/>
        <c:axId val="284845264"/>
      </c:barChart>
      <c:catAx>
        <c:axId val="284844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4845264"/>
        <c:crosses val="autoZero"/>
        <c:auto val="1"/>
        <c:lblAlgn val="ctr"/>
        <c:lblOffset val="100"/>
        <c:noMultiLvlLbl val="0"/>
      </c:catAx>
      <c:valAx>
        <c:axId val="284845264"/>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44704"/>
        <c:crosses val="autoZero"/>
        <c:crossBetween val="midCat"/>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1C91-4E80-91EF-E3F7D5FBEAEF}"/>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1C91-4E80-91EF-E3F7D5FBEAEF}"/>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1C91-4E80-91EF-E3F7D5FBEAEF}"/>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1C91-4E80-91EF-E3F7D5FBEAEF}"/>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1C91-4E80-91EF-E3F7D5FBEAEF}"/>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1C91-4E80-91EF-E3F7D5FBEAEF}"/>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1C91-4E80-91EF-E3F7D5FBEAEF}"/>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1C91-4E80-91EF-E3F7D5FBEAEF}"/>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 Texas</c:v>
                  </c:pt>
                </c:lvl>
              </c:multiLvlStrCache>
            </c:multiLvlStrRef>
          </c:cat>
          <c:val>
            <c:numRef>
              <c:f>'6-Year Grad Rates'!$D$24:$D$34</c:f>
              <c:numCache>
                <c:formatCode>0.0%</c:formatCode>
                <c:ptCount val="11"/>
                <c:pt idx="0">
                  <c:v>0.65644171779141103</c:v>
                </c:pt>
                <c:pt idx="1">
                  <c:v>0.5505050505050505</c:v>
                </c:pt>
                <c:pt idx="3">
                  <c:v>0.54138958954368266</c:v>
                </c:pt>
                <c:pt idx="4">
                  <c:v>0.42736723798819898</c:v>
                </c:pt>
                <c:pt idx="6">
                  <c:v>0.5436241610738255</c:v>
                </c:pt>
                <c:pt idx="7">
                  <c:v>0.3942992874109264</c:v>
                </c:pt>
                <c:pt idx="9">
                  <c:v>0.62121212121212122</c:v>
                </c:pt>
                <c:pt idx="10">
                  <c:v>0.49032258064516132</c:v>
                </c:pt>
              </c:numCache>
            </c:numRef>
          </c:val>
          <c:extLst xmlns:c16r2="http://schemas.microsoft.com/office/drawing/2015/06/chart">
            <c:ext xmlns:c16="http://schemas.microsoft.com/office/drawing/2014/chart" uri="{C3380CC4-5D6E-409C-BE32-E72D297353CC}">
              <c16:uniqueId val="{00000010-1C91-4E80-91EF-E3F7D5FBEAEF}"/>
            </c:ext>
          </c:extLst>
        </c:ser>
        <c:dLbls>
          <c:showLegendKey val="0"/>
          <c:showVal val="0"/>
          <c:showCatName val="0"/>
          <c:showSerName val="0"/>
          <c:showPercent val="0"/>
          <c:showBubbleSize val="0"/>
        </c:dLbls>
        <c:gapWidth val="75"/>
        <c:axId val="284847504"/>
        <c:axId val="284848064"/>
      </c:barChart>
      <c:catAx>
        <c:axId val="284847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4848064"/>
        <c:crosses val="autoZero"/>
        <c:auto val="1"/>
        <c:lblAlgn val="ctr"/>
        <c:lblOffset val="100"/>
        <c:noMultiLvlLbl val="0"/>
      </c:catAx>
      <c:valAx>
        <c:axId val="284848064"/>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847504"/>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9</xdr:row>
      <xdr:rowOff>86299</xdr:rowOff>
    </xdr:from>
    <xdr:to>
      <xdr:col>3</xdr:col>
      <xdr:colOff>123825</xdr:colOff>
      <xdr:row>16</xdr:row>
      <xdr:rowOff>18476</xdr:rowOff>
    </xdr:to>
    <xdr:pic>
      <xdr:nvPicPr>
        <xdr:cNvPr id="1039" name="Picture 2">
          <a:extLst>
            <a:ext uri="{FF2B5EF4-FFF2-40B4-BE49-F238E27FC236}">
              <a16:creationId xmlns:a16="http://schemas.microsoft.com/office/drawing/2014/main" xmlns="" id="{00000000-0008-0000-0000-00000F040000}"/>
            </a:ext>
          </a:extLst>
        </xdr:cNvPr>
        <xdr:cNvPicPr>
          <a:picLocks noChangeAspect="1" noChangeArrowheads="1"/>
        </xdr:cNvPicPr>
      </xdr:nvPicPr>
      <xdr:blipFill>
        <a:blip xmlns:r="http://schemas.openxmlformats.org/officeDocument/2006/relationships" r:embed="rId1"/>
        <a:stretch>
          <a:fillRect/>
        </a:stretch>
      </xdr:blipFill>
      <xdr:spPr bwMode="auto">
        <a:xfrm>
          <a:off x="2209800" y="1800799"/>
          <a:ext cx="2085975" cy="1265677"/>
        </a:xfrm>
        <a:prstGeom prst="rect">
          <a:avLst/>
        </a:prstGeom>
        <a:noFill/>
        <a:ln w="9525">
          <a:solidFill>
            <a:srgbClr val="F05D67"/>
          </a:solidFill>
          <a:miter lim="800000"/>
          <a:headEnd/>
          <a:tailEnd/>
        </a:ln>
        <a:extLst>
          <a:ext uri="{909E8E84-426E-40dd-AFC4-6F175D3DCCD1}">
            <a14:hiddenFill xmlns:a14="http://schemas.microsoft.com/office/drawing/2010/main" xmlns="">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962025</xdr:colOff>
      <xdr:row>20</xdr:row>
      <xdr:rowOff>123825</xdr:rowOff>
    </xdr:from>
    <xdr:to>
      <xdr:col>3</xdr:col>
      <xdr:colOff>485775</xdr:colOff>
      <xdr:row>36</xdr:row>
      <xdr:rowOff>47625</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20</xdr:row>
      <xdr:rowOff>123825</xdr:rowOff>
    </xdr:from>
    <xdr:to>
      <xdr:col>6</xdr:col>
      <xdr:colOff>361950</xdr:colOff>
      <xdr:row>36</xdr:row>
      <xdr:rowOff>47625</xdr:rowOff>
    </xdr:to>
    <xdr:graphicFrame macro="">
      <xdr:nvGraphicFramePr>
        <xdr:cNvPr id="9" name="Chart 8">
          <a:extLst>
            <a:ext uri="{FF2B5EF4-FFF2-40B4-BE49-F238E27FC236}">
              <a16:creationId xmlns:a16="http://schemas.microsoft.com/office/drawing/2014/main" xmlns=""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962025</xdr:colOff>
      <xdr:row>36</xdr:row>
      <xdr:rowOff>133350</xdr:rowOff>
    </xdr:from>
    <xdr:to>
      <xdr:col>3</xdr:col>
      <xdr:colOff>485775</xdr:colOff>
      <xdr:row>52</xdr:row>
      <xdr:rowOff>57150</xdr:rowOff>
    </xdr:to>
    <xdr:graphicFrame macro="">
      <xdr:nvGraphicFramePr>
        <xdr:cNvPr id="11" name="Chart 10">
          <a:extLst>
            <a:ext uri="{FF2B5EF4-FFF2-40B4-BE49-F238E27FC236}">
              <a16:creationId xmlns:a16="http://schemas.microsoft.com/office/drawing/2014/main" xmlns=""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590550</xdr:colOff>
      <xdr:row>36</xdr:row>
      <xdr:rowOff>133350</xdr:rowOff>
    </xdr:from>
    <xdr:to>
      <xdr:col>6</xdr:col>
      <xdr:colOff>361950</xdr:colOff>
      <xdr:row>52</xdr:row>
      <xdr:rowOff>57150</xdr:rowOff>
    </xdr:to>
    <xdr:graphicFrame macro="">
      <xdr:nvGraphicFramePr>
        <xdr:cNvPr id="12" name="Chart 11">
          <a:extLst>
            <a:ext uri="{FF2B5EF4-FFF2-40B4-BE49-F238E27FC236}">
              <a16:creationId xmlns:a16="http://schemas.microsoft.com/office/drawing/2014/main" xmlns=""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8</xdr:row>
      <xdr:rowOff>71437</xdr:rowOff>
    </xdr:from>
    <xdr:to>
      <xdr:col>3</xdr:col>
      <xdr:colOff>523875</xdr:colOff>
      <xdr:row>19</xdr:row>
      <xdr:rowOff>157162</xdr:rowOff>
    </xdr:to>
    <xdr:graphicFrame macro="">
      <xdr:nvGraphicFramePr>
        <xdr:cNvPr id="3" name="Chart 2">
          <a:extLst>
            <a:ext uri="{FF2B5EF4-FFF2-40B4-BE49-F238E27FC236}">
              <a16:creationId xmlns:a16="http://schemas.microsoft.com/office/drawing/2014/main" xmlns="" id="{FF21E954-AF10-47D2-AA95-BB5B30D7A8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600075</xdr:colOff>
      <xdr:row>8</xdr:row>
      <xdr:rowOff>76200</xdr:rowOff>
    </xdr:from>
    <xdr:to>
      <xdr:col>8</xdr:col>
      <xdr:colOff>133350</xdr:colOff>
      <xdr:row>20</xdr:row>
      <xdr:rowOff>0</xdr:rowOff>
    </xdr:to>
    <xdr:graphicFrame macro="">
      <xdr:nvGraphicFramePr>
        <xdr:cNvPr id="8" name="Chart 7">
          <a:extLst>
            <a:ext uri="{FF2B5EF4-FFF2-40B4-BE49-F238E27FC236}">
              <a16:creationId xmlns:a16="http://schemas.microsoft.com/office/drawing/2014/main" xmlns="" id="{5B74326A-51B6-4E31-BFC9-F2571255F8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17</xdr:row>
      <xdr:rowOff>88900</xdr:rowOff>
    </xdr:from>
    <xdr:to>
      <xdr:col>6</xdr:col>
      <xdr:colOff>381000</xdr:colOff>
      <xdr:row>33</xdr:row>
      <xdr:rowOff>114299</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0.38196</cdr:x>
      <cdr:y>0.18519</cdr:y>
    </cdr:from>
    <cdr:to>
      <cdr:x>0.74832</cdr:x>
      <cdr:y>0.27894</cdr:y>
    </cdr:to>
    <cdr:grpSp>
      <cdr:nvGrpSpPr>
        <cdr:cNvPr id="2" name="Group 1">
          <a:extLst xmlns:a="http://schemas.openxmlformats.org/drawingml/2006/main">
            <a:ext uri="{FF2B5EF4-FFF2-40B4-BE49-F238E27FC236}">
              <a16:creationId xmlns:a16="http://schemas.microsoft.com/office/drawing/2014/main" xmlns="" id="{E0676270-4458-4B08-9DEB-7CBFAB9B813E}"/>
            </a:ext>
          </a:extLst>
        </cdr:cNvPr>
        <cdr:cNvGrpSpPr/>
      </cdr:nvGrpSpPr>
      <cdr:grpSpPr>
        <a:xfrm xmlns:a="http://schemas.openxmlformats.org/drawingml/2006/main">
          <a:off x="1824542" y="563871"/>
          <a:ext cx="1750024" cy="285452"/>
          <a:chOff x="57150" y="1"/>
          <a:chExt cx="1675010" cy="257175"/>
        </a:xfrm>
      </cdr:grpSpPr>
      <cdr:sp macro="" textlink="">
        <cdr:nvSpPr>
          <cdr:cNvPr id="3" name="TextBox 4"/>
          <cdr:cNvSpPr txBox="1"/>
        </cdr:nvSpPr>
        <cdr:spPr>
          <a:xfrm xmlns:a="http://schemas.openxmlformats.org/drawingml/2006/main">
            <a:off x="189110" y="1"/>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1</xdr:col>
      <xdr:colOff>9525</xdr:colOff>
      <xdr:row>59</xdr:row>
      <xdr:rowOff>85724</xdr:rowOff>
    </xdr:from>
    <xdr:to>
      <xdr:col>4</xdr:col>
      <xdr:colOff>314325</xdr:colOff>
      <xdr:row>74</xdr:row>
      <xdr:rowOff>167639</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8</xdr:row>
      <xdr:rowOff>95250</xdr:rowOff>
    </xdr:from>
    <xdr:to>
      <xdr:col>8</xdr:col>
      <xdr:colOff>963</xdr:colOff>
      <xdr:row>42</xdr:row>
      <xdr:rowOff>73914</xdr:rowOff>
    </xdr:to>
    <xdr:pic>
      <xdr:nvPicPr>
        <xdr:cNvPr id="2" name="Picture 1">
          <a:extLst>
            <a:ext uri="{FF2B5EF4-FFF2-40B4-BE49-F238E27FC236}">
              <a16:creationId xmlns:a16="http://schemas.microsoft.com/office/drawing/2014/main" xmlns="" id="{C93B9B3E-EC3F-4A45-A037-43DC5E1193B2}"/>
            </a:ext>
          </a:extLst>
        </xdr:cNvPr>
        <xdr:cNvPicPr>
          <a:picLocks noChangeAspect="1"/>
        </xdr:cNvPicPr>
      </xdr:nvPicPr>
      <xdr:blipFill>
        <a:blip xmlns:r="http://schemas.openxmlformats.org/officeDocument/2006/relationships" r:embed="rId1"/>
        <a:stretch>
          <a:fillRect/>
        </a:stretch>
      </xdr:blipFill>
      <xdr:spPr>
        <a:xfrm>
          <a:off x="28575" y="1619250"/>
          <a:ext cx="8354388" cy="6455664"/>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14287</xdr:colOff>
      <xdr:row>38</xdr:row>
      <xdr:rowOff>9524</xdr:rowOff>
    </xdr:from>
    <xdr:to>
      <xdr:col>4</xdr:col>
      <xdr:colOff>47625</xdr:colOff>
      <xdr:row>55</xdr:row>
      <xdr:rowOff>38099</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0.33333</cdr:x>
      <cdr:y>0.88645</cdr:y>
    </cdr:from>
    <cdr:to>
      <cdr:x>0.67227</cdr:x>
      <cdr:y>0.97019</cdr:y>
    </cdr:to>
    <cdr:sp macro="" textlink="">
      <cdr:nvSpPr>
        <cdr:cNvPr id="3" name="TextBox 2"/>
        <cdr:cNvSpPr txBox="1"/>
      </cdr:nvSpPr>
      <cdr:spPr>
        <a:xfrm xmlns:a="http://schemas.openxmlformats.org/drawingml/2006/main">
          <a:off x="2170090" y="2896099"/>
          <a:ext cx="2206647" cy="27358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0.85384</cdr:x>
      <cdr:y>0.69951</cdr:y>
    </cdr:from>
    <cdr:to>
      <cdr:x>0.98858</cdr:x>
      <cdr:y>0.83235</cdr:y>
    </cdr:to>
    <cdr:sp macro="" textlink="">
      <cdr:nvSpPr>
        <cdr:cNvPr id="4" name="TextBox 3"/>
        <cdr:cNvSpPr txBox="1"/>
      </cdr:nvSpPr>
      <cdr:spPr>
        <a:xfrm xmlns:a="http://schemas.openxmlformats.org/drawingml/2006/main">
          <a:off x="5453063" y="2265363"/>
          <a:ext cx="860517" cy="4302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67</xdr:row>
      <xdr:rowOff>176211</xdr:rowOff>
    </xdr:from>
    <xdr:to>
      <xdr:col>2</xdr:col>
      <xdr:colOff>480058</xdr:colOff>
      <xdr:row>80</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67</xdr:row>
      <xdr:rowOff>171450</xdr:rowOff>
    </xdr:from>
    <xdr:to>
      <xdr:col>6</xdr:col>
      <xdr:colOff>394334</xdr:colOff>
      <xdr:row>80</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67</xdr:row>
      <xdr:rowOff>171450</xdr:rowOff>
    </xdr:from>
    <xdr:to>
      <xdr:col>10</xdr:col>
      <xdr:colOff>1013459</xdr:colOff>
      <xdr:row>80</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65B41D88-AADB-4557-B02B-4A49D1634E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DEA15743-E9BD-42D3-810C-83112320B5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A190740E-E11A-4DA2-B82A-4F88BB69A5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94649CC2-7746-4C3B-ADFA-BE775D82BE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476249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3"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TSI/TSIHSEnrollmentwithpercents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rollOutofRegion_Private.xls"/>
      <sheetName val="8"/>
    </sheetNames>
    <sheetDataSet>
      <sheetData sheetId="0">
        <row r="1">
          <cell r="A1" t="str">
            <v>region10</v>
          </cell>
          <cell r="B1" t="str">
            <v>instregion_pvt</v>
          </cell>
          <cell r="C1" t="str">
            <v>regorigin_pvt</v>
          </cell>
          <cell r="D1" t="str">
            <v>_TYPE_</v>
          </cell>
          <cell r="E1" t="str">
            <v>total_pvt</v>
          </cell>
        </row>
        <row r="2">
          <cell r="A2">
            <v>1</v>
          </cell>
          <cell r="B2" t="str">
            <v>Central</v>
          </cell>
          <cell r="C2" t="str">
            <v>High Plains</v>
          </cell>
          <cell r="D2">
            <v>7</v>
          </cell>
          <cell r="E2">
            <v>203</v>
          </cell>
        </row>
        <row r="3">
          <cell r="A3">
            <v>1</v>
          </cell>
          <cell r="B3" t="str">
            <v>Gulf Coast</v>
          </cell>
          <cell r="C3" t="str">
            <v>High Plains</v>
          </cell>
          <cell r="D3">
            <v>7</v>
          </cell>
          <cell r="E3">
            <v>31</v>
          </cell>
        </row>
        <row r="4">
          <cell r="A4">
            <v>1</v>
          </cell>
          <cell r="B4" t="str">
            <v>Metroplex</v>
          </cell>
          <cell r="C4" t="str">
            <v>High Plains</v>
          </cell>
          <cell r="D4">
            <v>7</v>
          </cell>
          <cell r="E4">
            <v>232</v>
          </cell>
        </row>
        <row r="5">
          <cell r="A5">
            <v>1</v>
          </cell>
          <cell r="B5" t="str">
            <v>Northwest</v>
          </cell>
          <cell r="C5" t="str">
            <v>High Plains</v>
          </cell>
          <cell r="D5">
            <v>7</v>
          </cell>
          <cell r="E5">
            <v>324</v>
          </cell>
        </row>
        <row r="6">
          <cell r="A6">
            <v>1</v>
          </cell>
          <cell r="B6" t="str">
            <v>South Texas</v>
          </cell>
          <cell r="C6" t="str">
            <v>High Plains</v>
          </cell>
          <cell r="D6">
            <v>7</v>
          </cell>
          <cell r="E6">
            <v>65</v>
          </cell>
        </row>
        <row r="7">
          <cell r="A7">
            <v>1</v>
          </cell>
          <cell r="B7" t="str">
            <v>Upper East</v>
          </cell>
          <cell r="C7" t="str">
            <v>High Plains</v>
          </cell>
          <cell r="D7">
            <v>7</v>
          </cell>
          <cell r="E7">
            <v>19</v>
          </cell>
        </row>
        <row r="8">
          <cell r="A8">
            <v>2</v>
          </cell>
          <cell r="B8" t="str">
            <v>Central</v>
          </cell>
          <cell r="C8" t="str">
            <v>Northwest</v>
          </cell>
          <cell r="D8">
            <v>7</v>
          </cell>
          <cell r="E8">
            <v>190</v>
          </cell>
        </row>
        <row r="9">
          <cell r="A9">
            <v>2</v>
          </cell>
          <cell r="B9" t="str">
            <v>Gulf Coast</v>
          </cell>
          <cell r="C9" t="str">
            <v>Northwest</v>
          </cell>
          <cell r="D9">
            <v>7</v>
          </cell>
          <cell r="E9">
            <v>18</v>
          </cell>
        </row>
        <row r="10">
          <cell r="A10">
            <v>2</v>
          </cell>
          <cell r="B10" t="str">
            <v>High Plains</v>
          </cell>
          <cell r="C10" t="str">
            <v>Northwest</v>
          </cell>
          <cell r="D10">
            <v>7</v>
          </cell>
          <cell r="E10">
            <v>192</v>
          </cell>
        </row>
        <row r="11">
          <cell r="A11">
            <v>2</v>
          </cell>
          <cell r="B11" t="str">
            <v>Metroplex</v>
          </cell>
          <cell r="C11" t="str">
            <v>Northwest</v>
          </cell>
          <cell r="D11">
            <v>7</v>
          </cell>
          <cell r="E11">
            <v>190</v>
          </cell>
        </row>
        <row r="12">
          <cell r="A12">
            <v>2</v>
          </cell>
          <cell r="B12" t="str">
            <v>South Texas</v>
          </cell>
          <cell r="C12" t="str">
            <v>Northwest</v>
          </cell>
          <cell r="D12">
            <v>7</v>
          </cell>
          <cell r="E12">
            <v>63</v>
          </cell>
        </row>
        <row r="13">
          <cell r="A13">
            <v>2</v>
          </cell>
          <cell r="B13" t="str">
            <v>Upper East</v>
          </cell>
          <cell r="C13" t="str">
            <v>Northwest</v>
          </cell>
          <cell r="D13">
            <v>7</v>
          </cell>
          <cell r="E13">
            <v>61</v>
          </cell>
        </row>
        <row r="14">
          <cell r="A14">
            <v>3</v>
          </cell>
          <cell r="B14" t="str">
            <v>Central</v>
          </cell>
          <cell r="C14" t="str">
            <v>Metroplex</v>
          </cell>
          <cell r="D14">
            <v>7</v>
          </cell>
          <cell r="E14">
            <v>4979</v>
          </cell>
        </row>
        <row r="15">
          <cell r="A15">
            <v>3</v>
          </cell>
          <cell r="B15" t="str">
            <v>Gulf Coast</v>
          </cell>
          <cell r="C15" t="str">
            <v>Metroplex</v>
          </cell>
          <cell r="D15">
            <v>7</v>
          </cell>
          <cell r="E15">
            <v>641</v>
          </cell>
        </row>
        <row r="16">
          <cell r="A16">
            <v>3</v>
          </cell>
          <cell r="B16" t="str">
            <v>High Plains</v>
          </cell>
          <cell r="C16" t="str">
            <v>Metroplex</v>
          </cell>
          <cell r="D16">
            <v>7</v>
          </cell>
          <cell r="E16">
            <v>294</v>
          </cell>
        </row>
        <row r="17">
          <cell r="A17">
            <v>3</v>
          </cell>
          <cell r="B17" t="str">
            <v>Northwest</v>
          </cell>
          <cell r="C17" t="str">
            <v>Metroplex</v>
          </cell>
          <cell r="D17">
            <v>7</v>
          </cell>
          <cell r="E17">
            <v>2504</v>
          </cell>
        </row>
        <row r="18">
          <cell r="A18">
            <v>3</v>
          </cell>
          <cell r="B18" t="str">
            <v>South Texas</v>
          </cell>
          <cell r="C18" t="str">
            <v>Metroplex</v>
          </cell>
          <cell r="D18">
            <v>7</v>
          </cell>
          <cell r="E18">
            <v>937</v>
          </cell>
        </row>
        <row r="19">
          <cell r="A19">
            <v>3</v>
          </cell>
          <cell r="B19" t="str">
            <v>Upper East</v>
          </cell>
          <cell r="C19" t="str">
            <v>Metroplex</v>
          </cell>
          <cell r="D19">
            <v>7</v>
          </cell>
          <cell r="E19">
            <v>1935</v>
          </cell>
        </row>
        <row r="20">
          <cell r="A20">
            <v>4</v>
          </cell>
          <cell r="B20" t="str">
            <v>Central</v>
          </cell>
          <cell r="C20" t="str">
            <v>Uppereast</v>
          </cell>
          <cell r="D20">
            <v>7</v>
          </cell>
          <cell r="E20">
            <v>487</v>
          </cell>
        </row>
        <row r="21">
          <cell r="A21">
            <v>4</v>
          </cell>
          <cell r="B21" t="str">
            <v>Gulf Coast</v>
          </cell>
          <cell r="C21" t="str">
            <v>Uppereast</v>
          </cell>
          <cell r="D21">
            <v>7</v>
          </cell>
          <cell r="E21">
            <v>69</v>
          </cell>
        </row>
        <row r="22">
          <cell r="A22">
            <v>4</v>
          </cell>
          <cell r="B22" t="str">
            <v>High Plains</v>
          </cell>
          <cell r="C22" t="str">
            <v>Uppereast</v>
          </cell>
          <cell r="D22">
            <v>7</v>
          </cell>
          <cell r="E22">
            <v>12</v>
          </cell>
        </row>
        <row r="23">
          <cell r="A23">
            <v>4</v>
          </cell>
          <cell r="B23" t="str">
            <v>Metroplex</v>
          </cell>
          <cell r="C23" t="str">
            <v>Uppereast</v>
          </cell>
          <cell r="D23">
            <v>7</v>
          </cell>
          <cell r="E23">
            <v>498</v>
          </cell>
        </row>
        <row r="24">
          <cell r="A24">
            <v>4</v>
          </cell>
          <cell r="B24" t="str">
            <v>Northwest</v>
          </cell>
          <cell r="C24" t="str">
            <v>Uppereast</v>
          </cell>
          <cell r="D24">
            <v>7</v>
          </cell>
          <cell r="E24">
            <v>183</v>
          </cell>
        </row>
        <row r="25">
          <cell r="A25">
            <v>4</v>
          </cell>
          <cell r="B25" t="str">
            <v>South Texas</v>
          </cell>
          <cell r="C25" t="str">
            <v>Uppereast</v>
          </cell>
          <cell r="D25">
            <v>7</v>
          </cell>
          <cell r="E25">
            <v>81</v>
          </cell>
        </row>
        <row r="26">
          <cell r="A26">
            <v>5</v>
          </cell>
          <cell r="B26" t="str">
            <v>Central</v>
          </cell>
          <cell r="C26" t="str">
            <v>Southeast</v>
          </cell>
          <cell r="D26">
            <v>7</v>
          </cell>
          <cell r="E26">
            <v>258</v>
          </cell>
        </row>
        <row r="27">
          <cell r="A27">
            <v>5</v>
          </cell>
          <cell r="B27" t="str">
            <v>Gulf Coast</v>
          </cell>
          <cell r="C27" t="str">
            <v>Southeast</v>
          </cell>
          <cell r="D27">
            <v>7</v>
          </cell>
          <cell r="E27">
            <v>141</v>
          </cell>
        </row>
        <row r="28">
          <cell r="A28">
            <v>5</v>
          </cell>
          <cell r="B28" t="str">
            <v>High Plains</v>
          </cell>
          <cell r="C28" t="str">
            <v>Southeast</v>
          </cell>
          <cell r="D28">
            <v>7</v>
          </cell>
          <cell r="E28">
            <v>5</v>
          </cell>
        </row>
        <row r="29">
          <cell r="A29">
            <v>5</v>
          </cell>
          <cell r="B29" t="str">
            <v>Metroplex</v>
          </cell>
          <cell r="C29" t="str">
            <v>Southeast</v>
          </cell>
          <cell r="D29">
            <v>7</v>
          </cell>
          <cell r="E29">
            <v>130</v>
          </cell>
        </row>
        <row r="30">
          <cell r="A30">
            <v>5</v>
          </cell>
          <cell r="B30" t="str">
            <v>Northwest</v>
          </cell>
          <cell r="C30" t="str">
            <v>Southeast</v>
          </cell>
          <cell r="D30">
            <v>7</v>
          </cell>
          <cell r="E30">
            <v>54</v>
          </cell>
        </row>
        <row r="31">
          <cell r="A31">
            <v>5</v>
          </cell>
          <cell r="B31" t="str">
            <v>South Texas</v>
          </cell>
          <cell r="C31" t="str">
            <v>Southeast</v>
          </cell>
          <cell r="D31">
            <v>7</v>
          </cell>
          <cell r="E31">
            <v>65</v>
          </cell>
        </row>
        <row r="32">
          <cell r="A32">
            <v>5</v>
          </cell>
          <cell r="B32" t="str">
            <v>Upper East</v>
          </cell>
          <cell r="C32" t="str">
            <v>Southeast</v>
          </cell>
          <cell r="D32">
            <v>7</v>
          </cell>
          <cell r="E32">
            <v>292</v>
          </cell>
        </row>
        <row r="33">
          <cell r="A33">
            <v>6</v>
          </cell>
          <cell r="B33" t="str">
            <v>Central</v>
          </cell>
          <cell r="C33" t="str">
            <v>Gulf Coast</v>
          </cell>
          <cell r="D33">
            <v>7</v>
          </cell>
          <cell r="E33">
            <v>4711</v>
          </cell>
        </row>
        <row r="34">
          <cell r="A34">
            <v>6</v>
          </cell>
          <cell r="B34" t="str">
            <v>High Plains</v>
          </cell>
          <cell r="C34" t="str">
            <v>Gulf Coast</v>
          </cell>
          <cell r="D34">
            <v>7</v>
          </cell>
          <cell r="E34">
            <v>103</v>
          </cell>
        </row>
        <row r="35">
          <cell r="A35">
            <v>6</v>
          </cell>
          <cell r="B35" t="str">
            <v>Metroplex</v>
          </cell>
          <cell r="C35" t="str">
            <v>Gulf Coast</v>
          </cell>
          <cell r="D35">
            <v>7</v>
          </cell>
          <cell r="E35">
            <v>2136</v>
          </cell>
        </row>
        <row r="36">
          <cell r="A36">
            <v>6</v>
          </cell>
          <cell r="B36" t="str">
            <v>Northwest</v>
          </cell>
          <cell r="C36" t="str">
            <v>Gulf Coast</v>
          </cell>
          <cell r="D36">
            <v>7</v>
          </cell>
          <cell r="E36">
            <v>715</v>
          </cell>
        </row>
        <row r="37">
          <cell r="A37">
            <v>6</v>
          </cell>
          <cell r="B37" t="str">
            <v>South Texas</v>
          </cell>
          <cell r="C37" t="str">
            <v>Gulf Coast</v>
          </cell>
          <cell r="D37">
            <v>7</v>
          </cell>
          <cell r="E37">
            <v>1877</v>
          </cell>
        </row>
        <row r="38">
          <cell r="A38">
            <v>6</v>
          </cell>
          <cell r="B38" t="str">
            <v>Upper East</v>
          </cell>
          <cell r="C38" t="str">
            <v>Gulf Coast</v>
          </cell>
          <cell r="D38">
            <v>7</v>
          </cell>
          <cell r="E38">
            <v>1049</v>
          </cell>
        </row>
        <row r="39">
          <cell r="A39">
            <v>7</v>
          </cell>
          <cell r="B39" t="str">
            <v>Gulf Coast</v>
          </cell>
          <cell r="C39" t="str">
            <v>Central</v>
          </cell>
          <cell r="D39">
            <v>7</v>
          </cell>
          <cell r="E39">
            <v>466</v>
          </cell>
        </row>
        <row r="40">
          <cell r="A40">
            <v>7</v>
          </cell>
          <cell r="B40" t="str">
            <v>High Plains</v>
          </cell>
          <cell r="C40" t="str">
            <v>Central</v>
          </cell>
          <cell r="D40">
            <v>7</v>
          </cell>
          <cell r="E40">
            <v>111</v>
          </cell>
        </row>
        <row r="41">
          <cell r="A41">
            <v>7</v>
          </cell>
          <cell r="B41" t="str">
            <v>Metroplex</v>
          </cell>
          <cell r="C41" t="str">
            <v>Central</v>
          </cell>
          <cell r="D41">
            <v>7</v>
          </cell>
          <cell r="E41">
            <v>1383</v>
          </cell>
        </row>
        <row r="42">
          <cell r="A42">
            <v>7</v>
          </cell>
          <cell r="B42" t="str">
            <v>Northwest</v>
          </cell>
          <cell r="C42" t="str">
            <v>Central</v>
          </cell>
          <cell r="D42">
            <v>7</v>
          </cell>
          <cell r="E42">
            <v>914</v>
          </cell>
        </row>
        <row r="43">
          <cell r="A43">
            <v>7</v>
          </cell>
          <cell r="B43" t="str">
            <v>South Texas</v>
          </cell>
          <cell r="C43" t="str">
            <v>Central</v>
          </cell>
          <cell r="D43">
            <v>7</v>
          </cell>
          <cell r="E43">
            <v>1314</v>
          </cell>
        </row>
        <row r="44">
          <cell r="A44">
            <v>7</v>
          </cell>
          <cell r="B44" t="str">
            <v>Upper East</v>
          </cell>
          <cell r="C44" t="str">
            <v>Central</v>
          </cell>
          <cell r="D44">
            <v>7</v>
          </cell>
          <cell r="E44">
            <v>267</v>
          </cell>
        </row>
        <row r="45">
          <cell r="A45">
            <v>8</v>
          </cell>
          <cell r="B45" t="str">
            <v>Central</v>
          </cell>
          <cell r="C45" t="str">
            <v>South</v>
          </cell>
          <cell r="D45">
            <v>7</v>
          </cell>
          <cell r="E45">
            <v>2729</v>
          </cell>
        </row>
        <row r="46">
          <cell r="A46">
            <v>8</v>
          </cell>
          <cell r="B46" t="str">
            <v>Gulf Coast</v>
          </cell>
          <cell r="C46" t="str">
            <v>South</v>
          </cell>
          <cell r="D46">
            <v>7</v>
          </cell>
          <cell r="E46">
            <v>470</v>
          </cell>
        </row>
        <row r="47">
          <cell r="A47">
            <v>8</v>
          </cell>
          <cell r="B47" t="str">
            <v>High Plains</v>
          </cell>
          <cell r="C47" t="str">
            <v>South</v>
          </cell>
          <cell r="D47">
            <v>7</v>
          </cell>
          <cell r="E47">
            <v>1248</v>
          </cell>
        </row>
        <row r="48">
          <cell r="A48">
            <v>8</v>
          </cell>
          <cell r="B48" t="str">
            <v>Metroplex</v>
          </cell>
          <cell r="C48" t="str">
            <v>South</v>
          </cell>
          <cell r="D48">
            <v>7</v>
          </cell>
          <cell r="E48">
            <v>1076</v>
          </cell>
        </row>
        <row r="49">
          <cell r="A49">
            <v>8</v>
          </cell>
          <cell r="B49" t="str">
            <v>Northwest</v>
          </cell>
          <cell r="C49" t="str">
            <v>South</v>
          </cell>
          <cell r="D49">
            <v>7</v>
          </cell>
          <cell r="E49">
            <v>899</v>
          </cell>
        </row>
        <row r="50">
          <cell r="A50">
            <v>8</v>
          </cell>
          <cell r="B50" t="str">
            <v>Upper East</v>
          </cell>
          <cell r="C50" t="str">
            <v>South</v>
          </cell>
          <cell r="D50">
            <v>7</v>
          </cell>
          <cell r="E50">
            <v>204</v>
          </cell>
        </row>
        <row r="51">
          <cell r="A51">
            <v>9</v>
          </cell>
          <cell r="B51" t="str">
            <v>Central</v>
          </cell>
          <cell r="C51" t="str">
            <v>West</v>
          </cell>
          <cell r="D51">
            <v>7</v>
          </cell>
          <cell r="E51">
            <v>163</v>
          </cell>
        </row>
        <row r="52">
          <cell r="A52">
            <v>9</v>
          </cell>
          <cell r="B52" t="str">
            <v>Gulf Coast</v>
          </cell>
          <cell r="C52" t="str">
            <v>West</v>
          </cell>
          <cell r="D52">
            <v>7</v>
          </cell>
          <cell r="E52">
            <v>42</v>
          </cell>
        </row>
        <row r="53">
          <cell r="A53">
            <v>9</v>
          </cell>
          <cell r="B53" t="str">
            <v>High Plains</v>
          </cell>
          <cell r="C53" t="str">
            <v>West</v>
          </cell>
          <cell r="D53">
            <v>7</v>
          </cell>
          <cell r="E53">
            <v>129</v>
          </cell>
        </row>
        <row r="54">
          <cell r="A54">
            <v>9</v>
          </cell>
          <cell r="B54" t="str">
            <v>Metroplex</v>
          </cell>
          <cell r="C54" t="str">
            <v>West</v>
          </cell>
          <cell r="D54">
            <v>7</v>
          </cell>
          <cell r="E54">
            <v>156</v>
          </cell>
        </row>
        <row r="55">
          <cell r="A55">
            <v>9</v>
          </cell>
          <cell r="B55" t="str">
            <v>Northwest</v>
          </cell>
          <cell r="C55" t="str">
            <v>West</v>
          </cell>
          <cell r="D55">
            <v>7</v>
          </cell>
          <cell r="E55">
            <v>315</v>
          </cell>
        </row>
        <row r="56">
          <cell r="A56">
            <v>9</v>
          </cell>
          <cell r="B56" t="str">
            <v>South Texas</v>
          </cell>
          <cell r="C56" t="str">
            <v>West</v>
          </cell>
          <cell r="D56">
            <v>7</v>
          </cell>
          <cell r="E56">
            <v>90</v>
          </cell>
        </row>
        <row r="57">
          <cell r="A57">
            <v>9</v>
          </cell>
          <cell r="B57" t="str">
            <v>Upper East</v>
          </cell>
          <cell r="C57" t="str">
            <v>West</v>
          </cell>
          <cell r="D57">
            <v>7</v>
          </cell>
          <cell r="E57">
            <v>12</v>
          </cell>
        </row>
        <row r="58">
          <cell r="A58">
            <v>10</v>
          </cell>
          <cell r="B58" t="str">
            <v>Central</v>
          </cell>
          <cell r="C58" t="str">
            <v>Upper Rio Grande</v>
          </cell>
          <cell r="D58">
            <v>7</v>
          </cell>
          <cell r="E58">
            <v>231</v>
          </cell>
        </row>
        <row r="59">
          <cell r="A59">
            <v>10</v>
          </cell>
          <cell r="B59" t="str">
            <v>Gulf Coast</v>
          </cell>
          <cell r="C59" t="str">
            <v>Upper Rio Grande</v>
          </cell>
          <cell r="D59">
            <v>7</v>
          </cell>
          <cell r="E59">
            <v>97</v>
          </cell>
        </row>
        <row r="60">
          <cell r="A60">
            <v>10</v>
          </cell>
          <cell r="B60" t="str">
            <v>High Plains</v>
          </cell>
          <cell r="C60" t="str">
            <v>Upper Rio Grande</v>
          </cell>
          <cell r="D60">
            <v>7</v>
          </cell>
          <cell r="E60">
            <v>49</v>
          </cell>
        </row>
        <row r="61">
          <cell r="A61">
            <v>10</v>
          </cell>
          <cell r="B61" t="str">
            <v>Metroplex</v>
          </cell>
          <cell r="C61" t="str">
            <v>Upper Rio Grande</v>
          </cell>
          <cell r="D61">
            <v>7</v>
          </cell>
          <cell r="E61">
            <v>130</v>
          </cell>
        </row>
        <row r="62">
          <cell r="A62">
            <v>10</v>
          </cell>
          <cell r="B62" t="str">
            <v>Northwest</v>
          </cell>
          <cell r="C62" t="str">
            <v>Upper Rio Grande</v>
          </cell>
          <cell r="D62">
            <v>7</v>
          </cell>
          <cell r="E62">
            <v>125</v>
          </cell>
        </row>
        <row r="63">
          <cell r="A63">
            <v>10</v>
          </cell>
          <cell r="B63" t="str">
            <v>South Texas</v>
          </cell>
          <cell r="C63" t="str">
            <v>Upper Rio Grande</v>
          </cell>
          <cell r="D63">
            <v>7</v>
          </cell>
          <cell r="E63">
            <v>418</v>
          </cell>
        </row>
        <row r="64">
          <cell r="A64">
            <v>10</v>
          </cell>
          <cell r="B64" t="str">
            <v>Upper East</v>
          </cell>
          <cell r="C64" t="str">
            <v>Upper Rio Grande</v>
          </cell>
          <cell r="D64">
            <v>7</v>
          </cell>
          <cell r="E64">
            <v>24</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row r="43">
          <cell r="D43" t="str">
            <v>6-year</v>
          </cell>
        </row>
        <row r="44">
          <cell r="A44" t="str">
            <v>Statewide</v>
          </cell>
          <cell r="B44" t="str">
            <v>White</v>
          </cell>
          <cell r="C44" t="str">
            <v>F</v>
          </cell>
          <cell r="D44">
            <v>0.4507182595698746</v>
          </cell>
        </row>
        <row r="45">
          <cell r="A45"/>
          <cell r="B45"/>
          <cell r="C45" t="str">
            <v>M</v>
          </cell>
          <cell r="D45">
            <v>0.39887984597882209</v>
          </cell>
        </row>
        <row r="46">
          <cell r="A46"/>
          <cell r="B46"/>
          <cell r="C46"/>
          <cell r="D46"/>
        </row>
        <row r="47">
          <cell r="A47"/>
          <cell r="B47" t="str">
            <v>Hispanic</v>
          </cell>
          <cell r="C47" t="str">
            <v>F</v>
          </cell>
          <cell r="D47">
            <v>0.38687182596831654</v>
          </cell>
        </row>
        <row r="48">
          <cell r="A48"/>
          <cell r="B48"/>
          <cell r="C48" t="str">
            <v>M</v>
          </cell>
          <cell r="D48">
            <v>0.32577777777777778</v>
          </cell>
        </row>
        <row r="49">
          <cell r="A49"/>
          <cell r="B49"/>
          <cell r="C49"/>
          <cell r="D49"/>
        </row>
        <row r="50">
          <cell r="A50"/>
          <cell r="B50" t="str">
            <v>African American</v>
          </cell>
          <cell r="C50" t="str">
            <v>F</v>
          </cell>
          <cell r="D50">
            <v>0.24807430901676483</v>
          </cell>
        </row>
        <row r="51">
          <cell r="A51"/>
          <cell r="B51"/>
          <cell r="C51" t="str">
            <v>M</v>
          </cell>
          <cell r="D51">
            <v>0.19813302217036172</v>
          </cell>
        </row>
        <row r="52">
          <cell r="A52"/>
          <cell r="B52"/>
          <cell r="C52"/>
          <cell r="D52"/>
        </row>
        <row r="53">
          <cell r="A53"/>
          <cell r="B53" t="str">
            <v>Other</v>
          </cell>
          <cell r="C53" t="str">
            <v>F</v>
          </cell>
          <cell r="D53">
            <v>0.44185126582278483</v>
          </cell>
        </row>
        <row r="54">
          <cell r="A54"/>
          <cell r="B54"/>
          <cell r="C54" t="str">
            <v>M</v>
          </cell>
          <cell r="D54">
            <v>0.37034383954154726</v>
          </cell>
        </row>
      </sheetData>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West TX"/>
      <sheetName val="URGV"/>
    </sheetNames>
    <sheetDataSet>
      <sheetData sheetId="0"/>
      <sheetData sheetId="1"/>
      <sheetData sheetId="2"/>
      <sheetData sheetId="3"/>
      <sheetData sheetId="4"/>
      <sheetData sheetId="5"/>
      <sheetData sheetId="6"/>
      <sheetData sheetId="7"/>
      <sheetData sheetId="8"/>
      <sheetData sheetId="9">
        <row r="1">
          <cell r="B1" t="str">
            <v>All areas</v>
          </cell>
          <cell r="C1" t="str">
            <v>Math</v>
          </cell>
          <cell r="D1" t="str">
            <v>Writing</v>
          </cell>
          <cell r="E1" t="str">
            <v>Reading</v>
          </cell>
        </row>
        <row r="2">
          <cell r="A2" t="str">
            <v>South TX</v>
          </cell>
          <cell r="B2">
            <v>0.59891310947841403</v>
          </cell>
          <cell r="C2">
            <v>0.64126540773574592</v>
          </cell>
          <cell r="D2">
            <v>0.85020341247191689</v>
          </cell>
          <cell r="E2">
            <v>0.76413261278766165</v>
          </cell>
        </row>
        <row r="3">
          <cell r="A3" t="str">
            <v>Statewide</v>
          </cell>
          <cell r="B3">
            <v>0.61657016940163278</v>
          </cell>
          <cell r="C3">
            <v>0.65129024314785233</v>
          </cell>
          <cell r="D3">
            <v>0.88040232098547178</v>
          </cell>
          <cell r="E3">
            <v>0.78861100763349135</v>
          </cell>
        </row>
      </sheetData>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workbookViewId="0">
      <selection sqref="A1:H1"/>
    </sheetView>
  </sheetViews>
  <sheetFormatPr defaultColWidth="8.85546875" defaultRowHeight="15" x14ac:dyDescent="0.25"/>
  <cols>
    <col min="1" max="1" width="33" style="8" customWidth="1"/>
    <col min="2" max="2" width="20.7109375" style="8" customWidth="1"/>
    <col min="3" max="4" width="8.85546875" style="8"/>
    <col min="5" max="5" width="9.140625" style="8" customWidth="1"/>
    <col min="6" max="6" width="21.85546875" style="8" customWidth="1"/>
    <col min="7" max="7" width="14.28515625" style="8" customWidth="1"/>
    <col min="8" max="9" width="8.85546875" style="8"/>
    <col min="10" max="11" width="8.85546875" style="1"/>
  </cols>
  <sheetData>
    <row r="1" spans="1:13" s="22" customFormat="1" ht="15" customHeight="1" x14ac:dyDescent="0.25">
      <c r="A1" s="545" t="s">
        <v>352</v>
      </c>
      <c r="B1" s="546"/>
      <c r="C1" s="546"/>
      <c r="D1" s="546"/>
      <c r="E1" s="546"/>
      <c r="F1" s="546"/>
      <c r="G1" s="546"/>
      <c r="H1" s="547"/>
      <c r="I1" s="10"/>
      <c r="J1" s="11"/>
      <c r="K1" s="1"/>
    </row>
    <row r="2" spans="1:13" s="22" customFormat="1" ht="15" customHeight="1" x14ac:dyDescent="0.25">
      <c r="A2" s="548"/>
      <c r="B2" s="549"/>
      <c r="C2" s="549"/>
      <c r="D2" s="549"/>
      <c r="E2" s="549"/>
      <c r="F2" s="549"/>
      <c r="G2" s="549"/>
      <c r="H2" s="550"/>
      <c r="I2" s="12"/>
      <c r="J2" s="5"/>
      <c r="K2" s="1"/>
    </row>
    <row r="3" spans="1:13" s="22" customFormat="1" ht="15" customHeight="1" x14ac:dyDescent="0.25">
      <c r="A3" s="545" t="s">
        <v>276</v>
      </c>
      <c r="B3" s="546"/>
      <c r="C3" s="546"/>
      <c r="D3" s="546"/>
      <c r="E3" s="546"/>
      <c r="F3" s="546"/>
      <c r="G3" s="546"/>
      <c r="H3" s="547"/>
      <c r="I3" s="12"/>
      <c r="J3" s="5"/>
      <c r="K3" s="1"/>
    </row>
    <row r="4" spans="1:13" s="22" customFormat="1" ht="15" customHeight="1" x14ac:dyDescent="0.25">
      <c r="A4" s="551" t="s">
        <v>351</v>
      </c>
      <c r="B4" s="552"/>
      <c r="C4" s="552"/>
      <c r="D4" s="552"/>
      <c r="E4" s="552"/>
      <c r="F4" s="552"/>
      <c r="G4" s="552"/>
      <c r="H4" s="553"/>
      <c r="I4" s="12"/>
      <c r="J4" s="5"/>
      <c r="K4" s="1"/>
    </row>
    <row r="5" spans="1:13" s="22" customFormat="1" ht="15" customHeight="1" x14ac:dyDescent="0.25">
      <c r="A5" s="554"/>
      <c r="B5" s="555"/>
      <c r="C5" s="555"/>
      <c r="D5" s="555"/>
      <c r="E5" s="555"/>
      <c r="F5" s="555"/>
      <c r="G5" s="555"/>
      <c r="H5" s="556"/>
      <c r="I5" s="12"/>
      <c r="J5" s="5"/>
      <c r="K5" s="1"/>
    </row>
    <row r="6" spans="1:13" s="7" customFormat="1" ht="15" customHeight="1" x14ac:dyDescent="0.25">
      <c r="A6" s="554"/>
      <c r="B6" s="555"/>
      <c r="C6" s="555"/>
      <c r="D6" s="555"/>
      <c r="E6" s="555"/>
      <c r="F6" s="555"/>
      <c r="G6" s="555"/>
      <c r="H6" s="556"/>
      <c r="I6" s="12"/>
      <c r="J6" s="5"/>
      <c r="K6" s="80"/>
    </row>
    <row r="7" spans="1:13" s="7" customFormat="1" ht="15" customHeight="1" x14ac:dyDescent="0.25">
      <c r="A7" s="554"/>
      <c r="B7" s="555"/>
      <c r="C7" s="555"/>
      <c r="D7" s="555"/>
      <c r="E7" s="555"/>
      <c r="F7" s="555"/>
      <c r="G7" s="555"/>
      <c r="H7" s="556"/>
      <c r="I7" s="12"/>
      <c r="J7" s="5"/>
      <c r="K7" s="80"/>
    </row>
    <row r="8" spans="1:13" x14ac:dyDescent="0.25">
      <c r="A8" s="557"/>
      <c r="B8" s="558"/>
      <c r="C8" s="558"/>
      <c r="D8" s="558"/>
      <c r="E8" s="558"/>
      <c r="F8" s="558"/>
      <c r="G8" s="558"/>
      <c r="H8" s="559"/>
    </row>
    <row r="9" spans="1:13" s="22" customFormat="1" x14ac:dyDescent="0.25">
      <c r="A9" s="513"/>
      <c r="B9" s="513"/>
      <c r="C9" s="513"/>
      <c r="D9" s="513"/>
      <c r="E9" s="513"/>
      <c r="F9" s="513"/>
      <c r="G9" s="513"/>
      <c r="H9" s="513"/>
      <c r="I9" s="8"/>
      <c r="J9" s="1"/>
      <c r="K9" s="1"/>
    </row>
    <row r="10" spans="1:13" x14ac:dyDescent="0.25">
      <c r="E10" s="23"/>
    </row>
    <row r="11" spans="1:13" x14ac:dyDescent="0.25">
      <c r="C11" s="23"/>
      <c r="L11" s="1"/>
      <c r="M11" s="1"/>
    </row>
    <row r="12" spans="1:13" x14ac:dyDescent="0.25">
      <c r="F12" s="23"/>
      <c r="L12" s="1"/>
      <c r="M12" s="1"/>
    </row>
    <row r="13" spans="1:13" x14ac:dyDescent="0.25">
      <c r="B13" s="297"/>
      <c r="C13" s="23"/>
      <c r="L13" s="1"/>
      <c r="M13" s="1"/>
    </row>
    <row r="14" spans="1:13" x14ac:dyDescent="0.25">
      <c r="B14" s="297"/>
      <c r="F14" s="23"/>
      <c r="G14" s="23"/>
      <c r="H14" s="23"/>
      <c r="I14" s="23"/>
      <c r="L14" s="1"/>
      <c r="M14" s="1"/>
    </row>
    <row r="15" spans="1:13" x14ac:dyDescent="0.25">
      <c r="A15" s="297"/>
      <c r="B15" s="297"/>
      <c r="G15" s="23"/>
      <c r="J15" s="8"/>
      <c r="K15" s="8"/>
      <c r="L15" s="2"/>
      <c r="M15" s="2"/>
    </row>
    <row r="16" spans="1:13" x14ac:dyDescent="0.25">
      <c r="A16" s="494" t="s">
        <v>23</v>
      </c>
      <c r="B16" s="297"/>
      <c r="L16" s="1"/>
      <c r="M16" s="1"/>
    </row>
    <row r="17" spans="1:13" x14ac:dyDescent="0.25">
      <c r="A17" s="494"/>
      <c r="B17" s="297"/>
      <c r="F17" s="514"/>
      <c r="G17" s="515"/>
      <c r="H17" s="516"/>
      <c r="I17" s="516"/>
      <c r="J17" s="3"/>
      <c r="K17" s="3"/>
      <c r="L17" s="3"/>
      <c r="M17" s="3"/>
    </row>
    <row r="18" spans="1:13" x14ac:dyDescent="0.25">
      <c r="A18" s="297"/>
      <c r="B18" s="297"/>
    </row>
    <row r="19" spans="1:13" ht="15" customHeight="1" x14ac:dyDescent="0.25">
      <c r="A19" s="9" t="s">
        <v>353</v>
      </c>
      <c r="B19" s="561" t="s">
        <v>14</v>
      </c>
      <c r="C19" s="561"/>
      <c r="D19" s="561"/>
      <c r="E19" s="561"/>
      <c r="F19" s="561"/>
      <c r="G19" s="561"/>
      <c r="H19" s="561"/>
    </row>
    <row r="20" spans="1:13" ht="15" customHeight="1" x14ac:dyDescent="0.25">
      <c r="A20" s="10" t="s">
        <v>41</v>
      </c>
      <c r="B20" s="562" t="s">
        <v>298</v>
      </c>
      <c r="C20" s="562"/>
      <c r="D20" s="562"/>
      <c r="E20" s="562"/>
      <c r="F20" s="562"/>
      <c r="G20" s="562"/>
      <c r="H20" s="562"/>
    </row>
    <row r="21" spans="1:13" ht="15" customHeight="1" x14ac:dyDescent="0.25">
      <c r="A21" s="10" t="s">
        <v>358</v>
      </c>
      <c r="B21" s="560" t="s">
        <v>420</v>
      </c>
      <c r="C21" s="560"/>
      <c r="D21" s="560"/>
      <c r="E21" s="560"/>
      <c r="F21" s="560"/>
      <c r="G21" s="560"/>
      <c r="H21" s="560"/>
    </row>
    <row r="22" spans="1:13" ht="15" customHeight="1" x14ac:dyDescent="0.25">
      <c r="A22" s="10" t="s">
        <v>354</v>
      </c>
      <c r="B22" s="560" t="s">
        <v>294</v>
      </c>
      <c r="C22" s="560"/>
      <c r="D22" s="560"/>
      <c r="E22" s="560"/>
      <c r="F22" s="560"/>
      <c r="G22" s="560"/>
      <c r="H22" s="560"/>
    </row>
    <row r="23" spans="1:13" ht="15" customHeight="1" x14ac:dyDescent="0.25">
      <c r="A23" s="10" t="s">
        <v>277</v>
      </c>
      <c r="B23" s="563" t="s">
        <v>295</v>
      </c>
      <c r="C23" s="563"/>
      <c r="D23" s="563"/>
      <c r="E23" s="563"/>
      <c r="F23" s="563"/>
      <c r="G23" s="563"/>
      <c r="H23" s="563"/>
      <c r="M23" s="1"/>
    </row>
    <row r="24" spans="1:13" s="22" customFormat="1" ht="15" customHeight="1" x14ac:dyDescent="0.25">
      <c r="A24" s="10" t="s">
        <v>299</v>
      </c>
      <c r="B24" s="563" t="s">
        <v>328</v>
      </c>
      <c r="C24" s="563"/>
      <c r="D24" s="563"/>
      <c r="E24" s="563"/>
      <c r="F24" s="563"/>
      <c r="G24" s="563"/>
      <c r="H24" s="563"/>
      <c r="I24" s="8"/>
      <c r="J24" s="1"/>
      <c r="K24" s="1"/>
      <c r="M24" s="1"/>
    </row>
    <row r="25" spans="1:13" s="22" customFormat="1" ht="15" customHeight="1" x14ac:dyDescent="0.25">
      <c r="A25" s="10" t="s">
        <v>300</v>
      </c>
      <c r="B25" s="563" t="s">
        <v>329</v>
      </c>
      <c r="C25" s="563"/>
      <c r="D25" s="563"/>
      <c r="E25" s="563"/>
      <c r="F25" s="563"/>
      <c r="G25" s="563"/>
      <c r="H25" s="563"/>
      <c r="I25" s="8"/>
      <c r="J25" s="1"/>
      <c r="K25" s="1"/>
      <c r="M25" s="1"/>
    </row>
    <row r="26" spans="1:13" ht="15" customHeight="1" x14ac:dyDescent="0.25">
      <c r="A26" s="10" t="s">
        <v>252</v>
      </c>
      <c r="B26" s="560" t="s">
        <v>315</v>
      </c>
      <c r="C26" s="560"/>
      <c r="D26" s="560"/>
      <c r="E26" s="560"/>
      <c r="F26" s="560"/>
      <c r="G26" s="560"/>
      <c r="H26" s="560"/>
      <c r="M26" s="1"/>
    </row>
    <row r="27" spans="1:13" ht="15" customHeight="1" x14ac:dyDescent="0.25">
      <c r="A27" s="10" t="s">
        <v>314</v>
      </c>
      <c r="B27" s="563" t="s">
        <v>296</v>
      </c>
      <c r="C27" s="563"/>
      <c r="D27" s="563"/>
      <c r="E27" s="563"/>
      <c r="F27" s="563"/>
      <c r="G27" s="563"/>
      <c r="H27" s="563"/>
      <c r="M27" s="1"/>
    </row>
    <row r="28" spans="1:13" s="22" customFormat="1" ht="15" customHeight="1" x14ac:dyDescent="0.25">
      <c r="A28" s="10" t="s">
        <v>301</v>
      </c>
      <c r="B28" s="563" t="s">
        <v>316</v>
      </c>
      <c r="C28" s="563"/>
      <c r="D28" s="563"/>
      <c r="E28" s="563"/>
      <c r="F28" s="563"/>
      <c r="G28" s="563"/>
      <c r="H28" s="563"/>
      <c r="I28" s="8"/>
      <c r="J28" s="1"/>
      <c r="K28" s="1"/>
      <c r="M28" s="1"/>
    </row>
    <row r="29" spans="1:13" ht="15" customHeight="1" x14ac:dyDescent="0.25">
      <c r="A29" s="10" t="s">
        <v>355</v>
      </c>
      <c r="B29" s="560" t="s">
        <v>373</v>
      </c>
      <c r="C29" s="560"/>
      <c r="D29" s="560"/>
      <c r="E29" s="560"/>
      <c r="F29" s="560"/>
      <c r="G29" s="560"/>
      <c r="H29" s="560"/>
    </row>
    <row r="30" spans="1:13" s="22" customFormat="1" ht="15" customHeight="1" x14ac:dyDescent="0.25">
      <c r="A30" s="10" t="s">
        <v>356</v>
      </c>
      <c r="B30" s="560" t="s">
        <v>341</v>
      </c>
      <c r="C30" s="560"/>
      <c r="D30" s="560"/>
      <c r="E30" s="560"/>
      <c r="F30" s="560"/>
      <c r="G30" s="560"/>
      <c r="H30" s="560"/>
      <c r="I30" s="8"/>
      <c r="J30" s="1"/>
      <c r="K30" s="1"/>
    </row>
    <row r="31" spans="1:13" s="22" customFormat="1" ht="15" customHeight="1" x14ac:dyDescent="0.25">
      <c r="A31" s="10" t="s">
        <v>357</v>
      </c>
      <c r="B31" s="560" t="s">
        <v>330</v>
      </c>
      <c r="C31" s="560"/>
      <c r="D31" s="560"/>
      <c r="E31" s="560"/>
      <c r="F31" s="560"/>
      <c r="G31" s="560"/>
      <c r="H31" s="560"/>
      <c r="I31" s="8"/>
      <c r="J31" s="1"/>
      <c r="K31" s="1"/>
    </row>
    <row r="32" spans="1:13" ht="12" customHeight="1" x14ac:dyDescent="0.25">
      <c r="A32" s="10"/>
      <c r="B32" s="123"/>
      <c r="C32" s="123"/>
      <c r="D32" s="123"/>
      <c r="E32" s="123"/>
      <c r="F32" s="123"/>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workbookViewId="0">
      <selection activeCell="A4" sqref="A4:H8"/>
    </sheetView>
  </sheetViews>
  <sheetFormatPr defaultColWidth="9.140625" defaultRowHeight="12.75" x14ac:dyDescent="0.2"/>
  <cols>
    <col min="1" max="1" width="12.42578125" style="8" bestFit="1" customWidth="1"/>
    <col min="2" max="2" width="33.42578125" style="8" customWidth="1"/>
    <col min="3" max="6" width="14.85546875" style="8" customWidth="1"/>
    <col min="7" max="7" width="13.140625" style="8" customWidth="1"/>
    <col min="8" max="8" width="17.85546875" style="8" customWidth="1"/>
    <col min="9" max="9" width="4.42578125" style="8" bestFit="1"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45" t="s">
        <v>23</v>
      </c>
      <c r="B1" s="546"/>
      <c r="C1" s="546"/>
      <c r="D1" s="546"/>
      <c r="E1" s="546"/>
      <c r="F1" s="546"/>
      <c r="G1" s="546"/>
      <c r="H1" s="547"/>
      <c r="J1" s="201"/>
      <c r="K1" s="201"/>
    </row>
    <row r="2" spans="1:14" ht="15" customHeight="1" x14ac:dyDescent="0.2">
      <c r="A2" s="589"/>
      <c r="B2" s="590"/>
      <c r="C2" s="590"/>
      <c r="D2" s="590"/>
      <c r="E2" s="590"/>
      <c r="F2" s="590"/>
      <c r="G2" s="590"/>
      <c r="H2" s="591"/>
      <c r="I2" s="82"/>
      <c r="J2" s="82"/>
      <c r="K2" s="82"/>
      <c r="L2" s="82"/>
      <c r="M2" s="82"/>
      <c r="N2" s="82"/>
    </row>
    <row r="3" spans="1:14" s="123" customFormat="1" ht="30" customHeight="1" x14ac:dyDescent="0.2">
      <c r="A3" s="707" t="s">
        <v>316</v>
      </c>
      <c r="B3" s="708"/>
      <c r="C3" s="708"/>
      <c r="D3" s="708"/>
      <c r="E3" s="708"/>
      <c r="F3" s="708"/>
      <c r="G3" s="708"/>
      <c r="H3" s="709"/>
    </row>
    <row r="4" spans="1:14" s="123" customFormat="1" ht="18.75" customHeight="1" x14ac:dyDescent="0.2">
      <c r="A4" s="573" t="s">
        <v>428</v>
      </c>
      <c r="B4" s="574"/>
      <c r="C4" s="574"/>
      <c r="D4" s="574"/>
      <c r="E4" s="574"/>
      <c r="F4" s="574"/>
      <c r="G4" s="574"/>
      <c r="H4" s="575"/>
    </row>
    <row r="5" spans="1:14" s="123" customFormat="1" ht="18.75" customHeight="1" x14ac:dyDescent="0.2">
      <c r="A5" s="576"/>
      <c r="B5" s="577"/>
      <c r="C5" s="577"/>
      <c r="D5" s="577"/>
      <c r="E5" s="577"/>
      <c r="F5" s="577"/>
      <c r="G5" s="577"/>
      <c r="H5" s="578"/>
    </row>
    <row r="6" spans="1:14" s="123" customFormat="1" ht="18.75" customHeight="1" x14ac:dyDescent="0.2">
      <c r="A6" s="576"/>
      <c r="B6" s="577"/>
      <c r="C6" s="577"/>
      <c r="D6" s="577"/>
      <c r="E6" s="577"/>
      <c r="F6" s="577"/>
      <c r="G6" s="577"/>
      <c r="H6" s="578"/>
    </row>
    <row r="7" spans="1:14" s="123" customFormat="1" ht="18.75" customHeight="1" x14ac:dyDescent="0.2">
      <c r="A7" s="576"/>
      <c r="B7" s="577"/>
      <c r="C7" s="577"/>
      <c r="D7" s="577"/>
      <c r="E7" s="577"/>
      <c r="F7" s="577"/>
      <c r="G7" s="577"/>
      <c r="H7" s="578"/>
    </row>
    <row r="8" spans="1:14" s="123" customFormat="1" ht="18.75" customHeight="1" x14ac:dyDescent="0.2">
      <c r="A8" s="579"/>
      <c r="B8" s="580"/>
      <c r="C8" s="580"/>
      <c r="D8" s="580"/>
      <c r="E8" s="580"/>
      <c r="F8" s="580"/>
      <c r="G8" s="580"/>
      <c r="H8" s="581"/>
    </row>
    <row r="9" spans="1:14" s="123" customFormat="1" ht="15" customHeight="1" x14ac:dyDescent="0.2">
      <c r="A9" s="82"/>
      <c r="B9" s="82"/>
      <c r="C9" s="82"/>
      <c r="D9" s="82"/>
      <c r="E9" s="82"/>
      <c r="F9" s="82"/>
      <c r="G9" s="82"/>
      <c r="H9" s="82"/>
    </row>
    <row r="10" spans="1:14" ht="15" customHeight="1" x14ac:dyDescent="0.2">
      <c r="A10" s="202"/>
      <c r="B10" s="83"/>
      <c r="C10" s="83"/>
      <c r="D10" s="83"/>
      <c r="E10" s="83"/>
      <c r="F10" s="142"/>
      <c r="G10" s="60"/>
    </row>
    <row r="11" spans="1:14" x14ac:dyDescent="0.2">
      <c r="A11" s="157"/>
      <c r="B11" s="83"/>
      <c r="C11" s="83"/>
      <c r="D11" s="83"/>
      <c r="E11" s="83"/>
      <c r="F11" s="142"/>
      <c r="G11" s="14"/>
    </row>
    <row r="12" spans="1:14" x14ac:dyDescent="0.2">
      <c r="F12" s="123"/>
      <c r="G12" s="14"/>
    </row>
    <row r="13" spans="1:14" ht="60" customHeight="1" x14ac:dyDescent="0.2">
      <c r="F13" s="123"/>
      <c r="G13" s="14"/>
    </row>
    <row r="14" spans="1:14" x14ac:dyDescent="0.2">
      <c r="F14" s="123"/>
      <c r="G14" s="14"/>
    </row>
    <row r="15" spans="1:14" x14ac:dyDescent="0.2">
      <c r="F15" s="123"/>
      <c r="G15" s="59"/>
    </row>
    <row r="16" spans="1:14" x14ac:dyDescent="0.2">
      <c r="F16" s="123"/>
      <c r="G16" s="59"/>
    </row>
    <row r="17" spans="5:19" x14ac:dyDescent="0.2">
      <c r="F17" s="123"/>
      <c r="G17" s="59"/>
    </row>
    <row r="18" spans="5:19" ht="30" customHeight="1" x14ac:dyDescent="0.2">
      <c r="F18" s="123"/>
      <c r="G18" s="59"/>
    </row>
    <row r="21" spans="5:19" x14ac:dyDescent="0.2">
      <c r="E21" s="203"/>
      <c r="J21" s="123"/>
      <c r="K21" s="123"/>
      <c r="L21" s="123"/>
      <c r="M21" s="123"/>
      <c r="N21" s="123"/>
      <c r="O21" s="194"/>
      <c r="P21" s="194"/>
      <c r="R21" s="123"/>
      <c r="S21" s="123"/>
    </row>
    <row r="54" spans="1:12" x14ac:dyDescent="0.2">
      <c r="A54" s="715" t="s">
        <v>405</v>
      </c>
      <c r="B54" s="713"/>
      <c r="C54" s="713"/>
      <c r="D54" s="714"/>
    </row>
    <row r="55" spans="1:12" ht="38.25" x14ac:dyDescent="0.2">
      <c r="A55" s="446"/>
      <c r="B55" s="532" t="s">
        <v>406</v>
      </c>
      <c r="C55" s="532" t="s">
        <v>407</v>
      </c>
      <c r="D55" s="532" t="s">
        <v>408</v>
      </c>
    </row>
    <row r="56" spans="1:12" x14ac:dyDescent="0.2">
      <c r="A56" s="532" t="s">
        <v>3</v>
      </c>
      <c r="B56" s="447">
        <v>0.81313605761703456</v>
      </c>
      <c r="C56" s="447">
        <v>0.60709253170502586</v>
      </c>
      <c r="D56" s="447">
        <v>0.33161108501643966</v>
      </c>
    </row>
    <row r="57" spans="1:12" x14ac:dyDescent="0.2">
      <c r="A57" s="533" t="s">
        <v>5</v>
      </c>
      <c r="B57" s="448">
        <v>0.77350779915964774</v>
      </c>
      <c r="C57" s="448">
        <v>0.51491721187237394</v>
      </c>
      <c r="D57" s="448">
        <v>0.19683045221695669</v>
      </c>
    </row>
    <row r="58" spans="1:12" ht="25.5" x14ac:dyDescent="0.2">
      <c r="A58" s="532" t="s">
        <v>4</v>
      </c>
      <c r="B58" s="448">
        <v>0.72869565217391308</v>
      </c>
      <c r="C58" s="448">
        <v>0.51617391304347826</v>
      </c>
      <c r="D58" s="448">
        <v>0.17078260869565218</v>
      </c>
    </row>
    <row r="59" spans="1:12" x14ac:dyDescent="0.2">
      <c r="A59" s="533" t="s">
        <v>225</v>
      </c>
      <c r="B59" s="448">
        <v>0.81229050279329607</v>
      </c>
      <c r="C59" s="448">
        <v>0.64245810055865926</v>
      </c>
      <c r="D59" s="448">
        <v>0.38770949720670389</v>
      </c>
    </row>
    <row r="60" spans="1:12" x14ac:dyDescent="0.2">
      <c r="A60" s="534"/>
      <c r="B60" s="449"/>
      <c r="C60" s="449"/>
      <c r="D60" s="449"/>
    </row>
    <row r="61" spans="1:12" x14ac:dyDescent="0.2">
      <c r="A61" s="712" t="s">
        <v>286</v>
      </c>
      <c r="B61" s="713"/>
      <c r="C61" s="713"/>
      <c r="D61" s="713"/>
      <c r="E61" s="714"/>
      <c r="F61" s="52"/>
      <c r="G61" s="52"/>
      <c r="H61" s="52"/>
    </row>
    <row r="62" spans="1:12" ht="24.75" customHeight="1" x14ac:dyDescent="0.2">
      <c r="A62" s="134"/>
      <c r="B62" s="83"/>
      <c r="C62" s="568" t="s">
        <v>365</v>
      </c>
      <c r="D62" s="568"/>
      <c r="E62" s="568"/>
    </row>
    <row r="63" spans="1:12" x14ac:dyDescent="0.2">
      <c r="A63" s="356" t="s">
        <v>285</v>
      </c>
      <c r="B63" s="357"/>
      <c r="C63" s="495">
        <v>2016</v>
      </c>
      <c r="D63" s="495">
        <v>2017</v>
      </c>
      <c r="E63" s="495">
        <v>2018</v>
      </c>
    </row>
    <row r="64" spans="1:12" ht="15" x14ac:dyDescent="0.25">
      <c r="A64" s="710" t="s">
        <v>281</v>
      </c>
      <c r="B64" s="489" t="s">
        <v>11</v>
      </c>
      <c r="C64" s="164">
        <v>0.58025570107649338</v>
      </c>
      <c r="D64" s="164">
        <v>0.61031989341198101</v>
      </c>
      <c r="E64" s="164">
        <v>0.61657016940163278</v>
      </c>
      <c r="G64" s="535"/>
      <c r="L64" s="204"/>
    </row>
    <row r="65" spans="1:12" ht="15" x14ac:dyDescent="0.25">
      <c r="A65" s="711"/>
      <c r="B65" s="489" t="s">
        <v>23</v>
      </c>
      <c r="C65" s="164">
        <v>0.56355974055904912</v>
      </c>
      <c r="D65" s="164">
        <v>0.59032564408908506</v>
      </c>
      <c r="E65" s="164">
        <v>0.59891310947841403</v>
      </c>
      <c r="I65" s="536"/>
      <c r="J65" s="536"/>
      <c r="K65" s="536"/>
      <c r="L65" s="373"/>
    </row>
    <row r="66" spans="1:12" ht="15" x14ac:dyDescent="0.25">
      <c r="A66" s="710" t="s">
        <v>282</v>
      </c>
      <c r="B66" s="489" t="s">
        <v>11</v>
      </c>
      <c r="C66" s="164">
        <v>0.63255511266574471</v>
      </c>
      <c r="D66" s="164">
        <v>0.65267052142755499</v>
      </c>
      <c r="E66" s="164">
        <v>0.65129024314785233</v>
      </c>
      <c r="G66" s="536"/>
      <c r="I66" s="536"/>
      <c r="J66" s="536"/>
      <c r="K66" s="536"/>
      <c r="L66" s="373"/>
    </row>
    <row r="67" spans="1:12" x14ac:dyDescent="0.2">
      <c r="A67" s="711"/>
      <c r="B67" s="489" t="s">
        <v>23</v>
      </c>
      <c r="C67" s="164">
        <v>0.61166167319658904</v>
      </c>
      <c r="D67" s="164">
        <v>0.63027295285359797</v>
      </c>
      <c r="E67" s="164">
        <v>0.64126540773574592</v>
      </c>
    </row>
    <row r="68" spans="1:12" x14ac:dyDescent="0.2">
      <c r="A68" s="710" t="s">
        <v>283</v>
      </c>
      <c r="B68" s="489" t="s">
        <v>11</v>
      </c>
      <c r="C68" s="164">
        <v>0.77828845684535919</v>
      </c>
      <c r="D68" s="164">
        <v>0.85554995019855895</v>
      </c>
      <c r="E68" s="164">
        <v>0.88040232098547178</v>
      </c>
    </row>
    <row r="69" spans="1:12" x14ac:dyDescent="0.2">
      <c r="A69" s="711"/>
      <c r="B69" s="489" t="s">
        <v>23</v>
      </c>
      <c r="C69" s="164">
        <v>0.77131004510585055</v>
      </c>
      <c r="D69" s="164">
        <v>0.84180375578224997</v>
      </c>
      <c r="E69" s="164">
        <v>0.85020341247191689</v>
      </c>
    </row>
    <row r="70" spans="1:12" x14ac:dyDescent="0.2">
      <c r="A70" s="710" t="s">
        <v>284</v>
      </c>
      <c r="B70" s="489" t="s">
        <v>11</v>
      </c>
      <c r="C70" s="164">
        <v>0.75913799181105779</v>
      </c>
      <c r="D70" s="164">
        <v>0.78695978371945596</v>
      </c>
      <c r="E70" s="164">
        <v>0.78861100763349135</v>
      </c>
    </row>
    <row r="71" spans="1:12" x14ac:dyDescent="0.2">
      <c r="A71" s="711"/>
      <c r="B71" s="489" t="s">
        <v>23</v>
      </c>
      <c r="C71" s="164">
        <v>0.73525828861159581</v>
      </c>
      <c r="D71" s="164">
        <v>0.75951965199277005</v>
      </c>
      <c r="E71" s="164">
        <v>0.76413261278766165</v>
      </c>
    </row>
    <row r="73" spans="1:12" x14ac:dyDescent="0.2">
      <c r="A73" s="8" t="s">
        <v>280</v>
      </c>
    </row>
    <row r="74" spans="1:12" x14ac:dyDescent="0.2">
      <c r="A74" s="8" t="s">
        <v>326</v>
      </c>
      <c r="G74" s="10" t="s">
        <v>31</v>
      </c>
    </row>
  </sheetData>
  <mergeCells count="11">
    <mergeCell ref="A1:H1"/>
    <mergeCell ref="A2:H2"/>
    <mergeCell ref="A3:H3"/>
    <mergeCell ref="A4:H8"/>
    <mergeCell ref="A70:A71"/>
    <mergeCell ref="A61:E61"/>
    <mergeCell ref="C62:E62"/>
    <mergeCell ref="A64:A65"/>
    <mergeCell ref="A66:A67"/>
    <mergeCell ref="A68:A69"/>
    <mergeCell ref="A54:D54"/>
  </mergeCells>
  <hyperlinks>
    <hyperlink ref="G74" location="Contents!A1" display="Back to Contents"/>
  </hyperlinks>
  <pageMargins left="0.25" right="0.25" top="0.75" bottom="0.75" header="0.3" footer="0.3"/>
  <pageSetup scale="72" fitToHeight="0" orientation="portrait" r:id="rId1"/>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6"/>
  <sheetViews>
    <sheetView workbookViewId="0">
      <selection activeCell="L27" sqref="L27"/>
    </sheetView>
  </sheetViews>
  <sheetFormatPr defaultColWidth="9.140625" defaultRowHeight="12.75" x14ac:dyDescent="0.2"/>
  <cols>
    <col min="1" max="1" width="11.7109375" style="8" customWidth="1"/>
    <col min="2" max="2" width="11.42578125" style="8" customWidth="1"/>
    <col min="3" max="3" width="10.140625" style="8" customWidth="1"/>
    <col min="4" max="5" width="11.28515625" style="8" bestFit="1" customWidth="1"/>
    <col min="6" max="6" width="11.140625" style="8" customWidth="1"/>
    <col min="7" max="9" width="9.140625" style="8"/>
    <col min="10" max="10" width="10.140625" style="8" customWidth="1"/>
    <col min="11" max="16384" width="9.140625" style="8"/>
  </cols>
  <sheetData>
    <row r="1" spans="1:18" ht="15" customHeight="1" x14ac:dyDescent="0.2">
      <c r="A1" s="545" t="s">
        <v>23</v>
      </c>
      <c r="B1" s="546"/>
      <c r="C1" s="546"/>
      <c r="D1" s="546"/>
      <c r="E1" s="546"/>
      <c r="F1" s="546"/>
      <c r="G1" s="546"/>
      <c r="H1" s="546"/>
      <c r="I1" s="546"/>
      <c r="J1" s="546"/>
      <c r="K1" s="546"/>
      <c r="L1" s="546"/>
      <c r="M1" s="547"/>
      <c r="N1" s="10" t="s">
        <v>31</v>
      </c>
    </row>
    <row r="2" spans="1:18" ht="15" customHeight="1" x14ac:dyDescent="0.2">
      <c r="A2" s="548"/>
      <c r="B2" s="549"/>
      <c r="C2" s="549"/>
      <c r="D2" s="549"/>
      <c r="E2" s="549"/>
      <c r="F2" s="549"/>
      <c r="G2" s="549"/>
      <c r="H2" s="549"/>
      <c r="I2" s="549"/>
      <c r="J2" s="549"/>
      <c r="K2" s="549"/>
      <c r="L2" s="549"/>
      <c r="M2" s="550"/>
      <c r="N2" s="82"/>
      <c r="O2" s="82"/>
    </row>
    <row r="3" spans="1:18" s="123" customFormat="1" ht="15" customHeight="1" x14ac:dyDescent="0.2">
      <c r="A3" s="545" t="s">
        <v>373</v>
      </c>
      <c r="B3" s="546"/>
      <c r="C3" s="546"/>
      <c r="D3" s="546"/>
      <c r="E3" s="546"/>
      <c r="F3" s="546"/>
      <c r="G3" s="546"/>
      <c r="H3" s="546"/>
      <c r="I3" s="546"/>
      <c r="J3" s="546"/>
      <c r="K3" s="546"/>
      <c r="L3" s="546"/>
      <c r="M3" s="547"/>
      <c r="N3" s="82"/>
    </row>
    <row r="4" spans="1:18" s="123" customFormat="1" ht="15" customHeight="1" x14ac:dyDescent="0.2">
      <c r="A4" s="573" t="s">
        <v>403</v>
      </c>
      <c r="B4" s="574"/>
      <c r="C4" s="574"/>
      <c r="D4" s="574"/>
      <c r="E4" s="574"/>
      <c r="F4" s="574"/>
      <c r="G4" s="574"/>
      <c r="H4" s="574"/>
      <c r="I4" s="574"/>
      <c r="J4" s="574"/>
      <c r="K4" s="574"/>
      <c r="L4" s="574"/>
      <c r="M4" s="575"/>
      <c r="N4" s="82"/>
    </row>
    <row r="5" spans="1:18" s="123" customFormat="1" ht="15" customHeight="1" x14ac:dyDescent="0.2">
      <c r="A5" s="576"/>
      <c r="B5" s="577"/>
      <c r="C5" s="577"/>
      <c r="D5" s="577"/>
      <c r="E5" s="577"/>
      <c r="F5" s="577"/>
      <c r="G5" s="577"/>
      <c r="H5" s="577"/>
      <c r="I5" s="577"/>
      <c r="J5" s="577"/>
      <c r="K5" s="577"/>
      <c r="L5" s="577"/>
      <c r="M5" s="578"/>
      <c r="N5" s="82"/>
    </row>
    <row r="6" spans="1:18" s="123" customFormat="1" ht="15" customHeight="1" x14ac:dyDescent="0.2">
      <c r="A6" s="576"/>
      <c r="B6" s="577"/>
      <c r="C6" s="577"/>
      <c r="D6" s="577"/>
      <c r="E6" s="577"/>
      <c r="F6" s="577"/>
      <c r="G6" s="577"/>
      <c r="H6" s="577"/>
      <c r="I6" s="577"/>
      <c r="J6" s="577"/>
      <c r="K6" s="577"/>
      <c r="L6" s="577"/>
      <c r="M6" s="578"/>
      <c r="N6" s="82"/>
    </row>
    <row r="7" spans="1:18" s="123" customFormat="1" ht="15" customHeight="1" x14ac:dyDescent="0.2">
      <c r="A7" s="576"/>
      <c r="B7" s="577"/>
      <c r="C7" s="577"/>
      <c r="D7" s="577"/>
      <c r="E7" s="577"/>
      <c r="F7" s="577"/>
      <c r="G7" s="577"/>
      <c r="H7" s="577"/>
      <c r="I7" s="577"/>
      <c r="J7" s="577"/>
      <c r="K7" s="577"/>
      <c r="L7" s="577"/>
      <c r="M7" s="578"/>
      <c r="N7" s="82"/>
    </row>
    <row r="8" spans="1:18" s="123" customFormat="1" ht="15" customHeight="1" x14ac:dyDescent="0.2">
      <c r="A8" s="579"/>
      <c r="B8" s="580"/>
      <c r="C8" s="580"/>
      <c r="D8" s="580"/>
      <c r="E8" s="580"/>
      <c r="F8" s="580"/>
      <c r="G8" s="580"/>
      <c r="H8" s="580"/>
      <c r="I8" s="580"/>
      <c r="J8" s="580"/>
      <c r="K8" s="580"/>
      <c r="L8" s="580"/>
      <c r="M8" s="581"/>
      <c r="N8" s="82"/>
    </row>
    <row r="9" spans="1:18" ht="15" customHeight="1" thickBot="1" x14ac:dyDescent="0.25">
      <c r="I9" s="47"/>
    </row>
    <row r="10" spans="1:18" ht="15" customHeight="1" thickBot="1" x14ac:dyDescent="0.25">
      <c r="C10" s="719" t="s">
        <v>289</v>
      </c>
      <c r="D10" s="719"/>
      <c r="E10" s="719"/>
      <c r="F10" s="719"/>
      <c r="G10" s="719"/>
      <c r="H10" s="719" t="s">
        <v>37</v>
      </c>
      <c r="I10" s="719"/>
      <c r="J10" s="719"/>
      <c r="K10" s="719"/>
    </row>
    <row r="11" spans="1:18" ht="25.5" customHeight="1" x14ac:dyDescent="0.2">
      <c r="A11" s="510" t="s">
        <v>6</v>
      </c>
      <c r="B11" s="315" t="s">
        <v>327</v>
      </c>
      <c r="C11" s="317" t="s">
        <v>15</v>
      </c>
      <c r="D11" s="313" t="s">
        <v>3</v>
      </c>
      <c r="E11" s="314" t="s">
        <v>5</v>
      </c>
      <c r="F11" s="537" t="s">
        <v>4</v>
      </c>
      <c r="G11" s="313" t="s">
        <v>16</v>
      </c>
      <c r="H11" s="325" t="s">
        <v>3</v>
      </c>
      <c r="I11" s="326" t="s">
        <v>5</v>
      </c>
      <c r="J11" s="538" t="s">
        <v>4</v>
      </c>
      <c r="K11" s="327" t="s">
        <v>16</v>
      </c>
    </row>
    <row r="12" spans="1:18" x14ac:dyDescent="0.2">
      <c r="A12" s="717">
        <v>2000</v>
      </c>
      <c r="B12" s="222" t="s">
        <v>17</v>
      </c>
      <c r="C12" s="318">
        <f>SUM(D12:G12)</f>
        <v>71691</v>
      </c>
      <c r="D12" s="127">
        <v>29179</v>
      </c>
      <c r="E12" s="127">
        <v>38169</v>
      </c>
      <c r="F12" s="127">
        <v>2286</v>
      </c>
      <c r="G12" s="319">
        <v>2057</v>
      </c>
      <c r="H12" s="328">
        <v>0.40701064289799277</v>
      </c>
      <c r="I12" s="323">
        <v>0.53240992593212533</v>
      </c>
      <c r="J12" s="323">
        <v>3.1886847721471316E-2</v>
      </c>
      <c r="K12" s="296">
        <v>2.8692583448410539E-2</v>
      </c>
    </row>
    <row r="13" spans="1:18" ht="15" customHeight="1" x14ac:dyDescent="0.2">
      <c r="A13" s="718"/>
      <c r="B13" s="223" t="s">
        <v>18</v>
      </c>
      <c r="C13" s="283">
        <f>SUM(D13:G13)</f>
        <v>89072</v>
      </c>
      <c r="D13" s="205">
        <v>24967</v>
      </c>
      <c r="E13" s="205">
        <v>59174</v>
      </c>
      <c r="F13" s="205">
        <v>3411</v>
      </c>
      <c r="G13" s="320">
        <v>1520</v>
      </c>
      <c r="H13" s="329">
        <v>0.28030132926172086</v>
      </c>
      <c r="I13" s="324">
        <v>0.66433896173881801</v>
      </c>
      <c r="J13" s="324">
        <v>3.8294862583078855E-2</v>
      </c>
      <c r="K13" s="298">
        <v>1.7064846416382253E-2</v>
      </c>
      <c r="R13" s="8" t="s">
        <v>342</v>
      </c>
    </row>
    <row r="14" spans="1:18" x14ac:dyDescent="0.2">
      <c r="A14" s="716">
        <v>2018</v>
      </c>
      <c r="B14" s="316" t="s">
        <v>17</v>
      </c>
      <c r="C14" s="271">
        <f>SUM(D14:G14)</f>
        <v>119460</v>
      </c>
      <c r="D14" s="196">
        <v>25052</v>
      </c>
      <c r="E14" s="196">
        <v>83537</v>
      </c>
      <c r="F14" s="196">
        <v>4401</v>
      </c>
      <c r="G14" s="321">
        <v>6470</v>
      </c>
      <c r="H14" s="328">
        <v>0.22396454746889383</v>
      </c>
      <c r="I14" s="323">
        <v>0.68807693342782561</v>
      </c>
      <c r="J14" s="323">
        <v>3.6313726193786838E-2</v>
      </c>
      <c r="K14" s="296">
        <v>5.1644792909493781E-2</v>
      </c>
    </row>
    <row r="15" spans="1:18" ht="13.5" thickBot="1" x14ac:dyDescent="0.25">
      <c r="A15" s="716"/>
      <c r="B15" s="223" t="s">
        <v>18</v>
      </c>
      <c r="C15" s="285">
        <f>SUM(D15:G15)</f>
        <v>142842</v>
      </c>
      <c r="D15" s="286">
        <v>22584</v>
      </c>
      <c r="E15" s="286">
        <v>108892</v>
      </c>
      <c r="F15" s="286">
        <v>5910</v>
      </c>
      <c r="G15" s="322">
        <v>5456</v>
      </c>
      <c r="H15" s="330">
        <v>0.17250482570682413</v>
      </c>
      <c r="I15" s="331">
        <v>0.75161803111161596</v>
      </c>
      <c r="J15" s="331">
        <v>3.8676620869762687E-2</v>
      </c>
      <c r="K15" s="332">
        <v>3.7200522311797435E-2</v>
      </c>
    </row>
    <row r="19" ht="12.75" customHeight="1" x14ac:dyDescent="0.2"/>
    <row r="35" spans="1:12" x14ac:dyDescent="0.2">
      <c r="A35" s="8" t="s">
        <v>274</v>
      </c>
    </row>
    <row r="36" spans="1:12" x14ac:dyDescent="0.2">
      <c r="L36" s="10" t="s">
        <v>31</v>
      </c>
    </row>
  </sheetData>
  <mergeCells count="8">
    <mergeCell ref="A14:A15"/>
    <mergeCell ref="A12:A13"/>
    <mergeCell ref="C10:G10"/>
    <mergeCell ref="H10:K10"/>
    <mergeCell ref="A1:M1"/>
    <mergeCell ref="A2:M2"/>
    <mergeCell ref="A3:M3"/>
    <mergeCell ref="A4:M8"/>
  </mergeCells>
  <hyperlinks>
    <hyperlink ref="N1" location="Contents!A1" display="Back to Contents"/>
    <hyperlink ref="L36" location="Contents!A1" display="Back to Contents"/>
  </hyperlinks>
  <pageMargins left="0.25" right="0.25" top="0.75" bottom="0.75" header="0.3" footer="0.3"/>
  <pageSetup scale="78" orientation="portrait"/>
  <ignoredErrors>
    <ignoredError sqref="C12:C15" formulaRange="1"/>
  </ignoredErrors>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4"/>
  <sheetViews>
    <sheetView topLeftCell="A16" workbookViewId="0">
      <selection activeCell="L29" sqref="L29"/>
    </sheetView>
  </sheetViews>
  <sheetFormatPr defaultColWidth="8.85546875" defaultRowHeight="15" x14ac:dyDescent="0.25"/>
  <cols>
    <col min="1" max="9" width="11.7109375" style="8" customWidth="1"/>
    <col min="10" max="13" width="8.85546875" style="8"/>
    <col min="14" max="14" width="10.85546875" style="8" customWidth="1"/>
    <col min="15" max="15" width="8.85546875" style="8"/>
  </cols>
  <sheetData>
    <row r="1" spans="1:16" ht="15" customHeight="1" x14ac:dyDescent="0.25">
      <c r="A1" s="545" t="s">
        <v>23</v>
      </c>
      <c r="B1" s="546"/>
      <c r="C1" s="546"/>
      <c r="D1" s="546"/>
      <c r="E1" s="546"/>
      <c r="F1" s="546"/>
      <c r="G1" s="546"/>
      <c r="H1" s="546"/>
      <c r="I1" s="547"/>
      <c r="K1" s="123"/>
      <c r="L1" s="123"/>
      <c r="M1" s="123"/>
    </row>
    <row r="2" spans="1:16" ht="15" customHeight="1" x14ac:dyDescent="0.25">
      <c r="A2" s="589"/>
      <c r="B2" s="590"/>
      <c r="C2" s="590"/>
      <c r="D2" s="590"/>
      <c r="E2" s="590"/>
      <c r="F2" s="590"/>
      <c r="G2" s="590"/>
      <c r="H2" s="590"/>
      <c r="I2" s="591"/>
      <c r="J2" s="226"/>
      <c r="K2" s="226"/>
      <c r="L2" s="123"/>
      <c r="M2" s="123"/>
    </row>
    <row r="3" spans="1:16" s="7" customFormat="1" ht="15" customHeight="1" x14ac:dyDescent="0.25">
      <c r="A3" s="545" t="s">
        <v>340</v>
      </c>
      <c r="B3" s="546"/>
      <c r="C3" s="546"/>
      <c r="D3" s="546"/>
      <c r="E3" s="546"/>
      <c r="F3" s="546"/>
      <c r="G3" s="546"/>
      <c r="H3" s="546"/>
      <c r="I3" s="547"/>
      <c r="J3" s="353"/>
      <c r="K3" s="82"/>
      <c r="L3" s="82"/>
      <c r="M3" s="82"/>
      <c r="N3" s="82"/>
      <c r="O3" s="123"/>
    </row>
    <row r="4" spans="1:16" s="7" customFormat="1" ht="15" customHeight="1" x14ac:dyDescent="0.25">
      <c r="A4" s="573" t="s">
        <v>364</v>
      </c>
      <c r="B4" s="574"/>
      <c r="C4" s="574"/>
      <c r="D4" s="574"/>
      <c r="E4" s="574"/>
      <c r="F4" s="574"/>
      <c r="G4" s="574"/>
      <c r="H4" s="574"/>
      <c r="I4" s="575"/>
      <c r="J4" s="224"/>
      <c r="K4" s="82"/>
      <c r="L4" s="123"/>
      <c r="M4" s="123"/>
      <c r="N4" s="123"/>
      <c r="O4" s="123"/>
    </row>
    <row r="5" spans="1:16" s="7" customFormat="1" ht="15" customHeight="1" x14ac:dyDescent="0.25">
      <c r="A5" s="576"/>
      <c r="B5" s="577"/>
      <c r="C5" s="577"/>
      <c r="D5" s="577"/>
      <c r="E5" s="577"/>
      <c r="F5" s="577"/>
      <c r="G5" s="577"/>
      <c r="H5" s="577"/>
      <c r="I5" s="578"/>
      <c r="J5" s="224"/>
      <c r="K5" s="82"/>
      <c r="L5" s="123"/>
      <c r="M5" s="123"/>
      <c r="N5" s="123"/>
      <c r="O5" s="123"/>
    </row>
    <row r="6" spans="1:16" s="7" customFormat="1" ht="15" customHeight="1" x14ac:dyDescent="0.25">
      <c r="A6" s="576"/>
      <c r="B6" s="577"/>
      <c r="C6" s="577"/>
      <c r="D6" s="577"/>
      <c r="E6" s="577"/>
      <c r="F6" s="577"/>
      <c r="G6" s="577"/>
      <c r="H6" s="577"/>
      <c r="I6" s="578"/>
      <c r="J6" s="224"/>
      <c r="K6" s="82"/>
      <c r="L6" s="123"/>
      <c r="M6" s="123"/>
      <c r="N6" s="123"/>
      <c r="O6" s="123"/>
    </row>
    <row r="7" spans="1:16" s="7" customFormat="1" ht="15" customHeight="1" x14ac:dyDescent="0.25">
      <c r="A7" s="576"/>
      <c r="B7" s="577"/>
      <c r="C7" s="577"/>
      <c r="D7" s="577"/>
      <c r="E7" s="577"/>
      <c r="F7" s="577"/>
      <c r="G7" s="577"/>
      <c r="H7" s="577"/>
      <c r="I7" s="578"/>
      <c r="J7" s="224"/>
      <c r="K7" s="82"/>
      <c r="L7" s="8"/>
      <c r="M7" s="8"/>
      <c r="N7" s="8"/>
      <c r="O7" s="8"/>
      <c r="P7"/>
    </row>
    <row r="8" spans="1:16" s="7" customFormat="1" ht="15" customHeight="1" x14ac:dyDescent="0.25">
      <c r="A8" s="579"/>
      <c r="B8" s="580"/>
      <c r="C8" s="580"/>
      <c r="D8" s="580"/>
      <c r="E8" s="580"/>
      <c r="F8" s="580"/>
      <c r="G8" s="580"/>
      <c r="H8" s="580"/>
      <c r="I8" s="581"/>
      <c r="J8" s="224"/>
      <c r="K8" s="82"/>
      <c r="L8" s="8"/>
      <c r="M8" s="8"/>
      <c r="N8" s="8"/>
      <c r="O8" s="8"/>
      <c r="P8"/>
    </row>
    <row r="9" spans="1:16" s="123" customFormat="1" ht="15" customHeight="1" thickBot="1" x14ac:dyDescent="0.25"/>
    <row r="10" spans="1:16" s="8" customFormat="1" ht="26.25" customHeight="1" x14ac:dyDescent="0.2">
      <c r="A10" s="721" t="s">
        <v>6</v>
      </c>
      <c r="B10" s="722" t="s">
        <v>327</v>
      </c>
      <c r="C10" s="723" t="s">
        <v>15</v>
      </c>
      <c r="D10" s="733" t="s">
        <v>15</v>
      </c>
      <c r="E10" s="734"/>
      <c r="F10" s="733" t="s">
        <v>3</v>
      </c>
      <c r="G10" s="734"/>
      <c r="H10" s="733" t="s">
        <v>5</v>
      </c>
      <c r="I10" s="734"/>
      <c r="J10" s="733" t="s">
        <v>4</v>
      </c>
      <c r="K10" s="734"/>
      <c r="L10" s="733" t="s">
        <v>16</v>
      </c>
      <c r="M10" s="734"/>
    </row>
    <row r="11" spans="1:16" s="8" customFormat="1" ht="12.75" x14ac:dyDescent="0.2">
      <c r="A11" s="721"/>
      <c r="B11" s="722"/>
      <c r="C11" s="724"/>
      <c r="D11" s="78" t="s">
        <v>2</v>
      </c>
      <c r="E11" s="79" t="s">
        <v>1</v>
      </c>
      <c r="F11" s="78" t="s">
        <v>2</v>
      </c>
      <c r="G11" s="79" t="s">
        <v>1</v>
      </c>
      <c r="H11" s="78" t="s">
        <v>2</v>
      </c>
      <c r="I11" s="79" t="s">
        <v>1</v>
      </c>
      <c r="J11" s="78" t="s">
        <v>2</v>
      </c>
      <c r="K11" s="79" t="s">
        <v>1</v>
      </c>
      <c r="L11" s="78" t="s">
        <v>2</v>
      </c>
      <c r="M11" s="79" t="s">
        <v>1</v>
      </c>
    </row>
    <row r="12" spans="1:16" s="8" customFormat="1" ht="12.75" x14ac:dyDescent="0.2">
      <c r="A12" s="720">
        <v>2016</v>
      </c>
      <c r="B12" s="222" t="s">
        <v>17</v>
      </c>
      <c r="C12" s="207">
        <v>99270</v>
      </c>
      <c r="D12" s="207">
        <v>55089</v>
      </c>
      <c r="E12" s="208">
        <v>44181</v>
      </c>
      <c r="F12" s="209">
        <v>9614</v>
      </c>
      <c r="G12" s="210">
        <v>8696</v>
      </c>
      <c r="H12" s="209">
        <v>37393</v>
      </c>
      <c r="I12" s="210">
        <v>27147</v>
      </c>
      <c r="J12" s="209">
        <v>3257</v>
      </c>
      <c r="K12" s="210">
        <v>2426</v>
      </c>
      <c r="L12" s="207">
        <v>4825</v>
      </c>
      <c r="M12" s="208">
        <v>5912</v>
      </c>
    </row>
    <row r="13" spans="1:16" s="8" customFormat="1" ht="12.75" x14ac:dyDescent="0.2">
      <c r="A13" s="720"/>
      <c r="B13" s="223" t="s">
        <v>18</v>
      </c>
      <c r="C13" s="206">
        <v>140180</v>
      </c>
      <c r="D13" s="206">
        <v>79621</v>
      </c>
      <c r="E13" s="211">
        <v>60559</v>
      </c>
      <c r="F13" s="212">
        <v>12886</v>
      </c>
      <c r="G13" s="213">
        <v>10231</v>
      </c>
      <c r="H13" s="212">
        <v>60397</v>
      </c>
      <c r="I13" s="213">
        <v>45082</v>
      </c>
      <c r="J13" s="212">
        <v>3074</v>
      </c>
      <c r="K13" s="213">
        <v>2518</v>
      </c>
      <c r="L13" s="214">
        <v>3264</v>
      </c>
      <c r="M13" s="215">
        <v>2728</v>
      </c>
    </row>
    <row r="14" spans="1:16" s="8" customFormat="1" ht="12.75" x14ac:dyDescent="0.2">
      <c r="A14" s="716">
        <v>2017</v>
      </c>
      <c r="B14" s="222" t="s">
        <v>17</v>
      </c>
      <c r="C14" s="207">
        <v>102088</v>
      </c>
      <c r="D14" s="207">
        <v>56949</v>
      </c>
      <c r="E14" s="208">
        <v>45139</v>
      </c>
      <c r="F14" s="209">
        <v>9631</v>
      </c>
      <c r="G14" s="210">
        <v>8713</v>
      </c>
      <c r="H14" s="209">
        <v>39095</v>
      </c>
      <c r="I14" s="210">
        <v>28456</v>
      </c>
      <c r="J14" s="209">
        <v>3446</v>
      </c>
      <c r="K14" s="210">
        <v>2569</v>
      </c>
      <c r="L14" s="207">
        <v>2957</v>
      </c>
      <c r="M14" s="208">
        <v>3782</v>
      </c>
    </row>
    <row r="15" spans="1:16" s="8" customFormat="1" ht="13.5" thickBot="1" x14ac:dyDescent="0.25">
      <c r="A15" s="716"/>
      <c r="B15" s="223" t="s">
        <v>18</v>
      </c>
      <c r="C15" s="216">
        <v>140471</v>
      </c>
      <c r="D15" s="216">
        <v>79877</v>
      </c>
      <c r="E15" s="217">
        <v>60594</v>
      </c>
      <c r="F15" s="218">
        <v>12598</v>
      </c>
      <c r="G15" s="219">
        <v>9863</v>
      </c>
      <c r="H15" s="218">
        <v>60766</v>
      </c>
      <c r="I15" s="219">
        <v>45283</v>
      </c>
      <c r="J15" s="218">
        <v>3304</v>
      </c>
      <c r="K15" s="219">
        <v>2637</v>
      </c>
      <c r="L15" s="220">
        <v>1960</v>
      </c>
      <c r="M15" s="221">
        <v>1728</v>
      </c>
    </row>
    <row r="16" spans="1:16" s="8" customFormat="1" ht="12.75" x14ac:dyDescent="0.2">
      <c r="A16" s="717">
        <v>2018</v>
      </c>
      <c r="B16" s="222" t="s">
        <v>17</v>
      </c>
      <c r="C16" s="207">
        <v>104266</v>
      </c>
      <c r="D16" s="207">
        <v>58634</v>
      </c>
      <c r="E16" s="208">
        <v>45632</v>
      </c>
      <c r="F16" s="209">
        <v>9524</v>
      </c>
      <c r="G16" s="210">
        <v>8637</v>
      </c>
      <c r="H16" s="209">
        <v>40702</v>
      </c>
      <c r="I16" s="210">
        <v>29058</v>
      </c>
      <c r="J16" s="209">
        <v>3501</v>
      </c>
      <c r="K16" s="210">
        <v>2635</v>
      </c>
      <c r="L16" s="207">
        <v>2974</v>
      </c>
      <c r="M16" s="208">
        <v>3589</v>
      </c>
    </row>
    <row r="17" spans="1:22" s="8" customFormat="1" ht="12.75" x14ac:dyDescent="0.2">
      <c r="A17" s="718"/>
      <c r="B17" s="223" t="s">
        <v>18</v>
      </c>
      <c r="C17" s="206">
        <v>141533</v>
      </c>
      <c r="D17" s="206">
        <v>81601</v>
      </c>
      <c r="E17" s="211">
        <v>59932</v>
      </c>
      <c r="F17" s="212">
        <v>12004</v>
      </c>
      <c r="G17" s="213">
        <v>9201</v>
      </c>
      <c r="H17" s="212">
        <v>62852</v>
      </c>
      <c r="I17" s="213">
        <v>45379</v>
      </c>
      <c r="J17" s="212">
        <v>3468</v>
      </c>
      <c r="K17" s="213">
        <v>2620</v>
      </c>
      <c r="L17" s="214">
        <v>1992</v>
      </c>
      <c r="M17" s="215">
        <v>1713</v>
      </c>
    </row>
    <row r="18" spans="1:22" s="8" customFormat="1" ht="12.75" x14ac:dyDescent="0.2"/>
    <row r="19" spans="1:22" s="7" customFormat="1" ht="15" customHeight="1" x14ac:dyDescent="0.25">
      <c r="A19" s="497"/>
      <c r="B19" s="497"/>
      <c r="C19" s="497"/>
      <c r="D19" s="497"/>
      <c r="E19" s="497"/>
      <c r="F19" s="497"/>
      <c r="G19" s="497"/>
      <c r="H19" s="497"/>
      <c r="I19" s="497"/>
      <c r="J19" s="354"/>
      <c r="K19" s="355"/>
      <c r="L19" s="123"/>
      <c r="M19" s="123"/>
      <c r="N19" s="8"/>
      <c r="O19" s="8"/>
      <c r="P19"/>
    </row>
    <row r="20" spans="1:22" x14ac:dyDescent="0.25">
      <c r="J20" s="354"/>
      <c r="K20" s="355"/>
      <c r="L20" s="123"/>
      <c r="M20" s="123"/>
    </row>
    <row r="21" spans="1:22" x14ac:dyDescent="0.25">
      <c r="J21" s="123"/>
      <c r="K21" s="123"/>
      <c r="L21" s="123"/>
      <c r="M21" s="123"/>
    </row>
    <row r="22" spans="1:22" x14ac:dyDescent="0.25">
      <c r="J22" s="123"/>
      <c r="K22" s="123"/>
      <c r="L22" s="123"/>
      <c r="M22" s="123"/>
      <c r="P22" s="22"/>
    </row>
    <row r="23" spans="1:22" x14ac:dyDescent="0.25">
      <c r="J23" s="123"/>
      <c r="K23" s="123"/>
      <c r="L23" s="123"/>
      <c r="M23" s="123"/>
      <c r="P23" s="204"/>
      <c r="Q23" s="204"/>
      <c r="R23" s="204"/>
      <c r="S23" s="204"/>
      <c r="T23" s="204"/>
      <c r="U23" s="204"/>
      <c r="V23" s="22"/>
    </row>
    <row r="24" spans="1:22" x14ac:dyDescent="0.25">
      <c r="P24" s="204"/>
      <c r="Q24" s="204"/>
      <c r="R24" s="204"/>
      <c r="S24" s="204"/>
      <c r="T24" s="204"/>
      <c r="U24" s="204"/>
      <c r="V24" s="22"/>
    </row>
    <row r="25" spans="1:22" s="22" customFormat="1" x14ac:dyDescent="0.25">
      <c r="A25" s="8"/>
      <c r="B25" s="8"/>
      <c r="C25" s="8"/>
      <c r="D25" s="8"/>
      <c r="E25" s="8"/>
      <c r="F25" s="8"/>
      <c r="G25" s="8"/>
      <c r="H25" s="8"/>
      <c r="I25" s="8"/>
      <c r="J25" s="8"/>
      <c r="K25" s="8"/>
      <c r="L25" s="8"/>
      <c r="M25" s="8"/>
      <c r="N25" s="8"/>
      <c r="O25" s="8"/>
    </row>
    <row r="26" spans="1:22" s="22" customFormat="1" x14ac:dyDescent="0.25">
      <c r="A26" s="8"/>
      <c r="B26" s="8"/>
      <c r="C26" s="8"/>
      <c r="D26" s="8"/>
      <c r="E26" s="8"/>
      <c r="F26" s="8"/>
      <c r="G26" s="8"/>
      <c r="H26" s="8"/>
      <c r="I26" s="8"/>
      <c r="J26" s="8"/>
      <c r="K26" s="8"/>
      <c r="L26" s="8"/>
      <c r="M26" s="8"/>
      <c r="N26" s="8"/>
      <c r="O26" s="8"/>
    </row>
    <row r="27" spans="1:22" s="22" customFormat="1" x14ac:dyDescent="0.25">
      <c r="A27" s="8"/>
      <c r="B27" s="8"/>
      <c r="C27" s="8"/>
      <c r="D27" s="8"/>
      <c r="E27" s="8"/>
      <c r="F27" s="8"/>
      <c r="G27" s="8"/>
      <c r="H27" s="8"/>
      <c r="I27" s="8"/>
      <c r="J27" s="8"/>
      <c r="K27" s="8"/>
      <c r="L27" s="8"/>
      <c r="M27" s="8"/>
      <c r="N27" s="8"/>
      <c r="O27" s="8"/>
    </row>
    <row r="28" spans="1:22" s="22" customFormat="1" ht="15" customHeight="1" x14ac:dyDescent="0.25">
      <c r="A28" s="8"/>
      <c r="B28" s="8"/>
      <c r="C28" s="8"/>
      <c r="D28" s="8"/>
      <c r="E28" s="8"/>
      <c r="F28" s="8"/>
      <c r="G28" s="8"/>
      <c r="H28" s="8"/>
      <c r="I28" s="8"/>
      <c r="J28" s="8"/>
      <c r="K28" s="8"/>
      <c r="L28" s="8"/>
      <c r="M28" s="8"/>
      <c r="N28" s="8"/>
      <c r="O28" s="8"/>
    </row>
    <row r="29" spans="1:22" s="22" customFormat="1" x14ac:dyDescent="0.25">
      <c r="A29" s="8"/>
      <c r="B29" s="8"/>
      <c r="C29" s="8"/>
      <c r="D29" s="8"/>
      <c r="E29" s="8"/>
      <c r="F29" s="8"/>
      <c r="G29" s="8"/>
      <c r="H29" s="8"/>
      <c r="I29" s="8"/>
      <c r="J29" s="8"/>
      <c r="K29" s="8"/>
      <c r="L29" s="8"/>
      <c r="M29" s="8"/>
      <c r="N29" s="8"/>
      <c r="O29" s="8"/>
    </row>
    <row r="30" spans="1:22" s="22" customFormat="1" x14ac:dyDescent="0.25">
      <c r="A30" s="8"/>
      <c r="B30" s="8"/>
      <c r="C30" s="8"/>
      <c r="D30" s="8"/>
      <c r="E30" s="8"/>
      <c r="F30" s="8"/>
      <c r="G30" s="8"/>
      <c r="H30" s="8"/>
      <c r="I30" s="8"/>
      <c r="J30" s="8"/>
      <c r="K30" s="8"/>
      <c r="L30" s="8"/>
      <c r="M30" s="8"/>
      <c r="N30" s="8"/>
      <c r="O30" s="8"/>
    </row>
    <row r="35" spans="1:15" s="22" customFormat="1" ht="15" customHeight="1" x14ac:dyDescent="0.25">
      <c r="A35" s="8"/>
      <c r="B35" s="8"/>
      <c r="C35" s="8"/>
      <c r="D35" s="8"/>
      <c r="E35" s="8"/>
      <c r="F35" s="8"/>
      <c r="G35" s="8"/>
      <c r="H35" s="8"/>
      <c r="I35" s="8"/>
      <c r="J35" s="8"/>
      <c r="K35" s="8"/>
      <c r="L35" s="8"/>
      <c r="M35" s="8"/>
      <c r="N35" s="8"/>
      <c r="O35" s="8"/>
    </row>
    <row r="36" spans="1:15" s="22" customFormat="1" x14ac:dyDescent="0.25">
      <c r="A36" s="727" t="s">
        <v>23</v>
      </c>
      <c r="B36" s="728"/>
      <c r="C36" s="511" t="s">
        <v>2</v>
      </c>
      <c r="D36" s="511" t="s">
        <v>1</v>
      </c>
      <c r="E36" s="8"/>
      <c r="F36" s="8"/>
      <c r="G36" s="8"/>
      <c r="H36" s="8"/>
      <c r="I36" s="8"/>
      <c r="J36" s="8"/>
      <c r="K36" s="8"/>
      <c r="L36" s="8"/>
      <c r="M36" s="8"/>
      <c r="N36" s="8"/>
      <c r="O36" s="8"/>
    </row>
    <row r="37" spans="1:15" s="22" customFormat="1" x14ac:dyDescent="0.25">
      <c r="A37" s="729" t="s">
        <v>3</v>
      </c>
      <c r="B37" s="333" t="s">
        <v>73</v>
      </c>
      <c r="C37" s="299">
        <f>$F16/(F16+G16)</f>
        <v>0.52442046142833543</v>
      </c>
      <c r="D37" s="300">
        <f>$G16/(F16+G16)</f>
        <v>0.47557953857166457</v>
      </c>
      <c r="E37" s="8"/>
      <c r="F37" s="8"/>
      <c r="G37" s="8"/>
      <c r="H37" s="8"/>
      <c r="I37" s="8"/>
      <c r="J37" s="8"/>
      <c r="K37" s="8"/>
      <c r="L37" s="8"/>
      <c r="M37" s="8"/>
      <c r="N37" s="8"/>
      <c r="O37" s="8"/>
    </row>
    <row r="38" spans="1:15" s="22" customFormat="1" x14ac:dyDescent="0.25">
      <c r="A38" s="730"/>
      <c r="B38" s="334" t="s">
        <v>74</v>
      </c>
      <c r="C38" s="299">
        <f>$F17/(F17+G17)</f>
        <v>0.56609290261730727</v>
      </c>
      <c r="D38" s="300">
        <f>$G17/(F17+G17)</f>
        <v>0.43390709738269279</v>
      </c>
      <c r="E38" s="8"/>
      <c r="F38" s="8"/>
      <c r="G38" s="8"/>
      <c r="H38" s="8"/>
      <c r="I38" s="8"/>
      <c r="J38" s="8"/>
      <c r="K38" s="8"/>
      <c r="L38" s="8"/>
      <c r="M38" s="8"/>
      <c r="N38" s="8"/>
      <c r="O38" s="8"/>
    </row>
    <row r="39" spans="1:15" s="22" customFormat="1" x14ac:dyDescent="0.25">
      <c r="A39" s="731" t="s">
        <v>5</v>
      </c>
      <c r="B39" s="333" t="s">
        <v>73</v>
      </c>
      <c r="C39" s="299">
        <f>$H16/(H16+I16)</f>
        <v>0.58345756880733946</v>
      </c>
      <c r="D39" s="300">
        <f>$I16/(H16+I16)</f>
        <v>0.41654243119266054</v>
      </c>
      <c r="E39" s="8"/>
      <c r="F39" s="8"/>
      <c r="G39" s="8"/>
      <c r="H39" s="8"/>
      <c r="I39" s="8"/>
      <c r="J39" s="8"/>
      <c r="K39" s="8"/>
      <c r="L39" s="8"/>
      <c r="M39" s="8"/>
      <c r="N39" s="8"/>
      <c r="O39" s="8"/>
    </row>
    <row r="40" spans="1:15" s="22" customFormat="1" x14ac:dyDescent="0.25">
      <c r="A40" s="732"/>
      <c r="B40" s="334" t="s">
        <v>74</v>
      </c>
      <c r="C40" s="299">
        <f>$H17/(H17+I17)</f>
        <v>0.58072086555607916</v>
      </c>
      <c r="D40" s="300">
        <f>$I17/(H17+I17)</f>
        <v>0.4192791344439209</v>
      </c>
      <c r="E40" s="8"/>
      <c r="F40" s="8"/>
      <c r="G40" s="8"/>
      <c r="H40" s="8"/>
      <c r="I40" s="8"/>
      <c r="J40" s="8"/>
      <c r="K40" s="8"/>
      <c r="L40" s="8"/>
      <c r="M40" s="8"/>
      <c r="N40" s="8"/>
      <c r="O40" s="8"/>
    </row>
    <row r="41" spans="1:15" s="22" customFormat="1" x14ac:dyDescent="0.25">
      <c r="A41" s="729" t="s">
        <v>4</v>
      </c>
      <c r="B41" s="333" t="s">
        <v>73</v>
      </c>
      <c r="C41" s="299">
        <f>$H16/(H16+I16)</f>
        <v>0.58345756880733946</v>
      </c>
      <c r="D41" s="300">
        <f>$I16/(H16+I16)</f>
        <v>0.41654243119266054</v>
      </c>
      <c r="E41" s="8"/>
      <c r="F41" s="8"/>
      <c r="G41" s="8"/>
      <c r="H41" s="8"/>
      <c r="I41" s="8"/>
      <c r="J41" s="8"/>
      <c r="K41" s="8"/>
      <c r="L41" s="8"/>
      <c r="M41" s="8"/>
      <c r="N41" s="8"/>
      <c r="O41" s="8"/>
    </row>
    <row r="42" spans="1:15" s="22" customFormat="1" x14ac:dyDescent="0.25">
      <c r="A42" s="730"/>
      <c r="B42" s="334" t="s">
        <v>74</v>
      </c>
      <c r="C42" s="299">
        <f>$H17/(H17+I17)</f>
        <v>0.58072086555607916</v>
      </c>
      <c r="D42" s="300">
        <f>$I17/(H17+I17)</f>
        <v>0.4192791344439209</v>
      </c>
      <c r="E42" s="8"/>
      <c r="F42" s="8"/>
      <c r="G42" s="8"/>
      <c r="H42" s="8"/>
      <c r="I42" s="8"/>
      <c r="J42" s="8"/>
      <c r="K42" s="8"/>
      <c r="L42" s="8"/>
      <c r="M42" s="8"/>
      <c r="N42" s="8"/>
      <c r="O42" s="8"/>
    </row>
    <row r="43" spans="1:15" s="22" customFormat="1" x14ac:dyDescent="0.25">
      <c r="A43" s="725" t="s">
        <v>225</v>
      </c>
      <c r="B43" s="337" t="s">
        <v>73</v>
      </c>
      <c r="C43" s="300">
        <f>$L16/(L16+M16)</f>
        <v>0.45314642693889989</v>
      </c>
      <c r="D43" s="300">
        <f>$M16/(L16+M16)</f>
        <v>0.54685357306110016</v>
      </c>
      <c r="E43" s="8"/>
      <c r="F43" s="8"/>
      <c r="G43" s="8"/>
      <c r="H43" s="8"/>
      <c r="I43" s="8"/>
      <c r="J43" s="8"/>
      <c r="K43" s="8"/>
      <c r="L43" s="8"/>
      <c r="M43" s="8"/>
      <c r="N43" s="8"/>
      <c r="O43" s="8"/>
    </row>
    <row r="44" spans="1:15" x14ac:dyDescent="0.25">
      <c r="A44" s="726"/>
      <c r="B44" s="338" t="s">
        <v>74</v>
      </c>
      <c r="C44" s="471">
        <f>$L17/(L17+M17)</f>
        <v>0.53765182186234817</v>
      </c>
      <c r="D44" s="471">
        <f>$M17/(L17+M17)</f>
        <v>0.46234817813765183</v>
      </c>
    </row>
    <row r="46" spans="1:15" x14ac:dyDescent="0.25">
      <c r="A46" s="8" t="s">
        <v>274</v>
      </c>
      <c r="K46" s="352" t="s">
        <v>31</v>
      </c>
    </row>
    <row r="54" spans="1:1" x14ac:dyDescent="0.25">
      <c r="A54" s="336"/>
    </row>
  </sheetData>
  <mergeCells count="20">
    <mergeCell ref="L10:M10"/>
    <mergeCell ref="F10:G10"/>
    <mergeCell ref="J10:K10"/>
    <mergeCell ref="H10:I10"/>
    <mergeCell ref="A1:I1"/>
    <mergeCell ref="A2:I2"/>
    <mergeCell ref="A3:I3"/>
    <mergeCell ref="A4:I8"/>
    <mergeCell ref="D10:E10"/>
    <mergeCell ref="A16:A17"/>
    <mergeCell ref="A43:A44"/>
    <mergeCell ref="A36:B36"/>
    <mergeCell ref="A37:A38"/>
    <mergeCell ref="A41:A42"/>
    <mergeCell ref="A39:A40"/>
    <mergeCell ref="A12:A13"/>
    <mergeCell ref="A14:A15"/>
    <mergeCell ref="A10:A11"/>
    <mergeCell ref="B10:B11"/>
    <mergeCell ref="C10:C11"/>
  </mergeCells>
  <hyperlinks>
    <hyperlink ref="K46" location="Contents!A1" display="Back to Contents"/>
    <hyperlink ref="N8" location="Contents!A1" display="Back to Contents"/>
  </hyperlinks>
  <pageMargins left="0.25" right="0.25" top="0.75" bottom="0.75" header="0.3" footer="0.3"/>
  <pageSetup scale="71"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77"/>
  <sheetViews>
    <sheetView topLeftCell="A43" workbookViewId="0">
      <selection activeCell="I69" sqref="I69"/>
    </sheetView>
  </sheetViews>
  <sheetFormatPr defaultColWidth="8.85546875" defaultRowHeight="15" x14ac:dyDescent="0.25"/>
  <cols>
    <col min="1" max="1" width="4.42578125" style="8" customWidth="1"/>
    <col min="2" max="2" width="38.28515625" style="8" customWidth="1"/>
    <col min="3" max="3" width="12.85546875" style="8" customWidth="1"/>
    <col min="4" max="4" width="14.28515625" style="8" customWidth="1"/>
    <col min="5" max="5" width="15.42578125" style="8" customWidth="1"/>
    <col min="6" max="6" width="13.28515625" style="8" customWidth="1"/>
    <col min="7" max="7" width="14.140625" style="8" customWidth="1"/>
    <col min="8" max="8" width="14.7109375" style="8" customWidth="1"/>
    <col min="9" max="9" width="8.7109375" style="8" bestFit="1" customWidth="1"/>
    <col min="10" max="10" width="16" style="8" bestFit="1" customWidth="1"/>
    <col min="11" max="11" width="15" bestFit="1" customWidth="1"/>
    <col min="12" max="12" width="7.140625" bestFit="1" customWidth="1"/>
    <col min="13" max="13" width="11" bestFit="1" customWidth="1"/>
    <col min="14" max="14" width="10.42578125" bestFit="1" customWidth="1"/>
    <col min="18" max="19" width="10.42578125" bestFit="1" customWidth="1"/>
    <col min="20" max="21" width="9.42578125" bestFit="1" customWidth="1"/>
    <col min="22" max="22" width="11.42578125" bestFit="1" customWidth="1"/>
  </cols>
  <sheetData>
    <row r="1" spans="1:23" ht="15" customHeight="1" x14ac:dyDescent="0.25">
      <c r="B1" s="735" t="s">
        <v>23</v>
      </c>
      <c r="C1" s="736"/>
      <c r="D1" s="736"/>
      <c r="E1" s="736"/>
      <c r="F1" s="736"/>
      <c r="G1" s="736"/>
      <c r="H1" s="737"/>
      <c r="J1" s="11"/>
      <c r="K1" s="4"/>
      <c r="L1" s="4"/>
      <c r="M1" s="4"/>
    </row>
    <row r="2" spans="1:23" ht="15" customHeight="1" x14ac:dyDescent="0.25">
      <c r="B2" s="589"/>
      <c r="C2" s="590"/>
      <c r="D2" s="590"/>
      <c r="E2" s="590"/>
      <c r="F2" s="590"/>
      <c r="G2" s="590"/>
      <c r="H2" s="591"/>
      <c r="I2" s="82"/>
      <c r="J2" s="82"/>
      <c r="K2" s="5"/>
      <c r="L2" s="5"/>
      <c r="M2" s="5"/>
    </row>
    <row r="3" spans="1:23" s="7" customFormat="1" ht="15" customHeight="1" x14ac:dyDescent="0.25">
      <c r="A3" s="123"/>
      <c r="B3" s="735" t="s">
        <v>297</v>
      </c>
      <c r="C3" s="736"/>
      <c r="D3" s="736"/>
      <c r="E3" s="736"/>
      <c r="F3" s="736"/>
      <c r="G3" s="736"/>
      <c r="H3" s="737"/>
      <c r="I3" s="225"/>
      <c r="J3" s="82"/>
      <c r="K3" s="5"/>
      <c r="L3" s="5"/>
      <c r="M3" s="5"/>
    </row>
    <row r="4" spans="1:23" s="7" customFormat="1" ht="15" customHeight="1" x14ac:dyDescent="0.25">
      <c r="A4" s="123"/>
      <c r="B4" s="660" t="s">
        <v>374</v>
      </c>
      <c r="C4" s="660"/>
      <c r="D4" s="660"/>
      <c r="E4" s="660"/>
      <c r="F4" s="660"/>
      <c r="G4" s="660"/>
      <c r="H4" s="660"/>
      <c r="I4" s="224"/>
      <c r="J4" s="82"/>
      <c r="K4" s="5"/>
      <c r="L4" s="5"/>
      <c r="M4" s="5"/>
    </row>
    <row r="5" spans="1:23" s="7" customFormat="1" ht="15" customHeight="1" x14ac:dyDescent="0.25">
      <c r="A5" s="123"/>
      <c r="B5" s="660"/>
      <c r="C5" s="660"/>
      <c r="D5" s="660"/>
      <c r="E5" s="660"/>
      <c r="F5" s="660"/>
      <c r="G5" s="660"/>
      <c r="H5" s="660"/>
      <c r="I5" s="224"/>
      <c r="J5" s="82"/>
      <c r="K5" s="5"/>
      <c r="L5" s="5"/>
      <c r="M5" s="5"/>
    </row>
    <row r="6" spans="1:23" s="7" customFormat="1" ht="15" customHeight="1" x14ac:dyDescent="0.25">
      <c r="A6" s="123"/>
      <c r="B6" s="660"/>
      <c r="C6" s="660"/>
      <c r="D6" s="660"/>
      <c r="E6" s="660"/>
      <c r="F6" s="660"/>
      <c r="G6" s="660"/>
      <c r="H6" s="660"/>
      <c r="I6" s="224"/>
      <c r="J6" s="82"/>
      <c r="K6" s="5"/>
      <c r="L6" s="5"/>
      <c r="M6" s="5"/>
    </row>
    <row r="7" spans="1:23" s="7" customFormat="1" ht="15" customHeight="1" x14ac:dyDescent="0.25">
      <c r="A7" s="123"/>
      <c r="B7" s="660"/>
      <c r="C7" s="660"/>
      <c r="D7" s="660"/>
      <c r="E7" s="660"/>
      <c r="F7" s="660"/>
      <c r="G7" s="660"/>
      <c r="H7" s="660"/>
      <c r="I7" s="224"/>
      <c r="J7" s="82"/>
      <c r="K7" s="5"/>
      <c r="L7" s="5"/>
      <c r="M7" s="5"/>
    </row>
    <row r="8" spans="1:23" s="7" customFormat="1" ht="15" customHeight="1" x14ac:dyDescent="0.25">
      <c r="A8" s="123"/>
      <c r="B8" s="660"/>
      <c r="C8" s="660"/>
      <c r="D8" s="660"/>
      <c r="E8" s="660"/>
      <c r="F8" s="660"/>
      <c r="G8" s="660"/>
      <c r="H8" s="660"/>
      <c r="I8" s="224"/>
      <c r="J8" s="82"/>
      <c r="K8" s="5"/>
      <c r="L8" s="5"/>
      <c r="M8" s="5"/>
    </row>
    <row r="9" spans="1:23" s="7" customFormat="1" ht="15" customHeight="1" x14ac:dyDescent="0.25">
      <c r="A9" s="123"/>
      <c r="B9" s="226"/>
      <c r="C9" s="226"/>
      <c r="D9" s="226"/>
      <c r="E9" s="226"/>
      <c r="F9" s="226"/>
      <c r="G9" s="226"/>
      <c r="H9" s="194"/>
      <c r="I9" s="82"/>
      <c r="J9" s="82"/>
      <c r="K9" s="5"/>
      <c r="L9" s="5"/>
      <c r="M9" s="5"/>
    </row>
    <row r="10" spans="1:23" x14ac:dyDescent="0.25">
      <c r="B10" s="23" t="s">
        <v>404</v>
      </c>
    </row>
    <row r="11" spans="1:23" x14ac:dyDescent="0.25">
      <c r="B11" s="540" t="s">
        <v>80</v>
      </c>
      <c r="C11" s="541"/>
      <c r="E11" s="542" t="s">
        <v>81</v>
      </c>
      <c r="F11" s="543"/>
      <c r="G11" s="544"/>
      <c r="K11" s="22"/>
      <c r="L11" s="22"/>
      <c r="M11" s="22"/>
      <c r="N11" s="48"/>
      <c r="P11" s="22"/>
      <c r="Q11" s="22"/>
      <c r="R11" s="48"/>
      <c r="T11" s="47"/>
      <c r="U11" s="47"/>
      <c r="V11" s="47"/>
      <c r="W11" s="47"/>
    </row>
    <row r="12" spans="1:23" ht="25.5" x14ac:dyDescent="0.25">
      <c r="B12" s="35" t="s">
        <v>77</v>
      </c>
      <c r="C12" s="36"/>
      <c r="E12" s="20" t="s">
        <v>75</v>
      </c>
      <c r="F12" s="76" t="s">
        <v>19</v>
      </c>
      <c r="G12" s="63" t="s">
        <v>245</v>
      </c>
      <c r="H12" s="123"/>
      <c r="K12" s="22"/>
      <c r="L12" s="22"/>
      <c r="M12" s="22"/>
      <c r="N12" s="48"/>
      <c r="P12" s="22"/>
      <c r="Q12" s="22"/>
      <c r="R12" s="48"/>
      <c r="T12" s="47"/>
      <c r="U12" s="47"/>
      <c r="V12" s="47"/>
      <c r="W12" s="47"/>
    </row>
    <row r="13" spans="1:23" x14ac:dyDescent="0.25">
      <c r="B13" s="253" t="s">
        <v>20</v>
      </c>
      <c r="C13" s="36"/>
      <c r="E13" s="41" t="s">
        <v>83</v>
      </c>
      <c r="F13" s="126">
        <v>27698</v>
      </c>
      <c r="G13" s="346">
        <v>2729</v>
      </c>
      <c r="H13" s="123"/>
      <c r="K13" s="483"/>
      <c r="L13" s="483"/>
      <c r="M13" s="483"/>
      <c r="N13" s="483"/>
      <c r="P13" s="22"/>
      <c r="Q13" s="22"/>
      <c r="R13" s="48"/>
      <c r="T13" s="47"/>
      <c r="U13" s="47"/>
      <c r="V13" s="47"/>
      <c r="W13" s="47"/>
    </row>
    <row r="14" spans="1:23" x14ac:dyDescent="0.25">
      <c r="B14" s="134" t="s">
        <v>49</v>
      </c>
      <c r="C14" s="227">
        <v>31490</v>
      </c>
      <c r="E14" s="42" t="s">
        <v>21</v>
      </c>
      <c r="F14" s="126">
        <v>5459</v>
      </c>
      <c r="G14" s="346">
        <v>1076</v>
      </c>
      <c r="J14" s="539"/>
      <c r="K14" s="486"/>
      <c r="L14" s="485"/>
      <c r="M14" s="484"/>
      <c r="N14" s="484"/>
      <c r="P14" s="22"/>
      <c r="Q14" s="22"/>
      <c r="R14" s="48"/>
      <c r="T14" s="47"/>
      <c r="U14" s="47"/>
      <c r="V14" s="47"/>
      <c r="W14" s="47"/>
    </row>
    <row r="15" spans="1:23" x14ac:dyDescent="0.25">
      <c r="B15" s="134" t="s">
        <v>154</v>
      </c>
      <c r="C15" s="227">
        <v>16897</v>
      </c>
      <c r="E15" s="42" t="s">
        <v>24</v>
      </c>
      <c r="F15" s="126">
        <v>3921</v>
      </c>
      <c r="G15" s="346">
        <v>470</v>
      </c>
      <c r="J15" s="539"/>
      <c r="K15" s="487"/>
      <c r="L15" s="485"/>
      <c r="M15" s="484"/>
      <c r="N15" s="484"/>
      <c r="P15" s="22"/>
      <c r="Q15" s="22"/>
      <c r="R15" s="48"/>
      <c r="T15" s="47"/>
      <c r="U15" s="47"/>
      <c r="V15" s="47"/>
      <c r="W15" s="47"/>
    </row>
    <row r="16" spans="1:23" x14ac:dyDescent="0.25">
      <c r="B16" s="134" t="s">
        <v>45</v>
      </c>
      <c r="C16" s="227">
        <v>15846</v>
      </c>
      <c r="E16" s="42" t="s">
        <v>0</v>
      </c>
      <c r="F16" s="126">
        <v>3582</v>
      </c>
      <c r="G16" s="346">
        <v>1248</v>
      </c>
      <c r="J16" s="539"/>
      <c r="K16" s="487"/>
      <c r="L16" s="485"/>
      <c r="M16" s="484"/>
      <c r="N16" s="484"/>
      <c r="P16" s="22"/>
      <c r="Q16" s="22"/>
      <c r="R16" s="48"/>
      <c r="T16" s="47"/>
      <c r="U16" s="47"/>
      <c r="V16" s="47"/>
      <c r="W16" s="47"/>
    </row>
    <row r="17" spans="1:25" x14ac:dyDescent="0.25">
      <c r="B17" s="134" t="s">
        <v>47</v>
      </c>
      <c r="C17" s="227">
        <v>11325</v>
      </c>
      <c r="E17" s="41" t="s">
        <v>84</v>
      </c>
      <c r="F17" s="126">
        <v>1964</v>
      </c>
      <c r="G17" s="346"/>
      <c r="J17" s="539"/>
      <c r="K17" s="487"/>
      <c r="L17" s="485"/>
      <c r="M17" s="484"/>
      <c r="N17" s="484"/>
      <c r="P17" s="22"/>
      <c r="Q17" s="22"/>
      <c r="R17" s="48"/>
    </row>
    <row r="18" spans="1:25" x14ac:dyDescent="0.25">
      <c r="B18" s="134" t="s">
        <v>155</v>
      </c>
      <c r="C18" s="227">
        <v>11025</v>
      </c>
      <c r="E18" s="42" t="s">
        <v>26</v>
      </c>
      <c r="F18" s="126">
        <v>1270</v>
      </c>
      <c r="G18" s="346"/>
      <c r="J18" s="539"/>
      <c r="K18" s="487"/>
      <c r="L18" s="485"/>
      <c r="M18" s="484"/>
      <c r="N18" s="484"/>
      <c r="P18" s="22"/>
      <c r="Q18" s="22"/>
      <c r="R18" s="48"/>
    </row>
    <row r="19" spans="1:25" x14ac:dyDescent="0.25">
      <c r="B19" s="134" t="s">
        <v>371</v>
      </c>
      <c r="C19" s="227">
        <v>9939</v>
      </c>
      <c r="E19" s="42" t="s">
        <v>28</v>
      </c>
      <c r="F19" s="126">
        <v>594</v>
      </c>
      <c r="G19" s="346"/>
      <c r="J19" s="539"/>
      <c r="K19" s="487"/>
      <c r="L19" s="485"/>
      <c r="M19" s="484"/>
      <c r="N19" s="484"/>
      <c r="P19" s="22"/>
      <c r="Q19" s="22"/>
      <c r="R19" s="48"/>
    </row>
    <row r="20" spans="1:25" x14ac:dyDescent="0.25">
      <c r="B20" s="134" t="s">
        <v>153</v>
      </c>
      <c r="C20" s="227">
        <v>9517</v>
      </c>
      <c r="E20" s="42" t="s">
        <v>22</v>
      </c>
      <c r="F20" s="126">
        <v>662</v>
      </c>
      <c r="G20" s="346">
        <v>899</v>
      </c>
      <c r="J20" s="539"/>
      <c r="K20" s="487"/>
      <c r="L20" s="485"/>
      <c r="M20" s="484"/>
      <c r="N20" s="484"/>
    </row>
    <row r="21" spans="1:25" x14ac:dyDescent="0.25">
      <c r="B21" s="134" t="s">
        <v>50</v>
      </c>
      <c r="C21" s="227">
        <v>6821</v>
      </c>
      <c r="E21" s="42" t="s">
        <v>27</v>
      </c>
      <c r="F21" s="126">
        <v>451</v>
      </c>
      <c r="G21" s="346">
        <v>204</v>
      </c>
      <c r="J21" s="539"/>
      <c r="K21" s="487"/>
      <c r="L21" s="485"/>
      <c r="M21" s="484"/>
      <c r="N21" s="484"/>
      <c r="O21" s="22"/>
      <c r="P21" s="22"/>
      <c r="Q21" s="22"/>
      <c r="R21" s="22"/>
      <c r="S21" s="22"/>
      <c r="T21" s="22"/>
      <c r="U21" s="22"/>
      <c r="V21" s="22"/>
      <c r="W21" s="22"/>
      <c r="X21" s="22"/>
      <c r="Y21" s="22"/>
    </row>
    <row r="22" spans="1:25" x14ac:dyDescent="0.25">
      <c r="B22" s="134" t="s">
        <v>52</v>
      </c>
      <c r="C22" s="227">
        <v>4252</v>
      </c>
      <c r="E22" s="396" t="s">
        <v>76</v>
      </c>
      <c r="F22" s="397">
        <f>SUM(F13:F21)</f>
        <v>45601</v>
      </c>
      <c r="G22" s="398">
        <f>SUM(G13:G21)</f>
        <v>6626</v>
      </c>
      <c r="H22" s="347"/>
      <c r="J22" s="539"/>
      <c r="K22" s="486"/>
      <c r="L22" s="485"/>
      <c r="M22" s="484"/>
      <c r="N22" s="484"/>
      <c r="O22" s="22"/>
      <c r="P22" s="22"/>
      <c r="Q22" s="22"/>
      <c r="R22" s="22"/>
      <c r="S22" s="22"/>
      <c r="T22" s="22"/>
      <c r="U22" s="22"/>
      <c r="V22" s="22"/>
      <c r="W22" s="22"/>
      <c r="X22" s="22"/>
      <c r="Y22" s="22"/>
    </row>
    <row r="23" spans="1:25" x14ac:dyDescent="0.25">
      <c r="B23" s="134" t="s">
        <v>51</v>
      </c>
      <c r="C23" s="227">
        <v>7048</v>
      </c>
      <c r="E23" s="182"/>
      <c r="F23" s="182"/>
      <c r="G23" s="182"/>
      <c r="H23" s="182"/>
      <c r="J23" s="83"/>
      <c r="K23" s="488"/>
    </row>
    <row r="24" spans="1:25" x14ac:dyDescent="0.25">
      <c r="B24" s="134" t="s">
        <v>46</v>
      </c>
      <c r="C24" s="227">
        <v>4473</v>
      </c>
      <c r="E24" s="123"/>
      <c r="F24" s="123"/>
      <c r="G24" s="123"/>
      <c r="H24" s="123"/>
      <c r="J24" s="83"/>
      <c r="K24" s="488"/>
    </row>
    <row r="25" spans="1:25" x14ac:dyDescent="0.25">
      <c r="B25" s="134" t="s">
        <v>82</v>
      </c>
      <c r="C25" s="227">
        <v>3630</v>
      </c>
      <c r="P25" s="48"/>
      <c r="Q25" s="48"/>
      <c r="R25" s="48"/>
      <c r="S25" s="48"/>
      <c r="T25" s="48"/>
      <c r="U25" s="48"/>
      <c r="V25" s="48"/>
    </row>
    <row r="26" spans="1:25" x14ac:dyDescent="0.25">
      <c r="B26" s="134" t="s">
        <v>44</v>
      </c>
      <c r="C26" s="227">
        <v>5314</v>
      </c>
      <c r="P26" s="48"/>
      <c r="Q26" s="48"/>
      <c r="R26" s="49"/>
      <c r="S26" s="48"/>
      <c r="T26" s="48"/>
      <c r="U26" s="48"/>
      <c r="V26" s="48"/>
    </row>
    <row r="27" spans="1:25" s="22" customFormat="1" x14ac:dyDescent="0.25">
      <c r="A27" s="8"/>
      <c r="B27" s="254" t="s">
        <v>246</v>
      </c>
      <c r="C27" s="228">
        <f>SUM(C14:C26)</f>
        <v>137577</v>
      </c>
      <c r="D27" s="8"/>
      <c r="E27" s="8"/>
      <c r="F27" s="8"/>
      <c r="G27" s="8"/>
      <c r="H27" s="8"/>
      <c r="I27" s="8"/>
      <c r="J27" s="8"/>
      <c r="K27"/>
      <c r="L27"/>
      <c r="M27"/>
      <c r="N27"/>
      <c r="P27" s="48"/>
      <c r="Q27" s="48"/>
      <c r="R27" s="49"/>
      <c r="S27" s="48"/>
      <c r="T27" s="48"/>
      <c r="U27" s="48"/>
      <c r="V27" s="48"/>
    </row>
    <row r="28" spans="1:25" x14ac:dyDescent="0.25">
      <c r="B28" s="62"/>
      <c r="C28" s="36"/>
      <c r="I28" s="229"/>
      <c r="O28" s="48"/>
    </row>
    <row r="29" spans="1:25" x14ac:dyDescent="0.25">
      <c r="B29" s="253" t="s">
        <v>25</v>
      </c>
      <c r="C29" s="36"/>
      <c r="I29" s="229"/>
      <c r="O29" s="48"/>
    </row>
    <row r="30" spans="1:25" x14ac:dyDescent="0.25">
      <c r="B30" s="134" t="s">
        <v>210</v>
      </c>
      <c r="C30" s="227">
        <v>27010</v>
      </c>
      <c r="I30" s="229"/>
      <c r="O30" s="48"/>
    </row>
    <row r="31" spans="1:25" x14ac:dyDescent="0.25">
      <c r="B31" s="134" t="s">
        <v>60</v>
      </c>
      <c r="C31" s="227">
        <v>22292</v>
      </c>
    </row>
    <row r="32" spans="1:25" x14ac:dyDescent="0.25">
      <c r="B32" s="134" t="s">
        <v>55</v>
      </c>
      <c r="C32" s="227">
        <v>7370</v>
      </c>
    </row>
    <row r="33" spans="1:14" x14ac:dyDescent="0.25">
      <c r="B33" s="134" t="s">
        <v>54</v>
      </c>
      <c r="C33" s="227">
        <v>7485</v>
      </c>
      <c r="I33" s="229"/>
    </row>
    <row r="34" spans="1:14" x14ac:dyDescent="0.25">
      <c r="B34" s="134" t="s">
        <v>56</v>
      </c>
      <c r="C34" s="227">
        <v>6415</v>
      </c>
    </row>
    <row r="35" spans="1:14" x14ac:dyDescent="0.25">
      <c r="B35" s="134" t="s">
        <v>57</v>
      </c>
      <c r="C35" s="227">
        <v>6231</v>
      </c>
    </row>
    <row r="36" spans="1:14" x14ac:dyDescent="0.25">
      <c r="B36" s="134" t="s">
        <v>58</v>
      </c>
      <c r="C36" s="227">
        <v>1462</v>
      </c>
      <c r="H36" s="230"/>
    </row>
    <row r="37" spans="1:14" x14ac:dyDescent="0.25">
      <c r="B37" s="134" t="s">
        <v>53</v>
      </c>
      <c r="C37" s="227">
        <v>859</v>
      </c>
    </row>
    <row r="38" spans="1:14" s="22" customFormat="1" x14ac:dyDescent="0.25">
      <c r="A38" s="8"/>
      <c r="B38" s="254" t="s">
        <v>247</v>
      </c>
      <c r="C38" s="228">
        <f>SUM(C30:C37)</f>
        <v>79124</v>
      </c>
      <c r="D38" s="8"/>
      <c r="E38" s="8"/>
      <c r="F38" s="8"/>
      <c r="G38" s="8"/>
      <c r="H38" s="8"/>
      <c r="I38" s="8"/>
      <c r="J38" s="8"/>
      <c r="K38"/>
      <c r="L38"/>
      <c r="M38"/>
      <c r="N38"/>
    </row>
    <row r="39" spans="1:14" x14ac:dyDescent="0.25">
      <c r="B39" s="37"/>
      <c r="C39" s="36"/>
    </row>
    <row r="40" spans="1:14" x14ac:dyDescent="0.25">
      <c r="B40" s="253" t="s">
        <v>29</v>
      </c>
      <c r="C40" s="36"/>
      <c r="E40" s="123"/>
    </row>
    <row r="41" spans="1:14" x14ac:dyDescent="0.25">
      <c r="B41" s="134" t="s">
        <v>66</v>
      </c>
      <c r="C41" s="227">
        <v>5669</v>
      </c>
    </row>
    <row r="42" spans="1:14" x14ac:dyDescent="0.25">
      <c r="B42" s="134" t="s">
        <v>63</v>
      </c>
      <c r="C42" s="227">
        <v>2489</v>
      </c>
    </row>
    <row r="43" spans="1:14" x14ac:dyDescent="0.25">
      <c r="B43" s="134" t="s">
        <v>61</v>
      </c>
      <c r="C43" s="227">
        <v>1893</v>
      </c>
    </row>
    <row r="44" spans="1:14" x14ac:dyDescent="0.25">
      <c r="B44" s="134" t="s">
        <v>62</v>
      </c>
      <c r="C44" s="227">
        <v>891</v>
      </c>
    </row>
    <row r="45" spans="1:14" x14ac:dyDescent="0.25">
      <c r="B45" s="134" t="s">
        <v>64</v>
      </c>
      <c r="C45" s="227">
        <v>885</v>
      </c>
    </row>
    <row r="46" spans="1:14" x14ac:dyDescent="0.25">
      <c r="B46" s="134" t="s">
        <v>65</v>
      </c>
      <c r="C46" s="227">
        <v>540</v>
      </c>
    </row>
    <row r="47" spans="1:14" s="22" customFormat="1" x14ac:dyDescent="0.25">
      <c r="A47" s="8"/>
      <c r="B47" s="254" t="s">
        <v>248</v>
      </c>
      <c r="C47" s="228">
        <f>SUM(C41:C46)</f>
        <v>12367</v>
      </c>
      <c r="D47" s="8"/>
      <c r="E47" s="8"/>
      <c r="F47" s="8"/>
      <c r="G47" s="8"/>
      <c r="H47" s="8"/>
      <c r="I47" s="8"/>
      <c r="J47" s="8"/>
      <c r="K47"/>
      <c r="L47"/>
      <c r="M47"/>
      <c r="N47"/>
    </row>
    <row r="48" spans="1:14" x14ac:dyDescent="0.25">
      <c r="B48" s="38"/>
      <c r="C48" s="6"/>
      <c r="E48" s="347"/>
    </row>
    <row r="49" spans="2:8" x14ac:dyDescent="0.25">
      <c r="B49" s="39" t="s">
        <v>78</v>
      </c>
      <c r="C49" s="40">
        <f>C27+C38+C47</f>
        <v>229068</v>
      </c>
    </row>
    <row r="52" spans="2:8" x14ac:dyDescent="0.25">
      <c r="C52" s="567" t="s">
        <v>215</v>
      </c>
      <c r="D52" s="567"/>
      <c r="E52" s="567"/>
      <c r="F52" s="567" t="s">
        <v>272</v>
      </c>
      <c r="G52" s="567"/>
    </row>
    <row r="53" spans="2:8" x14ac:dyDescent="0.25">
      <c r="B53" s="118"/>
      <c r="C53" s="495" t="s">
        <v>249</v>
      </c>
      <c r="D53" s="495" t="s">
        <v>250</v>
      </c>
      <c r="E53" s="495" t="s">
        <v>15</v>
      </c>
      <c r="F53" s="495" t="s">
        <v>249</v>
      </c>
      <c r="G53" s="495" t="s">
        <v>250</v>
      </c>
    </row>
    <row r="54" spans="2:8" x14ac:dyDescent="0.25">
      <c r="B54" s="124" t="s">
        <v>271</v>
      </c>
      <c r="C54" s="127">
        <f>C38</f>
        <v>79124</v>
      </c>
      <c r="D54" s="127">
        <v>40336</v>
      </c>
      <c r="E54" s="231">
        <f>SUM(C54:D54)</f>
        <v>119460</v>
      </c>
      <c r="F54" s="164">
        <f>C54/E54</f>
        <v>0.66234722919805789</v>
      </c>
      <c r="G54" s="164">
        <f>D54/E54</f>
        <v>0.33765277080194206</v>
      </c>
      <c r="H54" s="108"/>
    </row>
    <row r="55" spans="2:8" x14ac:dyDescent="0.25">
      <c r="B55" s="124" t="s">
        <v>270</v>
      </c>
      <c r="C55" s="127">
        <f>C27</f>
        <v>137577</v>
      </c>
      <c r="D55" s="127">
        <v>5265</v>
      </c>
      <c r="E55" s="231">
        <f>SUM(C55:D55)</f>
        <v>142842</v>
      </c>
      <c r="F55" s="164">
        <f>C55/E55</f>
        <v>0.96314109295585337</v>
      </c>
      <c r="G55" s="164">
        <f>D55/E55</f>
        <v>3.6858907044146683E-2</v>
      </c>
      <c r="H55" s="108"/>
    </row>
    <row r="56" spans="2:8" x14ac:dyDescent="0.25">
      <c r="B56" s="124" t="s">
        <v>245</v>
      </c>
      <c r="C56" s="127">
        <f>C47</f>
        <v>12367</v>
      </c>
      <c r="D56" s="127">
        <f>G22</f>
        <v>6626</v>
      </c>
      <c r="E56" s="231">
        <f>SUM(C56:D56)</f>
        <v>18993</v>
      </c>
      <c r="F56" s="164">
        <f>C56/E56</f>
        <v>0.6511346285473596</v>
      </c>
      <c r="G56" s="164">
        <f>D56/E56</f>
        <v>0.34886537145264046</v>
      </c>
      <c r="H56" s="108"/>
    </row>
    <row r="57" spans="2:8" x14ac:dyDescent="0.25">
      <c r="B57" s="124" t="s">
        <v>76</v>
      </c>
      <c r="C57" s="231">
        <f>SUM(C54:C56)</f>
        <v>229068</v>
      </c>
      <c r="D57" s="231">
        <f>SUM(D54:D56)</f>
        <v>52227</v>
      </c>
      <c r="E57" s="231">
        <f>SUM(C57:D57)</f>
        <v>281295</v>
      </c>
      <c r="F57" s="164">
        <f>C57/E57</f>
        <v>0.81433370660694293</v>
      </c>
      <c r="G57" s="164">
        <f>D57/E57</f>
        <v>0.18566629339305712</v>
      </c>
      <c r="H57" s="108"/>
    </row>
    <row r="58" spans="2:8" x14ac:dyDescent="0.25">
      <c r="C58" s="108"/>
      <c r="D58" s="108"/>
      <c r="E58" s="108"/>
    </row>
    <row r="59" spans="2:8" x14ac:dyDescent="0.25">
      <c r="E59" s="108"/>
    </row>
    <row r="67" spans="2:7" x14ac:dyDescent="0.25">
      <c r="E67" s="232"/>
    </row>
    <row r="77" spans="2:7" x14ac:dyDescent="0.25">
      <c r="B77" s="8" t="s">
        <v>30</v>
      </c>
      <c r="G77" s="10" t="s">
        <v>31</v>
      </c>
    </row>
  </sheetData>
  <mergeCells count="6">
    <mergeCell ref="B2:H2"/>
    <mergeCell ref="B3:H3"/>
    <mergeCell ref="B4:H8"/>
    <mergeCell ref="B1:H1"/>
    <mergeCell ref="C52:E52"/>
    <mergeCell ref="F52:G52"/>
  </mergeCells>
  <hyperlinks>
    <hyperlink ref="G77" location="Contents!A1" display="Back to Contents"/>
  </hyperlinks>
  <pageMargins left="0.25" right="0.25" top="0.75" bottom="0.75" header="0.3" footer="0.3"/>
  <pageSetup scale="60"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workbookViewId="0">
      <selection activeCell="I23" sqref="I23"/>
    </sheetView>
  </sheetViews>
  <sheetFormatPr defaultColWidth="8.85546875" defaultRowHeight="15" x14ac:dyDescent="0.25"/>
  <cols>
    <col min="1" max="8" width="15.7109375" style="8" customWidth="1"/>
    <col min="9" max="9" width="14.7109375" style="8" customWidth="1"/>
    <col min="10" max="12" width="8.85546875" style="8"/>
  </cols>
  <sheetData>
    <row r="1" spans="1:12" ht="15" customHeight="1" x14ac:dyDescent="0.25">
      <c r="A1" s="545" t="s">
        <v>23</v>
      </c>
      <c r="B1" s="546"/>
      <c r="C1" s="546"/>
      <c r="D1" s="546"/>
      <c r="E1" s="546"/>
      <c r="F1" s="546"/>
      <c r="G1" s="546"/>
      <c r="H1" s="547"/>
      <c r="I1" s="11"/>
    </row>
    <row r="2" spans="1:12" ht="15" customHeight="1" x14ac:dyDescent="0.25">
      <c r="A2" s="548"/>
      <c r="B2" s="549"/>
      <c r="C2" s="549"/>
      <c r="D2" s="549"/>
      <c r="E2" s="549"/>
      <c r="F2" s="549"/>
      <c r="G2" s="549"/>
      <c r="H2" s="550"/>
      <c r="I2" s="82"/>
      <c r="J2" s="82"/>
      <c r="K2" s="82"/>
      <c r="L2" s="82"/>
    </row>
    <row r="3" spans="1:12" ht="15" customHeight="1" x14ac:dyDescent="0.25">
      <c r="A3" s="545" t="s">
        <v>298</v>
      </c>
      <c r="B3" s="546"/>
      <c r="C3" s="546"/>
      <c r="D3" s="546"/>
      <c r="E3" s="546"/>
      <c r="F3" s="546"/>
      <c r="G3" s="546"/>
      <c r="H3" s="547"/>
      <c r="I3" s="83"/>
    </row>
    <row r="4" spans="1:12" ht="15" customHeight="1" x14ac:dyDescent="0.25">
      <c r="A4" s="551" t="s">
        <v>359</v>
      </c>
      <c r="B4" s="552"/>
      <c r="C4" s="552"/>
      <c r="D4" s="552"/>
      <c r="E4" s="552"/>
      <c r="F4" s="552"/>
      <c r="G4" s="552"/>
      <c r="H4" s="553"/>
    </row>
    <row r="5" spans="1:12" s="22" customFormat="1" x14ac:dyDescent="0.25">
      <c r="A5" s="554"/>
      <c r="B5" s="555"/>
      <c r="C5" s="555"/>
      <c r="D5" s="555"/>
      <c r="E5" s="555"/>
      <c r="F5" s="555"/>
      <c r="G5" s="555"/>
      <c r="H5" s="556"/>
      <c r="I5" s="8"/>
      <c r="J5" s="8"/>
      <c r="K5" s="8"/>
      <c r="L5" s="8"/>
    </row>
    <row r="6" spans="1:12" s="22" customFormat="1" x14ac:dyDescent="0.25">
      <c r="A6" s="554"/>
      <c r="B6" s="555"/>
      <c r="C6" s="555"/>
      <c r="D6" s="555"/>
      <c r="E6" s="555"/>
      <c r="F6" s="555"/>
      <c r="G6" s="555"/>
      <c r="H6" s="556"/>
      <c r="I6" s="8"/>
      <c r="J6" s="8"/>
      <c r="K6" s="8"/>
      <c r="L6" s="8"/>
    </row>
    <row r="7" spans="1:12" s="22" customFormat="1" x14ac:dyDescent="0.25">
      <c r="A7" s="554"/>
      <c r="B7" s="555"/>
      <c r="C7" s="555"/>
      <c r="D7" s="555"/>
      <c r="E7" s="555"/>
      <c r="F7" s="555"/>
      <c r="G7" s="555"/>
      <c r="H7" s="556"/>
      <c r="I7" s="8"/>
      <c r="J7" s="8"/>
      <c r="K7" s="8"/>
      <c r="L7" s="8"/>
    </row>
    <row r="8" spans="1:12" s="22" customFormat="1" x14ac:dyDescent="0.25">
      <c r="A8" s="557"/>
      <c r="B8" s="558"/>
      <c r="C8" s="558"/>
      <c r="D8" s="558"/>
      <c r="E8" s="558"/>
      <c r="F8" s="558"/>
      <c r="G8" s="558"/>
      <c r="H8" s="559"/>
      <c r="I8" s="8"/>
      <c r="J8" s="8"/>
      <c r="K8" s="8"/>
      <c r="L8" s="8"/>
    </row>
    <row r="44" spans="8:8" x14ac:dyDescent="0.25">
      <c r="H44" s="10"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9"/>
  <sheetViews>
    <sheetView workbookViewId="0">
      <selection activeCell="D9" sqref="D9"/>
    </sheetView>
  </sheetViews>
  <sheetFormatPr defaultColWidth="8.85546875" defaultRowHeight="15" customHeight="1" x14ac:dyDescent="0.25"/>
  <cols>
    <col min="1" max="1" width="49.85546875" customWidth="1"/>
    <col min="2" max="2" width="14.85546875" customWidth="1"/>
    <col min="3" max="3" width="15.7109375" customWidth="1"/>
    <col min="4" max="4" width="16.7109375" customWidth="1"/>
    <col min="5" max="5" width="14.85546875" customWidth="1"/>
    <col min="6" max="6" width="13.85546875" customWidth="1"/>
    <col min="7" max="7" width="11.7109375" customWidth="1"/>
    <col min="8" max="8" width="5" customWidth="1"/>
  </cols>
  <sheetData>
    <row r="1" spans="1:13" ht="15" customHeight="1" x14ac:dyDescent="0.25">
      <c r="A1" s="570" t="s">
        <v>23</v>
      </c>
      <c r="B1" s="571"/>
      <c r="C1" s="571"/>
      <c r="D1" s="571"/>
      <c r="E1" s="571"/>
      <c r="F1" s="571"/>
      <c r="G1" s="572"/>
    </row>
    <row r="2" spans="1:13" ht="15" customHeight="1" x14ac:dyDescent="0.25">
      <c r="A2" s="439"/>
      <c r="B2" s="440"/>
      <c r="C2" s="440"/>
      <c r="D2" s="440"/>
      <c r="E2" s="440"/>
      <c r="F2" s="440"/>
      <c r="G2" s="441"/>
      <c r="H2" s="7"/>
    </row>
    <row r="3" spans="1:13" s="7" customFormat="1" ht="15" customHeight="1" x14ac:dyDescent="0.25">
      <c r="A3" s="545" t="s">
        <v>389</v>
      </c>
      <c r="B3" s="546"/>
      <c r="C3" s="546"/>
      <c r="D3" s="546"/>
      <c r="E3" s="546"/>
      <c r="F3" s="546"/>
      <c r="G3" s="547"/>
      <c r="H3" s="68"/>
      <c r="I3" s="5"/>
      <c r="J3" s="5"/>
      <c r="K3" s="5"/>
      <c r="L3" s="5"/>
    </row>
    <row r="4" spans="1:13" s="7" customFormat="1" ht="15" customHeight="1" x14ac:dyDescent="0.25">
      <c r="A4" s="573" t="s">
        <v>390</v>
      </c>
      <c r="B4" s="574"/>
      <c r="C4" s="574"/>
      <c r="D4" s="574"/>
      <c r="E4" s="574"/>
      <c r="F4" s="574"/>
      <c r="G4" s="575"/>
      <c r="H4" s="67"/>
      <c r="I4" s="5"/>
      <c r="J4" s="5"/>
      <c r="K4" s="5"/>
      <c r="L4" s="5"/>
    </row>
    <row r="5" spans="1:13" s="7" customFormat="1" ht="15" customHeight="1" x14ac:dyDescent="0.25">
      <c r="A5" s="576"/>
      <c r="B5" s="577"/>
      <c r="C5" s="577"/>
      <c r="D5" s="577"/>
      <c r="E5" s="577"/>
      <c r="F5" s="577"/>
      <c r="G5" s="578"/>
      <c r="H5" s="67"/>
      <c r="I5" s="5"/>
      <c r="J5" s="5"/>
      <c r="K5" s="5"/>
      <c r="L5" s="5"/>
    </row>
    <row r="6" spans="1:13" s="7" customFormat="1" ht="15" customHeight="1" x14ac:dyDescent="0.25">
      <c r="A6" s="576"/>
      <c r="B6" s="577"/>
      <c r="C6" s="577"/>
      <c r="D6" s="577"/>
      <c r="E6" s="577"/>
      <c r="F6" s="577"/>
      <c r="G6" s="578"/>
      <c r="H6" s="67"/>
      <c r="I6" s="5"/>
      <c r="J6" s="5"/>
      <c r="K6" s="5"/>
      <c r="L6" s="5"/>
    </row>
    <row r="7" spans="1:13" s="7" customFormat="1" ht="15" customHeight="1" x14ac:dyDescent="0.25">
      <c r="A7" s="576"/>
      <c r="B7" s="577"/>
      <c r="C7" s="577"/>
      <c r="D7" s="577"/>
      <c r="E7" s="577"/>
      <c r="F7" s="577"/>
      <c r="G7" s="578"/>
      <c r="H7" s="67"/>
      <c r="I7" s="5"/>
      <c r="J7" s="5"/>
      <c r="K7" s="5"/>
      <c r="L7" s="5"/>
    </row>
    <row r="8" spans="1:13" s="7" customFormat="1" ht="15" customHeight="1" x14ac:dyDescent="0.25">
      <c r="A8" s="579"/>
      <c r="B8" s="580"/>
      <c r="C8" s="580"/>
      <c r="D8" s="580"/>
      <c r="E8" s="580"/>
      <c r="F8" s="580"/>
      <c r="G8" s="581"/>
      <c r="H8" s="67"/>
      <c r="I8" s="5"/>
      <c r="J8" s="5"/>
      <c r="K8" s="5"/>
      <c r="L8" s="5"/>
    </row>
    <row r="9" spans="1:13" s="7" customFormat="1" ht="15" customHeight="1" x14ac:dyDescent="0.25">
      <c r="A9" s="66"/>
      <c r="B9" s="65"/>
      <c r="C9" s="65"/>
      <c r="D9" s="65"/>
      <c r="E9" s="65"/>
      <c r="F9" s="65"/>
      <c r="G9" s="65"/>
      <c r="H9" s="65"/>
      <c r="I9" s="65"/>
      <c r="J9" s="5"/>
      <c r="K9" s="5"/>
      <c r="L9" s="5"/>
      <c r="M9" s="5"/>
    </row>
    <row r="10" spans="1:13" ht="15" customHeight="1" x14ac:dyDescent="0.25">
      <c r="A10" s="584" t="s">
        <v>391</v>
      </c>
      <c r="B10" s="584"/>
      <c r="C10" s="584"/>
      <c r="D10" s="584"/>
      <c r="E10" s="584"/>
      <c r="F10" s="584"/>
      <c r="G10" s="584"/>
    </row>
    <row r="11" spans="1:13" ht="15" customHeight="1" x14ac:dyDescent="0.25">
      <c r="A11" s="568" t="s">
        <v>32</v>
      </c>
      <c r="B11" s="567" t="s">
        <v>33</v>
      </c>
      <c r="C11" s="567"/>
      <c r="D11" s="568" t="s">
        <v>34</v>
      </c>
      <c r="E11" s="568"/>
      <c r="F11" s="568" t="s">
        <v>35</v>
      </c>
      <c r="G11" s="568" t="s">
        <v>36</v>
      </c>
    </row>
    <row r="12" spans="1:13" ht="15" customHeight="1" x14ac:dyDescent="0.25">
      <c r="A12" s="568"/>
      <c r="B12" s="46" t="s">
        <v>34</v>
      </c>
      <c r="C12" s="46" t="s">
        <v>37</v>
      </c>
      <c r="D12" s="46">
        <v>2016</v>
      </c>
      <c r="E12" s="46">
        <v>2026</v>
      </c>
      <c r="F12" s="568"/>
      <c r="G12" s="568"/>
    </row>
    <row r="13" spans="1:13" ht="15" customHeight="1" x14ac:dyDescent="0.25">
      <c r="A13" s="56" t="s">
        <v>72</v>
      </c>
      <c r="B13" s="56"/>
      <c r="C13" s="56"/>
      <c r="D13" s="57">
        <v>2119948</v>
      </c>
      <c r="E13" s="57">
        <v>2443215</v>
      </c>
      <c r="F13" s="57">
        <v>323267</v>
      </c>
      <c r="G13" s="58">
        <v>0.15</v>
      </c>
    </row>
    <row r="14" spans="1:13" ht="15" customHeight="1" x14ac:dyDescent="0.25">
      <c r="A14" s="582" t="s">
        <v>226</v>
      </c>
      <c r="B14" s="582"/>
      <c r="C14" s="582"/>
      <c r="D14" s="582"/>
      <c r="E14" s="582"/>
      <c r="F14" s="582"/>
      <c r="G14" s="582"/>
    </row>
    <row r="15" spans="1:13" ht="15" customHeight="1" x14ac:dyDescent="0.25">
      <c r="A15" s="56" t="s">
        <v>38</v>
      </c>
      <c r="B15" s="19" t="s">
        <v>42</v>
      </c>
      <c r="C15" s="56"/>
      <c r="D15" s="57">
        <v>35683</v>
      </c>
      <c r="E15" s="57">
        <v>43082</v>
      </c>
      <c r="F15" s="57">
        <v>7399</v>
      </c>
      <c r="G15" s="58">
        <v>0.21</v>
      </c>
    </row>
    <row r="16" spans="1:13" ht="15" customHeight="1" x14ac:dyDescent="0.25">
      <c r="A16" s="56" t="s">
        <v>393</v>
      </c>
      <c r="B16" s="19" t="s">
        <v>42</v>
      </c>
      <c r="C16" s="56"/>
      <c r="D16" s="57">
        <v>24307</v>
      </c>
      <c r="E16" s="57">
        <v>28565</v>
      </c>
      <c r="F16" s="57">
        <v>4258</v>
      </c>
      <c r="G16" s="58">
        <v>0.18</v>
      </c>
    </row>
    <row r="17" spans="1:10" ht="15" customHeight="1" x14ac:dyDescent="0.25">
      <c r="A17" s="56" t="s">
        <v>394</v>
      </c>
      <c r="B17" s="19" t="s">
        <v>42</v>
      </c>
      <c r="C17" s="56"/>
      <c r="D17" s="57">
        <v>27663</v>
      </c>
      <c r="E17" s="57">
        <v>31593</v>
      </c>
      <c r="F17" s="57">
        <v>3930</v>
      </c>
      <c r="G17" s="58">
        <v>0.14000000000000001</v>
      </c>
    </row>
    <row r="18" spans="1:10" ht="15" customHeight="1" x14ac:dyDescent="0.25">
      <c r="A18" s="56" t="s">
        <v>395</v>
      </c>
      <c r="B18" s="19" t="s">
        <v>42</v>
      </c>
      <c r="C18" s="56"/>
      <c r="D18" s="57">
        <v>20827</v>
      </c>
      <c r="E18" s="57">
        <v>23826</v>
      </c>
      <c r="F18" s="57">
        <v>2999</v>
      </c>
      <c r="G18" s="58">
        <v>0.14000000000000001</v>
      </c>
    </row>
    <row r="19" spans="1:10" ht="15" customHeight="1" x14ac:dyDescent="0.25">
      <c r="A19" s="56" t="s">
        <v>396</v>
      </c>
      <c r="B19" s="19" t="s">
        <v>42</v>
      </c>
      <c r="C19" s="56"/>
      <c r="D19" s="57">
        <v>14950</v>
      </c>
      <c r="E19" s="57">
        <v>17687</v>
      </c>
      <c r="F19" s="57">
        <v>2737</v>
      </c>
      <c r="G19" s="58">
        <v>0.18</v>
      </c>
    </row>
    <row r="20" spans="1:10" ht="15" customHeight="1" x14ac:dyDescent="0.25">
      <c r="A20" s="56" t="s">
        <v>397</v>
      </c>
      <c r="B20" s="56"/>
      <c r="C20" s="19" t="s">
        <v>42</v>
      </c>
      <c r="D20" s="57">
        <v>1187</v>
      </c>
      <c r="E20" s="57">
        <v>1719</v>
      </c>
      <c r="F20" s="56">
        <v>532</v>
      </c>
      <c r="G20" s="58">
        <v>0.45</v>
      </c>
    </row>
    <row r="21" spans="1:10" ht="15" customHeight="1" x14ac:dyDescent="0.25">
      <c r="A21" s="56" t="s">
        <v>228</v>
      </c>
      <c r="B21" s="56"/>
      <c r="C21" s="19" t="s">
        <v>42</v>
      </c>
      <c r="D21" s="57">
        <v>1427</v>
      </c>
      <c r="E21" s="57">
        <v>2039</v>
      </c>
      <c r="F21" s="56">
        <v>612</v>
      </c>
      <c r="G21" s="58">
        <v>0.43</v>
      </c>
    </row>
    <row r="22" spans="1:10" ht="15" customHeight="1" x14ac:dyDescent="0.25">
      <c r="A22" s="56" t="s">
        <v>227</v>
      </c>
      <c r="B22" s="56"/>
      <c r="C22" s="19" t="s">
        <v>42</v>
      </c>
      <c r="D22" s="57">
        <v>1379</v>
      </c>
      <c r="E22" s="57">
        <v>1910</v>
      </c>
      <c r="F22" s="56">
        <v>531</v>
      </c>
      <c r="G22" s="58">
        <v>0.39</v>
      </c>
    </row>
    <row r="23" spans="1:10" ht="15" customHeight="1" x14ac:dyDescent="0.25">
      <c r="A23" s="56" t="s">
        <v>214</v>
      </c>
      <c r="B23" s="56"/>
      <c r="C23" s="19" t="s">
        <v>42</v>
      </c>
      <c r="D23" s="57">
        <v>1246</v>
      </c>
      <c r="E23" s="57">
        <v>1699</v>
      </c>
      <c r="F23" s="56">
        <v>453</v>
      </c>
      <c r="G23" s="58">
        <v>0.36</v>
      </c>
    </row>
    <row r="24" spans="1:10" ht="15" customHeight="1" x14ac:dyDescent="0.25">
      <c r="A24" s="56" t="s">
        <v>229</v>
      </c>
      <c r="B24" s="56"/>
      <c r="C24" s="19" t="s">
        <v>42</v>
      </c>
      <c r="D24" s="56">
        <v>1447</v>
      </c>
      <c r="E24" s="57">
        <v>1950</v>
      </c>
      <c r="F24" s="56">
        <v>503</v>
      </c>
      <c r="G24" s="58">
        <v>0.35</v>
      </c>
    </row>
    <row r="25" spans="1:10" ht="15" customHeight="1" x14ac:dyDescent="0.25">
      <c r="A25" s="583" t="s">
        <v>392</v>
      </c>
      <c r="B25" s="583"/>
      <c r="C25" s="583"/>
      <c r="D25" s="583"/>
      <c r="E25" s="583"/>
      <c r="F25" s="583"/>
      <c r="G25" s="583"/>
    </row>
    <row r="26" spans="1:10" ht="15" customHeight="1" x14ac:dyDescent="0.25">
      <c r="A26" s="69" t="s">
        <v>43</v>
      </c>
      <c r="B26" s="8"/>
      <c r="C26" s="8"/>
      <c r="D26" s="8"/>
      <c r="E26" s="8"/>
      <c r="F26" s="8"/>
    </row>
    <row r="29" spans="1:10" ht="15" customHeight="1" x14ac:dyDescent="0.25">
      <c r="A29" s="564" t="s">
        <v>375</v>
      </c>
      <c r="B29" s="565"/>
      <c r="C29" s="565"/>
      <c r="D29" s="565"/>
      <c r="E29" s="565"/>
      <c r="F29" s="566"/>
    </row>
    <row r="30" spans="1:10" ht="15" customHeight="1" x14ac:dyDescent="0.25">
      <c r="A30" s="472"/>
      <c r="B30" s="567" t="s">
        <v>376</v>
      </c>
      <c r="C30" s="567"/>
      <c r="D30" s="567"/>
      <c r="E30" s="568" t="s">
        <v>377</v>
      </c>
      <c r="F30" s="569" t="s">
        <v>378</v>
      </c>
      <c r="J30" s="10" t="s">
        <v>31</v>
      </c>
    </row>
    <row r="31" spans="1:10" ht="15" customHeight="1" x14ac:dyDescent="0.25">
      <c r="A31" s="473" t="s">
        <v>379</v>
      </c>
      <c r="B31" s="474" t="s">
        <v>411</v>
      </c>
      <c r="C31" s="474" t="s">
        <v>380</v>
      </c>
      <c r="D31" s="474" t="s">
        <v>381</v>
      </c>
      <c r="E31" s="568"/>
      <c r="F31" s="569"/>
    </row>
    <row r="32" spans="1:10" ht="15" customHeight="1" x14ac:dyDescent="0.25">
      <c r="A32" s="475" t="s">
        <v>39</v>
      </c>
      <c r="B32" s="476">
        <v>28583.499506337499</v>
      </c>
      <c r="C32" s="476">
        <v>36860.936207233703</v>
      </c>
      <c r="D32" s="476">
        <v>45428.9726413182</v>
      </c>
      <c r="E32" s="477">
        <v>1940</v>
      </c>
      <c r="F32" s="478">
        <v>0.77268041237113405</v>
      </c>
    </row>
    <row r="33" spans="1:6" ht="15" customHeight="1" x14ac:dyDescent="0.25">
      <c r="A33" s="475" t="s">
        <v>243</v>
      </c>
      <c r="B33" s="476">
        <v>37100.176219041103</v>
      </c>
      <c r="C33" s="476">
        <v>45637.318239462897</v>
      </c>
      <c r="D33" s="476">
        <v>55248.881286458301</v>
      </c>
      <c r="E33" s="477">
        <v>3719</v>
      </c>
      <c r="F33" s="478">
        <v>0.78892175315945146</v>
      </c>
    </row>
    <row r="34" spans="1:6" ht="15" customHeight="1" x14ac:dyDescent="0.25">
      <c r="A34" s="475" t="s">
        <v>382</v>
      </c>
      <c r="B34" s="476">
        <v>36211.979839424203</v>
      </c>
      <c r="C34" s="476">
        <v>47266.814920634897</v>
      </c>
      <c r="D34" s="476">
        <v>60851.651870302303</v>
      </c>
      <c r="E34" s="477">
        <v>8182</v>
      </c>
      <c r="F34" s="478">
        <v>0.80933757027621611</v>
      </c>
    </row>
    <row r="35" spans="1:6" ht="15" customHeight="1" x14ac:dyDescent="0.25">
      <c r="A35" s="475" t="s">
        <v>236</v>
      </c>
      <c r="B35" s="476">
        <v>55482.923360957699</v>
      </c>
      <c r="C35" s="476">
        <v>65379.195150343599</v>
      </c>
      <c r="D35" s="476">
        <v>80466.0119793622</v>
      </c>
      <c r="E35" s="477">
        <v>3109</v>
      </c>
      <c r="F35" s="478">
        <v>0.81505307172724351</v>
      </c>
    </row>
    <row r="36" spans="1:6" ht="15" customHeight="1" x14ac:dyDescent="0.25">
      <c r="A36" s="475" t="s">
        <v>383</v>
      </c>
      <c r="B36" s="476">
        <v>67394.582970296993</v>
      </c>
      <c r="C36" s="476">
        <v>79361.068105263097</v>
      </c>
      <c r="D36" s="476">
        <v>91352.407730496503</v>
      </c>
      <c r="E36" s="477">
        <v>170</v>
      </c>
      <c r="F36" s="478">
        <v>0.59411764705882353</v>
      </c>
    </row>
    <row r="37" spans="1:6" ht="15" customHeight="1" x14ac:dyDescent="0.25">
      <c r="A37" s="479" t="s">
        <v>384</v>
      </c>
      <c r="B37" s="480">
        <v>54864.4925925926</v>
      </c>
      <c r="C37" s="480">
        <v>124457.11553990599</v>
      </c>
      <c r="D37" s="480">
        <v>256927.45791919201</v>
      </c>
      <c r="E37" s="481">
        <v>278</v>
      </c>
      <c r="F37" s="482">
        <v>0.48561151079136688</v>
      </c>
    </row>
    <row r="38" spans="1:6" ht="15" customHeight="1" x14ac:dyDescent="0.25">
      <c r="A38" s="204"/>
      <c r="B38" s="204"/>
      <c r="C38" s="204"/>
      <c r="D38" s="204"/>
      <c r="E38" s="204"/>
      <c r="F38" s="204"/>
    </row>
    <row r="39" spans="1:6" ht="15" customHeight="1" x14ac:dyDescent="0.25">
      <c r="A39" s="204"/>
      <c r="B39" s="204"/>
      <c r="C39" s="204"/>
      <c r="D39" s="204"/>
      <c r="E39" s="204"/>
      <c r="F39" s="204"/>
    </row>
    <row r="40" spans="1:6" ht="15" customHeight="1" x14ac:dyDescent="0.25">
      <c r="A40" s="204"/>
      <c r="B40" s="204"/>
      <c r="C40" s="204"/>
      <c r="D40" s="204"/>
      <c r="E40" s="204"/>
      <c r="F40" s="204"/>
    </row>
    <row r="41" spans="1:6" ht="15" customHeight="1" x14ac:dyDescent="0.25">
      <c r="A41" s="204"/>
      <c r="B41" s="204"/>
      <c r="C41" s="204"/>
      <c r="D41" s="204"/>
      <c r="E41" s="204"/>
      <c r="F41" s="204"/>
    </row>
    <row r="42" spans="1:6" ht="15" customHeight="1" x14ac:dyDescent="0.25">
      <c r="A42" s="204"/>
      <c r="B42" s="204"/>
      <c r="C42" s="204"/>
      <c r="D42" s="204"/>
      <c r="E42" s="204"/>
      <c r="F42" s="204"/>
    </row>
    <row r="43" spans="1:6" ht="15" customHeight="1" x14ac:dyDescent="0.25">
      <c r="A43" s="204"/>
      <c r="B43" s="204"/>
      <c r="C43" s="204"/>
      <c r="D43" s="204"/>
      <c r="E43" s="204"/>
      <c r="F43" s="204"/>
    </row>
    <row r="44" spans="1:6" ht="15" customHeight="1" x14ac:dyDescent="0.25">
      <c r="A44" s="204"/>
      <c r="B44" s="204"/>
      <c r="C44" s="204"/>
      <c r="D44" s="204"/>
      <c r="E44" s="204"/>
      <c r="F44" s="204"/>
    </row>
    <row r="45" spans="1:6" ht="15" customHeight="1" x14ac:dyDescent="0.25">
      <c r="A45" s="204"/>
      <c r="B45" s="204"/>
      <c r="C45" s="204"/>
      <c r="D45" s="204"/>
      <c r="E45" s="204"/>
      <c r="F45" s="204"/>
    </row>
    <row r="46" spans="1:6" ht="15" customHeight="1" x14ac:dyDescent="0.25">
      <c r="A46" s="204"/>
      <c r="B46" s="204"/>
      <c r="C46" s="204"/>
      <c r="D46" s="204"/>
      <c r="E46" s="204"/>
      <c r="F46" s="204"/>
    </row>
    <row r="47" spans="1:6" ht="15" customHeight="1" x14ac:dyDescent="0.25">
      <c r="A47" s="204"/>
      <c r="B47" s="204"/>
      <c r="C47" s="204"/>
      <c r="D47" s="204"/>
      <c r="E47" s="204"/>
      <c r="F47" s="204"/>
    </row>
    <row r="48" spans="1:6" ht="15" customHeight="1" x14ac:dyDescent="0.25">
      <c r="A48" s="204"/>
      <c r="B48" s="204"/>
      <c r="C48" s="204"/>
      <c r="D48" s="204"/>
      <c r="E48" s="204"/>
      <c r="F48" s="204"/>
    </row>
    <row r="49" spans="1:6" ht="15" customHeight="1" x14ac:dyDescent="0.25">
      <c r="A49" s="204"/>
      <c r="B49" s="204"/>
      <c r="C49" s="204"/>
      <c r="D49" s="204"/>
      <c r="E49" s="204"/>
      <c r="F49" s="204"/>
    </row>
    <row r="50" spans="1:6" ht="15" customHeight="1" x14ac:dyDescent="0.25">
      <c r="A50" s="204"/>
      <c r="B50" s="204"/>
      <c r="C50" s="204"/>
      <c r="D50" s="204"/>
      <c r="E50" s="204"/>
      <c r="F50" s="204"/>
    </row>
    <row r="51" spans="1:6" ht="15" customHeight="1" x14ac:dyDescent="0.25">
      <c r="A51" s="204"/>
      <c r="B51" s="204"/>
      <c r="C51" s="204"/>
      <c r="D51" s="204"/>
      <c r="E51" s="204"/>
      <c r="F51" s="204"/>
    </row>
    <row r="52" spans="1:6" ht="15" customHeight="1" x14ac:dyDescent="0.25">
      <c r="A52" s="204"/>
      <c r="B52" s="204"/>
      <c r="C52" s="204"/>
      <c r="D52" s="204"/>
      <c r="E52" s="204"/>
      <c r="F52" s="204"/>
    </row>
    <row r="53" spans="1:6" ht="15" customHeight="1" x14ac:dyDescent="0.25">
      <c r="A53" s="204"/>
      <c r="B53" s="204"/>
      <c r="C53" s="204"/>
      <c r="D53" s="204"/>
      <c r="E53" s="204"/>
      <c r="F53" s="204"/>
    </row>
    <row r="54" spans="1:6" ht="15" customHeight="1" x14ac:dyDescent="0.25">
      <c r="A54" s="204"/>
      <c r="B54" s="204"/>
      <c r="C54" s="204"/>
      <c r="D54" s="204"/>
      <c r="E54" s="204"/>
      <c r="F54" s="204"/>
    </row>
    <row r="55" spans="1:6" ht="15" customHeight="1" x14ac:dyDescent="0.25">
      <c r="A55" s="204"/>
      <c r="B55" s="204"/>
      <c r="C55" s="204"/>
      <c r="D55" s="204"/>
      <c r="E55" s="204"/>
      <c r="F55" s="204"/>
    </row>
    <row r="56" spans="1:6" ht="15" customHeight="1" x14ac:dyDescent="0.25">
      <c r="A56" s="204"/>
      <c r="B56" s="204"/>
      <c r="C56" s="204"/>
      <c r="D56" s="204"/>
      <c r="E56" s="204"/>
      <c r="F56" s="204"/>
    </row>
    <row r="57" spans="1:6" ht="15" customHeight="1" x14ac:dyDescent="0.25">
      <c r="A57" s="8" t="s">
        <v>385</v>
      </c>
      <c r="B57" s="204"/>
      <c r="C57" s="204"/>
      <c r="D57" s="204"/>
      <c r="E57" s="204"/>
      <c r="F57" s="204"/>
    </row>
    <row r="58" spans="1:6" ht="15" customHeight="1" x14ac:dyDescent="0.25">
      <c r="A58" s="204"/>
      <c r="B58" s="204"/>
      <c r="C58" s="204"/>
      <c r="D58" s="204"/>
      <c r="E58" s="204"/>
      <c r="F58" s="204"/>
    </row>
    <row r="59" spans="1:6" ht="15" customHeight="1" x14ac:dyDescent="0.25">
      <c r="A59" s="204"/>
      <c r="B59" s="204"/>
      <c r="C59" s="204"/>
      <c r="D59" s="204"/>
      <c r="E59" s="204"/>
      <c r="F59" s="204"/>
    </row>
  </sheetData>
  <mergeCells count="15">
    <mergeCell ref="A29:F29"/>
    <mergeCell ref="B30:D30"/>
    <mergeCell ref="E30:E31"/>
    <mergeCell ref="F30:F31"/>
    <mergeCell ref="A1:G1"/>
    <mergeCell ref="A3:G3"/>
    <mergeCell ref="A4:G8"/>
    <mergeCell ref="A14:G14"/>
    <mergeCell ref="A25:G25"/>
    <mergeCell ref="A10:G10"/>
    <mergeCell ref="A11:A12"/>
    <mergeCell ref="B11:C11"/>
    <mergeCell ref="D11:E11"/>
    <mergeCell ref="F11:F12"/>
    <mergeCell ref="G11:G12"/>
  </mergeCells>
  <hyperlinks>
    <hyperlink ref="J30" location="Contents!A1" display="Back to Contents"/>
  </hyperlinks>
  <pageMargins left="0.25" right="0.25" top="0.75" bottom="0.75" header="0.3" footer="0.3"/>
  <pageSetup orientation="landscape"/>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workbookViewId="0">
      <selection sqref="A1:K1"/>
    </sheetView>
  </sheetViews>
  <sheetFormatPr defaultColWidth="8.85546875" defaultRowHeight="15" x14ac:dyDescent="0.25"/>
  <cols>
    <col min="1" max="11" width="11.7109375" style="8" customWidth="1"/>
    <col min="12" max="12" width="10.42578125" style="8" bestFit="1" customWidth="1"/>
    <col min="13" max="22" width="8.85546875" style="8"/>
  </cols>
  <sheetData>
    <row r="1" spans="1:24" ht="15" customHeight="1" x14ac:dyDescent="0.25">
      <c r="A1" s="545" t="s">
        <v>23</v>
      </c>
      <c r="B1" s="546"/>
      <c r="C1" s="546"/>
      <c r="D1" s="546"/>
      <c r="E1" s="546"/>
      <c r="F1" s="546"/>
      <c r="G1" s="546"/>
      <c r="H1" s="546"/>
      <c r="I1" s="546"/>
      <c r="J1" s="546"/>
      <c r="K1" s="547"/>
      <c r="M1" s="11"/>
      <c r="N1" s="11"/>
      <c r="O1" s="11"/>
      <c r="W1" s="8"/>
      <c r="X1" s="8"/>
    </row>
    <row r="2" spans="1:24" ht="15" customHeight="1" x14ac:dyDescent="0.25">
      <c r="A2" s="589"/>
      <c r="B2" s="590"/>
      <c r="C2" s="590"/>
      <c r="D2" s="590"/>
      <c r="E2" s="590"/>
      <c r="F2" s="590"/>
      <c r="G2" s="590"/>
      <c r="H2" s="590"/>
      <c r="I2" s="590"/>
      <c r="J2" s="590"/>
      <c r="K2" s="591"/>
      <c r="M2" s="82"/>
      <c r="N2" s="82"/>
      <c r="O2" s="82"/>
      <c r="W2" s="8"/>
      <c r="X2" s="8"/>
    </row>
    <row r="3" spans="1:24" s="22" customFormat="1" ht="15" customHeight="1" x14ac:dyDescent="0.25">
      <c r="A3" s="592" t="s">
        <v>294</v>
      </c>
      <c r="B3" s="593"/>
      <c r="C3" s="593"/>
      <c r="D3" s="593"/>
      <c r="E3" s="593"/>
      <c r="F3" s="593"/>
      <c r="G3" s="593"/>
      <c r="H3" s="593"/>
      <c r="I3" s="593"/>
      <c r="J3" s="593"/>
      <c r="K3" s="594"/>
      <c r="L3" s="8"/>
      <c r="M3" s="8"/>
      <c r="N3" s="8"/>
      <c r="O3" s="8"/>
      <c r="P3" s="8"/>
      <c r="Q3" s="8"/>
      <c r="R3" s="8"/>
      <c r="S3" s="8"/>
      <c r="T3" s="8"/>
      <c r="U3" s="8"/>
      <c r="V3" s="8"/>
      <c r="W3" s="8"/>
      <c r="X3" s="8"/>
    </row>
    <row r="4" spans="1:24" s="22" customFormat="1" ht="15" customHeight="1" x14ac:dyDescent="0.25">
      <c r="A4" s="551" t="s">
        <v>360</v>
      </c>
      <c r="B4" s="552"/>
      <c r="C4" s="552"/>
      <c r="D4" s="552"/>
      <c r="E4" s="552"/>
      <c r="F4" s="552"/>
      <c r="G4" s="552"/>
      <c r="H4" s="552"/>
      <c r="I4" s="552"/>
      <c r="J4" s="552"/>
      <c r="K4" s="553"/>
      <c r="L4" s="8"/>
      <c r="M4" s="8"/>
      <c r="N4" s="8"/>
      <c r="O4" s="8"/>
      <c r="P4" s="8"/>
      <c r="Q4" s="8"/>
      <c r="R4" s="8"/>
      <c r="S4" s="8"/>
      <c r="T4" s="8"/>
      <c r="U4" s="8"/>
      <c r="V4" s="8"/>
      <c r="W4" s="8"/>
      <c r="X4" s="8"/>
    </row>
    <row r="5" spans="1:24" s="22" customFormat="1" x14ac:dyDescent="0.25">
      <c r="A5" s="554"/>
      <c r="B5" s="555"/>
      <c r="C5" s="555"/>
      <c r="D5" s="555"/>
      <c r="E5" s="555"/>
      <c r="F5" s="555"/>
      <c r="G5" s="555"/>
      <c r="H5" s="555"/>
      <c r="I5" s="555"/>
      <c r="J5" s="555"/>
      <c r="K5" s="556"/>
      <c r="L5" s="8"/>
      <c r="M5" s="8"/>
      <c r="N5" s="8"/>
      <c r="O5" s="8"/>
      <c r="P5" s="8"/>
      <c r="Q5" s="8"/>
      <c r="R5" s="8"/>
      <c r="S5" s="8"/>
      <c r="T5" s="8"/>
      <c r="U5" s="8"/>
      <c r="V5" s="8"/>
      <c r="W5" s="8"/>
      <c r="X5" s="8"/>
    </row>
    <row r="6" spans="1:24" s="22" customFormat="1" x14ac:dyDescent="0.25">
      <c r="A6" s="554"/>
      <c r="B6" s="555"/>
      <c r="C6" s="555"/>
      <c r="D6" s="555"/>
      <c r="E6" s="555"/>
      <c r="F6" s="555"/>
      <c r="G6" s="555"/>
      <c r="H6" s="555"/>
      <c r="I6" s="555"/>
      <c r="J6" s="555"/>
      <c r="K6" s="556"/>
      <c r="L6" s="8"/>
      <c r="M6" s="8"/>
      <c r="N6" s="8"/>
      <c r="O6" s="8"/>
      <c r="P6" s="8"/>
      <c r="Q6" s="8"/>
      <c r="R6" s="8"/>
      <c r="S6" s="8"/>
      <c r="T6" s="8"/>
      <c r="U6" s="8"/>
      <c r="V6" s="8"/>
      <c r="W6" s="8"/>
      <c r="X6" s="8"/>
    </row>
    <row r="7" spans="1:24" s="22" customFormat="1" x14ac:dyDescent="0.25">
      <c r="A7" s="554"/>
      <c r="B7" s="555"/>
      <c r="C7" s="555"/>
      <c r="D7" s="555"/>
      <c r="E7" s="555"/>
      <c r="F7" s="555"/>
      <c r="G7" s="555"/>
      <c r="H7" s="555"/>
      <c r="I7" s="555"/>
      <c r="J7" s="555"/>
      <c r="K7" s="556"/>
      <c r="L7" s="8"/>
      <c r="M7" s="8"/>
      <c r="N7" s="8"/>
      <c r="O7" s="8"/>
      <c r="P7" s="8"/>
      <c r="Q7" s="8"/>
      <c r="R7" s="8"/>
      <c r="S7" s="8"/>
      <c r="T7" s="8"/>
      <c r="U7" s="8"/>
      <c r="V7" s="8"/>
      <c r="W7" s="8"/>
      <c r="X7" s="8"/>
    </row>
    <row r="8" spans="1:24" s="22" customFormat="1" x14ac:dyDescent="0.25">
      <c r="A8" s="557"/>
      <c r="B8" s="558"/>
      <c r="C8" s="558"/>
      <c r="D8" s="558"/>
      <c r="E8" s="558"/>
      <c r="F8" s="558"/>
      <c r="G8" s="558"/>
      <c r="H8" s="558"/>
      <c r="I8" s="558"/>
      <c r="J8" s="558"/>
      <c r="K8" s="559"/>
      <c r="L8" s="8"/>
      <c r="M8" s="8"/>
      <c r="N8" s="8"/>
      <c r="O8" s="8"/>
      <c r="P8" s="8"/>
      <c r="Q8" s="8"/>
      <c r="R8" s="8"/>
      <c r="S8" s="8"/>
      <c r="T8" s="8"/>
      <c r="U8" s="8"/>
      <c r="V8" s="8"/>
      <c r="W8" s="8"/>
      <c r="X8" s="8"/>
    </row>
    <row r="9" spans="1:24" s="22" customFormat="1" x14ac:dyDescent="0.25">
      <c r="A9" s="8"/>
      <c r="B9" s="8"/>
      <c r="C9" s="8"/>
      <c r="D9" s="8"/>
      <c r="E9" s="8"/>
      <c r="F9" s="8"/>
      <c r="G9" s="8"/>
      <c r="H9" s="8"/>
      <c r="I9" s="8"/>
      <c r="J9" s="83"/>
      <c r="K9" s="8"/>
      <c r="L9" s="8"/>
      <c r="M9" s="8"/>
      <c r="N9" s="8"/>
      <c r="O9" s="8"/>
      <c r="P9" s="8"/>
      <c r="Q9" s="8"/>
      <c r="R9" s="8"/>
      <c r="S9" s="8"/>
      <c r="T9" s="8"/>
      <c r="U9" s="8"/>
      <c r="V9" s="8"/>
    </row>
    <row r="22" spans="1:26" s="22" customFormat="1" x14ac:dyDescent="0.25">
      <c r="A22" s="8"/>
      <c r="B22" s="8"/>
      <c r="C22" s="8"/>
      <c r="D22" s="8"/>
      <c r="E22" s="8"/>
      <c r="F22" s="8"/>
      <c r="G22" s="8"/>
      <c r="H22" s="8"/>
      <c r="I22" s="8"/>
      <c r="J22" s="8"/>
      <c r="K22" s="8"/>
      <c r="L22" s="8"/>
      <c r="M22" s="8"/>
      <c r="N22" s="8"/>
      <c r="O22" s="8"/>
      <c r="P22" s="8"/>
      <c r="Q22" s="8"/>
      <c r="R22" s="8"/>
      <c r="S22" s="8"/>
      <c r="T22" s="8"/>
      <c r="U22" s="8"/>
      <c r="V22" s="8"/>
    </row>
    <row r="23" spans="1:26" s="22" customFormat="1" x14ac:dyDescent="0.25">
      <c r="A23" s="8"/>
      <c r="B23" s="8"/>
      <c r="C23" s="8"/>
      <c r="D23" s="8"/>
      <c r="E23" s="8"/>
      <c r="F23" s="8"/>
      <c r="G23" s="8"/>
      <c r="H23" s="8"/>
      <c r="I23" s="8"/>
      <c r="J23" s="8"/>
      <c r="K23" s="8"/>
      <c r="L23" s="8"/>
      <c r="M23" s="8"/>
      <c r="N23" s="8"/>
      <c r="O23" s="8"/>
      <c r="P23" s="8"/>
      <c r="Q23" s="8"/>
      <c r="R23" s="8"/>
      <c r="S23" s="8"/>
      <c r="T23" s="8"/>
      <c r="U23" s="8"/>
      <c r="V23" s="8"/>
    </row>
    <row r="24" spans="1:26" s="22" customFormat="1" x14ac:dyDescent="0.25">
      <c r="A24" s="8"/>
      <c r="B24" s="8"/>
      <c r="C24" s="8"/>
      <c r="D24" s="8"/>
      <c r="E24" s="8"/>
      <c r="F24" s="8"/>
      <c r="G24" s="8"/>
      <c r="H24" s="8"/>
      <c r="I24" s="8"/>
      <c r="J24" s="8"/>
      <c r="K24" s="8"/>
      <c r="L24" s="8"/>
      <c r="M24" s="8"/>
      <c r="N24" s="8"/>
      <c r="O24" s="8"/>
      <c r="P24" s="8"/>
      <c r="Q24" s="8"/>
      <c r="R24" s="8"/>
      <c r="S24" s="8"/>
      <c r="T24" s="8"/>
      <c r="U24" s="8"/>
      <c r="V24" s="8"/>
    </row>
    <row r="25" spans="1:26" s="22" customFormat="1" x14ac:dyDescent="0.25">
      <c r="A25" s="8"/>
      <c r="B25" s="8"/>
      <c r="C25" s="8"/>
      <c r="D25" s="8"/>
      <c r="E25" s="8"/>
      <c r="F25" s="8"/>
      <c r="G25" s="8"/>
      <c r="H25" s="8"/>
      <c r="I25" s="8"/>
      <c r="J25" s="8"/>
      <c r="K25" s="8"/>
      <c r="L25" s="8"/>
      <c r="M25" s="8"/>
      <c r="N25" s="8"/>
      <c r="O25" s="8"/>
      <c r="P25" s="8"/>
      <c r="Q25" s="8"/>
      <c r="R25" s="8"/>
      <c r="S25" s="8"/>
      <c r="T25" s="8"/>
      <c r="U25" s="8"/>
      <c r="V25" s="8"/>
    </row>
    <row r="26" spans="1:26" s="22" customFormat="1" x14ac:dyDescent="0.25">
      <c r="A26" s="8"/>
      <c r="B26" s="8"/>
      <c r="C26" s="8"/>
      <c r="D26" s="8"/>
      <c r="E26" s="8"/>
      <c r="F26" s="8"/>
      <c r="G26" s="8"/>
      <c r="H26" s="8"/>
      <c r="I26" s="8"/>
      <c r="J26" s="8"/>
      <c r="K26" s="8"/>
      <c r="L26" s="8"/>
      <c r="M26" s="8"/>
      <c r="N26" s="8"/>
      <c r="O26" s="8"/>
      <c r="P26" s="8"/>
      <c r="Q26" s="8"/>
      <c r="R26" s="8"/>
      <c r="S26" s="8"/>
      <c r="T26" s="8"/>
      <c r="U26" s="8"/>
      <c r="V26" s="8"/>
    </row>
    <row r="27" spans="1:26" s="22" customFormat="1" x14ac:dyDescent="0.25">
      <c r="A27" s="8"/>
      <c r="B27" s="8"/>
      <c r="C27" s="8"/>
      <c r="D27" s="8"/>
      <c r="E27" s="8"/>
      <c r="F27" s="8"/>
      <c r="G27" s="8"/>
      <c r="H27" s="8"/>
      <c r="I27" s="8"/>
      <c r="J27" s="8"/>
      <c r="K27" s="8"/>
      <c r="L27" s="8"/>
      <c r="M27" s="8"/>
      <c r="N27" s="8"/>
      <c r="O27" s="8"/>
      <c r="P27" s="8"/>
      <c r="Q27" s="8"/>
      <c r="R27" s="8"/>
      <c r="S27" s="8"/>
      <c r="T27" s="8"/>
      <c r="U27" s="8"/>
      <c r="V27" s="8"/>
    </row>
    <row r="29" spans="1:26" ht="26.25" customHeight="1" x14ac:dyDescent="0.25">
      <c r="A29" s="585" t="s">
        <v>257</v>
      </c>
      <c r="B29" s="587" t="s">
        <v>6</v>
      </c>
      <c r="C29" s="597" t="s">
        <v>3</v>
      </c>
      <c r="D29" s="598"/>
      <c r="E29" s="597" t="s">
        <v>5</v>
      </c>
      <c r="F29" s="598"/>
      <c r="G29" s="597" t="s">
        <v>4</v>
      </c>
      <c r="H29" s="598"/>
      <c r="I29" s="597" t="s">
        <v>256</v>
      </c>
      <c r="J29" s="598"/>
      <c r="K29" s="595" t="s">
        <v>15</v>
      </c>
      <c r="W29" s="8"/>
      <c r="X29" s="8"/>
      <c r="Y29" s="8"/>
    </row>
    <row r="30" spans="1:26" s="22" customFormat="1" ht="15" customHeight="1" thickBot="1" x14ac:dyDescent="0.3">
      <c r="A30" s="586"/>
      <c r="B30" s="588"/>
      <c r="C30" s="106" t="s">
        <v>302</v>
      </c>
      <c r="D30" s="107" t="s">
        <v>303</v>
      </c>
      <c r="E30" s="106" t="s">
        <v>302</v>
      </c>
      <c r="F30" s="107" t="s">
        <v>303</v>
      </c>
      <c r="G30" s="106" t="s">
        <v>302</v>
      </c>
      <c r="H30" s="107" t="s">
        <v>303</v>
      </c>
      <c r="I30" s="106" t="s">
        <v>302</v>
      </c>
      <c r="J30" s="107" t="s">
        <v>303</v>
      </c>
      <c r="K30" s="596"/>
      <c r="L30" s="8"/>
      <c r="M30" s="8"/>
      <c r="N30" s="8"/>
      <c r="O30" s="8"/>
      <c r="P30" s="8"/>
      <c r="Q30" s="8"/>
      <c r="R30" s="8"/>
      <c r="S30" s="8"/>
      <c r="T30" s="8"/>
      <c r="U30" s="8"/>
      <c r="V30" s="8"/>
      <c r="W30" s="8"/>
      <c r="X30" s="8"/>
      <c r="Y30" s="8"/>
      <c r="Z30" s="8"/>
    </row>
    <row r="31" spans="1:26" ht="15" customHeight="1" x14ac:dyDescent="0.25">
      <c r="A31" s="233" t="s">
        <v>253</v>
      </c>
      <c r="B31" s="102">
        <v>2018</v>
      </c>
      <c r="C31" s="111">
        <v>239961</v>
      </c>
      <c r="D31" s="113">
        <f>C31/K31</f>
        <v>0.16987090544581371</v>
      </c>
      <c r="E31" s="111">
        <v>1084407</v>
      </c>
      <c r="F31" s="113">
        <f>E31/K31</f>
        <v>0.76766307425697722</v>
      </c>
      <c r="G31" s="109">
        <v>45446</v>
      </c>
      <c r="H31" s="113">
        <f>G31/K31</f>
        <v>3.217169943820225E-2</v>
      </c>
      <c r="I31" s="109">
        <v>42794</v>
      </c>
      <c r="J31" s="113">
        <f>I31/K31</f>
        <v>3.0294320859006886E-2</v>
      </c>
      <c r="K31" s="114">
        <f>C31+E31+G31+I31</f>
        <v>1412608</v>
      </c>
      <c r="L31" s="108"/>
      <c r="W31" s="8"/>
      <c r="X31" s="8"/>
      <c r="Y31" s="8"/>
      <c r="Z31" s="8"/>
    </row>
    <row r="32" spans="1:26" x14ac:dyDescent="0.25">
      <c r="A32" s="234"/>
      <c r="B32" s="103">
        <v>2020</v>
      </c>
      <c r="C32" s="236">
        <v>244456</v>
      </c>
      <c r="D32" s="237">
        <f>C32/K32</f>
        <v>0.17070031848846118</v>
      </c>
      <c r="E32" s="236">
        <v>1095155</v>
      </c>
      <c r="F32" s="237">
        <f>E32/K32</f>
        <v>0.76473192433088444</v>
      </c>
      <c r="G32" s="238">
        <v>46712</v>
      </c>
      <c r="H32" s="237">
        <f>G32/K32</f>
        <v>3.2618357811765711E-2</v>
      </c>
      <c r="I32" s="238">
        <v>45754</v>
      </c>
      <c r="J32" s="237">
        <f>I32/K32</f>
        <v>3.1949399368888687E-2</v>
      </c>
      <c r="K32" s="239">
        <f>C32+E32+G32+I32</f>
        <v>1432077</v>
      </c>
      <c r="L32" s="108"/>
      <c r="W32" s="8"/>
      <c r="X32" s="8"/>
      <c r="Y32" s="8"/>
      <c r="Z32" s="8"/>
    </row>
    <row r="33" spans="1:26" x14ac:dyDescent="0.25">
      <c r="A33" s="234"/>
      <c r="B33" s="104">
        <v>2025</v>
      </c>
      <c r="C33" s="112">
        <v>256951</v>
      </c>
      <c r="D33" s="115">
        <f>C33/K33</f>
        <v>0.17158710273683536</v>
      </c>
      <c r="E33" s="112">
        <v>1134735</v>
      </c>
      <c r="F33" s="115">
        <f>E33/K33</f>
        <v>0.75775494558917023</v>
      </c>
      <c r="G33" s="110">
        <v>51766</v>
      </c>
      <c r="H33" s="115">
        <f>G33/K33</f>
        <v>3.4568372803666925E-2</v>
      </c>
      <c r="I33" s="110">
        <v>54044</v>
      </c>
      <c r="J33" s="115">
        <f>I33/K33</f>
        <v>3.6089578870327536E-2</v>
      </c>
      <c r="K33" s="116">
        <f>C33+E33+G33+I33</f>
        <v>1497496</v>
      </c>
      <c r="L33" s="108"/>
      <c r="W33" s="8"/>
      <c r="X33" s="8"/>
      <c r="Y33" s="8"/>
      <c r="Z33" s="8"/>
    </row>
    <row r="34" spans="1:26" x14ac:dyDescent="0.25">
      <c r="A34" s="234"/>
      <c r="B34" s="104">
        <v>2030</v>
      </c>
      <c r="C34" s="236">
        <v>267021</v>
      </c>
      <c r="D34" s="237">
        <f>C34/K34</f>
        <v>0.16937970039277775</v>
      </c>
      <c r="E34" s="236">
        <v>1187784</v>
      </c>
      <c r="F34" s="237">
        <f>E34/K34</f>
        <v>0.7534482233657096</v>
      </c>
      <c r="G34" s="238">
        <v>57653</v>
      </c>
      <c r="H34" s="237">
        <f>G34/K34</f>
        <v>3.6571085670208774E-2</v>
      </c>
      <c r="I34" s="238">
        <v>64006</v>
      </c>
      <c r="J34" s="237">
        <f>I34/K34</f>
        <v>4.0600990571303883E-2</v>
      </c>
      <c r="K34" s="239">
        <f>C34+E34+G34+I34</f>
        <v>1576464</v>
      </c>
      <c r="L34" s="108"/>
      <c r="M34" s="84"/>
      <c r="N34" s="84"/>
      <c r="W34" s="8"/>
      <c r="X34" s="8"/>
      <c r="Y34" s="8"/>
      <c r="Z34" s="8"/>
    </row>
    <row r="35" spans="1:26" x14ac:dyDescent="0.25">
      <c r="A35" s="234"/>
      <c r="B35" s="104"/>
      <c r="C35" s="112"/>
      <c r="D35" s="117"/>
      <c r="E35" s="112"/>
      <c r="F35" s="117"/>
      <c r="G35" s="110"/>
      <c r="H35" s="117"/>
      <c r="I35" s="110"/>
      <c r="J35" s="117"/>
      <c r="K35" s="116"/>
      <c r="L35" s="108"/>
      <c r="W35" s="8"/>
      <c r="X35" s="8"/>
      <c r="Y35" s="8"/>
      <c r="Z35" s="8"/>
    </row>
    <row r="36" spans="1:26" x14ac:dyDescent="0.25">
      <c r="A36" s="234" t="s">
        <v>254</v>
      </c>
      <c r="B36" s="103">
        <v>2018</v>
      </c>
      <c r="C36" s="112">
        <v>105142</v>
      </c>
      <c r="D36" s="115">
        <f>C36/K36</f>
        <v>0.18607359270585569</v>
      </c>
      <c r="E36" s="112">
        <v>414767</v>
      </c>
      <c r="F36" s="115">
        <f>E36/K36</f>
        <v>0.73402813172499715</v>
      </c>
      <c r="G36" s="110">
        <v>25577</v>
      </c>
      <c r="H36" s="115">
        <f>G36/K36</f>
        <v>4.5264540151772566E-2</v>
      </c>
      <c r="I36" s="110">
        <v>19570</v>
      </c>
      <c r="J36" s="115">
        <f>I36/K36</f>
        <v>3.4633735417374564E-2</v>
      </c>
      <c r="K36" s="114">
        <f>C36+E36+G36+I36</f>
        <v>565056</v>
      </c>
      <c r="L36" s="108"/>
      <c r="W36" s="8"/>
      <c r="X36" s="8"/>
      <c r="Y36" s="8"/>
      <c r="Z36" s="8"/>
    </row>
    <row r="37" spans="1:26" x14ac:dyDescent="0.25">
      <c r="A37" s="234"/>
      <c r="B37" s="103">
        <v>2020</v>
      </c>
      <c r="C37" s="236">
        <v>102960</v>
      </c>
      <c r="D37" s="237">
        <f>C37/K37</f>
        <v>0.18066612738225379</v>
      </c>
      <c r="E37" s="236">
        <v>420494</v>
      </c>
      <c r="F37" s="237">
        <f>E37/K37</f>
        <v>0.73784986953645526</v>
      </c>
      <c r="G37" s="238">
        <v>25967</v>
      </c>
      <c r="H37" s="237">
        <f>G37/K37</f>
        <v>4.5564853629904666E-2</v>
      </c>
      <c r="I37" s="238">
        <v>20470</v>
      </c>
      <c r="J37" s="237">
        <f>I37/K37</f>
        <v>3.5919149451386315E-2</v>
      </c>
      <c r="K37" s="239">
        <f>C37+E37+G37+I37</f>
        <v>569891</v>
      </c>
      <c r="L37" s="108"/>
      <c r="W37" s="8"/>
      <c r="X37" s="8"/>
      <c r="Y37" s="8"/>
      <c r="Z37" s="8"/>
    </row>
    <row r="38" spans="1:26" x14ac:dyDescent="0.25">
      <c r="A38" s="234"/>
      <c r="B38" s="104">
        <v>2025</v>
      </c>
      <c r="C38" s="112">
        <v>100846</v>
      </c>
      <c r="D38" s="115">
        <f>C38/K38</f>
        <v>0.17344000990633696</v>
      </c>
      <c r="E38" s="112">
        <v>430368</v>
      </c>
      <c r="F38" s="115">
        <f>E38/K38</f>
        <v>0.74016847652232542</v>
      </c>
      <c r="G38" s="110">
        <v>26538</v>
      </c>
      <c r="H38" s="115">
        <f>G38/K38</f>
        <v>4.5641383722650079E-2</v>
      </c>
      <c r="I38" s="110">
        <v>23694</v>
      </c>
      <c r="J38" s="115">
        <f>I38/K38</f>
        <v>4.0750129848687582E-2</v>
      </c>
      <c r="K38" s="116">
        <f>C38+E38+G38+I38</f>
        <v>581446</v>
      </c>
      <c r="L38" s="108"/>
      <c r="W38" s="8"/>
      <c r="X38" s="8"/>
      <c r="Y38" s="8"/>
      <c r="Z38" s="8"/>
    </row>
    <row r="39" spans="1:26" x14ac:dyDescent="0.25">
      <c r="A39" s="234"/>
      <c r="B39" s="104">
        <v>2030</v>
      </c>
      <c r="C39" s="236">
        <v>102766</v>
      </c>
      <c r="D39" s="237">
        <f>C39/K39</f>
        <v>0.17572244451284155</v>
      </c>
      <c r="E39" s="236">
        <v>426866</v>
      </c>
      <c r="F39" s="237">
        <f>E39/K39</f>
        <v>0.72991005779556106</v>
      </c>
      <c r="G39" s="238">
        <v>27667</v>
      </c>
      <c r="H39" s="237">
        <f>G39/K39</f>
        <v>4.7308573578194998E-2</v>
      </c>
      <c r="I39" s="238">
        <v>27521</v>
      </c>
      <c r="J39" s="237">
        <f>I39/K39</f>
        <v>4.7058924113402414E-2</v>
      </c>
      <c r="K39" s="239">
        <f>C39+E39+G39+I39</f>
        <v>584820</v>
      </c>
      <c r="L39" s="108"/>
      <c r="W39" s="8"/>
      <c r="X39" s="8"/>
      <c r="Y39" s="8"/>
      <c r="Z39" s="8"/>
    </row>
    <row r="40" spans="1:26" x14ac:dyDescent="0.25">
      <c r="A40" s="234"/>
      <c r="B40" s="104"/>
      <c r="C40" s="112"/>
      <c r="D40" s="117"/>
      <c r="E40" s="112"/>
      <c r="F40" s="117"/>
      <c r="G40" s="110"/>
      <c r="H40" s="117"/>
      <c r="I40" s="110"/>
      <c r="J40" s="117"/>
      <c r="K40" s="116"/>
      <c r="L40" s="108"/>
      <c r="W40" s="8"/>
      <c r="X40" s="8"/>
      <c r="Y40" s="8"/>
      <c r="Z40" s="8"/>
    </row>
    <row r="41" spans="1:26" x14ac:dyDescent="0.25">
      <c r="A41" s="234" t="s">
        <v>255</v>
      </c>
      <c r="B41" s="103">
        <v>2018</v>
      </c>
      <c r="C41" s="112">
        <v>172345</v>
      </c>
      <c r="D41" s="115">
        <f>C41/K41</f>
        <v>0.22780505084951874</v>
      </c>
      <c r="E41" s="112">
        <v>528853</v>
      </c>
      <c r="F41" s="115">
        <f>E41/K41</f>
        <v>0.6990361458523342</v>
      </c>
      <c r="G41" s="110">
        <v>30558</v>
      </c>
      <c r="H41" s="115">
        <f>G41/K41</f>
        <v>4.0391463308245633E-2</v>
      </c>
      <c r="I41" s="110">
        <v>24790</v>
      </c>
      <c r="J41" s="115">
        <f>I41/K41</f>
        <v>3.2767339989901473E-2</v>
      </c>
      <c r="K41" s="114">
        <f>C41+E41+G41+I41</f>
        <v>756546</v>
      </c>
      <c r="L41" s="108"/>
      <c r="W41" s="8"/>
      <c r="X41" s="8"/>
      <c r="Y41" s="8"/>
      <c r="Z41" s="8"/>
    </row>
    <row r="42" spans="1:26" x14ac:dyDescent="0.25">
      <c r="A42" s="234"/>
      <c r="B42" s="103">
        <v>2020</v>
      </c>
      <c r="C42" s="236">
        <v>179083</v>
      </c>
      <c r="D42" s="237">
        <f>C42/K42</f>
        <v>0.22400523353918086</v>
      </c>
      <c r="E42" s="236">
        <v>559753</v>
      </c>
      <c r="F42" s="237">
        <f>E42/K42</f>
        <v>0.70016473640299248</v>
      </c>
      <c r="G42" s="238">
        <v>33009</v>
      </c>
      <c r="H42" s="237">
        <f>G42/K42</f>
        <v>4.1289171802431392E-2</v>
      </c>
      <c r="I42" s="238">
        <v>27614</v>
      </c>
      <c r="J42" s="237">
        <f>I42/K42</f>
        <v>3.4540858255395213E-2</v>
      </c>
      <c r="K42" s="239">
        <f>C42+E42+G42+I42</f>
        <v>799459</v>
      </c>
      <c r="L42" s="108"/>
      <c r="W42" s="8"/>
      <c r="X42" s="8"/>
      <c r="Y42" s="8"/>
      <c r="Z42" s="8"/>
    </row>
    <row r="43" spans="1:26" x14ac:dyDescent="0.25">
      <c r="A43" s="234"/>
      <c r="B43" s="104">
        <v>2025</v>
      </c>
      <c r="C43" s="112">
        <v>183102</v>
      </c>
      <c r="D43" s="115">
        <f>C43/K43</f>
        <v>0.20835244063271996</v>
      </c>
      <c r="E43" s="112">
        <v>621917</v>
      </c>
      <c r="F43" s="115">
        <f>E43/K43</f>
        <v>0.70768164641008457</v>
      </c>
      <c r="G43" s="110">
        <v>38357</v>
      </c>
      <c r="H43" s="115">
        <f>G43/K43</f>
        <v>4.3646571666880969E-2</v>
      </c>
      <c r="I43" s="110">
        <v>35433</v>
      </c>
      <c r="J43" s="115">
        <f>I43/K43</f>
        <v>4.0319341290314503E-2</v>
      </c>
      <c r="K43" s="116">
        <f>C43+E43+G43+I43</f>
        <v>878809</v>
      </c>
      <c r="L43" s="108"/>
      <c r="W43" s="8"/>
      <c r="X43" s="8"/>
      <c r="Y43" s="8"/>
      <c r="Z43" s="8"/>
    </row>
    <row r="44" spans="1:26" ht="15.75" thickBot="1" x14ac:dyDescent="0.3">
      <c r="A44" s="235"/>
      <c r="B44" s="105">
        <v>2030</v>
      </c>
      <c r="C44" s="240">
        <v>175948</v>
      </c>
      <c r="D44" s="241">
        <f>C44/K44</f>
        <v>0.19618420451111723</v>
      </c>
      <c r="E44" s="240">
        <v>638427</v>
      </c>
      <c r="F44" s="241">
        <f>E44/K44</f>
        <v>0.71185403149464066</v>
      </c>
      <c r="G44" s="242">
        <v>40325</v>
      </c>
      <c r="H44" s="241">
        <f>G44/K44</f>
        <v>4.4962875661620494E-2</v>
      </c>
      <c r="I44" s="242">
        <v>42151</v>
      </c>
      <c r="J44" s="241">
        <f>I44/K44</f>
        <v>4.6998888332621586E-2</v>
      </c>
      <c r="K44" s="243">
        <f>C44+E44+G44+I44</f>
        <v>896851</v>
      </c>
      <c r="L44" s="108"/>
      <c r="W44" s="8"/>
      <c r="X44" s="8"/>
      <c r="Y44" s="8"/>
      <c r="Z44" s="8"/>
    </row>
    <row r="46" spans="1:26" x14ac:dyDescent="0.25">
      <c r="A46" s="8" t="s">
        <v>426</v>
      </c>
    </row>
    <row r="47" spans="1:26" x14ac:dyDescent="0.25">
      <c r="A47" s="8" t="s">
        <v>311</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workbookViewId="0">
      <selection activeCell="A4" sqref="A4:F8"/>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606" t="s">
        <v>23</v>
      </c>
      <c r="B1" s="606"/>
      <c r="C1" s="606"/>
      <c r="D1" s="606"/>
      <c r="E1" s="606"/>
      <c r="F1" s="606"/>
      <c r="J1" s="1"/>
    </row>
    <row r="2" spans="1:10" ht="15" customHeight="1" x14ac:dyDescent="0.2">
      <c r="A2" s="607"/>
      <c r="B2" s="607"/>
      <c r="C2" s="607"/>
      <c r="D2" s="607"/>
      <c r="E2" s="607"/>
      <c r="F2" s="607"/>
      <c r="J2" s="1"/>
    </row>
    <row r="3" spans="1:10" ht="15" customHeight="1" x14ac:dyDescent="0.2">
      <c r="A3" s="606" t="s">
        <v>295</v>
      </c>
      <c r="B3" s="606"/>
      <c r="C3" s="606"/>
      <c r="D3" s="606"/>
      <c r="E3" s="606"/>
      <c r="F3" s="606"/>
      <c r="J3" s="1"/>
    </row>
    <row r="4" spans="1:10" ht="15" customHeight="1" x14ac:dyDescent="0.2">
      <c r="A4" s="608" t="s">
        <v>361</v>
      </c>
      <c r="B4" s="608"/>
      <c r="C4" s="608"/>
      <c r="D4" s="608"/>
      <c r="E4" s="608"/>
      <c r="F4" s="608"/>
      <c r="J4" s="1"/>
    </row>
    <row r="5" spans="1:10" x14ac:dyDescent="0.2">
      <c r="A5" s="608"/>
      <c r="B5" s="608"/>
      <c r="C5" s="608"/>
      <c r="D5" s="608"/>
      <c r="E5" s="608"/>
      <c r="F5" s="608"/>
      <c r="J5" s="1"/>
    </row>
    <row r="6" spans="1:10" x14ac:dyDescent="0.2">
      <c r="A6" s="608"/>
      <c r="B6" s="608"/>
      <c r="C6" s="608"/>
      <c r="D6" s="608"/>
      <c r="E6" s="608"/>
      <c r="F6" s="608"/>
      <c r="J6" s="1"/>
    </row>
    <row r="7" spans="1:10" x14ac:dyDescent="0.2">
      <c r="A7" s="608"/>
      <c r="B7" s="608"/>
      <c r="C7" s="608"/>
      <c r="D7" s="608"/>
      <c r="E7" s="608"/>
      <c r="F7" s="608"/>
      <c r="J7" s="1"/>
    </row>
    <row r="8" spans="1:10" x14ac:dyDescent="0.2">
      <c r="A8" s="608"/>
      <c r="B8" s="608"/>
      <c r="C8" s="608"/>
      <c r="D8" s="608"/>
      <c r="E8" s="608"/>
      <c r="F8" s="608"/>
      <c r="J8" s="1"/>
    </row>
    <row r="9" spans="1:10" x14ac:dyDescent="0.2">
      <c r="I9" s="1"/>
      <c r="J9" s="1"/>
    </row>
    <row r="10" spans="1:10" x14ac:dyDescent="0.2">
      <c r="I10" s="1"/>
      <c r="J10" s="1"/>
    </row>
    <row r="11" spans="1:10" ht="75" customHeight="1" x14ac:dyDescent="0.2">
      <c r="B11" s="609" t="s">
        <v>421</v>
      </c>
      <c r="C11" s="610"/>
      <c r="D11" s="610"/>
      <c r="E11" s="611"/>
      <c r="I11" s="1"/>
      <c r="J11" s="1"/>
    </row>
    <row r="12" spans="1:10" x14ac:dyDescent="0.2">
      <c r="B12" s="612"/>
      <c r="C12" s="613"/>
      <c r="D12" s="361"/>
      <c r="E12" s="442" t="s">
        <v>217</v>
      </c>
      <c r="I12" s="1"/>
      <c r="J12" s="1"/>
    </row>
    <row r="13" spans="1:10" ht="25.5" x14ac:dyDescent="0.2">
      <c r="B13" s="614"/>
      <c r="C13" s="615"/>
      <c r="D13" s="360" t="s">
        <v>11</v>
      </c>
      <c r="E13" s="443" t="s">
        <v>216</v>
      </c>
      <c r="I13" s="1"/>
      <c r="J13" s="1"/>
    </row>
    <row r="14" spans="1:10" x14ac:dyDescent="0.2">
      <c r="B14" s="599">
        <v>2017</v>
      </c>
      <c r="C14" s="359" t="s">
        <v>218</v>
      </c>
      <c r="D14" s="86">
        <v>1792409.1708961008</v>
      </c>
      <c r="E14" s="86">
        <v>253824.70804823859</v>
      </c>
      <c r="I14" s="1"/>
      <c r="J14" s="1"/>
    </row>
    <row r="15" spans="1:10" x14ac:dyDescent="0.2">
      <c r="B15" s="599"/>
      <c r="C15" s="85" t="s">
        <v>219</v>
      </c>
      <c r="D15" s="87">
        <v>4116522</v>
      </c>
      <c r="E15" s="87">
        <v>729839</v>
      </c>
      <c r="I15" s="1"/>
      <c r="J15" s="1"/>
    </row>
    <row r="16" spans="1:10" x14ac:dyDescent="0.2">
      <c r="B16" s="599"/>
      <c r="C16" s="85" t="s">
        <v>237</v>
      </c>
      <c r="D16" s="88">
        <v>0.43541833880545294</v>
      </c>
      <c r="E16" s="88">
        <v>0.34778178207555172</v>
      </c>
      <c r="I16" s="1"/>
      <c r="J16" s="1"/>
    </row>
    <row r="17" spans="2:10" s="8" customFormat="1" ht="15" thickBot="1" x14ac:dyDescent="0.25">
      <c r="B17" s="599"/>
      <c r="C17" s="89"/>
      <c r="D17" s="90"/>
      <c r="E17" s="90"/>
      <c r="I17" s="1"/>
      <c r="J17" s="1"/>
    </row>
    <row r="18" spans="2:10" s="8" customFormat="1" x14ac:dyDescent="0.2">
      <c r="B18" s="600">
        <v>2020</v>
      </c>
      <c r="C18" s="362" t="s">
        <v>317</v>
      </c>
      <c r="D18" s="363">
        <v>1897087.4171666331</v>
      </c>
      <c r="E18" s="364">
        <v>277868.29942640063</v>
      </c>
      <c r="I18" s="1"/>
      <c r="J18" s="1"/>
    </row>
    <row r="19" spans="2:10" s="8" customFormat="1" x14ac:dyDescent="0.2">
      <c r="B19" s="601"/>
      <c r="C19" s="91" t="s">
        <v>258</v>
      </c>
      <c r="D19" s="92">
        <v>3976856</v>
      </c>
      <c r="E19" s="365">
        <v>747202</v>
      </c>
      <c r="I19" s="1"/>
      <c r="J19" s="1"/>
    </row>
    <row r="20" spans="2:10" s="8" customFormat="1" x14ac:dyDescent="0.2">
      <c r="B20" s="601"/>
      <c r="C20" s="91" t="s">
        <v>366</v>
      </c>
      <c r="D20" s="93">
        <v>0.47703196121927299</v>
      </c>
      <c r="E20" s="366">
        <v>0.37187842032864021</v>
      </c>
      <c r="I20" s="1"/>
      <c r="J20" s="1"/>
    </row>
    <row r="21" spans="2:10" s="8" customFormat="1" x14ac:dyDescent="0.2">
      <c r="B21" s="602"/>
      <c r="C21" s="94"/>
      <c r="D21" s="93"/>
      <c r="E21" s="366"/>
      <c r="I21" s="1"/>
      <c r="J21" s="1"/>
    </row>
    <row r="22" spans="2:10" s="8" customFormat="1" x14ac:dyDescent="0.2">
      <c r="B22" s="603">
        <v>2025</v>
      </c>
      <c r="C22" s="95" t="s">
        <v>318</v>
      </c>
      <c r="D22" s="92">
        <v>2262464.9595403941</v>
      </c>
      <c r="E22" s="365">
        <v>335456.99600602721</v>
      </c>
      <c r="I22" s="1"/>
      <c r="J22" s="1"/>
    </row>
    <row r="23" spans="2:10" s="8" customFormat="1" x14ac:dyDescent="0.2">
      <c r="B23" s="601"/>
      <c r="C23" s="91" t="s">
        <v>258</v>
      </c>
      <c r="D23" s="92">
        <v>4225965</v>
      </c>
      <c r="E23" s="365">
        <v>819012</v>
      </c>
      <c r="I23" s="1"/>
      <c r="J23" s="1"/>
    </row>
    <row r="24" spans="2:10" s="8" customFormat="1" x14ac:dyDescent="0.2">
      <c r="B24" s="601"/>
      <c r="C24" s="91" t="s">
        <v>366</v>
      </c>
      <c r="D24" s="93">
        <v>0.53537238466016501</v>
      </c>
      <c r="E24" s="366">
        <v>0.40958740043616848</v>
      </c>
      <c r="I24" s="1"/>
      <c r="J24" s="1"/>
    </row>
    <row r="25" spans="2:10" s="8" customFormat="1" x14ac:dyDescent="0.2">
      <c r="B25" s="602"/>
      <c r="C25" s="91"/>
      <c r="D25" s="93"/>
      <c r="E25" s="366"/>
      <c r="I25" s="1"/>
      <c r="J25" s="1"/>
    </row>
    <row r="26" spans="2:10" s="8" customFormat="1" x14ac:dyDescent="0.2">
      <c r="B26" s="604">
        <v>2030</v>
      </c>
      <c r="C26" s="91" t="s">
        <v>259</v>
      </c>
      <c r="D26" s="92">
        <v>2690822.1421688553</v>
      </c>
      <c r="E26" s="365">
        <v>399112.71138098923</v>
      </c>
      <c r="I26" s="1"/>
      <c r="J26" s="1"/>
    </row>
    <row r="27" spans="2:10" s="8" customFormat="1" x14ac:dyDescent="0.2">
      <c r="B27" s="604"/>
      <c r="C27" s="91" t="s">
        <v>258</v>
      </c>
      <c r="D27" s="96">
        <v>4484352</v>
      </c>
      <c r="E27" s="365">
        <v>855688</v>
      </c>
      <c r="I27" s="1"/>
      <c r="J27" s="1"/>
    </row>
    <row r="28" spans="2:10" s="8" customFormat="1" ht="15" thickBot="1" x14ac:dyDescent="0.25">
      <c r="B28" s="605"/>
      <c r="C28" s="367" t="s">
        <v>366</v>
      </c>
      <c r="D28" s="368">
        <v>0.600047039609927</v>
      </c>
      <c r="E28" s="369">
        <v>0.46642317220878315</v>
      </c>
      <c r="I28" s="1"/>
      <c r="J28" s="1"/>
    </row>
    <row r="29" spans="2:10" s="8" customFormat="1" ht="12.75" x14ac:dyDescent="0.2">
      <c r="C29" s="83"/>
    </row>
    <row r="52" spans="3:9" s="8" customFormat="1" ht="12.75" x14ac:dyDescent="0.2">
      <c r="C52" s="8" t="s">
        <v>273</v>
      </c>
      <c r="I52" s="10" t="s">
        <v>31</v>
      </c>
    </row>
    <row r="53" spans="3:9" s="8" customFormat="1" ht="12.75" x14ac:dyDescent="0.2">
      <c r="C53" s="10" t="s">
        <v>388</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95"/>
  <sheetViews>
    <sheetView workbookViewId="0">
      <selection activeCell="N80" sqref="N80"/>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4" width="11.5703125" style="8" customWidth="1"/>
    <col min="15" max="15" width="9.140625" style="8"/>
    <col min="16" max="16384" width="9.140625" style="21"/>
  </cols>
  <sheetData>
    <row r="1" spans="1:14" ht="15" customHeight="1" x14ac:dyDescent="0.2">
      <c r="A1" s="592" t="s">
        <v>23</v>
      </c>
      <c r="B1" s="593"/>
      <c r="C1" s="593"/>
      <c r="D1" s="593"/>
      <c r="E1" s="593"/>
      <c r="F1" s="593"/>
      <c r="G1" s="593"/>
      <c r="H1" s="593"/>
      <c r="I1" s="593"/>
      <c r="J1" s="593"/>
      <c r="K1" s="593"/>
      <c r="L1" s="593"/>
      <c r="M1" s="593"/>
      <c r="N1" s="593"/>
    </row>
    <row r="2" spans="1:14" ht="15" customHeight="1" x14ac:dyDescent="0.2">
      <c r="A2" s="619"/>
      <c r="B2" s="620"/>
      <c r="C2" s="620"/>
      <c r="D2" s="620"/>
      <c r="E2" s="620"/>
      <c r="F2" s="620"/>
      <c r="G2" s="620"/>
      <c r="H2" s="620"/>
      <c r="I2" s="620"/>
      <c r="J2" s="620"/>
      <c r="K2" s="620"/>
      <c r="L2" s="620"/>
      <c r="M2" s="620"/>
      <c r="N2" s="620"/>
    </row>
    <row r="3" spans="1:14" ht="28.5" customHeight="1" x14ac:dyDescent="0.2">
      <c r="A3" s="592" t="s">
        <v>331</v>
      </c>
      <c r="B3" s="593"/>
      <c r="C3" s="593"/>
      <c r="D3" s="593"/>
      <c r="E3" s="593"/>
      <c r="F3" s="593"/>
      <c r="G3" s="593"/>
      <c r="H3" s="593"/>
      <c r="I3" s="593"/>
      <c r="J3" s="593"/>
      <c r="K3" s="593"/>
      <c r="L3" s="593"/>
      <c r="M3" s="593"/>
      <c r="N3" s="593"/>
    </row>
    <row r="4" spans="1:14" ht="15" customHeight="1" x14ac:dyDescent="0.2">
      <c r="A4" s="554" t="s">
        <v>398</v>
      </c>
      <c r="B4" s="555"/>
      <c r="C4" s="555"/>
      <c r="D4" s="555"/>
      <c r="E4" s="555"/>
      <c r="F4" s="555"/>
      <c r="G4" s="555"/>
      <c r="H4" s="555"/>
      <c r="I4" s="555"/>
      <c r="J4" s="555"/>
      <c r="K4" s="555"/>
      <c r="L4" s="555"/>
      <c r="M4" s="555"/>
      <c r="N4" s="555"/>
    </row>
    <row r="5" spans="1:14" x14ac:dyDescent="0.2">
      <c r="A5" s="554"/>
      <c r="B5" s="555"/>
      <c r="C5" s="555"/>
      <c r="D5" s="555"/>
      <c r="E5" s="555"/>
      <c r="F5" s="555"/>
      <c r="G5" s="555"/>
      <c r="H5" s="555"/>
      <c r="I5" s="555"/>
      <c r="J5" s="555"/>
      <c r="K5" s="555"/>
      <c r="L5" s="555"/>
      <c r="M5" s="555"/>
      <c r="N5" s="555"/>
    </row>
    <row r="6" spans="1:14" x14ac:dyDescent="0.2">
      <c r="A6" s="554"/>
      <c r="B6" s="555"/>
      <c r="C6" s="555"/>
      <c r="D6" s="555"/>
      <c r="E6" s="555"/>
      <c r="F6" s="555"/>
      <c r="G6" s="555"/>
      <c r="H6" s="555"/>
      <c r="I6" s="555"/>
      <c r="J6" s="555"/>
      <c r="K6" s="555"/>
      <c r="L6" s="555"/>
      <c r="M6" s="555"/>
      <c r="N6" s="555"/>
    </row>
    <row r="7" spans="1:14" x14ac:dyDescent="0.2">
      <c r="A7" s="554"/>
      <c r="B7" s="555"/>
      <c r="C7" s="555"/>
      <c r="D7" s="555"/>
      <c r="E7" s="555"/>
      <c r="F7" s="555"/>
      <c r="G7" s="555"/>
      <c r="H7" s="555"/>
      <c r="I7" s="555"/>
      <c r="J7" s="555"/>
      <c r="K7" s="555"/>
      <c r="L7" s="555"/>
      <c r="M7" s="555"/>
      <c r="N7" s="555"/>
    </row>
    <row r="8" spans="1:14" ht="51" customHeight="1" x14ac:dyDescent="0.2">
      <c r="A8" s="554"/>
      <c r="B8" s="555"/>
      <c r="C8" s="555"/>
      <c r="D8" s="555"/>
      <c r="E8" s="555"/>
      <c r="F8" s="555"/>
      <c r="G8" s="555"/>
      <c r="H8" s="555"/>
      <c r="I8" s="555"/>
      <c r="J8" s="555"/>
      <c r="K8" s="555"/>
      <c r="L8" s="555"/>
      <c r="M8" s="555"/>
      <c r="N8" s="555"/>
    </row>
    <row r="9" spans="1:14" x14ac:dyDescent="0.2">
      <c r="A9" s="493"/>
      <c r="B9" s="493"/>
      <c r="C9" s="493"/>
      <c r="D9" s="493"/>
      <c r="E9" s="493"/>
      <c r="F9" s="493"/>
      <c r="G9" s="493"/>
      <c r="H9" s="493"/>
      <c r="I9" s="493"/>
      <c r="L9" s="108"/>
    </row>
    <row r="10" spans="1:14" x14ac:dyDescent="0.2">
      <c r="A10" s="413" t="s">
        <v>332</v>
      </c>
      <c r="B10" s="414"/>
      <c r="C10" s="414"/>
      <c r="D10" s="414"/>
      <c r="E10" s="415"/>
      <c r="F10" s="493"/>
      <c r="G10" s="493"/>
      <c r="H10" s="493"/>
      <c r="I10" s="493"/>
      <c r="L10" s="108"/>
    </row>
    <row r="11" spans="1:14" x14ac:dyDescent="0.2">
      <c r="A11" s="405" t="s">
        <v>264</v>
      </c>
      <c r="B11" s="406"/>
      <c r="C11" s="406"/>
      <c r="D11" s="406"/>
      <c r="E11" s="407"/>
      <c r="F11" s="493"/>
      <c r="G11" s="493"/>
      <c r="H11" s="493"/>
      <c r="I11" s="493"/>
      <c r="L11" s="108"/>
    </row>
    <row r="12" spans="1:14" ht="13.5" thickBot="1" x14ac:dyDescent="0.25">
      <c r="A12" s="416"/>
      <c r="B12" s="417"/>
      <c r="C12" s="417"/>
      <c r="D12" s="417"/>
      <c r="E12" s="418"/>
      <c r="F12" s="493"/>
      <c r="G12" s="493"/>
      <c r="H12" s="493"/>
      <c r="I12" s="493"/>
      <c r="L12" s="108"/>
    </row>
    <row r="13" spans="1:14" ht="13.5" thickTop="1" x14ac:dyDescent="0.2">
      <c r="A13" s="118"/>
      <c r="B13" s="119">
        <v>2018</v>
      </c>
      <c r="C13" s="301">
        <v>2020</v>
      </c>
      <c r="D13" s="302">
        <v>2025</v>
      </c>
      <c r="E13" s="303">
        <v>2030</v>
      </c>
      <c r="F13" s="493"/>
      <c r="G13" s="493"/>
      <c r="H13" s="493"/>
      <c r="I13" s="493"/>
      <c r="J13" s="493"/>
      <c r="L13" s="108"/>
    </row>
    <row r="14" spans="1:14" ht="16.5" customHeight="1" x14ac:dyDescent="0.2">
      <c r="A14" s="124" t="s">
        <v>343</v>
      </c>
      <c r="B14" s="120">
        <f>B68</f>
        <v>51471</v>
      </c>
      <c r="C14" s="304">
        <v>63644</v>
      </c>
      <c r="D14" s="121">
        <v>77020</v>
      </c>
      <c r="E14" s="305">
        <v>93113</v>
      </c>
      <c r="F14" s="493"/>
      <c r="G14" s="493"/>
      <c r="H14" s="493"/>
      <c r="I14" s="493"/>
      <c r="J14" s="493"/>
    </row>
    <row r="15" spans="1:14" ht="16.5" customHeight="1" x14ac:dyDescent="0.2">
      <c r="A15" s="124" t="s">
        <v>319</v>
      </c>
      <c r="B15" s="120">
        <v>341307</v>
      </c>
      <c r="C15" s="304">
        <v>376000</v>
      </c>
      <c r="D15" s="121">
        <v>455000</v>
      </c>
      <c r="E15" s="305">
        <v>550000</v>
      </c>
      <c r="F15" s="493"/>
      <c r="G15" s="493"/>
      <c r="H15" s="493"/>
      <c r="I15" s="493"/>
      <c r="J15" s="493"/>
    </row>
    <row r="16" spans="1:14" ht="16.5" customHeight="1" x14ac:dyDescent="0.2">
      <c r="A16" s="265" t="s">
        <v>305</v>
      </c>
      <c r="B16" s="120">
        <v>115735</v>
      </c>
      <c r="C16" s="304">
        <v>138000</v>
      </c>
      <c r="D16" s="121">
        <v>198000</v>
      </c>
      <c r="E16" s="305">
        <v>285000</v>
      </c>
      <c r="F16" s="493"/>
      <c r="G16" s="493"/>
      <c r="H16" s="493"/>
      <c r="I16" s="493"/>
      <c r="J16" s="493"/>
    </row>
    <row r="17" spans="1:14" ht="16.5" customHeight="1" x14ac:dyDescent="0.2">
      <c r="A17" s="265" t="s">
        <v>306</v>
      </c>
      <c r="B17" s="120">
        <v>41594</v>
      </c>
      <c r="C17" s="304">
        <v>48000</v>
      </c>
      <c r="D17" s="121">
        <v>59000</v>
      </c>
      <c r="E17" s="305">
        <v>76000</v>
      </c>
      <c r="F17" s="493"/>
      <c r="G17" s="493"/>
      <c r="H17" s="493"/>
      <c r="I17" s="493"/>
      <c r="J17" s="493"/>
    </row>
    <row r="18" spans="1:14" ht="16.5" customHeight="1" x14ac:dyDescent="0.2">
      <c r="A18" s="265" t="s">
        <v>308</v>
      </c>
      <c r="B18" s="120">
        <v>143981</v>
      </c>
      <c r="C18" s="304">
        <v>168000</v>
      </c>
      <c r="D18" s="121">
        <v>215000</v>
      </c>
      <c r="E18" s="305">
        <v>275000</v>
      </c>
      <c r="F18" s="493"/>
      <c r="G18" s="493"/>
      <c r="H18" s="493"/>
      <c r="I18" s="493"/>
      <c r="J18" s="493"/>
    </row>
    <row r="19" spans="1:14" ht="16.5" customHeight="1" thickBot="1" x14ac:dyDescent="0.25">
      <c r="A19" s="265" t="s">
        <v>307</v>
      </c>
      <c r="B19" s="120">
        <v>124424</v>
      </c>
      <c r="C19" s="306">
        <v>146000</v>
      </c>
      <c r="D19" s="307">
        <v>190000</v>
      </c>
      <c r="E19" s="308">
        <v>246000</v>
      </c>
      <c r="F19" s="493"/>
      <c r="G19" s="493"/>
      <c r="H19" s="493"/>
      <c r="I19" s="493"/>
      <c r="J19" s="493"/>
    </row>
    <row r="20" spans="1:14" ht="13.5" thickTop="1" x14ac:dyDescent="0.2">
      <c r="C20" s="132"/>
      <c r="D20" s="132"/>
    </row>
    <row r="21" spans="1:14" ht="48.75" customHeight="1" x14ac:dyDescent="0.2">
      <c r="A21" s="616" t="s">
        <v>399</v>
      </c>
      <c r="B21" s="617"/>
      <c r="C21" s="617"/>
      <c r="D21" s="617"/>
      <c r="E21" s="617"/>
      <c r="F21" s="617"/>
      <c r="G21" s="617"/>
      <c r="H21" s="618"/>
      <c r="I21" s="133"/>
      <c r="J21" s="133"/>
      <c r="L21" s="621" t="s">
        <v>386</v>
      </c>
      <c r="M21" s="622"/>
      <c r="N21" s="623"/>
    </row>
    <row r="22" spans="1:14" ht="12.75" customHeight="1" thickBot="1" x14ac:dyDescent="0.25">
      <c r="A22" s="499"/>
      <c r="B22" s="500"/>
      <c r="C22" s="500"/>
      <c r="D22" s="500"/>
      <c r="E22" s="500"/>
      <c r="F22" s="500"/>
      <c r="G22" s="500"/>
      <c r="H22" s="501"/>
      <c r="I22" s="133"/>
      <c r="J22" s="133"/>
    </row>
    <row r="23" spans="1:14" ht="29.25" customHeight="1" thickTop="1" x14ac:dyDescent="0.2">
      <c r="A23" s="199" t="s">
        <v>233</v>
      </c>
      <c r="B23" s="450" t="s">
        <v>15</v>
      </c>
      <c r="C23" s="375" t="s">
        <v>230</v>
      </c>
      <c r="D23" s="375" t="s">
        <v>5</v>
      </c>
      <c r="E23" s="376" t="s">
        <v>4</v>
      </c>
      <c r="F23" s="375" t="s">
        <v>16</v>
      </c>
      <c r="G23" s="375" t="s">
        <v>231</v>
      </c>
      <c r="H23" s="377" t="s">
        <v>2</v>
      </c>
      <c r="I23" s="247"/>
      <c r="J23" s="378" t="s">
        <v>278</v>
      </c>
      <c r="L23" s="301">
        <v>2020</v>
      </c>
      <c r="M23" s="302">
        <v>2025</v>
      </c>
      <c r="N23" s="303">
        <v>2030</v>
      </c>
    </row>
    <row r="24" spans="1:14" ht="15" customHeight="1" x14ac:dyDescent="0.2">
      <c r="A24" s="134" t="s">
        <v>44</v>
      </c>
      <c r="B24" s="381">
        <v>305</v>
      </c>
      <c r="C24" s="169">
        <v>107</v>
      </c>
      <c r="D24" s="169">
        <v>160</v>
      </c>
      <c r="E24" s="169">
        <v>24</v>
      </c>
      <c r="F24" s="169">
        <v>14</v>
      </c>
      <c r="G24" s="169">
        <v>126</v>
      </c>
      <c r="H24" s="517">
        <v>179</v>
      </c>
      <c r="I24" s="135"/>
      <c r="J24" s="518">
        <v>122</v>
      </c>
      <c r="K24" s="123"/>
      <c r="L24" s="433"/>
      <c r="M24" s="434"/>
      <c r="N24" s="435"/>
    </row>
    <row r="25" spans="1:14" ht="15" customHeight="1" x14ac:dyDescent="0.2">
      <c r="A25" s="134" t="s">
        <v>45</v>
      </c>
      <c r="B25" s="282">
        <v>2675</v>
      </c>
      <c r="C25" s="126">
        <v>640</v>
      </c>
      <c r="D25" s="126">
        <v>1679</v>
      </c>
      <c r="E25" s="126">
        <v>187</v>
      </c>
      <c r="F25" s="126">
        <v>169</v>
      </c>
      <c r="G25" s="126">
        <v>1196</v>
      </c>
      <c r="H25" s="227">
        <v>1479</v>
      </c>
      <c r="I25" s="135"/>
      <c r="J25" s="519">
        <v>1455</v>
      </c>
      <c r="K25" s="123"/>
      <c r="L25" s="433"/>
      <c r="M25" s="434"/>
      <c r="N25" s="435"/>
    </row>
    <row r="26" spans="1:14" x14ac:dyDescent="0.2">
      <c r="A26" s="134" t="s">
        <v>153</v>
      </c>
      <c r="B26" s="282">
        <v>1714</v>
      </c>
      <c r="C26" s="126">
        <v>267</v>
      </c>
      <c r="D26" s="126">
        <v>1390</v>
      </c>
      <c r="E26" s="126">
        <v>40</v>
      </c>
      <c r="F26" s="126">
        <v>17</v>
      </c>
      <c r="G26" s="126">
        <v>631</v>
      </c>
      <c r="H26" s="227">
        <v>1083</v>
      </c>
      <c r="I26" s="135"/>
      <c r="J26" s="519">
        <v>902</v>
      </c>
      <c r="K26" s="123"/>
      <c r="L26" s="433"/>
      <c r="M26" s="434"/>
      <c r="N26" s="435"/>
    </row>
    <row r="27" spans="1:14" x14ac:dyDescent="0.2">
      <c r="A27" s="134" t="s">
        <v>154</v>
      </c>
      <c r="B27" s="282">
        <v>3972</v>
      </c>
      <c r="C27" s="126">
        <v>983</v>
      </c>
      <c r="D27" s="126">
        <v>2400</v>
      </c>
      <c r="E27" s="126">
        <v>344</v>
      </c>
      <c r="F27" s="126">
        <v>245</v>
      </c>
      <c r="G27" s="126">
        <v>1645</v>
      </c>
      <c r="H27" s="227">
        <v>2327</v>
      </c>
      <c r="I27" s="135"/>
      <c r="J27" s="519">
        <v>2125</v>
      </c>
      <c r="K27" s="143"/>
      <c r="L27" s="433"/>
      <c r="M27" s="434"/>
      <c r="N27" s="435"/>
    </row>
    <row r="28" spans="1:14" ht="15" customHeight="1" x14ac:dyDescent="0.2">
      <c r="A28" s="134" t="s">
        <v>155</v>
      </c>
      <c r="B28" s="282">
        <v>1988</v>
      </c>
      <c r="C28" s="126">
        <v>414</v>
      </c>
      <c r="D28" s="126">
        <v>1221</v>
      </c>
      <c r="E28" s="126">
        <v>260</v>
      </c>
      <c r="F28" s="126">
        <v>93</v>
      </c>
      <c r="G28" s="126">
        <v>1044</v>
      </c>
      <c r="H28" s="227">
        <v>944</v>
      </c>
      <c r="I28" s="135"/>
      <c r="J28" s="519">
        <v>928</v>
      </c>
      <c r="K28" s="123"/>
      <c r="L28" s="433"/>
      <c r="M28" s="434"/>
      <c r="N28" s="435"/>
    </row>
    <row r="29" spans="1:14" ht="15" customHeight="1" x14ac:dyDescent="0.2">
      <c r="A29" s="134" t="s">
        <v>387</v>
      </c>
      <c r="B29" s="282"/>
      <c r="C29" s="126"/>
      <c r="D29" s="126"/>
      <c r="E29" s="126"/>
      <c r="F29" s="126"/>
      <c r="G29" s="126"/>
      <c r="H29" s="227"/>
      <c r="I29" s="135"/>
      <c r="J29" s="519"/>
      <c r="K29" s="123"/>
      <c r="L29" s="433">
        <v>12373</v>
      </c>
      <c r="M29" s="434">
        <v>13703</v>
      </c>
      <c r="N29" s="435">
        <v>16566</v>
      </c>
    </row>
    <row r="30" spans="1:14" x14ac:dyDescent="0.2">
      <c r="A30" s="134" t="s">
        <v>46</v>
      </c>
      <c r="B30" s="282">
        <v>887</v>
      </c>
      <c r="C30" s="126">
        <v>188</v>
      </c>
      <c r="D30" s="126">
        <v>625</v>
      </c>
      <c r="E30" s="126">
        <v>22</v>
      </c>
      <c r="F30" s="126">
        <v>52</v>
      </c>
      <c r="G30" s="126">
        <v>403</v>
      </c>
      <c r="H30" s="227">
        <v>484</v>
      </c>
      <c r="I30" s="135"/>
      <c r="J30" s="519">
        <v>407</v>
      </c>
      <c r="K30" s="123"/>
      <c r="L30" s="433">
        <v>793</v>
      </c>
      <c r="M30" s="434">
        <v>959</v>
      </c>
      <c r="N30" s="435">
        <v>1160</v>
      </c>
    </row>
    <row r="31" spans="1:14" x14ac:dyDescent="0.2">
      <c r="A31" s="134" t="s">
        <v>47</v>
      </c>
      <c r="B31" s="282">
        <v>2025</v>
      </c>
      <c r="C31" s="126">
        <v>582</v>
      </c>
      <c r="D31" s="126">
        <v>1253</v>
      </c>
      <c r="E31" s="126">
        <v>58</v>
      </c>
      <c r="F31" s="126">
        <v>132</v>
      </c>
      <c r="G31" s="126">
        <v>1000</v>
      </c>
      <c r="H31" s="227">
        <v>1025</v>
      </c>
      <c r="I31" s="135"/>
      <c r="J31" s="519">
        <v>919</v>
      </c>
      <c r="K31" s="123"/>
      <c r="L31" s="433">
        <v>1962</v>
      </c>
      <c r="M31" s="434">
        <v>2374</v>
      </c>
      <c r="N31" s="435">
        <v>2873</v>
      </c>
    </row>
    <row r="32" spans="1:14" x14ac:dyDescent="0.2">
      <c r="A32" s="134" t="s">
        <v>48</v>
      </c>
      <c r="B32" s="282">
        <v>2040</v>
      </c>
      <c r="C32" s="126">
        <v>27</v>
      </c>
      <c r="D32" s="126">
        <v>1978</v>
      </c>
      <c r="E32" s="126">
        <v>1</v>
      </c>
      <c r="F32" s="126">
        <v>34</v>
      </c>
      <c r="G32" s="126">
        <v>1013</v>
      </c>
      <c r="H32" s="227">
        <v>1027</v>
      </c>
      <c r="I32" s="135"/>
      <c r="J32" s="519">
        <v>1237</v>
      </c>
      <c r="K32" s="123"/>
      <c r="L32" s="433">
        <v>2192</v>
      </c>
      <c r="M32" s="434">
        <v>2813</v>
      </c>
      <c r="N32" s="435">
        <v>3435</v>
      </c>
    </row>
    <row r="33" spans="1:14" x14ac:dyDescent="0.2">
      <c r="A33" s="134" t="s">
        <v>49</v>
      </c>
      <c r="B33" s="282">
        <v>6508</v>
      </c>
      <c r="C33" s="126">
        <v>138</v>
      </c>
      <c r="D33" s="126">
        <v>6223</v>
      </c>
      <c r="E33" s="126">
        <v>21</v>
      </c>
      <c r="F33" s="126">
        <v>126</v>
      </c>
      <c r="G33" s="126">
        <v>2873</v>
      </c>
      <c r="H33" s="227">
        <v>3635</v>
      </c>
      <c r="I33" s="135"/>
      <c r="J33" s="519">
        <v>3648</v>
      </c>
      <c r="K33" s="123"/>
      <c r="L33" s="433">
        <v>7260</v>
      </c>
      <c r="M33" s="434">
        <v>8785</v>
      </c>
      <c r="N33" s="435">
        <v>10629</v>
      </c>
    </row>
    <row r="34" spans="1:14" x14ac:dyDescent="0.2">
      <c r="A34" s="134" t="s">
        <v>50</v>
      </c>
      <c r="B34" s="282">
        <v>1001</v>
      </c>
      <c r="C34" s="126">
        <v>97</v>
      </c>
      <c r="D34" s="126">
        <v>864</v>
      </c>
      <c r="E34" s="126">
        <v>15</v>
      </c>
      <c r="F34" s="126">
        <v>25</v>
      </c>
      <c r="G34" s="126">
        <v>462</v>
      </c>
      <c r="H34" s="227">
        <v>539</v>
      </c>
      <c r="I34" s="135"/>
      <c r="J34" s="519">
        <v>685</v>
      </c>
      <c r="K34" s="123"/>
      <c r="L34" s="433">
        <v>1206</v>
      </c>
      <c r="M34" s="434">
        <v>1459</v>
      </c>
      <c r="N34" s="435">
        <v>1764</v>
      </c>
    </row>
    <row r="35" spans="1:14" x14ac:dyDescent="0.2">
      <c r="A35" s="134" t="s">
        <v>51</v>
      </c>
      <c r="B35" s="282">
        <v>724</v>
      </c>
      <c r="C35" s="126">
        <v>18</v>
      </c>
      <c r="D35" s="126">
        <v>694</v>
      </c>
      <c r="E35" s="126">
        <v>3</v>
      </c>
      <c r="F35" s="126">
        <v>9</v>
      </c>
      <c r="G35" s="126">
        <v>330</v>
      </c>
      <c r="H35" s="227">
        <v>394</v>
      </c>
      <c r="I35" s="135"/>
      <c r="J35" s="519">
        <v>600</v>
      </c>
      <c r="K35" s="123"/>
      <c r="L35" s="433">
        <v>611</v>
      </c>
      <c r="M35" s="434">
        <v>677</v>
      </c>
      <c r="N35" s="435">
        <v>750</v>
      </c>
    </row>
    <row r="36" spans="1:14" x14ac:dyDescent="0.2">
      <c r="A36" s="134" t="s">
        <v>52</v>
      </c>
      <c r="B36" s="282">
        <v>929</v>
      </c>
      <c r="C36" s="126">
        <v>45</v>
      </c>
      <c r="D36" s="126">
        <v>836</v>
      </c>
      <c r="E36" s="126">
        <v>5</v>
      </c>
      <c r="F36" s="126">
        <v>43</v>
      </c>
      <c r="G36" s="126">
        <v>538</v>
      </c>
      <c r="H36" s="227">
        <v>391</v>
      </c>
      <c r="I36" s="135"/>
      <c r="J36" s="519">
        <v>711</v>
      </c>
      <c r="K36" s="123"/>
      <c r="L36" s="433">
        <v>1084</v>
      </c>
      <c r="M36" s="434">
        <v>1128</v>
      </c>
      <c r="N36" s="435">
        <v>1175</v>
      </c>
    </row>
    <row r="37" spans="1:14" ht="15" customHeight="1" x14ac:dyDescent="0.2">
      <c r="A37" s="136" t="s">
        <v>82</v>
      </c>
      <c r="B37" s="282">
        <v>805</v>
      </c>
      <c r="C37" s="126">
        <v>388</v>
      </c>
      <c r="D37" s="126">
        <v>344</v>
      </c>
      <c r="E37" s="126">
        <v>50</v>
      </c>
      <c r="F37" s="126">
        <v>23</v>
      </c>
      <c r="G37" s="126">
        <v>382</v>
      </c>
      <c r="H37" s="227">
        <v>423</v>
      </c>
      <c r="I37" s="135"/>
      <c r="J37" s="520">
        <v>353</v>
      </c>
      <c r="K37" s="123"/>
      <c r="L37" s="433">
        <v>1062</v>
      </c>
      <c r="M37" s="434">
        <v>1285</v>
      </c>
      <c r="N37" s="435">
        <v>1554</v>
      </c>
    </row>
    <row r="38" spans="1:14" ht="15" customHeight="1" thickBot="1" x14ac:dyDescent="0.25">
      <c r="A38" s="137" t="s">
        <v>76</v>
      </c>
      <c r="B38" s="379">
        <f>SUM(B24:B37)</f>
        <v>25573</v>
      </c>
      <c r="C38" s="138">
        <f>SUM(C24:C37)</f>
        <v>3894</v>
      </c>
      <c r="D38" s="138">
        <f t="shared" ref="D38:H38" si="0">SUM(D24:D37)</f>
        <v>19667</v>
      </c>
      <c r="E38" s="138">
        <f t="shared" si="0"/>
        <v>1030</v>
      </c>
      <c r="F38" s="138">
        <f t="shared" si="0"/>
        <v>982</v>
      </c>
      <c r="G38" s="138">
        <f t="shared" si="0"/>
        <v>11643</v>
      </c>
      <c r="H38" s="139">
        <f t="shared" si="0"/>
        <v>13930</v>
      </c>
      <c r="I38" s="135"/>
      <c r="J38" s="424">
        <f>SUM(J24:J37)</f>
        <v>14092</v>
      </c>
      <c r="K38" s="123"/>
      <c r="L38" s="436">
        <f>SUM(L29:L37)</f>
        <v>28543</v>
      </c>
      <c r="M38" s="437">
        <f t="shared" ref="M38:N38" si="1">SUM(M29:M37)</f>
        <v>33183</v>
      </c>
      <c r="N38" s="438">
        <f t="shared" si="1"/>
        <v>39906</v>
      </c>
    </row>
    <row r="39" spans="1:14" ht="15" customHeight="1" thickTop="1" x14ac:dyDescent="0.2">
      <c r="B39" s="140"/>
      <c r="C39" s="140"/>
      <c r="D39" s="140"/>
      <c r="E39" s="140"/>
      <c r="F39" s="140"/>
      <c r="G39" s="140"/>
      <c r="H39" s="141"/>
      <c r="I39" s="141"/>
      <c r="J39" s="140"/>
      <c r="K39" s="123"/>
    </row>
    <row r="40" spans="1:14" ht="15" customHeight="1" thickBot="1" x14ac:dyDescent="0.25">
      <c r="A40" s="142"/>
      <c r="B40" s="143"/>
      <c r="C40" s="143"/>
      <c r="D40" s="143"/>
      <c r="E40" s="143"/>
      <c r="F40" s="143"/>
      <c r="G40" s="143"/>
      <c r="H40" s="108"/>
      <c r="I40" s="141"/>
      <c r="J40" s="143"/>
      <c r="K40" s="123"/>
    </row>
    <row r="41" spans="1:14" ht="26.25" thickTop="1" x14ac:dyDescent="0.2">
      <c r="A41" s="199" t="s">
        <v>234</v>
      </c>
      <c r="B41" s="450" t="s">
        <v>15</v>
      </c>
      <c r="C41" s="375" t="s">
        <v>230</v>
      </c>
      <c r="D41" s="375" t="s">
        <v>5</v>
      </c>
      <c r="E41" s="376" t="s">
        <v>4</v>
      </c>
      <c r="F41" s="375" t="s">
        <v>16</v>
      </c>
      <c r="G41" s="375" t="s">
        <v>231</v>
      </c>
      <c r="H41" s="377" t="s">
        <v>2</v>
      </c>
      <c r="I41" s="247"/>
      <c r="J41" s="425" t="s">
        <v>278</v>
      </c>
      <c r="K41" s="123"/>
      <c r="L41" s="301">
        <v>2020</v>
      </c>
      <c r="M41" s="302">
        <v>2025</v>
      </c>
      <c r="N41" s="303">
        <v>2030</v>
      </c>
    </row>
    <row r="42" spans="1:14" x14ac:dyDescent="0.2">
      <c r="A42" s="144" t="s">
        <v>53</v>
      </c>
      <c r="B42" s="381">
        <v>244</v>
      </c>
      <c r="C42" s="169">
        <v>22</v>
      </c>
      <c r="D42" s="169">
        <v>217</v>
      </c>
      <c r="E42" s="169">
        <v>1</v>
      </c>
      <c r="F42" s="169">
        <v>4</v>
      </c>
      <c r="G42" s="169">
        <v>67</v>
      </c>
      <c r="H42" s="517">
        <v>177</v>
      </c>
      <c r="I42" s="135"/>
      <c r="J42" s="521">
        <v>175</v>
      </c>
      <c r="K42" s="123"/>
      <c r="L42" s="433">
        <v>235</v>
      </c>
      <c r="M42" s="434">
        <v>272</v>
      </c>
      <c r="N42" s="435">
        <v>323</v>
      </c>
    </row>
    <row r="43" spans="1:14" x14ac:dyDescent="0.2">
      <c r="A43" s="134" t="s">
        <v>54</v>
      </c>
      <c r="B43" s="282">
        <v>1454</v>
      </c>
      <c r="C43" s="126">
        <v>32</v>
      </c>
      <c r="D43" s="126">
        <v>1352</v>
      </c>
      <c r="E43" s="126">
        <v>6</v>
      </c>
      <c r="F43" s="126">
        <v>64</v>
      </c>
      <c r="G43" s="126">
        <v>515</v>
      </c>
      <c r="H43" s="227">
        <v>939</v>
      </c>
      <c r="I43" s="135"/>
      <c r="J43" s="519">
        <v>969</v>
      </c>
      <c r="K43" s="123"/>
      <c r="L43" s="433">
        <v>1780</v>
      </c>
      <c r="M43" s="434">
        <v>2154</v>
      </c>
      <c r="N43" s="435">
        <v>2605</v>
      </c>
    </row>
    <row r="44" spans="1:14" x14ac:dyDescent="0.2">
      <c r="A44" s="134" t="s">
        <v>55</v>
      </c>
      <c r="B44" s="282">
        <v>2332</v>
      </c>
      <c r="C44" s="126">
        <v>953</v>
      </c>
      <c r="D44" s="126">
        <v>1020</v>
      </c>
      <c r="E44" s="126">
        <v>127</v>
      </c>
      <c r="F44" s="126">
        <v>232</v>
      </c>
      <c r="G44" s="126">
        <v>880</v>
      </c>
      <c r="H44" s="227">
        <v>1452</v>
      </c>
      <c r="I44" s="135"/>
      <c r="J44" s="519">
        <v>950</v>
      </c>
      <c r="K44" s="123"/>
      <c r="L44" s="433">
        <v>2871</v>
      </c>
      <c r="M44" s="434">
        <v>3473</v>
      </c>
      <c r="N44" s="435">
        <v>4202</v>
      </c>
    </row>
    <row r="45" spans="1:14" x14ac:dyDescent="0.2">
      <c r="A45" s="134" t="s">
        <v>56</v>
      </c>
      <c r="B45" s="282">
        <v>1899</v>
      </c>
      <c r="C45" s="126">
        <v>275</v>
      </c>
      <c r="D45" s="126">
        <v>900</v>
      </c>
      <c r="E45" s="126">
        <v>69</v>
      </c>
      <c r="F45" s="126">
        <v>655</v>
      </c>
      <c r="G45" s="126">
        <v>1069</v>
      </c>
      <c r="H45" s="227">
        <v>830</v>
      </c>
      <c r="I45" s="135"/>
      <c r="J45" s="519">
        <v>648</v>
      </c>
      <c r="K45" s="123"/>
      <c r="L45" s="433">
        <v>2260</v>
      </c>
      <c r="M45" s="434">
        <v>3440</v>
      </c>
      <c r="N45" s="435">
        <v>4158</v>
      </c>
    </row>
    <row r="46" spans="1:14" x14ac:dyDescent="0.2">
      <c r="A46" s="134" t="s">
        <v>57</v>
      </c>
      <c r="B46" s="282">
        <v>1476</v>
      </c>
      <c r="C46" s="126">
        <v>316</v>
      </c>
      <c r="D46" s="126">
        <v>986</v>
      </c>
      <c r="E46" s="126">
        <v>91</v>
      </c>
      <c r="F46" s="126">
        <v>83</v>
      </c>
      <c r="G46" s="126">
        <v>540</v>
      </c>
      <c r="H46" s="227">
        <v>936</v>
      </c>
      <c r="I46" s="135"/>
      <c r="J46" s="519">
        <v>893</v>
      </c>
      <c r="K46" s="123"/>
      <c r="L46" s="433">
        <v>1585</v>
      </c>
      <c r="M46" s="434">
        <v>2020</v>
      </c>
      <c r="N46" s="435">
        <v>2580</v>
      </c>
    </row>
    <row r="47" spans="1:14" x14ac:dyDescent="0.2">
      <c r="A47" s="134" t="s">
        <v>58</v>
      </c>
      <c r="B47" s="282">
        <v>1030</v>
      </c>
      <c r="C47" s="126">
        <v>414</v>
      </c>
      <c r="D47" s="126">
        <v>290</v>
      </c>
      <c r="E47" s="126">
        <v>154</v>
      </c>
      <c r="F47" s="126">
        <v>172</v>
      </c>
      <c r="G47" s="126">
        <v>317</v>
      </c>
      <c r="H47" s="227">
        <v>713</v>
      </c>
      <c r="I47" s="135"/>
      <c r="J47" s="519">
        <v>437</v>
      </c>
      <c r="K47" s="123"/>
      <c r="L47" s="433">
        <v>1080</v>
      </c>
      <c r="M47" s="434">
        <v>1370</v>
      </c>
      <c r="N47" s="435">
        <v>1990</v>
      </c>
    </row>
    <row r="48" spans="1:14" x14ac:dyDescent="0.2">
      <c r="A48" s="134" t="s">
        <v>60</v>
      </c>
      <c r="B48" s="282">
        <v>6164</v>
      </c>
      <c r="C48" s="126">
        <v>1686</v>
      </c>
      <c r="D48" s="126">
        <v>3110</v>
      </c>
      <c r="E48" s="126">
        <v>547</v>
      </c>
      <c r="F48" s="126">
        <v>821</v>
      </c>
      <c r="G48" s="126">
        <v>2846</v>
      </c>
      <c r="H48" s="227">
        <v>3318</v>
      </c>
      <c r="I48" s="135"/>
      <c r="J48" s="519">
        <v>2925</v>
      </c>
      <c r="K48" s="123"/>
      <c r="L48" s="433">
        <v>6600</v>
      </c>
      <c r="M48" s="434">
        <v>7500</v>
      </c>
      <c r="N48" s="435">
        <v>8500</v>
      </c>
    </row>
    <row r="49" spans="1:14" x14ac:dyDescent="0.2">
      <c r="A49" s="136" t="s">
        <v>210</v>
      </c>
      <c r="B49" s="282">
        <v>5281</v>
      </c>
      <c r="C49" s="126">
        <v>218</v>
      </c>
      <c r="D49" s="126">
        <v>4519</v>
      </c>
      <c r="E49" s="126">
        <v>50</v>
      </c>
      <c r="F49" s="126">
        <v>494</v>
      </c>
      <c r="G49" s="126">
        <v>2053</v>
      </c>
      <c r="H49" s="227">
        <v>3228</v>
      </c>
      <c r="I49" s="135"/>
      <c r="J49" s="520">
        <v>3215</v>
      </c>
      <c r="K49" s="123"/>
      <c r="L49" s="433">
        <v>5842</v>
      </c>
      <c r="M49" s="434">
        <v>7300</v>
      </c>
      <c r="N49" s="435">
        <v>8616</v>
      </c>
    </row>
    <row r="50" spans="1:14" ht="13.5" thickBot="1" x14ac:dyDescent="0.25">
      <c r="A50" s="137" t="s">
        <v>15</v>
      </c>
      <c r="B50" s="379">
        <f>SUM(B42:B49)</f>
        <v>19880</v>
      </c>
      <c r="C50" s="138">
        <f t="shared" ref="C50:H50" si="2">SUM(C42:C49)</f>
        <v>3916</v>
      </c>
      <c r="D50" s="138">
        <f t="shared" si="2"/>
        <v>12394</v>
      </c>
      <c r="E50" s="138">
        <f t="shared" si="2"/>
        <v>1045</v>
      </c>
      <c r="F50" s="138">
        <f t="shared" si="2"/>
        <v>2525</v>
      </c>
      <c r="G50" s="138">
        <f t="shared" si="2"/>
        <v>8287</v>
      </c>
      <c r="H50" s="139">
        <f t="shared" si="2"/>
        <v>11593</v>
      </c>
      <c r="I50" s="135"/>
      <c r="J50" s="424">
        <f>SUM(J42:J49)</f>
        <v>10212</v>
      </c>
      <c r="K50" s="123"/>
      <c r="L50" s="436">
        <f>SUM(L42:L49)</f>
        <v>22253</v>
      </c>
      <c r="M50" s="437">
        <f t="shared" ref="M50:N50" si="3">SUM(M42:M49)</f>
        <v>27529</v>
      </c>
      <c r="N50" s="438">
        <f t="shared" si="3"/>
        <v>32974</v>
      </c>
    </row>
    <row r="51" spans="1:14" ht="14.25" thickTop="1" thickBot="1" x14ac:dyDescent="0.25">
      <c r="I51" s="83"/>
      <c r="J51" s="123"/>
      <c r="K51" s="123"/>
    </row>
    <row r="52" spans="1:14" ht="26.25" thickTop="1" x14ac:dyDescent="0.2">
      <c r="A52" s="199" t="s">
        <v>232</v>
      </c>
      <c r="B52" s="244" t="s">
        <v>15</v>
      </c>
      <c r="C52" s="244" t="s">
        <v>230</v>
      </c>
      <c r="D52" s="244" t="s">
        <v>5</v>
      </c>
      <c r="E52" s="245" t="s">
        <v>4</v>
      </c>
      <c r="F52" s="244" t="s">
        <v>16</v>
      </c>
      <c r="G52" s="244" t="s">
        <v>231</v>
      </c>
      <c r="H52" s="246" t="s">
        <v>2</v>
      </c>
      <c r="I52" s="247"/>
      <c r="J52" s="426" t="s">
        <v>278</v>
      </c>
      <c r="K52" s="123"/>
      <c r="L52" s="301">
        <v>2020</v>
      </c>
      <c r="M52" s="302">
        <v>2025</v>
      </c>
      <c r="N52" s="303">
        <v>2030</v>
      </c>
    </row>
    <row r="53" spans="1:14" x14ac:dyDescent="0.2">
      <c r="A53" s="134" t="s">
        <v>147</v>
      </c>
      <c r="B53" s="381">
        <v>996</v>
      </c>
      <c r="C53" s="169">
        <v>440</v>
      </c>
      <c r="D53" s="169">
        <v>365</v>
      </c>
      <c r="E53" s="169">
        <v>49</v>
      </c>
      <c r="F53" s="169">
        <v>142</v>
      </c>
      <c r="G53" s="169">
        <v>450</v>
      </c>
      <c r="H53" s="517">
        <v>546</v>
      </c>
      <c r="I53" s="145"/>
      <c r="J53" s="521">
        <v>278</v>
      </c>
      <c r="K53" s="123"/>
      <c r="L53" s="433">
        <v>80</v>
      </c>
      <c r="M53" s="434">
        <v>82</v>
      </c>
      <c r="N53" s="435">
        <v>85</v>
      </c>
    </row>
    <row r="54" spans="1:14" x14ac:dyDescent="0.2">
      <c r="A54" s="146" t="s">
        <v>241</v>
      </c>
      <c r="B54" s="451" t="s">
        <v>240</v>
      </c>
      <c r="C54" s="147" t="s">
        <v>240</v>
      </c>
      <c r="D54" s="147" t="s">
        <v>240</v>
      </c>
      <c r="E54" s="147" t="s">
        <v>240</v>
      </c>
      <c r="F54" s="147" t="s">
        <v>240</v>
      </c>
      <c r="G54" s="147" t="s">
        <v>240</v>
      </c>
      <c r="H54" s="452" t="s">
        <v>240</v>
      </c>
      <c r="I54" s="147"/>
      <c r="J54" s="427" t="s">
        <v>240</v>
      </c>
      <c r="K54" s="123"/>
      <c r="L54" s="433"/>
      <c r="M54" s="434"/>
      <c r="N54" s="435"/>
    </row>
    <row r="55" spans="1:14" ht="13.5" thickBot="1" x14ac:dyDescent="0.25">
      <c r="A55" s="137" t="s">
        <v>15</v>
      </c>
      <c r="B55" s="380">
        <f>B53</f>
        <v>996</v>
      </c>
      <c r="C55" s="148">
        <f t="shared" ref="C55:H55" si="4">C53</f>
        <v>440</v>
      </c>
      <c r="D55" s="148">
        <f t="shared" si="4"/>
        <v>365</v>
      </c>
      <c r="E55" s="148">
        <f t="shared" si="4"/>
        <v>49</v>
      </c>
      <c r="F55" s="148">
        <f t="shared" si="4"/>
        <v>142</v>
      </c>
      <c r="G55" s="148">
        <f t="shared" si="4"/>
        <v>450</v>
      </c>
      <c r="H55" s="149">
        <f t="shared" si="4"/>
        <v>546</v>
      </c>
      <c r="I55" s="145"/>
      <c r="J55" s="428">
        <f>SUM(J53:J54)</f>
        <v>278</v>
      </c>
      <c r="K55" s="123"/>
      <c r="L55" s="436">
        <f>SUM(L53:L54)</f>
        <v>80</v>
      </c>
      <c r="M55" s="437">
        <f t="shared" ref="M55:N55" si="5">SUM(M53:M54)</f>
        <v>82</v>
      </c>
      <c r="N55" s="438">
        <f t="shared" si="5"/>
        <v>85</v>
      </c>
    </row>
    <row r="56" spans="1:14" ht="14.25" thickTop="1" thickBot="1" x14ac:dyDescent="0.25">
      <c r="I56" s="83"/>
      <c r="J56" s="123"/>
      <c r="K56" s="123"/>
    </row>
    <row r="57" spans="1:14" ht="26.25" thickTop="1" x14ac:dyDescent="0.2">
      <c r="A57" s="199" t="s">
        <v>29</v>
      </c>
      <c r="B57" s="375" t="s">
        <v>15</v>
      </c>
      <c r="C57" s="375" t="s">
        <v>230</v>
      </c>
      <c r="D57" s="375" t="s">
        <v>5</v>
      </c>
      <c r="E57" s="376" t="s">
        <v>4</v>
      </c>
      <c r="F57" s="375" t="s">
        <v>16</v>
      </c>
      <c r="G57" s="375" t="s">
        <v>231</v>
      </c>
      <c r="H57" s="377" t="s">
        <v>2</v>
      </c>
      <c r="I57" s="247"/>
      <c r="J57" s="425" t="s">
        <v>278</v>
      </c>
      <c r="K57" s="123"/>
      <c r="L57" s="301">
        <v>2020</v>
      </c>
      <c r="M57" s="302">
        <v>2025</v>
      </c>
      <c r="N57" s="303">
        <v>2030</v>
      </c>
    </row>
    <row r="58" spans="1:14" x14ac:dyDescent="0.2">
      <c r="A58" s="134" t="s">
        <v>62</v>
      </c>
      <c r="B58" s="381">
        <v>309</v>
      </c>
      <c r="C58" s="169"/>
      <c r="D58" s="169"/>
      <c r="E58" s="169"/>
      <c r="F58" s="169"/>
      <c r="G58" s="169"/>
      <c r="H58" s="517"/>
      <c r="I58" s="150"/>
      <c r="J58" s="521">
        <v>145</v>
      </c>
      <c r="K58" s="123"/>
      <c r="L58" s="433">
        <v>370</v>
      </c>
      <c r="M58" s="434">
        <v>570</v>
      </c>
      <c r="N58" s="435">
        <v>670</v>
      </c>
    </row>
    <row r="59" spans="1:14" x14ac:dyDescent="0.2">
      <c r="A59" s="134" t="s">
        <v>63</v>
      </c>
      <c r="B59" s="282">
        <v>622</v>
      </c>
      <c r="C59" s="126"/>
      <c r="D59" s="126"/>
      <c r="E59" s="126"/>
      <c r="F59" s="126"/>
      <c r="G59" s="126"/>
      <c r="H59" s="227"/>
      <c r="I59" s="150"/>
      <c r="J59" s="519">
        <v>250</v>
      </c>
      <c r="K59" s="123"/>
      <c r="L59" s="433">
        <v>670</v>
      </c>
      <c r="M59" s="434">
        <v>670</v>
      </c>
      <c r="N59" s="435">
        <v>670</v>
      </c>
    </row>
    <row r="60" spans="1:14" x14ac:dyDescent="0.2">
      <c r="A60" s="134" t="s">
        <v>66</v>
      </c>
      <c r="B60" s="282">
        <v>2308</v>
      </c>
      <c r="C60" s="126"/>
      <c r="D60" s="126"/>
      <c r="E60" s="126"/>
      <c r="F60" s="126"/>
      <c r="G60" s="126"/>
      <c r="H60" s="227"/>
      <c r="I60" s="150"/>
      <c r="J60" s="519">
        <v>822</v>
      </c>
      <c r="K60" s="123"/>
      <c r="L60" s="433">
        <v>2300</v>
      </c>
      <c r="M60" s="434">
        <v>2200</v>
      </c>
      <c r="N60" s="435">
        <v>2300</v>
      </c>
    </row>
    <row r="61" spans="1:14" x14ac:dyDescent="0.2">
      <c r="A61" s="134" t="s">
        <v>65</v>
      </c>
      <c r="B61" s="282">
        <v>634</v>
      </c>
      <c r="C61" s="126"/>
      <c r="D61" s="126"/>
      <c r="E61" s="126"/>
      <c r="F61" s="126"/>
      <c r="G61" s="126"/>
      <c r="H61" s="227"/>
      <c r="I61" s="150"/>
      <c r="J61" s="519">
        <v>106</v>
      </c>
      <c r="K61" s="123"/>
      <c r="L61" s="433">
        <v>635</v>
      </c>
      <c r="M61" s="434">
        <v>635</v>
      </c>
      <c r="N61" s="435">
        <v>635</v>
      </c>
    </row>
    <row r="62" spans="1:14" x14ac:dyDescent="0.2">
      <c r="A62" s="134" t="s">
        <v>61</v>
      </c>
      <c r="B62" s="282">
        <v>865</v>
      </c>
      <c r="C62" s="126"/>
      <c r="D62" s="126"/>
      <c r="E62" s="126"/>
      <c r="F62" s="126"/>
      <c r="G62" s="126"/>
      <c r="H62" s="227"/>
      <c r="I62" s="150"/>
      <c r="J62" s="519">
        <v>229</v>
      </c>
      <c r="K62" s="123"/>
      <c r="L62" s="433">
        <v>945</v>
      </c>
      <c r="M62" s="434">
        <v>979</v>
      </c>
      <c r="N62" s="435">
        <v>1018</v>
      </c>
    </row>
    <row r="63" spans="1:14" x14ac:dyDescent="0.2">
      <c r="A63" s="136" t="s">
        <v>64</v>
      </c>
      <c r="B63" s="282">
        <v>284</v>
      </c>
      <c r="C63" s="126"/>
      <c r="D63" s="126"/>
      <c r="E63" s="126"/>
      <c r="F63" s="126"/>
      <c r="G63" s="126"/>
      <c r="H63" s="227"/>
      <c r="I63" s="150"/>
      <c r="J63" s="520">
        <v>110</v>
      </c>
      <c r="K63" s="123"/>
      <c r="L63" s="433">
        <v>300</v>
      </c>
      <c r="M63" s="434">
        <v>350</v>
      </c>
      <c r="N63" s="435">
        <v>400</v>
      </c>
    </row>
    <row r="64" spans="1:14" ht="13.5" thickBot="1" x14ac:dyDescent="0.25">
      <c r="A64" s="137" t="s">
        <v>15</v>
      </c>
      <c r="B64" s="380">
        <v>5022</v>
      </c>
      <c r="C64" s="148">
        <v>1572</v>
      </c>
      <c r="D64" s="148">
        <v>2320</v>
      </c>
      <c r="E64" s="148">
        <v>443</v>
      </c>
      <c r="F64" s="148">
        <v>687</v>
      </c>
      <c r="G64" s="148">
        <v>1960</v>
      </c>
      <c r="H64" s="149">
        <v>3062</v>
      </c>
      <c r="I64" s="145"/>
      <c r="J64" s="424">
        <f>SUM(J58:J63)</f>
        <v>1662</v>
      </c>
      <c r="K64" s="123"/>
      <c r="L64" s="436">
        <f>SUM(L58:L63)</f>
        <v>5220</v>
      </c>
      <c r="M64" s="437">
        <f t="shared" ref="M64:N64" si="6">SUM(M58:M63)</f>
        <v>5404</v>
      </c>
      <c r="N64" s="438">
        <f t="shared" si="6"/>
        <v>5693</v>
      </c>
    </row>
    <row r="65" spans="1:14" ht="14.25" thickTop="1" thickBot="1" x14ac:dyDescent="0.25">
      <c r="A65" s="152"/>
      <c r="B65" s="151"/>
      <c r="C65" s="151"/>
      <c r="D65" s="151"/>
      <c r="E65" s="151"/>
      <c r="F65" s="151"/>
      <c r="G65" s="151"/>
      <c r="H65" s="151"/>
      <c r="I65" s="145"/>
      <c r="J65" s="429"/>
      <c r="K65" s="123"/>
    </row>
    <row r="66" spans="1:14" ht="26.25" thickTop="1" x14ac:dyDescent="0.2">
      <c r="A66" s="33" t="s">
        <v>263</v>
      </c>
      <c r="B66" s="244" t="s">
        <v>15</v>
      </c>
      <c r="C66" s="244" t="s">
        <v>230</v>
      </c>
      <c r="D66" s="244" t="s">
        <v>5</v>
      </c>
      <c r="E66" s="245" t="s">
        <v>4</v>
      </c>
      <c r="F66" s="244" t="s">
        <v>16</v>
      </c>
      <c r="G66" s="244" t="s">
        <v>231</v>
      </c>
      <c r="H66" s="246" t="s">
        <v>2</v>
      </c>
      <c r="I66" s="247"/>
      <c r="J66" s="426" t="s">
        <v>278</v>
      </c>
      <c r="K66" s="123"/>
      <c r="L66" s="301">
        <v>2020</v>
      </c>
      <c r="M66" s="302">
        <v>2025</v>
      </c>
      <c r="N66" s="303">
        <v>2030</v>
      </c>
    </row>
    <row r="67" spans="1:14" x14ac:dyDescent="0.2">
      <c r="A67" s="153" t="s">
        <v>262</v>
      </c>
      <c r="B67" s="148">
        <f>B38+B50+B55</f>
        <v>46449</v>
      </c>
      <c r="C67" s="148">
        <f t="shared" ref="C67:H67" si="7">C38+C50+C55</f>
        <v>8250</v>
      </c>
      <c r="D67" s="148">
        <f t="shared" si="7"/>
        <v>32426</v>
      </c>
      <c r="E67" s="148">
        <f t="shared" si="7"/>
        <v>2124</v>
      </c>
      <c r="F67" s="148">
        <f t="shared" si="7"/>
        <v>3649</v>
      </c>
      <c r="G67" s="148">
        <f t="shared" si="7"/>
        <v>20380</v>
      </c>
      <c r="H67" s="149">
        <f t="shared" si="7"/>
        <v>26069</v>
      </c>
      <c r="I67" s="145"/>
      <c r="J67" s="428">
        <v>24962</v>
      </c>
      <c r="K67" s="123"/>
      <c r="L67" s="433">
        <f>L38+L50+L55</f>
        <v>50876</v>
      </c>
      <c r="M67" s="434">
        <f t="shared" ref="M67:N67" si="8">M38+M50+M55</f>
        <v>60794</v>
      </c>
      <c r="N67" s="435">
        <f t="shared" si="8"/>
        <v>72965</v>
      </c>
    </row>
    <row r="68" spans="1:14" ht="13.5" thickBot="1" x14ac:dyDescent="0.25">
      <c r="A68" s="153" t="s">
        <v>261</v>
      </c>
      <c r="B68" s="148">
        <f>B67+B64</f>
        <v>51471</v>
      </c>
      <c r="C68" s="148">
        <f t="shared" ref="C68:H68" si="9">C67+C64</f>
        <v>9822</v>
      </c>
      <c r="D68" s="148">
        <f t="shared" si="9"/>
        <v>34746</v>
      </c>
      <c r="E68" s="148">
        <f t="shared" si="9"/>
        <v>2567</v>
      </c>
      <c r="F68" s="148">
        <f t="shared" si="9"/>
        <v>4336</v>
      </c>
      <c r="G68" s="148">
        <f t="shared" si="9"/>
        <v>22340</v>
      </c>
      <c r="H68" s="149">
        <f t="shared" si="9"/>
        <v>29131</v>
      </c>
      <c r="I68" s="145"/>
      <c r="J68" s="428">
        <f>SUM(J38,J50,J55,J64)</f>
        <v>26244</v>
      </c>
      <c r="K68" s="123"/>
      <c r="L68" s="436">
        <f>L38+L50+L55+L64</f>
        <v>56096</v>
      </c>
      <c r="M68" s="437">
        <f t="shared" ref="M68:N68" si="10">M38+M50+M55+M64</f>
        <v>66198</v>
      </c>
      <c r="N68" s="438">
        <f t="shared" si="10"/>
        <v>78658</v>
      </c>
    </row>
    <row r="69" spans="1:14" ht="13.5" thickTop="1" x14ac:dyDescent="0.2">
      <c r="A69" s="154"/>
      <c r="B69" s="145"/>
      <c r="C69" s="145"/>
      <c r="D69" s="145"/>
      <c r="E69" s="145"/>
      <c r="F69" s="145"/>
      <c r="G69" s="145"/>
      <c r="H69" s="145"/>
      <c r="I69" s="145"/>
      <c r="J69" s="156"/>
      <c r="K69" s="123"/>
    </row>
    <row r="70" spans="1:14" x14ac:dyDescent="0.2">
      <c r="A70" s="440"/>
      <c r="B70" s="440"/>
      <c r="C70" s="440"/>
      <c r="D70" s="440"/>
      <c r="E70" s="440"/>
      <c r="F70" s="440"/>
      <c r="G70" s="440"/>
      <c r="H70" s="440"/>
      <c r="I70" s="440"/>
      <c r="J70" s="82"/>
      <c r="K70" s="82"/>
    </row>
    <row r="72" spans="1:14" x14ac:dyDescent="0.2">
      <c r="A72" s="410" t="s">
        <v>400</v>
      </c>
      <c r="B72" s="411"/>
      <c r="C72" s="411"/>
      <c r="D72" s="411"/>
      <c r="E72" s="411"/>
      <c r="F72" s="411"/>
      <c r="G72" s="411"/>
      <c r="H72" s="412"/>
    </row>
    <row r="73" spans="1:14" x14ac:dyDescent="0.2">
      <c r="A73" s="410" t="s">
        <v>333</v>
      </c>
      <c r="B73" s="411"/>
      <c r="C73" s="411"/>
      <c r="D73" s="411"/>
      <c r="E73" s="411"/>
      <c r="F73" s="411"/>
      <c r="G73" s="411"/>
      <c r="H73" s="412"/>
      <c r="I73" s="123"/>
    </row>
    <row r="74" spans="1:14" x14ac:dyDescent="0.2">
      <c r="A74" s="258"/>
      <c r="B74" s="174"/>
      <c r="C74" s="174"/>
      <c r="D74" s="174"/>
      <c r="E74" s="174"/>
      <c r="F74" s="259"/>
      <c r="G74" s="174"/>
      <c r="H74" s="260"/>
      <c r="I74" s="83"/>
    </row>
    <row r="75" spans="1:14" ht="25.5" x14ac:dyDescent="0.2">
      <c r="A75" s="118"/>
      <c r="B75" s="250" t="s">
        <v>15</v>
      </c>
      <c r="C75" s="250" t="s">
        <v>3</v>
      </c>
      <c r="D75" s="250" t="s">
        <v>5</v>
      </c>
      <c r="E75" s="249" t="s">
        <v>4</v>
      </c>
      <c r="F75" s="250" t="s">
        <v>16</v>
      </c>
      <c r="G75" s="250" t="s">
        <v>1</v>
      </c>
      <c r="H75" s="503" t="s">
        <v>2</v>
      </c>
      <c r="I75" s="74"/>
      <c r="J75" s="248" t="s">
        <v>238</v>
      </c>
      <c r="K75" s="430"/>
    </row>
    <row r="76" spans="1:14" x14ac:dyDescent="0.2">
      <c r="A76" s="124" t="s">
        <v>39</v>
      </c>
      <c r="B76" s="125">
        <v>7539</v>
      </c>
      <c r="C76" s="125">
        <v>1194</v>
      </c>
      <c r="D76" s="125">
        <v>5860</v>
      </c>
      <c r="E76" s="125">
        <v>248</v>
      </c>
      <c r="F76" s="125">
        <v>237</v>
      </c>
      <c r="G76" s="125">
        <v>4750</v>
      </c>
      <c r="H76" s="125">
        <v>2789</v>
      </c>
      <c r="I76" s="126"/>
      <c r="J76" s="125">
        <v>2934</v>
      </c>
      <c r="K76" s="282"/>
    </row>
    <row r="77" spans="1:14" x14ac:dyDescent="0.2">
      <c r="A77" s="124" t="s">
        <v>235</v>
      </c>
      <c r="B77" s="127">
        <v>18206</v>
      </c>
      <c r="C77" s="127">
        <v>2957</v>
      </c>
      <c r="D77" s="127">
        <v>13633</v>
      </c>
      <c r="E77" s="127">
        <v>832</v>
      </c>
      <c r="F77" s="127">
        <v>784</v>
      </c>
      <c r="G77" s="127">
        <v>7182</v>
      </c>
      <c r="H77" s="127">
        <v>11024</v>
      </c>
      <c r="I77" s="126"/>
      <c r="J77" s="127">
        <v>10963</v>
      </c>
      <c r="K77" s="282"/>
    </row>
    <row r="78" spans="1:14" x14ac:dyDescent="0.2">
      <c r="A78" s="124" t="s">
        <v>40</v>
      </c>
      <c r="B78" s="127">
        <v>18979</v>
      </c>
      <c r="C78" s="127">
        <v>4037</v>
      </c>
      <c r="D78" s="127">
        <v>12233</v>
      </c>
      <c r="E78" s="127">
        <v>1017</v>
      </c>
      <c r="F78" s="127">
        <v>1692</v>
      </c>
      <c r="G78" s="127">
        <v>7688</v>
      </c>
      <c r="H78" s="127">
        <v>11291</v>
      </c>
      <c r="I78" s="126"/>
      <c r="J78" s="125">
        <v>12347</v>
      </c>
      <c r="K78" s="282"/>
    </row>
    <row r="79" spans="1:14" x14ac:dyDescent="0.2">
      <c r="A79" s="124" t="s">
        <v>236</v>
      </c>
      <c r="B79" s="127">
        <v>6747</v>
      </c>
      <c r="C79" s="127">
        <v>1634</v>
      </c>
      <c r="D79" s="127">
        <v>3020</v>
      </c>
      <c r="E79" s="127">
        <v>470</v>
      </c>
      <c r="F79" s="127">
        <v>1623</v>
      </c>
      <c r="G79" s="127">
        <v>2720</v>
      </c>
      <c r="H79" s="127">
        <v>4027</v>
      </c>
      <c r="I79" s="126"/>
      <c r="J79" s="128" t="s">
        <v>240</v>
      </c>
      <c r="K79" s="431"/>
    </row>
    <row r="80" spans="1:14" x14ac:dyDescent="0.2">
      <c r="A80" s="261" t="s">
        <v>15</v>
      </c>
      <c r="B80" s="129">
        <v>51471</v>
      </c>
      <c r="C80" s="129">
        <v>9822</v>
      </c>
      <c r="D80" s="129">
        <v>34746</v>
      </c>
      <c r="E80" s="129">
        <v>2567</v>
      </c>
      <c r="F80" s="129">
        <v>4336</v>
      </c>
      <c r="G80" s="129">
        <v>22340</v>
      </c>
      <c r="H80" s="129">
        <v>29131</v>
      </c>
      <c r="I80" s="130"/>
      <c r="J80" s="129">
        <f>SUM(J76:J79)</f>
        <v>26244</v>
      </c>
      <c r="K80" s="282"/>
    </row>
    <row r="81" spans="1:11" x14ac:dyDescent="0.2">
      <c r="A81" s="131"/>
      <c r="B81" s="130"/>
      <c r="C81" s="130"/>
      <c r="D81" s="130"/>
      <c r="E81" s="130"/>
      <c r="F81" s="130"/>
      <c r="G81" s="130"/>
      <c r="H81" s="130"/>
      <c r="I81" s="130"/>
      <c r="J81" s="130"/>
      <c r="K81" s="126"/>
    </row>
    <row r="82" spans="1:11" x14ac:dyDescent="0.2">
      <c r="A82" s="413" t="s">
        <v>401</v>
      </c>
      <c r="B82" s="414"/>
      <c r="C82" s="414"/>
      <c r="D82" s="414"/>
      <c r="E82" s="415"/>
      <c r="F82" s="122"/>
      <c r="G82" s="123"/>
    </row>
    <row r="83" spans="1:11" x14ac:dyDescent="0.2">
      <c r="A83" s="402" t="s">
        <v>334</v>
      </c>
      <c r="B83" s="403"/>
      <c r="C83" s="403"/>
      <c r="D83" s="403"/>
      <c r="E83" s="404"/>
      <c r="F83" s="122"/>
      <c r="G83" s="82"/>
    </row>
    <row r="84" spans="1:11" x14ac:dyDescent="0.2">
      <c r="A84" s="405" t="s">
        <v>335</v>
      </c>
      <c r="B84" s="406"/>
      <c r="C84" s="406"/>
      <c r="D84" s="406"/>
      <c r="E84" s="407"/>
      <c r="F84" s="122"/>
      <c r="G84" s="123"/>
      <c r="H84" s="123"/>
    </row>
    <row r="85" spans="1:11" x14ac:dyDescent="0.2">
      <c r="A85" s="200"/>
      <c r="B85" s="262"/>
      <c r="C85" s="263"/>
      <c r="D85" s="263"/>
      <c r="E85" s="264"/>
      <c r="F85" s="123"/>
      <c r="G85" s="123"/>
      <c r="H85" s="123"/>
    </row>
    <row r="86" spans="1:11" x14ac:dyDescent="0.2">
      <c r="A86" s="408"/>
      <c r="B86" s="409"/>
      <c r="C86" s="249" t="s">
        <v>15</v>
      </c>
      <c r="D86" s="250" t="s">
        <v>239</v>
      </c>
      <c r="E86" s="250" t="s">
        <v>37</v>
      </c>
    </row>
    <row r="87" spans="1:11" x14ac:dyDescent="0.2">
      <c r="A87" s="419" t="s">
        <v>11</v>
      </c>
      <c r="B87" s="420"/>
      <c r="C87" s="432">
        <v>240521</v>
      </c>
      <c r="D87" s="158">
        <f>B19</f>
        <v>124424</v>
      </c>
      <c r="E87" s="423">
        <f>D87/C87</f>
        <v>0.51731033880617494</v>
      </c>
    </row>
    <row r="88" spans="1:11" x14ac:dyDescent="0.2">
      <c r="A88" s="421" t="s">
        <v>336</v>
      </c>
      <c r="B88" s="422"/>
      <c r="C88" s="158">
        <v>44871</v>
      </c>
      <c r="D88" s="158">
        <v>28094</v>
      </c>
      <c r="E88" s="423">
        <f t="shared" ref="E88:E89" si="11">D88/C88</f>
        <v>0.62610594816251031</v>
      </c>
    </row>
    <row r="89" spans="1:11" ht="12.75" customHeight="1" x14ac:dyDescent="0.2">
      <c r="A89" s="400" t="s">
        <v>337</v>
      </c>
      <c r="B89" s="401"/>
      <c r="C89" s="158">
        <f>B80</f>
        <v>51471</v>
      </c>
      <c r="D89" s="158">
        <f>J80</f>
        <v>26244</v>
      </c>
      <c r="E89" s="423">
        <f t="shared" si="11"/>
        <v>0.50987934953663228</v>
      </c>
    </row>
    <row r="90" spans="1:11" x14ac:dyDescent="0.2">
      <c r="A90" s="154"/>
      <c r="B90" s="145"/>
      <c r="C90" s="145"/>
      <c r="D90" s="145"/>
      <c r="E90" s="145"/>
      <c r="F90" s="145"/>
      <c r="G90" s="145"/>
      <c r="H90" s="145"/>
      <c r="I90" s="145"/>
      <c r="J90" s="145"/>
    </row>
    <row r="91" spans="1:11" x14ac:dyDescent="0.2">
      <c r="A91" s="155" t="s">
        <v>304</v>
      </c>
      <c r="G91" s="142"/>
      <c r="H91" s="142"/>
      <c r="I91" s="142"/>
      <c r="J91" s="156"/>
    </row>
    <row r="92" spans="1:11" x14ac:dyDescent="0.2">
      <c r="A92" s="155" t="s">
        <v>312</v>
      </c>
      <c r="G92" s="142"/>
      <c r="H92" s="142"/>
      <c r="I92" s="142"/>
      <c r="J92" s="156"/>
    </row>
    <row r="93" spans="1:11" x14ac:dyDescent="0.2">
      <c r="A93" s="8" t="s">
        <v>274</v>
      </c>
      <c r="G93" s="142"/>
      <c r="H93" s="142"/>
      <c r="I93" s="142"/>
      <c r="J93" s="142"/>
    </row>
    <row r="94" spans="1:11" x14ac:dyDescent="0.2">
      <c r="A94" s="8" t="s">
        <v>320</v>
      </c>
    </row>
    <row r="95" spans="1:11" x14ac:dyDescent="0.2">
      <c r="J95" s="10" t="s">
        <v>31</v>
      </c>
    </row>
  </sheetData>
  <sortState ref="A24:N37">
    <sortCondition ref="A24"/>
  </sortState>
  <mergeCells count="6">
    <mergeCell ref="A21:H21"/>
    <mergeCell ref="A1:N1"/>
    <mergeCell ref="A2:N2"/>
    <mergeCell ref="A3:N3"/>
    <mergeCell ref="A4:N8"/>
    <mergeCell ref="L21:N21"/>
  </mergeCells>
  <hyperlinks>
    <hyperlink ref="J95" location="Contents!A1" display="Back to Contents"/>
  </hyperlinks>
  <pageMargins left="0.25" right="0.25" top="0.75" bottom="0.75" header="0.3" footer="0.3"/>
  <pageSetup scale="47" orientation="portrait"/>
  <ignoredErrors>
    <ignoredError sqref="L50:N50 L55:N55 L64:N64"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5"/>
  <sheetViews>
    <sheetView workbookViewId="0">
      <selection activeCell="C21" sqref="C21"/>
    </sheetView>
  </sheetViews>
  <sheetFormatPr defaultColWidth="9.140625" defaultRowHeight="14.25" x14ac:dyDescent="0.2"/>
  <cols>
    <col min="1" max="1" width="37.7109375" style="8" customWidth="1"/>
    <col min="2" max="8" width="15.7109375" style="8" customWidth="1"/>
    <col min="9" max="9" width="5.7109375" style="8" customWidth="1"/>
    <col min="10" max="11" width="15.42578125" style="8" customWidth="1"/>
    <col min="12" max="12" width="14.7109375" style="8" customWidth="1"/>
    <col min="13" max="17" width="10.7109375" style="1" customWidth="1"/>
    <col min="18" max="18" width="6.42578125" style="1" customWidth="1"/>
    <col min="19" max="20" width="14.85546875" style="1" customWidth="1"/>
    <col min="21" max="22" width="15.7109375" style="1" customWidth="1"/>
    <col min="23" max="23" width="11.42578125" style="1" bestFit="1" customWidth="1"/>
    <col min="24" max="16384" width="9.140625" style="1"/>
  </cols>
  <sheetData>
    <row r="1" spans="1:23" x14ac:dyDescent="0.2">
      <c r="A1" s="545" t="s">
        <v>23</v>
      </c>
      <c r="B1" s="546"/>
      <c r="C1" s="546"/>
      <c r="D1" s="546"/>
      <c r="E1" s="546"/>
      <c r="F1" s="546"/>
      <c r="G1" s="546"/>
      <c r="H1" s="546"/>
      <c r="I1" s="546"/>
      <c r="J1" s="546"/>
      <c r="K1" s="547"/>
      <c r="L1" s="353"/>
      <c r="M1" s="159"/>
      <c r="N1" s="80"/>
      <c r="O1" s="80"/>
      <c r="P1" s="80"/>
      <c r="Q1" s="80"/>
      <c r="R1" s="80"/>
      <c r="S1" s="80"/>
      <c r="T1" s="80"/>
      <c r="U1" s="80"/>
      <c r="V1" s="80"/>
      <c r="W1" s="80"/>
    </row>
    <row r="2" spans="1:23" x14ac:dyDescent="0.2">
      <c r="A2" s="589"/>
      <c r="B2" s="590"/>
      <c r="C2" s="590"/>
      <c r="D2" s="590"/>
      <c r="E2" s="590"/>
      <c r="F2" s="590"/>
      <c r="G2" s="590"/>
      <c r="H2" s="590"/>
      <c r="I2" s="590"/>
      <c r="J2" s="590"/>
      <c r="K2" s="591"/>
      <c r="L2" s="82"/>
      <c r="M2" s="5"/>
      <c r="N2" s="5"/>
      <c r="O2" s="5"/>
      <c r="P2" s="5"/>
      <c r="Q2" s="5"/>
      <c r="R2" s="5"/>
      <c r="S2" s="5"/>
      <c r="T2" s="5"/>
      <c r="U2" s="5"/>
      <c r="V2" s="5"/>
      <c r="W2" s="80"/>
    </row>
    <row r="3" spans="1:23" s="80" customFormat="1" ht="15" customHeight="1" x14ac:dyDescent="0.2">
      <c r="A3" s="545" t="s">
        <v>338</v>
      </c>
      <c r="B3" s="546"/>
      <c r="C3" s="546"/>
      <c r="D3" s="546"/>
      <c r="E3" s="546"/>
      <c r="F3" s="546"/>
      <c r="G3" s="546"/>
      <c r="H3" s="546"/>
      <c r="I3" s="546"/>
      <c r="J3" s="546"/>
      <c r="K3" s="547"/>
      <c r="L3" s="82"/>
      <c r="M3" s="5"/>
      <c r="N3" s="5"/>
      <c r="O3" s="5"/>
      <c r="P3" s="5"/>
      <c r="Q3" s="5"/>
      <c r="R3" s="5"/>
      <c r="S3" s="5"/>
      <c r="T3" s="5"/>
    </row>
    <row r="4" spans="1:23" s="80" customFormat="1" ht="15" customHeight="1" x14ac:dyDescent="0.2">
      <c r="A4" s="633" t="s">
        <v>427</v>
      </c>
      <c r="B4" s="634"/>
      <c r="C4" s="634"/>
      <c r="D4" s="634"/>
      <c r="E4" s="634"/>
      <c r="F4" s="634"/>
      <c r="G4" s="634"/>
      <c r="H4" s="634"/>
      <c r="I4" s="634"/>
      <c r="J4" s="634"/>
      <c r="K4" s="635"/>
      <c r="L4" s="82"/>
      <c r="M4" s="5"/>
      <c r="N4" s="5"/>
      <c r="O4" s="5"/>
      <c r="P4" s="5"/>
      <c r="Q4" s="5"/>
      <c r="R4" s="5"/>
      <c r="S4" s="5"/>
      <c r="T4" s="5"/>
    </row>
    <row r="5" spans="1:23" s="80" customFormat="1" x14ac:dyDescent="0.2">
      <c r="A5" s="636"/>
      <c r="B5" s="637"/>
      <c r="C5" s="637"/>
      <c r="D5" s="637"/>
      <c r="E5" s="637"/>
      <c r="F5" s="637"/>
      <c r="G5" s="637"/>
      <c r="H5" s="637"/>
      <c r="I5" s="637"/>
      <c r="J5" s="637"/>
      <c r="K5" s="638"/>
      <c r="L5" s="82"/>
      <c r="M5" s="5"/>
      <c r="N5" s="5"/>
      <c r="O5" s="5"/>
      <c r="P5" s="5"/>
      <c r="Q5" s="5"/>
      <c r="R5" s="5"/>
      <c r="S5" s="5"/>
      <c r="T5" s="5"/>
    </row>
    <row r="6" spans="1:23" s="80" customFormat="1" x14ac:dyDescent="0.2">
      <c r="A6" s="636"/>
      <c r="B6" s="637"/>
      <c r="C6" s="637"/>
      <c r="D6" s="637"/>
      <c r="E6" s="637"/>
      <c r="F6" s="637"/>
      <c r="G6" s="637"/>
      <c r="H6" s="637"/>
      <c r="I6" s="637"/>
      <c r="J6" s="637"/>
      <c r="K6" s="638"/>
      <c r="L6" s="82"/>
      <c r="M6" s="5"/>
      <c r="N6" s="5"/>
      <c r="O6" s="5"/>
      <c r="P6" s="5"/>
      <c r="Q6" s="5"/>
      <c r="R6" s="5"/>
      <c r="S6" s="5"/>
      <c r="T6" s="5"/>
    </row>
    <row r="7" spans="1:23" s="80" customFormat="1" x14ac:dyDescent="0.2">
      <c r="A7" s="636"/>
      <c r="B7" s="637"/>
      <c r="C7" s="637"/>
      <c r="D7" s="637"/>
      <c r="E7" s="637"/>
      <c r="F7" s="637"/>
      <c r="G7" s="637"/>
      <c r="H7" s="637"/>
      <c r="I7" s="637"/>
      <c r="J7" s="637"/>
      <c r="K7" s="638"/>
      <c r="L7" s="82"/>
      <c r="M7" s="5"/>
      <c r="N7" s="5"/>
      <c r="O7" s="5"/>
      <c r="P7" s="5"/>
      <c r="Q7" s="5"/>
      <c r="R7" s="5"/>
      <c r="S7" s="5"/>
      <c r="T7" s="5"/>
    </row>
    <row r="8" spans="1:23" s="80" customFormat="1" ht="31.35" customHeight="1" x14ac:dyDescent="0.2">
      <c r="A8" s="639"/>
      <c r="B8" s="640"/>
      <c r="C8" s="640"/>
      <c r="D8" s="640"/>
      <c r="E8" s="640"/>
      <c r="F8" s="640"/>
      <c r="G8" s="640"/>
      <c r="H8" s="640"/>
      <c r="I8" s="640"/>
      <c r="J8" s="640"/>
      <c r="K8" s="641"/>
      <c r="L8" s="82"/>
      <c r="M8" s="5"/>
      <c r="N8" s="5"/>
      <c r="O8" s="5"/>
      <c r="P8" s="5"/>
      <c r="Q8" s="5"/>
      <c r="R8" s="5"/>
    </row>
    <row r="9" spans="1:23" s="80" customFormat="1" x14ac:dyDescent="0.2">
      <c r="A9" s="493"/>
      <c r="B9" s="493"/>
      <c r="C9" s="493"/>
      <c r="D9" s="493"/>
      <c r="E9" s="493"/>
      <c r="F9" s="493"/>
      <c r="G9" s="493"/>
      <c r="H9" s="493"/>
      <c r="I9" s="493"/>
      <c r="J9" s="82"/>
      <c r="K9" s="123"/>
      <c r="L9" s="82"/>
      <c r="M9" s="5"/>
      <c r="N9" s="5"/>
      <c r="O9" s="5"/>
      <c r="P9" s="5"/>
      <c r="Q9" s="5"/>
      <c r="R9" s="5"/>
    </row>
    <row r="10" spans="1:23" s="80" customFormat="1" x14ac:dyDescent="0.2">
      <c r="A10" s="616" t="s">
        <v>402</v>
      </c>
      <c r="B10" s="617"/>
      <c r="C10" s="617"/>
      <c r="D10" s="617"/>
      <c r="E10" s="617"/>
      <c r="F10" s="617"/>
      <c r="G10" s="617"/>
      <c r="H10" s="618"/>
      <c r="I10" s="166"/>
      <c r="J10" s="82"/>
      <c r="K10" s="8"/>
      <c r="L10" s="82"/>
      <c r="M10" s="5"/>
      <c r="N10" s="5"/>
      <c r="O10" s="5"/>
      <c r="P10" s="5"/>
      <c r="Q10" s="5"/>
      <c r="R10" s="5"/>
    </row>
    <row r="11" spans="1:23" s="80" customFormat="1" x14ac:dyDescent="0.2">
      <c r="A11" s="624"/>
      <c r="B11" s="625"/>
      <c r="C11" s="625"/>
      <c r="D11" s="625"/>
      <c r="E11" s="625"/>
      <c r="F11" s="625"/>
      <c r="G11" s="625"/>
      <c r="H11" s="626"/>
      <c r="I11" s="166"/>
      <c r="J11" s="82"/>
      <c r="K11" s="8"/>
      <c r="L11" s="82"/>
      <c r="M11" s="5"/>
      <c r="N11" s="5"/>
      <c r="O11" s="5"/>
      <c r="P11" s="5"/>
      <c r="Q11" s="5"/>
      <c r="R11" s="5"/>
    </row>
    <row r="12" spans="1:23" s="80" customFormat="1" ht="25.5" x14ac:dyDescent="0.2">
      <c r="A12" s="199" t="s">
        <v>233</v>
      </c>
      <c r="B12" s="375" t="s">
        <v>15</v>
      </c>
      <c r="C12" s="375" t="s">
        <v>230</v>
      </c>
      <c r="D12" s="375" t="s">
        <v>5</v>
      </c>
      <c r="E12" s="376" t="s">
        <v>4</v>
      </c>
      <c r="F12" s="375" t="s">
        <v>16</v>
      </c>
      <c r="G12" s="375" t="s">
        <v>231</v>
      </c>
      <c r="H12" s="377" t="s">
        <v>2</v>
      </c>
      <c r="I12" s="166"/>
      <c r="J12" s="378" t="s">
        <v>260</v>
      </c>
      <c r="K12" s="8"/>
      <c r="L12" s="82"/>
      <c r="M12" s="5"/>
      <c r="N12" s="5"/>
      <c r="O12" s="5"/>
      <c r="P12" s="5"/>
      <c r="Q12" s="5"/>
      <c r="R12" s="5"/>
    </row>
    <row r="13" spans="1:23" s="80" customFormat="1" x14ac:dyDescent="0.2">
      <c r="A13" s="144" t="s">
        <v>44</v>
      </c>
      <c r="B13" s="381">
        <f>'Comp by Inst Reg-counts'!B24</f>
        <v>305</v>
      </c>
      <c r="C13" s="170">
        <f>'Comp by Inst Reg-counts'!C24/'Comp by Inst Reg-percent'!$B13</f>
        <v>0.35081967213114756</v>
      </c>
      <c r="D13" s="170">
        <f>'Comp by Inst Reg-counts'!D24/'Comp by Inst Reg-percent'!$B13</f>
        <v>0.52459016393442626</v>
      </c>
      <c r="E13" s="170">
        <f>'Comp by Inst Reg-counts'!E24/'Comp by Inst Reg-percent'!$B13</f>
        <v>7.8688524590163941E-2</v>
      </c>
      <c r="F13" s="170">
        <f>'Comp by Inst Reg-counts'!F24/'Comp by Inst Reg-percent'!$B13</f>
        <v>4.5901639344262293E-2</v>
      </c>
      <c r="G13" s="170">
        <f>'Comp by Inst Reg-counts'!G24/'Comp by Inst Reg-percent'!$B13</f>
        <v>0.41311475409836068</v>
      </c>
      <c r="H13" s="382">
        <f>'Comp by Inst Reg-counts'!H24/'Comp by Inst Reg-percent'!$B13</f>
        <v>0.58688524590163937</v>
      </c>
      <c r="I13" s="166"/>
      <c r="J13" s="390">
        <f>'Comp by Inst Reg-counts'!J24/'Comp by Inst Reg-percent'!$B13</f>
        <v>0.4</v>
      </c>
      <c r="K13" s="230"/>
      <c r="L13" s="82"/>
      <c r="M13" s="5"/>
      <c r="N13" s="5"/>
      <c r="O13" s="5"/>
      <c r="P13" s="5"/>
      <c r="Q13" s="5"/>
      <c r="R13" s="5"/>
    </row>
    <row r="14" spans="1:23" s="80" customFormat="1" x14ac:dyDescent="0.2">
      <c r="A14" s="134" t="s">
        <v>45</v>
      </c>
      <c r="B14" s="282">
        <f>'Comp by Inst Reg-counts'!B25</f>
        <v>2675</v>
      </c>
      <c r="C14" s="166">
        <f>'Comp by Inst Reg-counts'!C25/'Comp by Inst Reg-percent'!$B14</f>
        <v>0.23925233644859814</v>
      </c>
      <c r="D14" s="166">
        <f>'Comp by Inst Reg-counts'!D25/'Comp by Inst Reg-percent'!$B14</f>
        <v>0.62766355140186914</v>
      </c>
      <c r="E14" s="166">
        <f>'Comp by Inst Reg-counts'!E25/'Comp by Inst Reg-percent'!$B14</f>
        <v>6.9906542056074772E-2</v>
      </c>
      <c r="F14" s="166">
        <f>'Comp by Inst Reg-counts'!F25/'Comp by Inst Reg-percent'!$B14</f>
        <v>6.3177570093457938E-2</v>
      </c>
      <c r="G14" s="166">
        <f>'Comp by Inst Reg-counts'!G25/'Comp by Inst Reg-percent'!$B14</f>
        <v>0.44710280373831773</v>
      </c>
      <c r="H14" s="383">
        <f>'Comp by Inst Reg-counts'!H25/'Comp by Inst Reg-percent'!$B14</f>
        <v>0.55289719626168221</v>
      </c>
      <c r="I14" s="166"/>
      <c r="J14" s="391">
        <f>'Comp by Inst Reg-counts'!J25/'Comp by Inst Reg-percent'!$B14</f>
        <v>0.54392523364485978</v>
      </c>
      <c r="K14" s="230"/>
      <c r="L14" s="82"/>
      <c r="M14" s="5"/>
      <c r="N14" s="5"/>
      <c r="O14" s="5"/>
      <c r="P14" s="5"/>
      <c r="Q14" s="5"/>
      <c r="R14" s="5"/>
    </row>
    <row r="15" spans="1:23" s="80" customFormat="1" x14ac:dyDescent="0.2">
      <c r="A15" s="134" t="s">
        <v>153</v>
      </c>
      <c r="B15" s="282">
        <f>'Comp by Inst Reg-counts'!B26</f>
        <v>1714</v>
      </c>
      <c r="C15" s="166">
        <f>'Comp by Inst Reg-counts'!C26/'Comp by Inst Reg-percent'!$B15</f>
        <v>0.15577596266044341</v>
      </c>
      <c r="D15" s="166">
        <f>'Comp by Inst Reg-counts'!D26/'Comp by Inst Reg-percent'!$B15</f>
        <v>0.8109684947491248</v>
      </c>
      <c r="E15" s="166">
        <f>'Comp by Inst Reg-counts'!E26/'Comp by Inst Reg-percent'!$B15</f>
        <v>2.3337222870478413E-2</v>
      </c>
      <c r="F15" s="166">
        <f>'Comp by Inst Reg-counts'!F26/'Comp by Inst Reg-percent'!$B15</f>
        <v>9.9183197199533262E-3</v>
      </c>
      <c r="G15" s="166">
        <f>'Comp by Inst Reg-counts'!G26/'Comp by Inst Reg-percent'!$B15</f>
        <v>0.36814469078179696</v>
      </c>
      <c r="H15" s="383">
        <f>'Comp by Inst Reg-counts'!H26/'Comp by Inst Reg-percent'!$B15</f>
        <v>0.63185530921820299</v>
      </c>
      <c r="I15" s="83"/>
      <c r="J15" s="391">
        <f>'Comp by Inst Reg-counts'!J26/'Comp by Inst Reg-percent'!$B15</f>
        <v>0.52625437572928824</v>
      </c>
      <c r="K15" s="230"/>
      <c r="L15" s="82"/>
      <c r="M15" s="5"/>
      <c r="N15" s="5"/>
      <c r="O15" s="5"/>
      <c r="P15" s="5"/>
      <c r="Q15" s="5"/>
      <c r="R15" s="5"/>
    </row>
    <row r="16" spans="1:23" s="80" customFormat="1" x14ac:dyDescent="0.2">
      <c r="A16" s="134" t="s">
        <v>154</v>
      </c>
      <c r="B16" s="282">
        <f>'Comp by Inst Reg-counts'!B27</f>
        <v>3972</v>
      </c>
      <c r="C16" s="166">
        <f>'Comp by Inst Reg-counts'!C27/'Comp by Inst Reg-percent'!$B16</f>
        <v>0.2474823766364552</v>
      </c>
      <c r="D16" s="166">
        <f>'Comp by Inst Reg-counts'!D27/'Comp by Inst Reg-percent'!$B16</f>
        <v>0.60422960725075525</v>
      </c>
      <c r="E16" s="166">
        <f>'Comp by Inst Reg-counts'!E27/'Comp by Inst Reg-percent'!$B16</f>
        <v>8.6606243705941596E-2</v>
      </c>
      <c r="F16" s="166">
        <f>'Comp by Inst Reg-counts'!F27/'Comp by Inst Reg-percent'!$B16</f>
        <v>6.1681772406847933E-2</v>
      </c>
      <c r="G16" s="166">
        <f>'Comp by Inst Reg-counts'!G27/'Comp by Inst Reg-percent'!$B16</f>
        <v>0.41414904330312186</v>
      </c>
      <c r="H16" s="383">
        <f>'Comp by Inst Reg-counts'!H27/'Comp by Inst Reg-percent'!$B16</f>
        <v>0.58585095669687814</v>
      </c>
      <c r="I16" s="70"/>
      <c r="J16" s="391">
        <f>'Comp by Inst Reg-counts'!J27/'Comp by Inst Reg-percent'!$B16</f>
        <v>0.53499496475327291</v>
      </c>
      <c r="K16" s="230"/>
      <c r="L16" s="82"/>
      <c r="M16" s="5"/>
      <c r="N16" s="5"/>
      <c r="O16" s="5"/>
      <c r="P16" s="5"/>
      <c r="Q16" s="5"/>
      <c r="R16" s="5"/>
    </row>
    <row r="17" spans="1:22" s="80" customFormat="1" x14ac:dyDescent="0.2">
      <c r="A17" s="134" t="s">
        <v>155</v>
      </c>
      <c r="B17" s="282">
        <f>'Comp by Inst Reg-counts'!B28</f>
        <v>1988</v>
      </c>
      <c r="C17" s="166">
        <f>'Comp by Inst Reg-counts'!C28/'Comp by Inst Reg-percent'!$B17</f>
        <v>0.20824949698189135</v>
      </c>
      <c r="D17" s="166">
        <f>'Comp by Inst Reg-counts'!D28/'Comp by Inst Reg-percent'!$B17</f>
        <v>0.61418511066398396</v>
      </c>
      <c r="E17" s="166">
        <f>'Comp by Inst Reg-counts'!E28/'Comp by Inst Reg-percent'!$B17</f>
        <v>0.13078470824949698</v>
      </c>
      <c r="F17" s="166">
        <f>'Comp by Inst Reg-counts'!F28/'Comp by Inst Reg-percent'!$B17</f>
        <v>4.6780684104627768E-2</v>
      </c>
      <c r="G17" s="166">
        <f>'Comp by Inst Reg-counts'!G28/'Comp by Inst Reg-percent'!$B17</f>
        <v>0.52515090543259557</v>
      </c>
      <c r="H17" s="383">
        <f>'Comp by Inst Reg-counts'!H28/'Comp by Inst Reg-percent'!$B17</f>
        <v>0.47484909456740443</v>
      </c>
      <c r="I17" s="166"/>
      <c r="J17" s="391">
        <f>'Comp by Inst Reg-counts'!J28/'Comp by Inst Reg-percent'!$B17</f>
        <v>0.46680080482897385</v>
      </c>
      <c r="K17" s="230"/>
      <c r="L17" s="82"/>
      <c r="M17" s="5"/>
      <c r="N17" s="5"/>
      <c r="O17" s="5"/>
      <c r="P17" s="5"/>
      <c r="Q17" s="5"/>
      <c r="R17" s="5"/>
    </row>
    <row r="18" spans="1:22" s="80" customFormat="1" x14ac:dyDescent="0.2">
      <c r="A18" s="134" t="s">
        <v>46</v>
      </c>
      <c r="B18" s="282">
        <f>'Comp by Inst Reg-counts'!B30</f>
        <v>887</v>
      </c>
      <c r="C18" s="166">
        <f>'Comp by Inst Reg-counts'!C30/'Comp by Inst Reg-percent'!$B18</f>
        <v>0.21195039458850057</v>
      </c>
      <c r="D18" s="166">
        <f>'Comp by Inst Reg-counts'!D30/'Comp by Inst Reg-percent'!$B18</f>
        <v>0.70462232243517475</v>
      </c>
      <c r="E18" s="166">
        <f>'Comp by Inst Reg-counts'!E30/'Comp by Inst Reg-percent'!$B18</f>
        <v>2.480270574971815E-2</v>
      </c>
      <c r="F18" s="166">
        <f>'Comp by Inst Reg-counts'!F30/'Comp by Inst Reg-percent'!$B18</f>
        <v>5.8624577226606536E-2</v>
      </c>
      <c r="G18" s="166">
        <f>'Comp by Inst Reg-counts'!G30/'Comp by Inst Reg-percent'!$B18</f>
        <v>0.45434047350620066</v>
      </c>
      <c r="H18" s="383">
        <f>'Comp by Inst Reg-counts'!H30/'Comp by Inst Reg-percent'!$B18</f>
        <v>0.54565952649379934</v>
      </c>
      <c r="I18" s="154"/>
      <c r="J18" s="391">
        <f>'Comp by Inst Reg-counts'!J30/'Comp by Inst Reg-percent'!$B18</f>
        <v>0.45885005636978582</v>
      </c>
      <c r="K18" s="230"/>
      <c r="L18" s="82"/>
      <c r="M18" s="5"/>
      <c r="N18" s="5"/>
      <c r="O18" s="5"/>
      <c r="P18" s="5"/>
      <c r="Q18" s="5"/>
      <c r="R18" s="5"/>
    </row>
    <row r="19" spans="1:22" s="80" customFormat="1" x14ac:dyDescent="0.2">
      <c r="A19" s="134" t="s">
        <v>47</v>
      </c>
      <c r="B19" s="282">
        <f>'Comp by Inst Reg-counts'!B31</f>
        <v>2025</v>
      </c>
      <c r="C19" s="166">
        <f>'Comp by Inst Reg-counts'!C31/'Comp by Inst Reg-percent'!$B19</f>
        <v>0.28740740740740739</v>
      </c>
      <c r="D19" s="166">
        <f>'Comp by Inst Reg-counts'!D31/'Comp by Inst Reg-percent'!$B19</f>
        <v>0.61876543209876544</v>
      </c>
      <c r="E19" s="166">
        <f>'Comp by Inst Reg-counts'!E31/'Comp by Inst Reg-percent'!$B19</f>
        <v>2.8641975308641977E-2</v>
      </c>
      <c r="F19" s="166">
        <f>'Comp by Inst Reg-counts'!F31/'Comp by Inst Reg-percent'!$B19</f>
        <v>6.5185185185185179E-2</v>
      </c>
      <c r="G19" s="166">
        <f>'Comp by Inst Reg-counts'!G31/'Comp by Inst Reg-percent'!$B19</f>
        <v>0.49382716049382713</v>
      </c>
      <c r="H19" s="383">
        <f>'Comp by Inst Reg-counts'!H31/'Comp by Inst Reg-percent'!$B19</f>
        <v>0.50617283950617287</v>
      </c>
      <c r="I19" s="166"/>
      <c r="J19" s="391">
        <f>'Comp by Inst Reg-counts'!J31/'Comp by Inst Reg-percent'!$B19</f>
        <v>0.45382716049382715</v>
      </c>
      <c r="K19" s="230"/>
      <c r="L19" s="82"/>
      <c r="M19" s="5"/>
      <c r="N19" s="5"/>
      <c r="O19" s="5"/>
      <c r="P19" s="5"/>
      <c r="Q19" s="5"/>
      <c r="R19" s="5"/>
    </row>
    <row r="20" spans="1:22" s="80" customFormat="1" x14ac:dyDescent="0.2">
      <c r="A20" s="134" t="s">
        <v>48</v>
      </c>
      <c r="B20" s="282">
        <f>'Comp by Inst Reg-counts'!B32</f>
        <v>2040</v>
      </c>
      <c r="C20" s="166">
        <f>'Comp by Inst Reg-counts'!C32/'Comp by Inst Reg-percent'!$B20</f>
        <v>1.3235294117647059E-2</v>
      </c>
      <c r="D20" s="166">
        <f>'Comp by Inst Reg-counts'!D32/'Comp by Inst Reg-percent'!$B20</f>
        <v>0.9696078431372549</v>
      </c>
      <c r="E20" s="166">
        <f>'Comp by Inst Reg-counts'!E32/'Comp by Inst Reg-percent'!$B20</f>
        <v>4.9019607843137254E-4</v>
      </c>
      <c r="F20" s="166">
        <f>'Comp by Inst Reg-counts'!F32/'Comp by Inst Reg-percent'!$B20</f>
        <v>1.6666666666666666E-2</v>
      </c>
      <c r="G20" s="166">
        <f>'Comp by Inst Reg-counts'!G32/'Comp by Inst Reg-percent'!$B20</f>
        <v>0.4965686274509804</v>
      </c>
      <c r="H20" s="383">
        <f>'Comp by Inst Reg-counts'!H32/'Comp by Inst Reg-percent'!$B20</f>
        <v>0.5034313725490196</v>
      </c>
      <c r="I20" s="83"/>
      <c r="J20" s="391">
        <f>'Comp by Inst Reg-counts'!J32/'Comp by Inst Reg-percent'!$B20</f>
        <v>0.6063725490196078</v>
      </c>
      <c r="K20" s="230"/>
      <c r="L20" s="123"/>
      <c r="R20" s="5"/>
    </row>
    <row r="21" spans="1:22" ht="15" customHeight="1" x14ac:dyDescent="0.2">
      <c r="A21" s="134" t="s">
        <v>49</v>
      </c>
      <c r="B21" s="282">
        <f>'Comp by Inst Reg-counts'!B33</f>
        <v>6508</v>
      </c>
      <c r="C21" s="166">
        <f>'Comp by Inst Reg-counts'!C33/'Comp by Inst Reg-percent'!$B21</f>
        <v>2.1204671173939767E-2</v>
      </c>
      <c r="D21" s="166">
        <f>'Comp by Inst Reg-counts'!D33/'Comp by Inst Reg-percent'!$B21</f>
        <v>0.95620774431468958</v>
      </c>
      <c r="E21" s="166">
        <f>'Comp by Inst Reg-counts'!E33/'Comp by Inst Reg-percent'!$B21</f>
        <v>3.22679778733866E-3</v>
      </c>
      <c r="F21" s="166">
        <f>'Comp by Inst Reg-counts'!F33/'Comp by Inst Reg-percent'!$B21</f>
        <v>1.9360786724031961E-2</v>
      </c>
      <c r="G21" s="166">
        <f>'Comp by Inst Reg-counts'!G33/'Comp by Inst Reg-percent'!$B21</f>
        <v>0.44145666871542716</v>
      </c>
      <c r="H21" s="383">
        <f>'Comp by Inst Reg-counts'!H33/'Comp by Inst Reg-percent'!$B21</f>
        <v>0.55854333128457279</v>
      </c>
      <c r="I21" s="70"/>
      <c r="J21" s="391">
        <f>'Comp by Inst Reg-counts'!J33/'Comp by Inst Reg-percent'!$B21</f>
        <v>0.56054087277197295</v>
      </c>
      <c r="K21" s="230"/>
      <c r="R21" s="101"/>
    </row>
    <row r="22" spans="1:22" x14ac:dyDescent="0.2">
      <c r="A22" s="134" t="s">
        <v>50</v>
      </c>
      <c r="B22" s="282">
        <f>'Comp by Inst Reg-counts'!B34</f>
        <v>1001</v>
      </c>
      <c r="C22" s="166">
        <f>'Comp by Inst Reg-counts'!C34/'Comp by Inst Reg-percent'!$B22</f>
        <v>9.6903096903096897E-2</v>
      </c>
      <c r="D22" s="166">
        <f>'Comp by Inst Reg-counts'!D34/'Comp by Inst Reg-percent'!$B22</f>
        <v>0.86313686313686311</v>
      </c>
      <c r="E22" s="166">
        <f>'Comp by Inst Reg-counts'!E34/'Comp by Inst Reg-percent'!$B22</f>
        <v>1.4985014985014986E-2</v>
      </c>
      <c r="F22" s="166">
        <f>'Comp by Inst Reg-counts'!F34/'Comp by Inst Reg-percent'!$B22</f>
        <v>2.4975024975024976E-2</v>
      </c>
      <c r="G22" s="166">
        <f>'Comp by Inst Reg-counts'!G34/'Comp by Inst Reg-percent'!$B22</f>
        <v>0.46153846153846156</v>
      </c>
      <c r="H22" s="383">
        <f>'Comp by Inst Reg-counts'!H34/'Comp by Inst Reg-percent'!$B22</f>
        <v>0.53846153846153844</v>
      </c>
      <c r="I22" s="171"/>
      <c r="J22" s="391">
        <f>'Comp by Inst Reg-counts'!J34/'Comp by Inst Reg-percent'!$B22</f>
        <v>0.68431568431568435</v>
      </c>
      <c r="K22" s="230"/>
      <c r="R22" s="81"/>
    </row>
    <row r="23" spans="1:22" ht="14.25" customHeight="1" x14ac:dyDescent="0.2">
      <c r="A23" s="134" t="s">
        <v>51</v>
      </c>
      <c r="B23" s="282">
        <f>'Comp by Inst Reg-counts'!B35</f>
        <v>724</v>
      </c>
      <c r="C23" s="166">
        <f>'Comp by Inst Reg-counts'!C35/'Comp by Inst Reg-percent'!$B23</f>
        <v>2.4861878453038673E-2</v>
      </c>
      <c r="D23" s="166">
        <f>'Comp by Inst Reg-counts'!D35/'Comp by Inst Reg-percent'!$B23</f>
        <v>0.95856353591160226</v>
      </c>
      <c r="E23" s="166">
        <f>'Comp by Inst Reg-counts'!E35/'Comp by Inst Reg-percent'!$B23</f>
        <v>4.1436464088397788E-3</v>
      </c>
      <c r="F23" s="166">
        <f>'Comp by Inst Reg-counts'!F35/'Comp by Inst Reg-percent'!$B23</f>
        <v>1.2430939226519336E-2</v>
      </c>
      <c r="G23" s="166">
        <f>'Comp by Inst Reg-counts'!G35/'Comp by Inst Reg-percent'!$B23</f>
        <v>0.45580110497237569</v>
      </c>
      <c r="H23" s="383">
        <f>'Comp by Inst Reg-counts'!H35/'Comp by Inst Reg-percent'!$B23</f>
        <v>0.54419889502762431</v>
      </c>
      <c r="I23" s="171"/>
      <c r="J23" s="391">
        <f>'Comp by Inst Reg-counts'!J35/'Comp by Inst Reg-percent'!$B23</f>
        <v>0.82872928176795579</v>
      </c>
      <c r="K23" s="230"/>
      <c r="R23" s="74"/>
    </row>
    <row r="24" spans="1:22" ht="15" customHeight="1" x14ac:dyDescent="0.2">
      <c r="A24" s="134" t="s">
        <v>52</v>
      </c>
      <c r="B24" s="282">
        <f>'Comp by Inst Reg-counts'!B36</f>
        <v>929</v>
      </c>
      <c r="C24" s="166">
        <f>'Comp by Inst Reg-counts'!C36/'Comp by Inst Reg-percent'!$B24</f>
        <v>4.843918191603875E-2</v>
      </c>
      <c r="D24" s="166">
        <f>'Comp by Inst Reg-counts'!D36/'Comp by Inst Reg-percent'!$B24</f>
        <v>0.89989235737351991</v>
      </c>
      <c r="E24" s="166">
        <f>'Comp by Inst Reg-counts'!E36/'Comp by Inst Reg-percent'!$B24</f>
        <v>5.3821313240043061E-3</v>
      </c>
      <c r="F24" s="166">
        <f>'Comp by Inst Reg-counts'!F36/'Comp by Inst Reg-percent'!$B24</f>
        <v>4.6286329386437029E-2</v>
      </c>
      <c r="G24" s="166">
        <f>'Comp by Inst Reg-counts'!G36/'Comp by Inst Reg-percent'!$B24</f>
        <v>0.57911733046286329</v>
      </c>
      <c r="H24" s="383">
        <f>'Comp by Inst Reg-counts'!H36/'Comp by Inst Reg-percent'!$B24</f>
        <v>0.42088266953713671</v>
      </c>
      <c r="I24" s="171"/>
      <c r="J24" s="391">
        <f>'Comp by Inst Reg-counts'!J36/'Comp by Inst Reg-percent'!$B24</f>
        <v>0.7653390742734123</v>
      </c>
      <c r="K24" s="230"/>
      <c r="R24" s="160"/>
      <c r="U24" s="98"/>
    </row>
    <row r="25" spans="1:22" x14ac:dyDescent="0.2">
      <c r="A25" s="136" t="s">
        <v>82</v>
      </c>
      <c r="B25" s="384">
        <f>'Comp by Inst Reg-counts'!B37</f>
        <v>805</v>
      </c>
      <c r="C25" s="385">
        <f>'Comp by Inst Reg-counts'!C37/'Comp by Inst Reg-percent'!$B25</f>
        <v>0.48198757763975153</v>
      </c>
      <c r="D25" s="385">
        <f>'Comp by Inst Reg-counts'!D37/'Comp by Inst Reg-percent'!$B25</f>
        <v>0.42732919254658386</v>
      </c>
      <c r="E25" s="385">
        <f>'Comp by Inst Reg-counts'!E37/'Comp by Inst Reg-percent'!$B25</f>
        <v>6.2111801242236024E-2</v>
      </c>
      <c r="F25" s="385">
        <f>'Comp by Inst Reg-counts'!F37/'Comp by Inst Reg-percent'!$B25</f>
        <v>2.8571428571428571E-2</v>
      </c>
      <c r="G25" s="385">
        <f>'Comp by Inst Reg-counts'!G37/'Comp by Inst Reg-percent'!$B25</f>
        <v>0.47453416149068323</v>
      </c>
      <c r="H25" s="386">
        <f>'Comp by Inst Reg-counts'!H37/'Comp by Inst Reg-percent'!$B25</f>
        <v>0.52546583850931672</v>
      </c>
      <c r="I25" s="171"/>
      <c r="J25" s="391">
        <f>'Comp by Inst Reg-counts'!J37/'Comp by Inst Reg-percent'!$B25</f>
        <v>0.43850931677018634</v>
      </c>
      <c r="K25" s="230"/>
      <c r="R25" s="160"/>
      <c r="U25" s="98"/>
    </row>
    <row r="26" spans="1:22" x14ac:dyDescent="0.2">
      <c r="A26" s="137" t="s">
        <v>76</v>
      </c>
      <c r="B26" s="387">
        <f>SUM(B13:B25)</f>
        <v>25573</v>
      </c>
      <c r="C26" s="388">
        <f>'Comp by Inst Reg-counts'!C38/'Comp by Inst Reg-percent'!$B26</f>
        <v>0.152269972236343</v>
      </c>
      <c r="D26" s="388">
        <f>'Comp by Inst Reg-counts'!D38/'Comp by Inst Reg-percent'!$B26</f>
        <v>0.76905329840065695</v>
      </c>
      <c r="E26" s="388">
        <f>'Comp by Inst Reg-counts'!E38/'Comp by Inst Reg-percent'!$B26</f>
        <v>4.0276854494975166E-2</v>
      </c>
      <c r="F26" s="388">
        <f>'Comp by Inst Reg-counts'!F38/'Comp by Inst Reg-percent'!$B26</f>
        <v>3.8399874868024868E-2</v>
      </c>
      <c r="G26" s="388">
        <f>'Comp by Inst Reg-counts'!G38/'Comp by Inst Reg-percent'!$B26</f>
        <v>0.45528487076213192</v>
      </c>
      <c r="H26" s="389">
        <f>'Comp by Inst Reg-counts'!H38/'Comp by Inst Reg-percent'!$B26</f>
        <v>0.54471512923786802</v>
      </c>
      <c r="I26" s="171"/>
      <c r="J26" s="164">
        <f>'Comp by Inst Reg-counts'!J38/'Comp by Inst Reg-percent'!$B26</f>
        <v>0.5510499354788253</v>
      </c>
      <c r="K26" s="230"/>
      <c r="R26" s="160"/>
      <c r="U26" s="98"/>
    </row>
    <row r="27" spans="1:22" x14ac:dyDescent="0.2">
      <c r="B27" s="141"/>
      <c r="C27" s="166"/>
      <c r="D27" s="166"/>
      <c r="E27" s="166"/>
      <c r="F27" s="166"/>
      <c r="G27" s="166"/>
      <c r="H27" s="166"/>
      <c r="I27" s="171"/>
      <c r="J27" s="166"/>
      <c r="K27" s="230"/>
      <c r="R27" s="160"/>
      <c r="U27" s="98"/>
    </row>
    <row r="28" spans="1:22" x14ac:dyDescent="0.2">
      <c r="A28" s="142"/>
      <c r="B28" s="108"/>
      <c r="C28" s="108"/>
      <c r="D28" s="108"/>
      <c r="E28" s="108"/>
      <c r="F28" s="108"/>
      <c r="G28" s="108"/>
      <c r="H28" s="108"/>
      <c r="I28" s="166"/>
      <c r="J28" s="108"/>
      <c r="K28" s="230"/>
      <c r="R28" s="100"/>
      <c r="T28" s="97"/>
      <c r="U28" s="98"/>
    </row>
    <row r="29" spans="1:22" ht="25.5" x14ac:dyDescent="0.2">
      <c r="A29" s="199" t="s">
        <v>234</v>
      </c>
      <c r="B29" s="375" t="s">
        <v>15</v>
      </c>
      <c r="C29" s="375" t="s">
        <v>230</v>
      </c>
      <c r="D29" s="375" t="s">
        <v>5</v>
      </c>
      <c r="E29" s="376" t="s">
        <v>4</v>
      </c>
      <c r="F29" s="375" t="s">
        <v>16</v>
      </c>
      <c r="G29" s="375" t="s">
        <v>231</v>
      </c>
      <c r="H29" s="377" t="s">
        <v>2</v>
      </c>
      <c r="I29" s="166"/>
      <c r="J29" s="378" t="s">
        <v>260</v>
      </c>
      <c r="K29" s="230"/>
      <c r="L29" s="167"/>
      <c r="M29" s="101"/>
      <c r="N29" s="101"/>
      <c r="O29" s="101"/>
      <c r="P29" s="101"/>
      <c r="Q29" s="101"/>
      <c r="R29" s="101"/>
      <c r="S29" s="99"/>
      <c r="T29" s="101"/>
      <c r="U29" s="101"/>
      <c r="V29" s="101"/>
    </row>
    <row r="30" spans="1:22" x14ac:dyDescent="0.2">
      <c r="A30" s="144" t="s">
        <v>53</v>
      </c>
      <c r="B30" s="381">
        <f>'Comp by Inst Reg-counts'!B42</f>
        <v>244</v>
      </c>
      <c r="C30" s="170">
        <f>'Comp by Inst Reg-counts'!C42/'Comp by Inst Reg-percent'!$B30</f>
        <v>9.0163934426229511E-2</v>
      </c>
      <c r="D30" s="170">
        <f>'Comp by Inst Reg-counts'!D42/'Comp by Inst Reg-percent'!$B30</f>
        <v>0.88934426229508201</v>
      </c>
      <c r="E30" s="170">
        <f>'Comp by Inst Reg-counts'!E42/'Comp by Inst Reg-percent'!$B30</f>
        <v>4.0983606557377051E-3</v>
      </c>
      <c r="F30" s="170">
        <f>'Comp by Inst Reg-counts'!F42/'Comp by Inst Reg-percent'!$B30</f>
        <v>1.6393442622950821E-2</v>
      </c>
      <c r="G30" s="170">
        <f>'Comp by Inst Reg-counts'!G42/'Comp by Inst Reg-percent'!$B30</f>
        <v>0.27459016393442626</v>
      </c>
      <c r="H30" s="382">
        <f>'Comp by Inst Reg-counts'!H42/'Comp by Inst Reg-percent'!$B30</f>
        <v>0.72540983606557374</v>
      </c>
      <c r="I30" s="70"/>
      <c r="J30" s="390">
        <f>'Comp by Inst Reg-counts'!J42/'Comp by Inst Reg-percent'!$B30</f>
        <v>0.71721311475409832</v>
      </c>
      <c r="K30" s="230"/>
      <c r="L30" s="142"/>
      <c r="M30" s="101"/>
      <c r="N30" s="101"/>
      <c r="O30" s="101"/>
      <c r="P30" s="101"/>
      <c r="Q30" s="101"/>
      <c r="R30" s="101"/>
      <c r="S30" s="101"/>
      <c r="T30" s="101"/>
      <c r="U30" s="101"/>
      <c r="V30" s="101"/>
    </row>
    <row r="31" spans="1:22" x14ac:dyDescent="0.2">
      <c r="A31" s="134" t="s">
        <v>54</v>
      </c>
      <c r="B31" s="282">
        <f>'Comp by Inst Reg-counts'!B43</f>
        <v>1454</v>
      </c>
      <c r="C31" s="166">
        <f>'Comp by Inst Reg-counts'!C43/'Comp by Inst Reg-percent'!$B31</f>
        <v>2.2008253094910592E-2</v>
      </c>
      <c r="D31" s="166">
        <f>'Comp by Inst Reg-counts'!D43/'Comp by Inst Reg-percent'!$B31</f>
        <v>0.92984869325997244</v>
      </c>
      <c r="E31" s="166">
        <f>'Comp by Inst Reg-counts'!E43/'Comp by Inst Reg-percent'!$B31</f>
        <v>4.1265474552957355E-3</v>
      </c>
      <c r="F31" s="166">
        <f>'Comp by Inst Reg-counts'!F43/'Comp by Inst Reg-percent'!$B31</f>
        <v>4.4016506189821183E-2</v>
      </c>
      <c r="G31" s="166">
        <f>'Comp by Inst Reg-counts'!G43/'Comp by Inst Reg-percent'!$B31</f>
        <v>0.35419532324621733</v>
      </c>
      <c r="H31" s="383">
        <f>'Comp by Inst Reg-counts'!H43/'Comp by Inst Reg-percent'!$B31</f>
        <v>0.64580467675378261</v>
      </c>
      <c r="I31" s="172"/>
      <c r="J31" s="391">
        <f>'Comp by Inst Reg-counts'!J43/'Comp by Inst Reg-percent'!$B31</f>
        <v>0.66643741403026135</v>
      </c>
      <c r="K31" s="230"/>
      <c r="L31" s="82"/>
      <c r="M31" s="5"/>
      <c r="N31" s="5"/>
      <c r="O31" s="5"/>
      <c r="P31" s="5"/>
      <c r="Q31" s="5"/>
      <c r="R31" s="5"/>
      <c r="S31" s="101"/>
      <c r="T31" s="101"/>
      <c r="U31" s="101"/>
      <c r="V31" s="101"/>
    </row>
    <row r="32" spans="1:22" x14ac:dyDescent="0.2">
      <c r="A32" s="134" t="s">
        <v>55</v>
      </c>
      <c r="B32" s="282">
        <f>'Comp by Inst Reg-counts'!B44</f>
        <v>2332</v>
      </c>
      <c r="C32" s="166">
        <f>'Comp by Inst Reg-counts'!C44/'Comp by Inst Reg-percent'!$B32</f>
        <v>0.40866209262435677</v>
      </c>
      <c r="D32" s="166">
        <f>'Comp by Inst Reg-counts'!D44/'Comp by Inst Reg-percent'!$B32</f>
        <v>0.43739279588336194</v>
      </c>
      <c r="E32" s="166">
        <f>'Comp by Inst Reg-counts'!E44/'Comp by Inst Reg-percent'!$B32</f>
        <v>5.4459691252144081E-2</v>
      </c>
      <c r="F32" s="166">
        <f>'Comp by Inst Reg-counts'!F44/'Comp by Inst Reg-percent'!$B32</f>
        <v>9.9485420240137221E-2</v>
      </c>
      <c r="G32" s="166">
        <f>'Comp by Inst Reg-counts'!G44/'Comp by Inst Reg-percent'!$B32</f>
        <v>0.37735849056603776</v>
      </c>
      <c r="H32" s="383">
        <f>'Comp by Inst Reg-counts'!H44/'Comp by Inst Reg-percent'!$B32</f>
        <v>0.62264150943396224</v>
      </c>
      <c r="I32" s="172"/>
      <c r="J32" s="391">
        <f>'Comp by Inst Reg-counts'!J44/'Comp by Inst Reg-percent'!$B32</f>
        <v>0.40737564322469982</v>
      </c>
      <c r="K32" s="230"/>
      <c r="L32" s="142"/>
      <c r="M32" s="101"/>
      <c r="N32" s="101"/>
      <c r="O32" s="101"/>
      <c r="P32" s="101"/>
      <c r="Q32" s="101"/>
      <c r="R32" s="101"/>
      <c r="S32" s="101"/>
      <c r="T32" s="101"/>
      <c r="U32" s="101"/>
      <c r="V32" s="101"/>
    </row>
    <row r="33" spans="1:24" x14ac:dyDescent="0.2">
      <c r="A33" s="134" t="s">
        <v>56</v>
      </c>
      <c r="B33" s="282">
        <f>'Comp by Inst Reg-counts'!B45</f>
        <v>1899</v>
      </c>
      <c r="C33" s="166">
        <f>'Comp by Inst Reg-counts'!C45/'Comp by Inst Reg-percent'!$B33</f>
        <v>0.14481305950500264</v>
      </c>
      <c r="D33" s="166">
        <f>'Comp by Inst Reg-counts'!D45/'Comp by Inst Reg-percent'!$B33</f>
        <v>0.47393364928909953</v>
      </c>
      <c r="E33" s="166">
        <f>'Comp by Inst Reg-counts'!E45/'Comp by Inst Reg-percent'!$B33</f>
        <v>3.6334913112164295E-2</v>
      </c>
      <c r="F33" s="166">
        <f>'Comp by Inst Reg-counts'!F45/'Comp by Inst Reg-percent'!$B33</f>
        <v>0.34491837809373355</v>
      </c>
      <c r="G33" s="166">
        <f>'Comp by Inst Reg-counts'!G45/'Comp by Inst Reg-percent'!$B33</f>
        <v>0.5629278567667193</v>
      </c>
      <c r="H33" s="383">
        <f>'Comp by Inst Reg-counts'!H45/'Comp by Inst Reg-percent'!$B33</f>
        <v>0.4370721432332807</v>
      </c>
      <c r="I33" s="142"/>
      <c r="J33" s="391">
        <f>'Comp by Inst Reg-counts'!J45/'Comp by Inst Reg-percent'!$B33</f>
        <v>0.34123222748815168</v>
      </c>
      <c r="K33" s="230"/>
      <c r="L33" s="142"/>
      <c r="M33" s="101"/>
      <c r="N33" s="161"/>
      <c r="O33" s="101"/>
      <c r="P33" s="101"/>
      <c r="Q33" s="101"/>
      <c r="R33" s="101"/>
      <c r="S33" s="161"/>
      <c r="T33" s="161"/>
      <c r="U33" s="101"/>
      <c r="V33" s="101"/>
      <c r="W33" s="101"/>
      <c r="X33" s="101"/>
    </row>
    <row r="34" spans="1:24" x14ac:dyDescent="0.2">
      <c r="A34" s="134" t="s">
        <v>57</v>
      </c>
      <c r="B34" s="282">
        <f>'Comp by Inst Reg-counts'!B46</f>
        <v>1476</v>
      </c>
      <c r="C34" s="166">
        <f>'Comp by Inst Reg-counts'!C46/'Comp by Inst Reg-percent'!$B34</f>
        <v>0.21409214092140921</v>
      </c>
      <c r="D34" s="166">
        <f>'Comp by Inst Reg-counts'!D46/'Comp by Inst Reg-percent'!$B34</f>
        <v>0.66802168021680219</v>
      </c>
      <c r="E34" s="166">
        <f>'Comp by Inst Reg-counts'!E46/'Comp by Inst Reg-percent'!$B34</f>
        <v>6.1653116531165314E-2</v>
      </c>
      <c r="F34" s="166">
        <f>'Comp by Inst Reg-counts'!F46/'Comp by Inst Reg-percent'!$B34</f>
        <v>5.6233062330623307E-2</v>
      </c>
      <c r="G34" s="166">
        <f>'Comp by Inst Reg-counts'!G46/'Comp by Inst Reg-percent'!$B34</f>
        <v>0.36585365853658536</v>
      </c>
      <c r="H34" s="383">
        <f>'Comp by Inst Reg-counts'!H46/'Comp by Inst Reg-percent'!$B34</f>
        <v>0.63414634146341464</v>
      </c>
      <c r="I34" s="83"/>
      <c r="J34" s="391">
        <f>'Comp by Inst Reg-counts'!J46/'Comp by Inst Reg-percent'!$B34</f>
        <v>0.6050135501355014</v>
      </c>
      <c r="K34" s="230"/>
      <c r="L34" s="142"/>
      <c r="M34" s="101"/>
      <c r="N34" s="161"/>
      <c r="O34" s="101"/>
      <c r="P34" s="101"/>
      <c r="Q34" s="101"/>
      <c r="R34" s="101"/>
      <c r="S34" s="161"/>
      <c r="T34" s="161"/>
      <c r="U34" s="101"/>
      <c r="V34" s="101"/>
      <c r="W34" s="101"/>
      <c r="X34" s="101"/>
    </row>
    <row r="35" spans="1:24" x14ac:dyDescent="0.2">
      <c r="A35" s="134" t="s">
        <v>58</v>
      </c>
      <c r="B35" s="282">
        <f>'Comp by Inst Reg-counts'!B47</f>
        <v>1030</v>
      </c>
      <c r="C35" s="166">
        <f>'Comp by Inst Reg-counts'!C47/'Comp by Inst Reg-percent'!$B35</f>
        <v>0.40194174757281553</v>
      </c>
      <c r="D35" s="166">
        <f>'Comp by Inst Reg-counts'!D47/'Comp by Inst Reg-percent'!$B35</f>
        <v>0.28155339805825241</v>
      </c>
      <c r="E35" s="166">
        <f>'Comp by Inst Reg-counts'!E47/'Comp by Inst Reg-percent'!$B35</f>
        <v>0.14951456310679612</v>
      </c>
      <c r="F35" s="166">
        <f>'Comp by Inst Reg-counts'!F47/'Comp by Inst Reg-percent'!$B35</f>
        <v>0.16699029126213591</v>
      </c>
      <c r="G35" s="166">
        <f>'Comp by Inst Reg-counts'!G47/'Comp by Inst Reg-percent'!$B35</f>
        <v>0.30776699029126214</v>
      </c>
      <c r="H35" s="383">
        <f>'Comp by Inst Reg-counts'!H47/'Comp by Inst Reg-percent'!$B35</f>
        <v>0.69223300970873791</v>
      </c>
      <c r="I35" s="83"/>
      <c r="J35" s="391">
        <f>'Comp by Inst Reg-counts'!J47/'Comp by Inst Reg-percent'!$B35</f>
        <v>0.42427184466019419</v>
      </c>
      <c r="K35" s="230"/>
      <c r="L35" s="142"/>
      <c r="M35" s="101"/>
      <c r="N35" s="161"/>
      <c r="O35" s="101"/>
      <c r="P35" s="101"/>
      <c r="Q35" s="101"/>
      <c r="R35" s="101"/>
      <c r="S35" s="161"/>
      <c r="T35" s="161"/>
      <c r="U35" s="101"/>
      <c r="V35" s="101"/>
      <c r="W35" s="101"/>
      <c r="X35" s="101"/>
    </row>
    <row r="36" spans="1:24" x14ac:dyDescent="0.2">
      <c r="A36" s="134" t="s">
        <v>60</v>
      </c>
      <c r="B36" s="282">
        <f>'Comp by Inst Reg-counts'!B48</f>
        <v>6164</v>
      </c>
      <c r="C36" s="166">
        <f>'Comp by Inst Reg-counts'!C48/'Comp by Inst Reg-percent'!$B36</f>
        <v>0.27352368591823489</v>
      </c>
      <c r="D36" s="166">
        <f>'Comp by Inst Reg-counts'!D48/'Comp by Inst Reg-percent'!$B36</f>
        <v>0.5045425048669695</v>
      </c>
      <c r="E36" s="166">
        <f>'Comp by Inst Reg-counts'!E48/'Comp by Inst Reg-percent'!$B36</f>
        <v>8.8741077222582732E-2</v>
      </c>
      <c r="F36" s="166">
        <f>'Comp by Inst Reg-counts'!F48/'Comp by Inst Reg-percent'!$B36</f>
        <v>0.13319273199221285</v>
      </c>
      <c r="G36" s="166">
        <f>'Comp by Inst Reg-counts'!G48/'Comp by Inst Reg-percent'!$B36</f>
        <v>0.46171317326411421</v>
      </c>
      <c r="H36" s="383">
        <f>'Comp by Inst Reg-counts'!H48/'Comp by Inst Reg-percent'!$B36</f>
        <v>0.53828682673588579</v>
      </c>
      <c r="I36" s="83"/>
      <c r="J36" s="391">
        <f>'Comp by Inst Reg-counts'!J48/'Comp by Inst Reg-percent'!$B36</f>
        <v>0.47452952628163531</v>
      </c>
      <c r="K36" s="230"/>
      <c r="L36" s="142"/>
      <c r="M36" s="101"/>
      <c r="N36" s="99"/>
      <c r="O36" s="101"/>
      <c r="P36" s="101"/>
      <c r="Q36" s="101"/>
      <c r="R36" s="101"/>
      <c r="S36" s="99"/>
      <c r="T36" s="99"/>
      <c r="U36" s="101"/>
      <c r="V36" s="101"/>
      <c r="W36" s="101"/>
      <c r="X36" s="101"/>
    </row>
    <row r="37" spans="1:24" x14ac:dyDescent="0.2">
      <c r="A37" s="136" t="s">
        <v>210</v>
      </c>
      <c r="B37" s="384">
        <f>'Comp by Inst Reg-counts'!B49</f>
        <v>5281</v>
      </c>
      <c r="C37" s="385">
        <f>'Comp by Inst Reg-counts'!C49/'Comp by Inst Reg-percent'!$B37</f>
        <v>4.1280060594584361E-2</v>
      </c>
      <c r="D37" s="385">
        <f>'Comp by Inst Reg-counts'!D49/'Comp by Inst Reg-percent'!$B37</f>
        <v>0.85570914599507664</v>
      </c>
      <c r="E37" s="385">
        <f>'Comp by Inst Reg-counts'!E49/'Comp by Inst Reg-percent'!$B37</f>
        <v>9.4679038060973292E-3</v>
      </c>
      <c r="F37" s="385">
        <f>'Comp by Inst Reg-counts'!F49/'Comp by Inst Reg-percent'!$B37</f>
        <v>9.3542889604241619E-2</v>
      </c>
      <c r="G37" s="385">
        <f>'Comp by Inst Reg-counts'!G49/'Comp by Inst Reg-percent'!$B37</f>
        <v>0.38875213027835637</v>
      </c>
      <c r="H37" s="386">
        <f>'Comp by Inst Reg-counts'!H49/'Comp by Inst Reg-percent'!$B37</f>
        <v>0.61124786972164358</v>
      </c>
      <c r="J37" s="392">
        <f>'Comp by Inst Reg-counts'!J49/'Comp by Inst Reg-percent'!$B37</f>
        <v>0.6087862147320583</v>
      </c>
      <c r="K37" s="230"/>
      <c r="L37" s="142"/>
      <c r="M37" s="101"/>
      <c r="N37" s="101"/>
      <c r="O37" s="101"/>
      <c r="P37" s="101"/>
      <c r="Q37" s="101"/>
      <c r="R37" s="101"/>
      <c r="S37" s="101"/>
      <c r="T37" s="101"/>
      <c r="U37" s="101"/>
      <c r="V37" s="101"/>
      <c r="W37" s="101"/>
      <c r="X37" s="101"/>
    </row>
    <row r="38" spans="1:24" x14ac:dyDescent="0.2">
      <c r="A38" s="137" t="s">
        <v>15</v>
      </c>
      <c r="B38" s="384">
        <f>SUM(B30:B37)</f>
        <v>19880</v>
      </c>
      <c r="C38" s="385">
        <f>'Comp by Inst Reg-counts'!C50/'Comp by Inst Reg-percent'!$B38</f>
        <v>0.19698189134808852</v>
      </c>
      <c r="D38" s="385">
        <f>'Comp by Inst Reg-counts'!D50/'Comp by Inst Reg-percent'!$B38</f>
        <v>0.6234406438631791</v>
      </c>
      <c r="E38" s="385">
        <f>'Comp by Inst Reg-counts'!E50/'Comp by Inst Reg-percent'!$B38</f>
        <v>5.2565392354124746E-2</v>
      </c>
      <c r="F38" s="385">
        <f>'Comp by Inst Reg-counts'!F50/'Comp by Inst Reg-percent'!$B38</f>
        <v>0.12701207243460766</v>
      </c>
      <c r="G38" s="385">
        <f>'Comp by Inst Reg-counts'!G50/'Comp by Inst Reg-percent'!$B38</f>
        <v>0.41685110663983904</v>
      </c>
      <c r="H38" s="386">
        <f>'Comp by Inst Reg-counts'!H50/'Comp by Inst Reg-percent'!$B38</f>
        <v>0.58314889336016096</v>
      </c>
      <c r="J38" s="392">
        <f>'Comp by Inst Reg-counts'!J50/'Comp by Inst Reg-percent'!$B38</f>
        <v>0.51368209255533204</v>
      </c>
      <c r="K38" s="230"/>
      <c r="L38" s="142"/>
      <c r="M38" s="101"/>
      <c r="N38" s="101"/>
      <c r="O38" s="101"/>
      <c r="P38" s="101"/>
      <c r="Q38" s="101"/>
      <c r="R38" s="101"/>
      <c r="S38" s="101"/>
      <c r="T38" s="101"/>
      <c r="U38" s="101"/>
      <c r="V38" s="101"/>
      <c r="W38" s="101"/>
      <c r="X38" s="101"/>
    </row>
    <row r="39" spans="1:24" x14ac:dyDescent="0.2">
      <c r="K39" s="230"/>
      <c r="L39" s="142"/>
      <c r="M39" s="101"/>
      <c r="N39" s="101"/>
      <c r="O39" s="101"/>
      <c r="P39" s="101"/>
      <c r="Q39" s="101"/>
      <c r="R39" s="101"/>
      <c r="S39" s="101"/>
      <c r="T39" s="101"/>
      <c r="U39" s="101"/>
      <c r="V39" s="101"/>
      <c r="W39" s="101"/>
      <c r="X39" s="101"/>
    </row>
    <row r="40" spans="1:24" ht="25.5" x14ac:dyDescent="0.2">
      <c r="A40" s="199" t="s">
        <v>232</v>
      </c>
      <c r="B40" s="244" t="s">
        <v>15</v>
      </c>
      <c r="C40" s="244" t="s">
        <v>230</v>
      </c>
      <c r="D40" s="244" t="s">
        <v>5</v>
      </c>
      <c r="E40" s="245" t="s">
        <v>4</v>
      </c>
      <c r="F40" s="244" t="s">
        <v>16</v>
      </c>
      <c r="G40" s="244" t="s">
        <v>231</v>
      </c>
      <c r="H40" s="246" t="s">
        <v>2</v>
      </c>
      <c r="J40" s="248" t="s">
        <v>260</v>
      </c>
      <c r="K40" s="230"/>
      <c r="M40" s="98"/>
    </row>
    <row r="41" spans="1:24" x14ac:dyDescent="0.2">
      <c r="A41" s="134" t="s">
        <v>147</v>
      </c>
      <c r="B41" s="381">
        <f>'Comp by Inst Reg-counts'!B53</f>
        <v>996</v>
      </c>
      <c r="C41" s="170">
        <f>'Comp by Inst Reg-counts'!C53/'Comp by Inst Reg-percent'!$B41</f>
        <v>0.44176706827309237</v>
      </c>
      <c r="D41" s="170">
        <f>'Comp by Inst Reg-counts'!D53/'Comp by Inst Reg-percent'!$B41</f>
        <v>0.36646586345381527</v>
      </c>
      <c r="E41" s="170">
        <f>'Comp by Inst Reg-counts'!E53/'Comp by Inst Reg-percent'!$B41</f>
        <v>4.9196787148594379E-2</v>
      </c>
      <c r="F41" s="170">
        <f>'Comp by Inst Reg-counts'!F53/'Comp by Inst Reg-percent'!$B41</f>
        <v>0.14257028112449799</v>
      </c>
      <c r="G41" s="170">
        <f>'Comp by Inst Reg-counts'!G53/'Comp by Inst Reg-percent'!$B41</f>
        <v>0.45180722891566266</v>
      </c>
      <c r="H41" s="382">
        <f>'Comp by Inst Reg-counts'!H53/'Comp by Inst Reg-percent'!$B41</f>
        <v>0.54819277108433739</v>
      </c>
      <c r="J41" s="164">
        <f>'Comp by Inst Reg-counts'!J53/'Comp by Inst Reg-percent'!$B41</f>
        <v>0.27911646586345379</v>
      </c>
      <c r="K41" s="230"/>
      <c r="M41" s="98"/>
    </row>
    <row r="42" spans="1:24" x14ac:dyDescent="0.2">
      <c r="A42" s="146" t="s">
        <v>241</v>
      </c>
      <c r="B42" s="393" t="s">
        <v>240</v>
      </c>
      <c r="C42" s="394" t="s">
        <v>240</v>
      </c>
      <c r="D42" s="394" t="s">
        <v>240</v>
      </c>
      <c r="E42" s="394" t="s">
        <v>240</v>
      </c>
      <c r="F42" s="394" t="s">
        <v>240</v>
      </c>
      <c r="G42" s="394" t="s">
        <v>240</v>
      </c>
      <c r="H42" s="395" t="s">
        <v>240</v>
      </c>
      <c r="J42" s="173" t="s">
        <v>240</v>
      </c>
      <c r="K42" s="230"/>
    </row>
    <row r="43" spans="1:24" x14ac:dyDescent="0.2">
      <c r="A43" s="137" t="s">
        <v>15</v>
      </c>
      <c r="B43" s="387">
        <f>SUM(B41)</f>
        <v>996</v>
      </c>
      <c r="C43" s="388">
        <f>'Comp by Inst Reg-counts'!C55/'Comp by Inst Reg-percent'!$B43</f>
        <v>0.44176706827309237</v>
      </c>
      <c r="D43" s="388">
        <f>'Comp by Inst Reg-counts'!D55/'Comp by Inst Reg-percent'!$B43</f>
        <v>0.36646586345381527</v>
      </c>
      <c r="E43" s="388">
        <f>'Comp by Inst Reg-counts'!E55/'Comp by Inst Reg-percent'!$B43</f>
        <v>4.9196787148594379E-2</v>
      </c>
      <c r="F43" s="388">
        <f>'Comp by Inst Reg-counts'!F55/'Comp by Inst Reg-percent'!$B43</f>
        <v>0.14257028112449799</v>
      </c>
      <c r="G43" s="388">
        <f>'Comp by Inst Reg-counts'!G55/'Comp by Inst Reg-percent'!$B43</f>
        <v>0.45180722891566266</v>
      </c>
      <c r="H43" s="389">
        <f>'Comp by Inst Reg-counts'!H55/'Comp by Inst Reg-percent'!$B43</f>
        <v>0.54819277108433739</v>
      </c>
      <c r="J43" s="164">
        <f>'Comp by Inst Reg-counts'!J55/'Comp by Inst Reg-percent'!$B43</f>
        <v>0.27911646586345379</v>
      </c>
      <c r="K43" s="230"/>
    </row>
    <row r="44" spans="1:24" x14ac:dyDescent="0.2">
      <c r="J44" s="257"/>
      <c r="K44" s="230"/>
    </row>
    <row r="45" spans="1:24" ht="25.5" x14ac:dyDescent="0.2">
      <c r="A45" s="199" t="s">
        <v>29</v>
      </c>
      <c r="B45" s="244" t="s">
        <v>15</v>
      </c>
      <c r="C45" s="244" t="s">
        <v>230</v>
      </c>
      <c r="D45" s="244" t="s">
        <v>5</v>
      </c>
      <c r="E45" s="245" t="s">
        <v>4</v>
      </c>
      <c r="F45" s="244" t="s">
        <v>16</v>
      </c>
      <c r="G45" s="244" t="s">
        <v>231</v>
      </c>
      <c r="H45" s="246" t="s">
        <v>2</v>
      </c>
      <c r="J45" s="248" t="s">
        <v>260</v>
      </c>
      <c r="K45" s="230"/>
    </row>
    <row r="46" spans="1:24" x14ac:dyDescent="0.2">
      <c r="A46" s="134" t="s">
        <v>62</v>
      </c>
      <c r="B46" s="171"/>
      <c r="C46" s="171"/>
      <c r="D46" s="171"/>
      <c r="E46" s="171"/>
      <c r="F46" s="171"/>
      <c r="G46" s="171"/>
      <c r="H46" s="175"/>
      <c r="J46" s="176"/>
      <c r="K46" s="230"/>
    </row>
    <row r="47" spans="1:24" x14ac:dyDescent="0.2">
      <c r="A47" s="134" t="s">
        <v>63</v>
      </c>
      <c r="B47" s="171"/>
      <c r="C47" s="171"/>
      <c r="D47" s="171"/>
      <c r="E47" s="171"/>
      <c r="F47" s="171"/>
      <c r="G47" s="171"/>
      <c r="H47" s="175"/>
      <c r="J47" s="176"/>
      <c r="K47" s="230"/>
    </row>
    <row r="48" spans="1:24" x14ac:dyDescent="0.2">
      <c r="A48" s="134" t="s">
        <v>66</v>
      </c>
      <c r="B48" s="171"/>
      <c r="C48" s="171"/>
      <c r="D48" s="171"/>
      <c r="E48" s="171"/>
      <c r="F48" s="171"/>
      <c r="G48" s="171"/>
      <c r="H48" s="175"/>
      <c r="J48" s="176"/>
      <c r="K48" s="230"/>
    </row>
    <row r="49" spans="1:11" x14ac:dyDescent="0.2">
      <c r="A49" s="134" t="s">
        <v>65</v>
      </c>
      <c r="B49" s="171"/>
      <c r="C49" s="171"/>
      <c r="D49" s="171"/>
      <c r="E49" s="171"/>
      <c r="F49" s="171"/>
      <c r="G49" s="171"/>
      <c r="H49" s="175"/>
      <c r="J49" s="176"/>
      <c r="K49" s="230"/>
    </row>
    <row r="50" spans="1:11" x14ac:dyDescent="0.2">
      <c r="A50" s="134" t="s">
        <v>61</v>
      </c>
      <c r="B50" s="171"/>
      <c r="C50" s="171"/>
      <c r="D50" s="171"/>
      <c r="E50" s="171"/>
      <c r="F50" s="171"/>
      <c r="G50" s="171"/>
      <c r="H50" s="175"/>
      <c r="J50" s="176"/>
      <c r="K50" s="230"/>
    </row>
    <row r="51" spans="1:11" x14ac:dyDescent="0.2">
      <c r="A51" s="136" t="s">
        <v>64</v>
      </c>
      <c r="B51" s="177"/>
      <c r="C51" s="177"/>
      <c r="D51" s="177"/>
      <c r="E51" s="177"/>
      <c r="F51" s="177"/>
      <c r="G51" s="177"/>
      <c r="H51" s="178"/>
      <c r="J51" s="179"/>
      <c r="K51" s="230"/>
    </row>
    <row r="52" spans="1:11" x14ac:dyDescent="0.2">
      <c r="A52" s="180" t="s">
        <v>15</v>
      </c>
      <c r="B52" s="319">
        <f>'Comp by Inst Reg-counts'!B64</f>
        <v>5022</v>
      </c>
      <c r="C52" s="388">
        <f>'Comp by Inst Reg-counts'!C64/'Comp by Inst Reg-percent'!$B52</f>
        <v>0.31302270011947431</v>
      </c>
      <c r="D52" s="388">
        <f>'Comp by Inst Reg-counts'!D64/'Comp by Inst Reg-percent'!$B52</f>
        <v>0.46196734368777381</v>
      </c>
      <c r="E52" s="388">
        <f>'Comp by Inst Reg-counts'!E64/'Comp by Inst Reg-percent'!$B52</f>
        <v>8.8211867781760253E-2</v>
      </c>
      <c r="F52" s="388">
        <f>'Comp by Inst Reg-counts'!F64/'Comp by Inst Reg-percent'!$B52</f>
        <v>0.13679808841099164</v>
      </c>
      <c r="G52" s="388">
        <f>'Comp by Inst Reg-counts'!G64/'Comp by Inst Reg-percent'!$B52</f>
        <v>0.39028275587415373</v>
      </c>
      <c r="H52" s="389">
        <f>'Comp by Inst Reg-counts'!H64/'Comp by Inst Reg-percent'!$B52</f>
        <v>0.60971724412584627</v>
      </c>
      <c r="J52" s="170">
        <f>'Comp by Inst Reg-counts'!J64/'Comp by Inst Reg-percent'!$B52</f>
        <v>0.33094384707287933</v>
      </c>
      <c r="K52" s="230"/>
    </row>
    <row r="53" spans="1:11" x14ac:dyDescent="0.2">
      <c r="A53" s="152"/>
      <c r="B53" s="141"/>
      <c r="C53" s="166"/>
      <c r="D53" s="166"/>
      <c r="E53" s="166"/>
      <c r="F53" s="166"/>
      <c r="G53" s="166"/>
      <c r="H53" s="166"/>
      <c r="J53" s="170"/>
      <c r="K53" s="230"/>
    </row>
    <row r="54" spans="1:11" ht="25.5" x14ac:dyDescent="0.2">
      <c r="A54" s="199" t="s">
        <v>263</v>
      </c>
      <c r="B54" s="244" t="s">
        <v>15</v>
      </c>
      <c r="C54" s="244" t="s">
        <v>230</v>
      </c>
      <c r="D54" s="244" t="s">
        <v>5</v>
      </c>
      <c r="E54" s="245" t="s">
        <v>4</v>
      </c>
      <c r="F54" s="244" t="s">
        <v>16</v>
      </c>
      <c r="G54" s="244" t="s">
        <v>231</v>
      </c>
      <c r="H54" s="246" t="s">
        <v>2</v>
      </c>
      <c r="J54" s="248" t="s">
        <v>260</v>
      </c>
      <c r="K54" s="230"/>
    </row>
    <row r="55" spans="1:11" x14ac:dyDescent="0.2">
      <c r="A55" s="181" t="s">
        <v>262</v>
      </c>
      <c r="B55" s="380">
        <f>B26+B38+B43</f>
        <v>46449</v>
      </c>
      <c r="C55" s="170">
        <f>'Comp by Inst Reg-counts'!C67/'Comp by Inst Reg-percent'!$B55</f>
        <v>0.17761415746302398</v>
      </c>
      <c r="D55" s="170">
        <f>'Comp by Inst Reg-counts'!D67/'Comp by Inst Reg-percent'!$B55</f>
        <v>0.6980989902904261</v>
      </c>
      <c r="E55" s="170">
        <f>'Comp by Inst Reg-counts'!E67/'Comp by Inst Reg-percent'!$B55</f>
        <v>4.57275721759349E-2</v>
      </c>
      <c r="F55" s="170">
        <f>'Comp by Inst Reg-counts'!F67/'Comp by Inst Reg-percent'!$B55</f>
        <v>7.8559280070615078E-2</v>
      </c>
      <c r="G55" s="170">
        <f>'Comp by Inst Reg-counts'!G67/'Comp by Inst Reg-percent'!$B55</f>
        <v>0.43876079140562768</v>
      </c>
      <c r="H55" s="382">
        <f>'Comp by Inst Reg-counts'!H67/'Comp by Inst Reg-percent'!$B55</f>
        <v>0.56123920859437237</v>
      </c>
      <c r="J55" s="390">
        <f>'Comp by Inst Reg-counts'!J67/'Comp by Inst Reg-percent'!$B55</f>
        <v>0.53740661801115197</v>
      </c>
      <c r="K55" s="230"/>
    </row>
    <row r="56" spans="1:11" x14ac:dyDescent="0.2">
      <c r="A56" s="181" t="s">
        <v>261</v>
      </c>
      <c r="B56" s="380">
        <f>B26+B38+B43+B52</f>
        <v>51471</v>
      </c>
      <c r="C56" s="388">
        <f>'Comp by Inst Reg-counts'!C68/'Comp by Inst Reg-percent'!$B56</f>
        <v>0.19082590196421287</v>
      </c>
      <c r="D56" s="388">
        <f>'Comp by Inst Reg-counts'!D68/'Comp by Inst Reg-percent'!$B56</f>
        <v>0.67505974237920385</v>
      </c>
      <c r="E56" s="388">
        <f>'Comp by Inst Reg-counts'!E68/'Comp by Inst Reg-percent'!$B56</f>
        <v>4.9872743875191854E-2</v>
      </c>
      <c r="F56" s="388">
        <f>'Comp by Inst Reg-counts'!F68/'Comp by Inst Reg-percent'!$B56</f>
        <v>8.4241611781391459E-2</v>
      </c>
      <c r="G56" s="388">
        <f>'Comp by Inst Reg-counts'!G68/'Comp by Inst Reg-percent'!$B56</f>
        <v>0.434030813467778</v>
      </c>
      <c r="H56" s="389">
        <f>'Comp by Inst Reg-counts'!H68/'Comp by Inst Reg-percent'!$B56</f>
        <v>0.56596918653222206</v>
      </c>
      <c r="J56" s="164">
        <f>'Comp by Inst Reg-counts'!J68/'Comp by Inst Reg-percent'!$B56</f>
        <v>0.50987934953663228</v>
      </c>
      <c r="K56" s="230"/>
    </row>
    <row r="57" spans="1:11" x14ac:dyDescent="0.2">
      <c r="A57" s="154"/>
      <c r="B57" s="145"/>
      <c r="C57" s="172"/>
      <c r="D57" s="172"/>
      <c r="E57" s="172"/>
      <c r="F57" s="172"/>
      <c r="G57" s="172"/>
      <c r="H57" s="172"/>
      <c r="J57" s="172"/>
    </row>
    <row r="59" spans="1:11" x14ac:dyDescent="0.2">
      <c r="A59" s="589"/>
      <c r="B59" s="590"/>
      <c r="C59" s="590"/>
      <c r="D59" s="590"/>
      <c r="E59" s="590"/>
      <c r="F59" s="590"/>
      <c r="G59" s="590"/>
      <c r="H59" s="590"/>
      <c r="I59" s="590"/>
      <c r="J59" s="590"/>
      <c r="K59" s="591"/>
    </row>
    <row r="60" spans="1:11" x14ac:dyDescent="0.2">
      <c r="A60" s="627" t="s">
        <v>400</v>
      </c>
      <c r="B60" s="628"/>
      <c r="C60" s="628"/>
      <c r="D60" s="628"/>
      <c r="E60" s="628"/>
      <c r="F60" s="628"/>
      <c r="G60" s="628"/>
      <c r="H60" s="629"/>
      <c r="I60" s="493"/>
      <c r="J60" s="82"/>
      <c r="K60" s="82"/>
    </row>
    <row r="61" spans="1:11" x14ac:dyDescent="0.2">
      <c r="A61" s="630" t="s">
        <v>242</v>
      </c>
      <c r="B61" s="631"/>
      <c r="C61" s="631"/>
      <c r="D61" s="631"/>
      <c r="E61" s="631"/>
      <c r="F61" s="631"/>
      <c r="G61" s="631"/>
      <c r="H61" s="632"/>
      <c r="I61" s="493"/>
      <c r="J61" s="123"/>
      <c r="K61" s="82"/>
    </row>
    <row r="62" spans="1:11" x14ac:dyDescent="0.2">
      <c r="A62" s="134"/>
      <c r="B62" s="83"/>
      <c r="C62" s="83"/>
      <c r="D62" s="83"/>
      <c r="E62" s="83"/>
      <c r="F62" s="162"/>
      <c r="G62" s="83"/>
      <c r="H62" s="163"/>
      <c r="I62" s="493"/>
      <c r="J62" s="123"/>
    </row>
    <row r="63" spans="1:11" ht="25.5" x14ac:dyDescent="0.2">
      <c r="A63" s="118"/>
      <c r="B63" s="72" t="s">
        <v>15</v>
      </c>
      <c r="C63" s="72" t="s">
        <v>3</v>
      </c>
      <c r="D63" s="72" t="s">
        <v>5</v>
      </c>
      <c r="E63" s="71" t="s">
        <v>4</v>
      </c>
      <c r="F63" s="72" t="s">
        <v>16</v>
      </c>
      <c r="G63" s="72" t="s">
        <v>1</v>
      </c>
      <c r="H63" s="73" t="s">
        <v>2</v>
      </c>
      <c r="I63" s="493"/>
      <c r="J63" s="248" t="s">
        <v>260</v>
      </c>
    </row>
    <row r="64" spans="1:11" x14ac:dyDescent="0.2">
      <c r="A64" s="255" t="s">
        <v>39</v>
      </c>
      <c r="B64" s="127">
        <f>'Comp by Inst Reg-counts'!B76</f>
        <v>7539</v>
      </c>
      <c r="C64" s="164">
        <f>'Comp by Inst Reg-counts'!C76/'Comp by Inst Reg-percent'!$B64</f>
        <v>0.15837644249900518</v>
      </c>
      <c r="D64" s="164">
        <f>'Comp by Inst Reg-counts'!D76/'Comp by Inst Reg-percent'!$B64</f>
        <v>0.77729141795994161</v>
      </c>
      <c r="E64" s="164">
        <f>'Comp by Inst Reg-counts'!E76/'Comp by Inst Reg-percent'!$B64</f>
        <v>3.2895609497280806E-2</v>
      </c>
      <c r="F64" s="164">
        <f>'Comp by Inst Reg-counts'!F76/'Comp by Inst Reg-percent'!$B64</f>
        <v>3.1436530043772386E-2</v>
      </c>
      <c r="G64" s="164">
        <f>'Comp by Inst Reg-counts'!G76/'Comp by Inst Reg-percent'!$B64</f>
        <v>0.63005703674227354</v>
      </c>
      <c r="H64" s="164">
        <f>'Comp by Inst Reg-counts'!H76/'Comp by Inst Reg-percent'!$B64</f>
        <v>0.36994296325772646</v>
      </c>
      <c r="I64" s="493"/>
      <c r="J64" s="164">
        <f>'Comp by Inst Reg-counts'!J76/'Comp by Inst Reg-percent'!$B64</f>
        <v>0.38917628332670118</v>
      </c>
    </row>
    <row r="65" spans="1:11" x14ac:dyDescent="0.2">
      <c r="A65" s="254" t="s">
        <v>243</v>
      </c>
      <c r="B65" s="127">
        <f>'Comp by Inst Reg-counts'!B77</f>
        <v>18206</v>
      </c>
      <c r="C65" s="164">
        <f>'Comp by Inst Reg-counts'!C77/'Comp by Inst Reg-percent'!$B65</f>
        <v>0.16241898275293859</v>
      </c>
      <c r="D65" s="164">
        <f>'Comp by Inst Reg-counts'!D77/'Comp by Inst Reg-percent'!$B65</f>
        <v>0.74881907063605402</v>
      </c>
      <c r="E65" s="164">
        <f>'Comp by Inst Reg-counts'!E77/'Comp by Inst Reg-percent'!$B65</f>
        <v>4.5699220037350323E-2</v>
      </c>
      <c r="F65" s="164">
        <f>'Comp by Inst Reg-counts'!F77/'Comp by Inst Reg-percent'!$B65</f>
        <v>4.3062726573657034E-2</v>
      </c>
      <c r="G65" s="164">
        <f>'Comp by Inst Reg-counts'!G77/'Comp by Inst Reg-percent'!$B65</f>
        <v>0.3944853345051082</v>
      </c>
      <c r="H65" s="164">
        <f>'Comp by Inst Reg-counts'!H77/'Comp by Inst Reg-percent'!$B65</f>
        <v>0.60551466549489175</v>
      </c>
      <c r="I65" s="493"/>
      <c r="J65" s="164">
        <f>'Comp by Inst Reg-counts'!J77/'Comp by Inst Reg-percent'!$B65</f>
        <v>0.60216412171811495</v>
      </c>
    </row>
    <row r="66" spans="1:11" x14ac:dyDescent="0.2">
      <c r="A66" s="254" t="s">
        <v>40</v>
      </c>
      <c r="B66" s="127">
        <f>'Comp by Inst Reg-counts'!B78</f>
        <v>18979</v>
      </c>
      <c r="C66" s="164">
        <f>'Comp by Inst Reg-counts'!C78/'Comp by Inst Reg-percent'!$B66</f>
        <v>0.21270878339217028</v>
      </c>
      <c r="D66" s="164">
        <f>'Comp by Inst Reg-counts'!D78/'Comp by Inst Reg-percent'!$B66</f>
        <v>0.64455450761367827</v>
      </c>
      <c r="E66" s="164">
        <f>'Comp by Inst Reg-counts'!E78/'Comp by Inst Reg-percent'!$B66</f>
        <v>5.3585541914747882E-2</v>
      </c>
      <c r="F66" s="164">
        <f>'Comp by Inst Reg-counts'!F78/'Comp by Inst Reg-percent'!$B66</f>
        <v>8.9151167079403557E-2</v>
      </c>
      <c r="G66" s="164">
        <f>'Comp by Inst Reg-counts'!G78/'Comp by Inst Reg-percent'!$B66</f>
        <v>0.40507929817166344</v>
      </c>
      <c r="H66" s="164">
        <f>'Comp by Inst Reg-counts'!H78/'Comp by Inst Reg-percent'!$B66</f>
        <v>0.59492070182833656</v>
      </c>
      <c r="I66" s="493"/>
      <c r="J66" s="164">
        <f>'Comp by Inst Reg-counts'!J78/'Comp by Inst Reg-percent'!$B66</f>
        <v>0.65056114653037567</v>
      </c>
    </row>
    <row r="67" spans="1:11" x14ac:dyDescent="0.2">
      <c r="A67" s="256" t="s">
        <v>236</v>
      </c>
      <c r="B67" s="127">
        <f>'Comp by Inst Reg-counts'!B79</f>
        <v>6747</v>
      </c>
      <c r="C67" s="164">
        <f>'Comp by Inst Reg-counts'!C79/'Comp by Inst Reg-percent'!$B67</f>
        <v>0.24218171038980288</v>
      </c>
      <c r="D67" s="164">
        <f>'Comp by Inst Reg-counts'!D79/'Comp by Inst Reg-percent'!$B67</f>
        <v>0.44760634356010076</v>
      </c>
      <c r="E67" s="164">
        <f>'Comp by Inst Reg-counts'!E79/'Comp by Inst Reg-percent'!$B67</f>
        <v>6.9660589891803765E-2</v>
      </c>
      <c r="F67" s="164">
        <f>'Comp by Inst Reg-counts'!F79/'Comp by Inst Reg-percent'!$B67</f>
        <v>0.24055135615829257</v>
      </c>
      <c r="G67" s="164">
        <f>'Comp by Inst Reg-counts'!G79/'Comp by Inst Reg-percent'!$B67</f>
        <v>0.40314213724618347</v>
      </c>
      <c r="H67" s="164">
        <f>'Comp by Inst Reg-counts'!H79/'Comp by Inst Reg-percent'!$B67</f>
        <v>0.59685786275381647</v>
      </c>
      <c r="I67" s="493"/>
      <c r="J67" s="128" t="s">
        <v>240</v>
      </c>
    </row>
    <row r="68" spans="1:11" x14ac:dyDescent="0.2">
      <c r="A68" s="165"/>
      <c r="B68" s="130"/>
      <c r="C68" s="165"/>
      <c r="D68" s="83"/>
      <c r="E68" s="83"/>
      <c r="H68" s="108"/>
      <c r="I68" s="493"/>
      <c r="J68" s="123"/>
      <c r="K68" s="82"/>
    </row>
    <row r="69" spans="1:11" x14ac:dyDescent="0.2">
      <c r="A69" s="493"/>
      <c r="B69" s="493"/>
      <c r="C69" s="493"/>
      <c r="D69" s="493"/>
      <c r="E69" s="493"/>
      <c r="F69" s="493"/>
      <c r="G69" s="493"/>
      <c r="H69" s="493"/>
      <c r="I69" s="493"/>
      <c r="J69" s="123"/>
      <c r="K69" s="82"/>
    </row>
    <row r="70" spans="1:11" x14ac:dyDescent="0.2">
      <c r="A70" s="493"/>
      <c r="B70" s="493"/>
      <c r="C70" s="493"/>
      <c r="D70" s="493"/>
      <c r="E70" s="493"/>
      <c r="F70" s="493"/>
      <c r="G70" s="493"/>
      <c r="H70" s="493"/>
      <c r="I70" s="82"/>
      <c r="J70" s="123"/>
      <c r="K70" s="82"/>
    </row>
    <row r="71" spans="1:11" x14ac:dyDescent="0.2">
      <c r="A71" s="493"/>
      <c r="B71" s="493"/>
      <c r="C71" s="493"/>
      <c r="D71" s="493"/>
      <c r="E71" s="493"/>
      <c r="F71" s="493"/>
      <c r="G71" s="493"/>
      <c r="H71" s="493"/>
      <c r="I71" s="133"/>
      <c r="J71" s="123"/>
      <c r="K71" s="82"/>
    </row>
    <row r="72" spans="1:11" x14ac:dyDescent="0.2">
      <c r="A72" s="493"/>
      <c r="B72" s="493"/>
      <c r="C72" s="493"/>
      <c r="D72" s="493"/>
      <c r="E72" s="493"/>
      <c r="F72" s="493"/>
      <c r="G72" s="493"/>
      <c r="H72" s="493"/>
      <c r="I72" s="133"/>
      <c r="J72" s="123"/>
      <c r="K72" s="123"/>
    </row>
    <row r="73" spans="1:11" x14ac:dyDescent="0.2">
      <c r="A73" s="493"/>
      <c r="B73" s="493"/>
      <c r="C73" s="493"/>
      <c r="D73" s="493"/>
      <c r="E73" s="493"/>
      <c r="F73" s="493"/>
      <c r="G73" s="493"/>
      <c r="H73" s="493"/>
      <c r="I73" s="70"/>
      <c r="J73" s="123"/>
    </row>
    <row r="74" spans="1:11" x14ac:dyDescent="0.2">
      <c r="A74" s="493"/>
      <c r="B74" s="493"/>
      <c r="C74" s="493"/>
      <c r="D74" s="493"/>
      <c r="E74" s="493"/>
      <c r="F74" s="493"/>
      <c r="G74" s="493"/>
      <c r="H74" s="493"/>
      <c r="I74" s="166"/>
    </row>
    <row r="75" spans="1:11" x14ac:dyDescent="0.2">
      <c r="A75" s="493"/>
      <c r="B75" s="493"/>
      <c r="C75" s="493"/>
      <c r="D75" s="493"/>
      <c r="E75" s="493"/>
      <c r="F75" s="493"/>
      <c r="G75" s="493"/>
      <c r="H75" s="493"/>
      <c r="I75" s="166"/>
    </row>
    <row r="76" spans="1:11" x14ac:dyDescent="0.2">
      <c r="A76" s="493"/>
      <c r="B76" s="493"/>
      <c r="C76" s="493"/>
      <c r="D76" s="493"/>
      <c r="E76" s="493"/>
      <c r="F76" s="493"/>
      <c r="G76" s="493"/>
      <c r="H76" s="493"/>
      <c r="I76" s="166"/>
    </row>
    <row r="77" spans="1:11" x14ac:dyDescent="0.2">
      <c r="A77" s="493"/>
      <c r="B77" s="493"/>
      <c r="C77" s="493"/>
      <c r="D77" s="493"/>
      <c r="E77" s="493"/>
      <c r="F77" s="493"/>
      <c r="G77" s="493"/>
      <c r="H77" s="493"/>
      <c r="I77" s="166"/>
    </row>
    <row r="78" spans="1:11" x14ac:dyDescent="0.2">
      <c r="A78" s="493"/>
      <c r="B78" s="493"/>
      <c r="C78" s="493"/>
      <c r="D78" s="493"/>
      <c r="E78" s="493"/>
      <c r="F78" s="493"/>
      <c r="G78" s="493"/>
      <c r="H78" s="493"/>
      <c r="I78" s="166"/>
    </row>
    <row r="79" spans="1:11" x14ac:dyDescent="0.2">
      <c r="A79" s="493"/>
      <c r="B79" s="493"/>
      <c r="C79" s="493"/>
      <c r="D79" s="493"/>
      <c r="E79" s="493"/>
      <c r="F79" s="493"/>
      <c r="G79" s="493"/>
      <c r="H79" s="493"/>
      <c r="I79" s="166"/>
    </row>
    <row r="80" spans="1:11" x14ac:dyDescent="0.2">
      <c r="A80" s="493"/>
      <c r="B80" s="493"/>
      <c r="C80" s="493"/>
      <c r="D80" s="493"/>
      <c r="E80" s="493"/>
      <c r="F80" s="493"/>
      <c r="G80" s="493"/>
      <c r="H80" s="493"/>
      <c r="I80" s="166"/>
    </row>
    <row r="81" spans="1:11" x14ac:dyDescent="0.2">
      <c r="A81" s="493"/>
      <c r="B81" s="493"/>
      <c r="C81" s="493"/>
      <c r="D81" s="493"/>
      <c r="E81" s="493"/>
      <c r="F81" s="493"/>
      <c r="G81" s="493"/>
      <c r="H81" s="493"/>
      <c r="I81" s="166"/>
      <c r="K81" s="167"/>
    </row>
    <row r="82" spans="1:11" x14ac:dyDescent="0.2">
      <c r="A82" s="493"/>
      <c r="B82" s="493"/>
      <c r="C82" s="493"/>
      <c r="D82" s="493"/>
      <c r="E82" s="493"/>
      <c r="F82" s="493"/>
      <c r="G82" s="493"/>
      <c r="H82" s="493"/>
      <c r="I82" s="166"/>
      <c r="J82" s="167"/>
    </row>
    <row r="83" spans="1:11" x14ac:dyDescent="0.2">
      <c r="A83" s="155" t="s">
        <v>313</v>
      </c>
    </row>
    <row r="84" spans="1:11" x14ac:dyDescent="0.2">
      <c r="A84" s="8" t="s">
        <v>274</v>
      </c>
    </row>
    <row r="85" spans="1:11" x14ac:dyDescent="0.2">
      <c r="A85" s="8" t="s">
        <v>320</v>
      </c>
      <c r="J85" s="10" t="s">
        <v>31</v>
      </c>
    </row>
  </sheetData>
  <mergeCells count="8">
    <mergeCell ref="A10:H11"/>
    <mergeCell ref="A60:H60"/>
    <mergeCell ref="A61:H61"/>
    <mergeCell ref="A1:K1"/>
    <mergeCell ref="A2:K2"/>
    <mergeCell ref="A3:K3"/>
    <mergeCell ref="A4:K8"/>
    <mergeCell ref="A59:K59"/>
  </mergeCells>
  <hyperlinks>
    <hyperlink ref="J85" location="Contents!A1" display="Back to Contents"/>
  </hyperlinks>
  <pageMargins left="0.25" right="0.25" top="0.75" bottom="0.75" header="0.3" footer="0.3"/>
  <pageSetup scale="53" orientation="portrait"/>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topLeftCell="A37" workbookViewId="0">
      <selection activeCell="P19" sqref="P19"/>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2" style="8" customWidth="1"/>
    <col min="15" max="16" width="9.140625" style="8"/>
    <col min="17" max="16384" width="9.140625" style="483"/>
  </cols>
  <sheetData>
    <row r="1" spans="1:15" ht="15" customHeight="1" x14ac:dyDescent="0.25">
      <c r="A1" s="606" t="s">
        <v>23</v>
      </c>
      <c r="B1" s="606"/>
      <c r="C1" s="606"/>
      <c r="D1" s="606"/>
      <c r="E1" s="606"/>
      <c r="F1" s="606"/>
      <c r="G1" s="606"/>
      <c r="H1" s="606"/>
      <c r="I1" s="606"/>
      <c r="J1" s="606"/>
      <c r="K1" s="606"/>
      <c r="L1" s="606"/>
      <c r="M1" s="606"/>
      <c r="N1" s="10" t="s">
        <v>31</v>
      </c>
    </row>
    <row r="2" spans="1:15" ht="15" customHeight="1" x14ac:dyDescent="0.25">
      <c r="A2" s="659"/>
      <c r="B2" s="659"/>
      <c r="C2" s="659"/>
      <c r="D2" s="659"/>
      <c r="E2" s="659"/>
      <c r="F2" s="659"/>
      <c r="G2" s="659"/>
      <c r="H2" s="659"/>
      <c r="I2" s="659"/>
      <c r="J2" s="659"/>
      <c r="K2" s="659"/>
      <c r="L2" s="659"/>
      <c r="M2" s="659"/>
      <c r="N2" s="82"/>
    </row>
    <row r="3" spans="1:15" ht="15" customHeight="1" x14ac:dyDescent="0.25">
      <c r="A3" s="545" t="s">
        <v>279</v>
      </c>
      <c r="B3" s="546"/>
      <c r="C3" s="546"/>
      <c r="D3" s="546"/>
      <c r="E3" s="546"/>
      <c r="F3" s="546"/>
      <c r="G3" s="546"/>
      <c r="H3" s="546"/>
      <c r="I3" s="546"/>
      <c r="J3" s="546"/>
      <c r="K3" s="546"/>
      <c r="L3" s="546"/>
      <c r="M3" s="547"/>
      <c r="N3" s="82"/>
      <c r="O3" s="123"/>
    </row>
    <row r="4" spans="1:15" ht="15" customHeight="1" x14ac:dyDescent="0.25">
      <c r="A4" s="660" t="s">
        <v>372</v>
      </c>
      <c r="B4" s="660"/>
      <c r="C4" s="660"/>
      <c r="D4" s="660"/>
      <c r="E4" s="660"/>
      <c r="F4" s="660"/>
      <c r="G4" s="660"/>
      <c r="H4" s="660"/>
      <c r="I4" s="660"/>
      <c r="J4" s="660"/>
      <c r="K4" s="660"/>
      <c r="L4" s="660"/>
      <c r="M4" s="660"/>
      <c r="N4" s="82"/>
      <c r="O4" s="123"/>
    </row>
    <row r="5" spans="1:15" ht="15" customHeight="1" x14ac:dyDescent="0.25">
      <c r="A5" s="660"/>
      <c r="B5" s="660"/>
      <c r="C5" s="660"/>
      <c r="D5" s="660"/>
      <c r="E5" s="660"/>
      <c r="F5" s="660"/>
      <c r="G5" s="660"/>
      <c r="H5" s="660"/>
      <c r="I5" s="660"/>
      <c r="J5" s="660"/>
      <c r="K5" s="660"/>
      <c r="L5" s="660"/>
      <c r="M5" s="660"/>
    </row>
    <row r="6" spans="1:15" ht="15" customHeight="1" x14ac:dyDescent="0.25">
      <c r="A6" s="660"/>
      <c r="B6" s="660"/>
      <c r="C6" s="660"/>
      <c r="D6" s="660"/>
      <c r="E6" s="660"/>
      <c r="F6" s="660"/>
      <c r="G6" s="660"/>
      <c r="H6" s="660"/>
      <c r="I6" s="660"/>
      <c r="J6" s="660"/>
      <c r="K6" s="660"/>
      <c r="L6" s="660"/>
      <c r="M6" s="660"/>
    </row>
    <row r="7" spans="1:15" ht="15" customHeight="1" x14ac:dyDescent="0.25">
      <c r="A7" s="660"/>
      <c r="B7" s="660"/>
      <c r="C7" s="660"/>
      <c r="D7" s="660"/>
      <c r="E7" s="660"/>
      <c r="F7" s="660"/>
      <c r="G7" s="660"/>
      <c r="H7" s="660"/>
      <c r="I7" s="660"/>
      <c r="J7" s="660"/>
      <c r="K7" s="660"/>
      <c r="L7" s="660"/>
      <c r="M7" s="660"/>
    </row>
    <row r="8" spans="1:15" ht="15" customHeight="1" x14ac:dyDescent="0.25">
      <c r="A8" s="660"/>
      <c r="B8" s="660"/>
      <c r="C8" s="660"/>
      <c r="D8" s="660"/>
      <c r="E8" s="660"/>
      <c r="F8" s="660"/>
      <c r="G8" s="660"/>
      <c r="H8" s="660"/>
      <c r="I8" s="660"/>
      <c r="J8" s="660"/>
      <c r="K8" s="660"/>
      <c r="L8" s="660"/>
      <c r="M8" s="660"/>
    </row>
    <row r="9" spans="1:15" ht="15" customHeight="1" x14ac:dyDescent="0.25">
      <c r="B9" s="123"/>
      <c r="C9" s="123"/>
      <c r="D9" s="123"/>
      <c r="E9" s="123"/>
      <c r="F9" s="123"/>
      <c r="G9" s="123"/>
    </row>
    <row r="10" spans="1:15" x14ac:dyDescent="0.25">
      <c r="A10" s="652" t="s">
        <v>412</v>
      </c>
      <c r="B10" s="652"/>
      <c r="C10" s="652"/>
      <c r="D10" s="652"/>
      <c r="E10" s="652"/>
      <c r="F10" s="652"/>
      <c r="G10" s="652"/>
      <c r="H10" s="652"/>
      <c r="I10" s="652"/>
      <c r="J10" s="652"/>
      <c r="K10" s="652"/>
      <c r="L10" s="652"/>
      <c r="M10" s="652"/>
    </row>
    <row r="11" spans="1:15" x14ac:dyDescent="0.25">
      <c r="F11" s="52"/>
    </row>
    <row r="12" spans="1:15" ht="26.25" x14ac:dyDescent="0.25">
      <c r="A12" s="54" t="s">
        <v>7</v>
      </c>
      <c r="B12" s="64" t="s">
        <v>321</v>
      </c>
      <c r="C12" s="55" t="s">
        <v>8</v>
      </c>
      <c r="D12" s="55" t="s">
        <v>10</v>
      </c>
      <c r="E12" s="55" t="s">
        <v>9</v>
      </c>
      <c r="F12" s="53"/>
    </row>
    <row r="13" spans="1:15" x14ac:dyDescent="0.25">
      <c r="A13" s="661" t="s">
        <v>11</v>
      </c>
      <c r="B13" s="664" t="s">
        <v>3</v>
      </c>
      <c r="C13" s="56" t="s">
        <v>12</v>
      </c>
      <c r="D13" s="183">
        <v>0.76154357950765139</v>
      </c>
      <c r="E13" s="184">
        <v>15030</v>
      </c>
      <c r="F13" s="50"/>
    </row>
    <row r="14" spans="1:15" x14ac:dyDescent="0.25">
      <c r="A14" s="662"/>
      <c r="B14" s="665"/>
      <c r="C14" s="56" t="s">
        <v>13</v>
      </c>
      <c r="D14" s="183">
        <v>0.64204985291840844</v>
      </c>
      <c r="E14" s="184">
        <v>12918</v>
      </c>
      <c r="F14" s="50"/>
    </row>
    <row r="15" spans="1:15" x14ac:dyDescent="0.25">
      <c r="A15" s="662"/>
      <c r="B15" s="666"/>
      <c r="C15" s="56"/>
      <c r="D15" s="183"/>
      <c r="E15" s="184"/>
      <c r="F15" s="50"/>
    </row>
    <row r="16" spans="1:15" ht="15" customHeight="1" x14ac:dyDescent="0.25">
      <c r="A16" s="662"/>
      <c r="B16" s="664" t="s">
        <v>5</v>
      </c>
      <c r="C16" s="56" t="s">
        <v>12</v>
      </c>
      <c r="D16" s="183">
        <v>0.60012294452128478</v>
      </c>
      <c r="E16" s="184">
        <v>13014</v>
      </c>
      <c r="F16" s="50"/>
    </row>
    <row r="17" spans="1:13" x14ac:dyDescent="0.25">
      <c r="A17" s="662"/>
      <c r="B17" s="665"/>
      <c r="C17" s="56" t="s">
        <v>13</v>
      </c>
      <c r="D17" s="183">
        <v>0.48619151561165419</v>
      </c>
      <c r="E17" s="184">
        <v>10537</v>
      </c>
      <c r="F17" s="50"/>
    </row>
    <row r="18" spans="1:13" x14ac:dyDescent="0.25">
      <c r="A18" s="662"/>
      <c r="B18" s="666"/>
      <c r="C18" s="56"/>
      <c r="D18" s="183"/>
      <c r="E18" s="184"/>
      <c r="F18" s="50"/>
    </row>
    <row r="19" spans="1:13" ht="15" customHeight="1" x14ac:dyDescent="0.25">
      <c r="A19" s="662"/>
      <c r="B19" s="664" t="s">
        <v>4</v>
      </c>
      <c r="C19" s="56" t="s">
        <v>12</v>
      </c>
      <c r="D19" s="183">
        <v>0.48243082668477338</v>
      </c>
      <c r="E19" s="184">
        <v>5891</v>
      </c>
      <c r="F19" s="50"/>
    </row>
    <row r="20" spans="1:13" x14ac:dyDescent="0.25">
      <c r="A20" s="662"/>
      <c r="B20" s="665"/>
      <c r="C20" s="56" t="s">
        <v>13</v>
      </c>
      <c r="D20" s="183">
        <v>0.37108869925006466</v>
      </c>
      <c r="E20" s="184">
        <v>3867</v>
      </c>
      <c r="F20" s="50"/>
    </row>
    <row r="21" spans="1:13" x14ac:dyDescent="0.25">
      <c r="A21" s="662"/>
      <c r="B21" s="666"/>
      <c r="C21" s="56"/>
      <c r="D21" s="183"/>
      <c r="E21" s="184"/>
      <c r="F21" s="50"/>
    </row>
    <row r="22" spans="1:13" x14ac:dyDescent="0.25">
      <c r="A22" s="662"/>
      <c r="B22" s="664" t="s">
        <v>16</v>
      </c>
      <c r="C22" s="56" t="s">
        <v>12</v>
      </c>
      <c r="D22" s="185">
        <v>0.767208413001912</v>
      </c>
      <c r="E22" s="127">
        <v>4184</v>
      </c>
      <c r="F22" s="50"/>
    </row>
    <row r="23" spans="1:13" x14ac:dyDescent="0.25">
      <c r="A23" s="663"/>
      <c r="B23" s="666"/>
      <c r="C23" s="56" t="s">
        <v>13</v>
      </c>
      <c r="D23" s="164">
        <v>0.65746606334841629</v>
      </c>
      <c r="E23" s="127">
        <v>4420</v>
      </c>
      <c r="F23" s="50"/>
    </row>
    <row r="24" spans="1:13" ht="15" customHeight="1" x14ac:dyDescent="0.25">
      <c r="A24" s="642" t="s">
        <v>23</v>
      </c>
      <c r="B24" s="657" t="s">
        <v>3</v>
      </c>
      <c r="C24" s="56" t="s">
        <v>12</v>
      </c>
      <c r="D24" s="183">
        <v>0.65644171779141103</v>
      </c>
      <c r="E24" s="184">
        <v>1141</v>
      </c>
      <c r="F24" s="50"/>
    </row>
    <row r="25" spans="1:13" ht="15" customHeight="1" x14ac:dyDescent="0.25">
      <c r="A25" s="643"/>
      <c r="B25" s="649"/>
      <c r="C25" s="56" t="s">
        <v>13</v>
      </c>
      <c r="D25" s="183">
        <v>0.5505050505050505</v>
      </c>
      <c r="E25" s="184">
        <v>1188</v>
      </c>
    </row>
    <row r="26" spans="1:13" x14ac:dyDescent="0.25">
      <c r="A26" s="643"/>
      <c r="B26" s="651"/>
      <c r="C26" s="56"/>
      <c r="D26" s="183"/>
      <c r="E26" s="184"/>
    </row>
    <row r="27" spans="1:13" x14ac:dyDescent="0.25">
      <c r="A27" s="643"/>
      <c r="B27" s="657" t="s">
        <v>5</v>
      </c>
      <c r="C27" s="56" t="s">
        <v>12</v>
      </c>
      <c r="D27" s="183">
        <v>0.54138958954368266</v>
      </c>
      <c r="E27" s="184">
        <v>4361</v>
      </c>
    </row>
    <row r="28" spans="1:13" x14ac:dyDescent="0.25">
      <c r="A28" s="643"/>
      <c r="B28" s="649"/>
      <c r="C28" s="56" t="s">
        <v>13</v>
      </c>
      <c r="D28" s="183">
        <v>0.42736723798819898</v>
      </c>
      <c r="E28" s="184">
        <v>3559</v>
      </c>
      <c r="F28" s="186"/>
      <c r="G28" s="186"/>
      <c r="H28" s="186"/>
      <c r="I28" s="186"/>
      <c r="J28" s="186"/>
      <c r="K28" s="186"/>
      <c r="L28" s="186"/>
      <c r="M28" s="186"/>
    </row>
    <row r="29" spans="1:13" x14ac:dyDescent="0.25">
      <c r="A29" s="643"/>
      <c r="B29" s="650"/>
      <c r="C29" s="56"/>
      <c r="D29" s="183"/>
      <c r="E29" s="184"/>
      <c r="F29" s="658"/>
    </row>
    <row r="30" spans="1:13" ht="15" customHeight="1" x14ac:dyDescent="0.25">
      <c r="A30" s="643"/>
      <c r="B30" s="648" t="s">
        <v>4</v>
      </c>
      <c r="C30" s="56" t="s">
        <v>12</v>
      </c>
      <c r="D30" s="183">
        <v>0.5436241610738255</v>
      </c>
      <c r="E30" s="184">
        <v>447</v>
      </c>
      <c r="F30" s="658"/>
    </row>
    <row r="31" spans="1:13" x14ac:dyDescent="0.25">
      <c r="A31" s="643"/>
      <c r="B31" s="649"/>
      <c r="C31" s="56" t="s">
        <v>13</v>
      </c>
      <c r="D31" s="183">
        <v>0.3942992874109264</v>
      </c>
      <c r="E31" s="184">
        <v>421</v>
      </c>
      <c r="F31" s="50"/>
    </row>
    <row r="32" spans="1:13" x14ac:dyDescent="0.25">
      <c r="A32" s="643"/>
      <c r="B32" s="650"/>
      <c r="C32" s="56"/>
      <c r="D32" s="183"/>
      <c r="E32" s="184"/>
      <c r="F32" s="50"/>
    </row>
    <row r="33" spans="1:14" ht="15" customHeight="1" x14ac:dyDescent="0.25">
      <c r="A33" s="643"/>
      <c r="B33" s="655" t="s">
        <v>16</v>
      </c>
      <c r="C33" s="399" t="s">
        <v>12</v>
      </c>
      <c r="D33" s="185">
        <v>0.62121212121212122</v>
      </c>
      <c r="E33" s="118">
        <v>462</v>
      </c>
      <c r="F33" s="50"/>
    </row>
    <row r="34" spans="1:14" x14ac:dyDescent="0.25">
      <c r="A34" s="644"/>
      <c r="B34" s="656"/>
      <c r="C34" s="399" t="s">
        <v>13</v>
      </c>
      <c r="D34" s="164">
        <v>0.49032258064516132</v>
      </c>
      <c r="E34" s="118">
        <v>620</v>
      </c>
      <c r="F34" s="50"/>
    </row>
    <row r="35" spans="1:14" x14ac:dyDescent="0.25">
      <c r="F35" s="50"/>
    </row>
    <row r="36" spans="1:14" x14ac:dyDescent="0.25">
      <c r="A36" s="8" t="s">
        <v>30</v>
      </c>
      <c r="F36" s="50"/>
    </row>
    <row r="37" spans="1:14" x14ac:dyDescent="0.25">
      <c r="F37" s="50"/>
    </row>
    <row r="38" spans="1:14" x14ac:dyDescent="0.25">
      <c r="F38" s="50"/>
    </row>
    <row r="39" spans="1:14" x14ac:dyDescent="0.25">
      <c r="F39" s="50"/>
    </row>
    <row r="40" spans="1:14" x14ac:dyDescent="0.25">
      <c r="F40" s="50"/>
    </row>
    <row r="41" spans="1:14" x14ac:dyDescent="0.25">
      <c r="A41" s="652" t="s">
        <v>413</v>
      </c>
      <c r="B41" s="652"/>
      <c r="C41" s="652"/>
      <c r="D41" s="652"/>
      <c r="E41" s="652"/>
      <c r="F41" s="652"/>
      <c r="G41" s="652"/>
      <c r="H41" s="652"/>
      <c r="I41" s="652"/>
      <c r="J41" s="652"/>
      <c r="K41" s="652"/>
      <c r="L41" s="652"/>
      <c r="M41" s="652"/>
      <c r="N41" s="9"/>
    </row>
    <row r="42" spans="1:14" x14ac:dyDescent="0.25">
      <c r="F42" s="50"/>
    </row>
    <row r="43" spans="1:14" ht="26.25" x14ac:dyDescent="0.25">
      <c r="A43" s="61" t="s">
        <v>7</v>
      </c>
      <c r="B43" s="64" t="s">
        <v>321</v>
      </c>
      <c r="C43" s="45" t="s">
        <v>8</v>
      </c>
      <c r="D43" s="51" t="s">
        <v>10</v>
      </c>
      <c r="E43" s="51" t="s">
        <v>9</v>
      </c>
      <c r="F43" s="50"/>
    </row>
    <row r="44" spans="1:14" x14ac:dyDescent="0.25">
      <c r="A44" s="642" t="s">
        <v>11</v>
      </c>
      <c r="B44" s="653" t="s">
        <v>3</v>
      </c>
      <c r="C44" s="187" t="s">
        <v>12</v>
      </c>
      <c r="D44" s="183">
        <v>0.4507182595698746</v>
      </c>
      <c r="E44" s="184">
        <v>12043</v>
      </c>
      <c r="F44" s="50"/>
    </row>
    <row r="45" spans="1:14" x14ac:dyDescent="0.25">
      <c r="A45" s="643"/>
      <c r="B45" s="646"/>
      <c r="C45" s="187" t="s">
        <v>13</v>
      </c>
      <c r="D45" s="183">
        <v>0.39887984597882209</v>
      </c>
      <c r="E45" s="184">
        <v>11427</v>
      </c>
      <c r="F45" s="50"/>
    </row>
    <row r="46" spans="1:14" x14ac:dyDescent="0.25">
      <c r="A46" s="643"/>
      <c r="B46" s="654"/>
      <c r="C46" s="187"/>
      <c r="D46" s="183"/>
      <c r="E46" s="184"/>
    </row>
    <row r="47" spans="1:14" x14ac:dyDescent="0.25">
      <c r="A47" s="643"/>
      <c r="B47" s="653" t="s">
        <v>5</v>
      </c>
      <c r="C47" s="187" t="s">
        <v>12</v>
      </c>
      <c r="D47" s="183">
        <v>0.38687182596831654</v>
      </c>
      <c r="E47" s="184">
        <v>13193</v>
      </c>
    </row>
    <row r="48" spans="1:14" x14ac:dyDescent="0.25">
      <c r="A48" s="643"/>
      <c r="B48" s="646"/>
      <c r="C48" s="187" t="s">
        <v>13</v>
      </c>
      <c r="D48" s="183">
        <v>0.32577777777777778</v>
      </c>
      <c r="E48" s="184">
        <v>11250</v>
      </c>
    </row>
    <row r="49" spans="1:5" x14ac:dyDescent="0.25">
      <c r="A49" s="643"/>
      <c r="B49" s="647"/>
      <c r="C49" s="187"/>
      <c r="D49" s="183"/>
      <c r="E49" s="184"/>
    </row>
    <row r="50" spans="1:5" ht="15" customHeight="1" x14ac:dyDescent="0.25">
      <c r="A50" s="643"/>
      <c r="B50" s="648" t="s">
        <v>4</v>
      </c>
      <c r="C50" s="188" t="s">
        <v>12</v>
      </c>
      <c r="D50" s="183">
        <v>0.24807430901676483</v>
      </c>
      <c r="E50" s="184">
        <v>4414</v>
      </c>
    </row>
    <row r="51" spans="1:5" ht="15" customHeight="1" x14ac:dyDescent="0.25">
      <c r="A51" s="643"/>
      <c r="B51" s="649"/>
      <c r="C51" s="189" t="s">
        <v>13</v>
      </c>
      <c r="D51" s="183">
        <v>0.19813302217036172</v>
      </c>
      <c r="E51" s="184">
        <v>4285</v>
      </c>
    </row>
    <row r="52" spans="1:5" x14ac:dyDescent="0.25">
      <c r="A52" s="643"/>
      <c r="B52" s="650"/>
      <c r="C52" s="56"/>
      <c r="D52" s="183"/>
      <c r="E52" s="184"/>
    </row>
    <row r="53" spans="1:5" x14ac:dyDescent="0.25">
      <c r="A53" s="643"/>
      <c r="B53" s="655" t="s">
        <v>16</v>
      </c>
      <c r="C53" s="56" t="s">
        <v>12</v>
      </c>
      <c r="D53" s="185">
        <v>0.44185126582278483</v>
      </c>
      <c r="E53" s="118">
        <v>2528</v>
      </c>
    </row>
    <row r="54" spans="1:5" x14ac:dyDescent="0.25">
      <c r="A54" s="644"/>
      <c r="B54" s="656"/>
      <c r="C54" s="56" t="s">
        <v>13</v>
      </c>
      <c r="D54" s="164">
        <v>0.37034383954154726</v>
      </c>
      <c r="E54" s="118">
        <v>2792</v>
      </c>
    </row>
    <row r="55" spans="1:5" x14ac:dyDescent="0.25">
      <c r="A55" s="642" t="s">
        <v>23</v>
      </c>
      <c r="B55" s="645" t="s">
        <v>3</v>
      </c>
      <c r="C55" s="190" t="s">
        <v>12</v>
      </c>
      <c r="D55" s="183">
        <v>0.46142208774583965</v>
      </c>
      <c r="E55" s="184">
        <v>661</v>
      </c>
    </row>
    <row r="56" spans="1:5" x14ac:dyDescent="0.25">
      <c r="A56" s="643"/>
      <c r="B56" s="646"/>
      <c r="C56" s="187" t="s">
        <v>13</v>
      </c>
      <c r="D56" s="183">
        <v>0.41428571428571431</v>
      </c>
      <c r="E56" s="184">
        <v>630</v>
      </c>
    </row>
    <row r="57" spans="1:5" x14ac:dyDescent="0.25">
      <c r="A57" s="643"/>
      <c r="B57" s="647"/>
      <c r="C57" s="187"/>
      <c r="D57" s="183"/>
      <c r="E57" s="184"/>
    </row>
    <row r="58" spans="1:5" x14ac:dyDescent="0.25">
      <c r="A58" s="643"/>
      <c r="B58" s="645" t="s">
        <v>5</v>
      </c>
      <c r="C58" s="187" t="s">
        <v>12</v>
      </c>
      <c r="D58" s="183">
        <v>0.37071444370714446</v>
      </c>
      <c r="E58" s="184">
        <v>4521</v>
      </c>
    </row>
    <row r="59" spans="1:5" x14ac:dyDescent="0.25">
      <c r="A59" s="643"/>
      <c r="B59" s="646"/>
      <c r="C59" s="187" t="s">
        <v>13</v>
      </c>
      <c r="D59" s="183">
        <v>0.31706114398422092</v>
      </c>
      <c r="E59" s="184">
        <v>4056</v>
      </c>
    </row>
    <row r="60" spans="1:5" x14ac:dyDescent="0.25">
      <c r="A60" s="643"/>
      <c r="B60" s="647"/>
      <c r="C60" s="187"/>
      <c r="D60" s="183"/>
      <c r="E60" s="184"/>
    </row>
    <row r="61" spans="1:5" ht="15" customHeight="1" x14ac:dyDescent="0.25">
      <c r="A61" s="643"/>
      <c r="B61" s="648" t="s">
        <v>4</v>
      </c>
      <c r="C61" s="189" t="s">
        <v>12</v>
      </c>
      <c r="D61" s="183">
        <v>0.31506849315068491</v>
      </c>
      <c r="E61" s="184">
        <v>146</v>
      </c>
    </row>
    <row r="62" spans="1:5" ht="15" customHeight="1" x14ac:dyDescent="0.25">
      <c r="A62" s="643"/>
      <c r="B62" s="649"/>
      <c r="C62" s="374" t="s">
        <v>13</v>
      </c>
      <c r="D62" s="183">
        <v>0.31111111111111112</v>
      </c>
      <c r="E62" s="184">
        <v>135</v>
      </c>
    </row>
    <row r="63" spans="1:5" x14ac:dyDescent="0.25">
      <c r="A63" s="643"/>
      <c r="B63" s="650"/>
      <c r="C63" s="498"/>
      <c r="D63" s="183"/>
      <c r="E63" s="184"/>
    </row>
    <row r="64" spans="1:5" x14ac:dyDescent="0.25">
      <c r="A64" s="643"/>
      <c r="B64" s="648" t="s">
        <v>16</v>
      </c>
      <c r="C64" s="56" t="s">
        <v>12</v>
      </c>
      <c r="D64" s="185">
        <v>0.43386243386243384</v>
      </c>
      <c r="E64" s="118">
        <v>189</v>
      </c>
    </row>
    <row r="65" spans="1:12" x14ac:dyDescent="0.25">
      <c r="A65" s="644"/>
      <c r="B65" s="651"/>
      <c r="C65" s="56" t="s">
        <v>13</v>
      </c>
      <c r="D65" s="164">
        <v>0.32972972972972975</v>
      </c>
      <c r="E65" s="118">
        <v>185</v>
      </c>
    </row>
    <row r="72" spans="1:12" x14ac:dyDescent="0.25">
      <c r="A72" s="8" t="s">
        <v>274</v>
      </c>
      <c r="L72" s="10" t="s">
        <v>31</v>
      </c>
    </row>
    <row r="73" spans="1:12" x14ac:dyDescent="0.25">
      <c r="A73" s="8" t="s">
        <v>310</v>
      </c>
    </row>
    <row r="74" spans="1:12" x14ac:dyDescent="0.25">
      <c r="A74" s="8" t="s">
        <v>309</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N1" location="Contents!A1" display="Back to Content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39"/>
  <sheetViews>
    <sheetView workbookViewId="0">
      <selection sqref="A1:K1"/>
    </sheetView>
  </sheetViews>
  <sheetFormatPr defaultColWidth="9.140625" defaultRowHeight="14.25" x14ac:dyDescent="0.2"/>
  <cols>
    <col min="1" max="1" width="13.85546875" style="8" customWidth="1"/>
    <col min="2" max="2" width="13" style="8" customWidth="1"/>
    <col min="3" max="3" width="17" style="8" customWidth="1"/>
    <col min="4" max="6" width="13" style="8" customWidth="1"/>
    <col min="7" max="7" width="12.140625" style="8" customWidth="1"/>
    <col min="8" max="8" width="13.7109375" style="8" customWidth="1"/>
    <col min="9" max="9" width="12.7109375" style="8" customWidth="1"/>
    <col min="10" max="10" width="14" style="8" customWidth="1"/>
    <col min="11" max="13" width="12.7109375" style="8" customWidth="1"/>
    <col min="14" max="20" width="12.7109375" style="1" customWidth="1"/>
    <col min="21" max="25" width="9.140625" style="1"/>
    <col min="26" max="26" width="9.140625" style="1" customWidth="1"/>
    <col min="27" max="16384" width="9.140625" style="1"/>
  </cols>
  <sheetData>
    <row r="1" spans="1:15" ht="15" customHeight="1" x14ac:dyDescent="0.2">
      <c r="A1" s="545" t="s">
        <v>23</v>
      </c>
      <c r="B1" s="546"/>
      <c r="C1" s="546"/>
      <c r="D1" s="546"/>
      <c r="E1" s="546"/>
      <c r="F1" s="546"/>
      <c r="G1" s="546"/>
      <c r="H1" s="546"/>
      <c r="I1" s="546"/>
      <c r="J1" s="546"/>
      <c r="K1" s="547"/>
      <c r="L1" s="10" t="s">
        <v>31</v>
      </c>
    </row>
    <row r="2" spans="1:15" ht="15" customHeight="1" x14ac:dyDescent="0.2">
      <c r="A2" s="548"/>
      <c r="B2" s="549"/>
      <c r="C2" s="549"/>
      <c r="D2" s="549"/>
      <c r="E2" s="549"/>
      <c r="F2" s="549"/>
      <c r="G2" s="549"/>
      <c r="H2" s="549"/>
      <c r="I2" s="549"/>
      <c r="J2" s="549"/>
      <c r="K2" s="550"/>
      <c r="L2" s="82"/>
      <c r="M2" s="82"/>
      <c r="N2" s="5"/>
      <c r="O2" s="5"/>
    </row>
    <row r="3" spans="1:15" s="80" customFormat="1" ht="15" customHeight="1" x14ac:dyDescent="0.2">
      <c r="A3" s="545" t="s">
        <v>296</v>
      </c>
      <c r="B3" s="546"/>
      <c r="C3" s="546"/>
      <c r="D3" s="546"/>
      <c r="E3" s="546"/>
      <c r="F3" s="546"/>
      <c r="G3" s="546"/>
      <c r="H3" s="546"/>
      <c r="I3" s="546"/>
      <c r="J3" s="546"/>
      <c r="K3" s="547"/>
      <c r="L3" s="123"/>
      <c r="M3" s="123"/>
    </row>
    <row r="4" spans="1:15" s="80" customFormat="1" ht="15" customHeight="1" x14ac:dyDescent="0.2">
      <c r="A4" s="573" t="s">
        <v>363</v>
      </c>
      <c r="B4" s="574"/>
      <c r="C4" s="574"/>
      <c r="D4" s="574"/>
      <c r="E4" s="574"/>
      <c r="F4" s="574"/>
      <c r="G4" s="574"/>
      <c r="H4" s="574"/>
      <c r="I4" s="574"/>
      <c r="J4" s="574"/>
      <c r="K4" s="575"/>
      <c r="L4" s="123"/>
      <c r="M4" s="123"/>
    </row>
    <row r="5" spans="1:15" s="80" customFormat="1" ht="15" customHeight="1" x14ac:dyDescent="0.2">
      <c r="A5" s="576"/>
      <c r="B5" s="577"/>
      <c r="C5" s="577"/>
      <c r="D5" s="577"/>
      <c r="E5" s="577"/>
      <c r="F5" s="577"/>
      <c r="G5" s="577"/>
      <c r="H5" s="577"/>
      <c r="I5" s="577"/>
      <c r="J5" s="577"/>
      <c r="K5" s="578"/>
      <c r="L5" s="123"/>
      <c r="M5" s="123"/>
    </row>
    <row r="6" spans="1:15" s="80" customFormat="1" ht="15" customHeight="1" x14ac:dyDescent="0.2">
      <c r="A6" s="576"/>
      <c r="B6" s="577"/>
      <c r="C6" s="577"/>
      <c r="D6" s="577"/>
      <c r="E6" s="577"/>
      <c r="F6" s="577"/>
      <c r="G6" s="577"/>
      <c r="H6" s="577"/>
      <c r="I6" s="577"/>
      <c r="J6" s="577"/>
      <c r="K6" s="578"/>
      <c r="L6" s="123"/>
      <c r="M6" s="123"/>
    </row>
    <row r="7" spans="1:15" s="80" customFormat="1" ht="15" customHeight="1" x14ac:dyDescent="0.2">
      <c r="A7" s="576"/>
      <c r="B7" s="577"/>
      <c r="C7" s="577"/>
      <c r="D7" s="577"/>
      <c r="E7" s="577"/>
      <c r="F7" s="577"/>
      <c r="G7" s="577"/>
      <c r="H7" s="577"/>
      <c r="I7" s="577"/>
      <c r="J7" s="577"/>
      <c r="K7" s="578"/>
      <c r="L7" s="123"/>
      <c r="M7" s="123"/>
    </row>
    <row r="8" spans="1:15" s="80" customFormat="1" ht="15" customHeight="1" x14ac:dyDescent="0.2">
      <c r="A8" s="579"/>
      <c r="B8" s="580"/>
      <c r="C8" s="580"/>
      <c r="D8" s="580"/>
      <c r="E8" s="580"/>
      <c r="F8" s="580"/>
      <c r="G8" s="580"/>
      <c r="H8" s="580"/>
      <c r="I8" s="580"/>
      <c r="J8" s="580"/>
      <c r="K8" s="581"/>
      <c r="L8" s="123"/>
      <c r="M8" s="123"/>
    </row>
    <row r="9" spans="1:15" s="80" customFormat="1" ht="15" customHeight="1" thickBot="1" x14ac:dyDescent="0.25">
      <c r="A9" s="82"/>
      <c r="B9" s="82"/>
      <c r="C9" s="82"/>
      <c r="D9" s="82"/>
      <c r="E9" s="82"/>
      <c r="F9" s="82"/>
      <c r="G9" s="82"/>
      <c r="H9" s="82"/>
      <c r="I9" s="123"/>
      <c r="J9" s="123"/>
      <c r="K9" s="123"/>
      <c r="L9" s="123"/>
      <c r="M9" s="123"/>
    </row>
    <row r="10" spans="1:15" s="80" customFormat="1" ht="26.25" customHeight="1" x14ac:dyDescent="0.2">
      <c r="A10" s="673" t="s">
        <v>425</v>
      </c>
      <c r="B10" s="674"/>
      <c r="C10" s="674"/>
      <c r="D10" s="674"/>
      <c r="E10" s="675"/>
      <c r="F10" s="126"/>
      <c r="G10" s="335"/>
      <c r="H10" s="82"/>
      <c r="I10" s="123"/>
      <c r="J10" s="123"/>
      <c r="K10" s="123"/>
      <c r="L10" s="123"/>
      <c r="M10" s="123"/>
    </row>
    <row r="11" spans="1:15" s="80" customFormat="1" ht="15" customHeight="1" x14ac:dyDescent="0.2">
      <c r="A11" s="676" t="s">
        <v>275</v>
      </c>
      <c r="B11" s="677"/>
      <c r="C11" s="677"/>
      <c r="D11" s="677"/>
      <c r="E11" s="678"/>
      <c r="F11" s="126"/>
      <c r="G11" s="83"/>
      <c r="H11" s="82"/>
      <c r="I11" s="123"/>
      <c r="J11" s="123"/>
      <c r="K11" s="123"/>
      <c r="L11" s="123"/>
      <c r="M11" s="123"/>
    </row>
    <row r="12" spans="1:15" s="80" customFormat="1" ht="15" customHeight="1" thickBot="1" x14ac:dyDescent="0.25">
      <c r="A12" s="453"/>
      <c r="B12" s="454"/>
      <c r="C12" s="342"/>
      <c r="D12" s="342"/>
      <c r="E12" s="343"/>
      <c r="F12" s="126"/>
      <c r="G12" s="83"/>
      <c r="H12" s="82"/>
      <c r="I12" s="123"/>
      <c r="J12" s="123"/>
      <c r="K12" s="123"/>
      <c r="L12" s="123"/>
      <c r="M12" s="123"/>
    </row>
    <row r="13" spans="1:15" s="80" customFormat="1" ht="15" customHeight="1" thickTop="1" x14ac:dyDescent="0.2">
      <c r="A13" s="455"/>
      <c r="B13" s="457">
        <v>2016</v>
      </c>
      <c r="C13" s="457">
        <v>2017</v>
      </c>
      <c r="D13" s="456">
        <v>2018</v>
      </c>
      <c r="E13" s="464">
        <v>2020</v>
      </c>
      <c r="F13" s="309">
        <v>2025</v>
      </c>
      <c r="G13" s="310">
        <v>2030</v>
      </c>
      <c r="H13" s="126"/>
      <c r="I13" s="83"/>
      <c r="J13" s="82"/>
      <c r="K13" s="123"/>
      <c r="L13" s="123"/>
      <c r="M13" s="123"/>
      <c r="N13" s="123"/>
    </row>
    <row r="14" spans="1:15" s="80" customFormat="1" ht="15" customHeight="1" x14ac:dyDescent="0.2">
      <c r="A14" s="502" t="s">
        <v>23</v>
      </c>
      <c r="B14" s="522">
        <v>0.51129179379108614</v>
      </c>
      <c r="C14" s="522">
        <v>0.53424511002444985</v>
      </c>
      <c r="D14" s="523">
        <v>0.52015535808862468</v>
      </c>
      <c r="E14" s="348">
        <f>E15/E16</f>
        <v>0.57114016976370729</v>
      </c>
      <c r="F14" s="349">
        <f>F15/F16</f>
        <v>0.60068193610555187</v>
      </c>
      <c r="G14" s="350">
        <f>G15/G16</f>
        <v>0.64008057257960826</v>
      </c>
      <c r="H14" s="126"/>
      <c r="I14" s="524"/>
      <c r="J14" s="525"/>
      <c r="K14" s="123"/>
      <c r="L14" s="123"/>
      <c r="M14" s="123"/>
      <c r="N14" s="123"/>
    </row>
    <row r="15" spans="1:15" s="80" customFormat="1" ht="15" customHeight="1" x14ac:dyDescent="0.2">
      <c r="A15" s="341" t="s">
        <v>345</v>
      </c>
      <c r="B15" s="461">
        <v>32511</v>
      </c>
      <c r="C15" s="461">
        <v>34962</v>
      </c>
      <c r="D15" s="458">
        <v>35356</v>
      </c>
      <c r="E15" s="304">
        <v>37344</v>
      </c>
      <c r="F15" s="121">
        <v>40519</v>
      </c>
      <c r="G15" s="305">
        <v>44805</v>
      </c>
      <c r="H15" s="126"/>
      <c r="I15" s="340"/>
      <c r="J15" s="339"/>
      <c r="K15" s="123"/>
      <c r="L15" s="123"/>
      <c r="M15" s="123"/>
      <c r="N15" s="123"/>
    </row>
    <row r="16" spans="1:15" s="80" customFormat="1" ht="15" customHeight="1" x14ac:dyDescent="0.2">
      <c r="A16" s="341" t="s">
        <v>346</v>
      </c>
      <c r="B16" s="462">
        <v>63586</v>
      </c>
      <c r="C16" s="462">
        <v>65441</v>
      </c>
      <c r="D16" s="459">
        <v>67972</v>
      </c>
      <c r="E16" s="304">
        <v>65385</v>
      </c>
      <c r="F16" s="121">
        <v>67455</v>
      </c>
      <c r="G16" s="305">
        <v>69999</v>
      </c>
      <c r="H16" s="126"/>
      <c r="I16" s="83"/>
      <c r="J16" s="82"/>
      <c r="K16" s="123"/>
      <c r="L16" s="123"/>
      <c r="M16" s="123"/>
      <c r="N16" s="123"/>
    </row>
    <row r="17" spans="1:20" s="80" customFormat="1" ht="15" customHeight="1" thickBot="1" x14ac:dyDescent="0.25">
      <c r="A17" s="344" t="s">
        <v>344</v>
      </c>
      <c r="B17" s="463">
        <v>0.51921667974588326</v>
      </c>
      <c r="C17" s="463">
        <v>0.52342380749372364</v>
      </c>
      <c r="D17" s="460">
        <v>0.51595996503920949</v>
      </c>
      <c r="E17" s="345">
        <v>0.57999999999999996</v>
      </c>
      <c r="F17" s="311">
        <v>0.61</v>
      </c>
      <c r="G17" s="312">
        <v>0.65</v>
      </c>
      <c r="H17" s="126"/>
      <c r="I17" s="83"/>
      <c r="J17" s="82"/>
      <c r="K17" s="123"/>
      <c r="L17" s="123"/>
      <c r="M17" s="123"/>
      <c r="N17" s="123"/>
    </row>
    <row r="18" spans="1:20" s="80" customFormat="1" x14ac:dyDescent="0.2">
      <c r="A18" s="123"/>
      <c r="B18" s="123"/>
      <c r="C18" s="123"/>
      <c r="D18" s="193"/>
      <c r="E18" s="123"/>
      <c r="F18" s="123"/>
      <c r="G18" s="123"/>
      <c r="H18" s="123"/>
      <c r="I18" s="123"/>
      <c r="J18" s="123"/>
      <c r="K18" s="123"/>
      <c r="L18" s="123"/>
      <c r="M18" s="526"/>
      <c r="N18" s="191"/>
      <c r="O18" s="191"/>
      <c r="P18" s="191"/>
      <c r="Q18" s="191"/>
      <c r="S18" s="192"/>
      <c r="T18" s="192"/>
    </row>
    <row r="19" spans="1:20" s="80" customFormat="1" x14ac:dyDescent="0.2">
      <c r="A19" s="496" t="s">
        <v>409</v>
      </c>
      <c r="B19" s="263"/>
      <c r="C19" s="263"/>
      <c r="D19" s="263"/>
      <c r="E19" s="266"/>
      <c r="F19" s="263"/>
      <c r="G19" s="263"/>
      <c r="H19" s="267"/>
      <c r="I19" s="267"/>
      <c r="J19" s="263"/>
      <c r="K19" s="264"/>
      <c r="L19" s="123"/>
      <c r="M19" s="123"/>
    </row>
    <row r="20" spans="1:20" ht="15" thickBot="1" x14ac:dyDescent="0.25">
      <c r="A20" s="465"/>
      <c r="B20" s="672" t="s">
        <v>289</v>
      </c>
      <c r="C20" s="672"/>
      <c r="D20" s="672"/>
      <c r="E20" s="672"/>
      <c r="F20" s="672"/>
      <c r="G20" s="672"/>
      <c r="H20" s="695" t="s">
        <v>339</v>
      </c>
      <c r="I20" s="695"/>
      <c r="J20" s="695"/>
      <c r="K20" s="695"/>
      <c r="L20" s="123"/>
      <c r="M20" s="123"/>
    </row>
    <row r="21" spans="1:20" s="268" customFormat="1" ht="38.25" x14ac:dyDescent="0.2">
      <c r="A21" s="466"/>
      <c r="B21" s="269" t="s">
        <v>244</v>
      </c>
      <c r="C21" s="270" t="s">
        <v>288</v>
      </c>
      <c r="D21" s="273" t="s">
        <v>322</v>
      </c>
      <c r="E21" s="274" t="s">
        <v>323</v>
      </c>
      <c r="F21" s="275" t="s">
        <v>324</v>
      </c>
      <c r="G21" s="469" t="s">
        <v>291</v>
      </c>
      <c r="H21" s="276" t="s">
        <v>347</v>
      </c>
      <c r="I21" s="277" t="s">
        <v>287</v>
      </c>
      <c r="J21" s="278" t="s">
        <v>290</v>
      </c>
      <c r="K21" s="279" t="s">
        <v>325</v>
      </c>
      <c r="L21" s="194"/>
      <c r="M21" s="194"/>
    </row>
    <row r="22" spans="1:20" x14ac:dyDescent="0.2">
      <c r="A22" s="467" t="s">
        <v>23</v>
      </c>
      <c r="B22" s="271">
        <v>70856</v>
      </c>
      <c r="C22" s="272">
        <v>67972</v>
      </c>
      <c r="D22" s="283">
        <v>16265</v>
      </c>
      <c r="E22" s="205">
        <v>16662</v>
      </c>
      <c r="F22" s="284">
        <v>2429</v>
      </c>
      <c r="G22" s="470">
        <v>35356</v>
      </c>
      <c r="H22" s="287">
        <v>0.23928970752662862</v>
      </c>
      <c r="I22" s="288">
        <v>0.24513034779026657</v>
      </c>
      <c r="J22" s="289">
        <v>3.5735302771729538E-2</v>
      </c>
      <c r="K22" s="293">
        <v>0.52015535808862468</v>
      </c>
      <c r="L22" s="123"/>
      <c r="M22" s="123"/>
    </row>
    <row r="23" spans="1:20" ht="15" thickBot="1" x14ac:dyDescent="0.25">
      <c r="A23" s="468" t="s">
        <v>11</v>
      </c>
      <c r="B23" s="527">
        <v>347893</v>
      </c>
      <c r="C23" s="528">
        <v>329512</v>
      </c>
      <c r="D23" s="529">
        <v>82531</v>
      </c>
      <c r="E23" s="530">
        <v>75813</v>
      </c>
      <c r="F23" s="531">
        <v>11671</v>
      </c>
      <c r="G23" s="372">
        <v>170015</v>
      </c>
      <c r="H23" s="290">
        <v>0.2504643229988589</v>
      </c>
      <c r="I23" s="291">
        <v>0.23007659812085751</v>
      </c>
      <c r="J23" s="292">
        <v>3.5419043919493069E-2</v>
      </c>
      <c r="K23" s="294">
        <v>0.51595996503920949</v>
      </c>
      <c r="L23" s="123"/>
      <c r="M23" s="123"/>
    </row>
    <row r="24" spans="1:20" x14ac:dyDescent="0.2">
      <c r="A24" s="166"/>
      <c r="B24" s="166"/>
      <c r="C24" s="166"/>
      <c r="D24" s="166"/>
      <c r="F24" s="194"/>
      <c r="G24" s="194"/>
      <c r="I24" s="123"/>
      <c r="J24" s="123"/>
    </row>
    <row r="25" spans="1:20" x14ac:dyDescent="0.2">
      <c r="A25" s="166"/>
      <c r="B25" s="166"/>
      <c r="C25" s="166"/>
      <c r="D25" s="166"/>
      <c r="F25" s="194"/>
      <c r="G25" s="194"/>
      <c r="I25" s="123"/>
      <c r="J25" s="123"/>
    </row>
    <row r="26" spans="1:20" x14ac:dyDescent="0.2">
      <c r="A26" s="166"/>
      <c r="B26" s="166"/>
      <c r="C26" s="166"/>
      <c r="D26" s="166"/>
      <c r="F26" s="194"/>
      <c r="G26" s="194"/>
      <c r="I26" s="123"/>
      <c r="J26" s="123"/>
    </row>
    <row r="27" spans="1:20" x14ac:dyDescent="0.2">
      <c r="A27" s="166"/>
      <c r="B27" s="166"/>
      <c r="C27" s="166"/>
      <c r="D27" s="166"/>
      <c r="F27" s="194"/>
      <c r="G27" s="194"/>
      <c r="I27" s="123"/>
      <c r="J27" s="123"/>
    </row>
    <row r="28" spans="1:20" x14ac:dyDescent="0.2">
      <c r="A28" s="166"/>
      <c r="B28" s="166"/>
      <c r="C28" s="166"/>
      <c r="D28" s="166"/>
      <c r="F28" s="194"/>
      <c r="G28" s="194"/>
      <c r="I28" s="123"/>
      <c r="J28" s="123"/>
    </row>
    <row r="29" spans="1:20" x14ac:dyDescent="0.2">
      <c r="A29" s="166"/>
      <c r="B29" s="166"/>
      <c r="C29" s="166"/>
      <c r="D29" s="166"/>
      <c r="F29" s="194"/>
      <c r="G29" s="194"/>
      <c r="I29" s="123"/>
      <c r="J29" s="123"/>
    </row>
    <row r="30" spans="1:20" x14ac:dyDescent="0.2">
      <c r="A30" s="166"/>
      <c r="B30" s="166"/>
      <c r="C30" s="166"/>
      <c r="D30" s="166"/>
      <c r="F30" s="194"/>
      <c r="G30" s="194"/>
      <c r="I30" s="123"/>
      <c r="J30" s="123"/>
    </row>
    <row r="31" spans="1:20" x14ac:dyDescent="0.2">
      <c r="A31" s="166"/>
      <c r="B31" s="166"/>
      <c r="C31" s="166"/>
      <c r="D31" s="166"/>
      <c r="F31" s="194"/>
      <c r="G31" s="194"/>
      <c r="I31" s="123"/>
      <c r="J31" s="123"/>
    </row>
    <row r="32" spans="1:20" x14ac:dyDescent="0.2">
      <c r="A32" s="166"/>
      <c r="B32" s="166"/>
      <c r="C32" s="166"/>
      <c r="D32" s="166"/>
      <c r="F32" s="194"/>
      <c r="G32" s="194"/>
      <c r="I32" s="123"/>
      <c r="J32" s="123"/>
    </row>
    <row r="33" spans="1:19" x14ac:dyDescent="0.2">
      <c r="A33" s="166"/>
      <c r="B33" s="166"/>
      <c r="C33" s="166"/>
      <c r="D33" s="166"/>
      <c r="F33" s="194"/>
      <c r="G33" s="194"/>
      <c r="I33" s="123"/>
      <c r="J33" s="123"/>
    </row>
    <row r="34" spans="1:19" x14ac:dyDescent="0.2">
      <c r="A34" s="166"/>
      <c r="B34" s="166"/>
      <c r="C34" s="166"/>
      <c r="D34" s="166"/>
      <c r="F34" s="194"/>
      <c r="G34" s="194"/>
      <c r="I34" s="123"/>
      <c r="J34" s="123"/>
    </row>
    <row r="35" spans="1:19" x14ac:dyDescent="0.2">
      <c r="A35" s="166"/>
      <c r="B35" s="166"/>
      <c r="C35" s="166"/>
      <c r="D35" s="166"/>
      <c r="F35" s="194"/>
      <c r="G35" s="194"/>
      <c r="I35" s="123"/>
      <c r="J35" s="123"/>
    </row>
    <row r="36" spans="1:19" x14ac:dyDescent="0.2">
      <c r="A36" s="166"/>
      <c r="B36" s="166"/>
      <c r="C36" s="166"/>
      <c r="D36" s="166"/>
      <c r="F36" s="194"/>
      <c r="G36" s="194"/>
      <c r="I36" s="123"/>
      <c r="J36" s="123"/>
    </row>
    <row r="37" spans="1:19" x14ac:dyDescent="0.2">
      <c r="A37" s="166"/>
      <c r="B37" s="166"/>
      <c r="C37" s="166"/>
      <c r="D37" s="166"/>
      <c r="F37" s="194"/>
      <c r="G37" s="194"/>
      <c r="I37" s="123"/>
      <c r="J37" s="123"/>
    </row>
    <row r="38" spans="1:19" x14ac:dyDescent="0.2">
      <c r="A38" s="166"/>
      <c r="B38" s="166"/>
      <c r="C38" s="166"/>
      <c r="D38" s="166"/>
      <c r="F38" s="194"/>
      <c r="G38" s="194"/>
      <c r="I38" s="123"/>
      <c r="J38" s="123"/>
    </row>
    <row r="39" spans="1:19" x14ac:dyDescent="0.2">
      <c r="A39" s="166"/>
      <c r="B39" s="166"/>
      <c r="C39" s="166"/>
      <c r="D39" s="166"/>
      <c r="F39" s="194"/>
      <c r="G39" s="194"/>
      <c r="I39" s="123"/>
      <c r="J39" s="123"/>
    </row>
    <row r="40" spans="1:19" x14ac:dyDescent="0.2">
      <c r="A40" s="126"/>
      <c r="B40" s="126"/>
      <c r="C40" s="166"/>
      <c r="D40" s="166"/>
      <c r="E40" s="166"/>
      <c r="I40" s="123"/>
      <c r="J40" s="123"/>
      <c r="K40" s="123"/>
      <c r="L40" s="123"/>
      <c r="M40" s="123"/>
      <c r="N40" s="80"/>
      <c r="O40" s="192"/>
      <c r="P40" s="192"/>
      <c r="R40" s="80"/>
      <c r="S40" s="80"/>
    </row>
    <row r="41" spans="1:19" x14ac:dyDescent="0.2">
      <c r="A41" s="496" t="s">
        <v>410</v>
      </c>
      <c r="B41" s="169"/>
      <c r="C41" s="170"/>
      <c r="D41" s="170"/>
      <c r="E41" s="170"/>
      <c r="F41" s="280"/>
      <c r="G41" s="281"/>
      <c r="I41" s="123"/>
      <c r="J41" s="123"/>
      <c r="K41" s="123"/>
      <c r="L41" s="123"/>
      <c r="M41" s="123"/>
      <c r="N41" s="80"/>
      <c r="O41" s="192"/>
      <c r="P41" s="192"/>
      <c r="R41" s="80"/>
      <c r="S41" s="80"/>
    </row>
    <row r="42" spans="1:19" x14ac:dyDescent="0.2">
      <c r="A42" s="282"/>
      <c r="B42" s="699" t="s">
        <v>251</v>
      </c>
      <c r="C42" s="700"/>
      <c r="D42" s="700"/>
      <c r="E42" s="700"/>
      <c r="F42" s="700"/>
      <c r="G42" s="701"/>
      <c r="I42" s="123"/>
      <c r="J42" s="123"/>
      <c r="K42" s="123"/>
      <c r="L42" s="123"/>
      <c r="M42" s="123"/>
      <c r="N42" s="80"/>
      <c r="O42" s="192"/>
      <c r="P42" s="192"/>
      <c r="R42" s="80"/>
      <c r="S42" s="80"/>
    </row>
    <row r="43" spans="1:19" ht="25.5" x14ac:dyDescent="0.2">
      <c r="A43" s="118"/>
      <c r="B43" s="251" t="s">
        <v>293</v>
      </c>
      <c r="C43" s="252" t="s">
        <v>3</v>
      </c>
      <c r="D43" s="252" t="s">
        <v>5</v>
      </c>
      <c r="E43" s="252" t="s">
        <v>4</v>
      </c>
      <c r="F43" s="252" t="s">
        <v>16</v>
      </c>
      <c r="G43" s="252" t="s">
        <v>76</v>
      </c>
      <c r="I43" s="123"/>
      <c r="J43" s="123"/>
      <c r="K43" s="123"/>
      <c r="L43" s="123"/>
      <c r="M43" s="123"/>
      <c r="N43" s="80"/>
      <c r="O43" s="192"/>
      <c r="P43" s="192"/>
      <c r="R43" s="80"/>
      <c r="S43" s="80"/>
    </row>
    <row r="44" spans="1:19" ht="16.5" customHeight="1" x14ac:dyDescent="0.2">
      <c r="A44" s="195" t="s">
        <v>23</v>
      </c>
      <c r="B44" s="145">
        <v>70856</v>
      </c>
      <c r="C44" s="127">
        <v>5833</v>
      </c>
      <c r="D44" s="127">
        <v>27341</v>
      </c>
      <c r="E44" s="127">
        <v>1057</v>
      </c>
      <c r="F44" s="127">
        <v>1125</v>
      </c>
      <c r="G44" s="127">
        <v>35356</v>
      </c>
      <c r="I44" s="142"/>
      <c r="J44" s="142"/>
      <c r="K44" s="142"/>
      <c r="L44" s="142"/>
      <c r="M44" s="123"/>
      <c r="N44" s="80"/>
      <c r="O44" s="192"/>
      <c r="P44" s="192"/>
      <c r="R44" s="80"/>
      <c r="S44" s="80"/>
    </row>
    <row r="45" spans="1:19" x14ac:dyDescent="0.2">
      <c r="A45" s="197" t="s">
        <v>11</v>
      </c>
      <c r="B45" s="196">
        <v>347893</v>
      </c>
      <c r="C45" s="127">
        <v>55723</v>
      </c>
      <c r="D45" s="127">
        <v>78667</v>
      </c>
      <c r="E45" s="127">
        <v>19953</v>
      </c>
      <c r="F45" s="127">
        <v>15672</v>
      </c>
      <c r="G45" s="127">
        <v>170015</v>
      </c>
      <c r="I45" s="83"/>
      <c r="J45" s="83"/>
      <c r="K45" s="83"/>
      <c r="L45" s="83"/>
      <c r="O45" s="192"/>
      <c r="P45" s="192"/>
    </row>
    <row r="46" spans="1:19" x14ac:dyDescent="0.2">
      <c r="A46" s="126"/>
      <c r="B46" s="168"/>
      <c r="C46" s="126"/>
      <c r="D46" s="126"/>
      <c r="E46" s="126"/>
      <c r="F46" s="126"/>
      <c r="I46" s="83"/>
      <c r="J46" s="83"/>
      <c r="K46" s="198"/>
      <c r="L46" s="198"/>
      <c r="O46" s="192"/>
      <c r="P46" s="192"/>
    </row>
    <row r="47" spans="1:19" s="8" customFormat="1" ht="15" customHeight="1" x14ac:dyDescent="0.2">
      <c r="A47" s="683" t="s">
        <v>419</v>
      </c>
      <c r="B47" s="684"/>
      <c r="C47" s="684"/>
      <c r="D47" s="684"/>
      <c r="E47" s="684"/>
      <c r="F47" s="684"/>
      <c r="G47" s="684"/>
      <c r="H47" s="685"/>
    </row>
    <row r="48" spans="1:19" s="8" customFormat="1" ht="15" customHeight="1" x14ac:dyDescent="0.2">
      <c r="A48" s="686" t="s">
        <v>350</v>
      </c>
      <c r="B48" s="687"/>
      <c r="C48" s="687"/>
      <c r="D48" s="687"/>
      <c r="E48" s="687"/>
      <c r="F48" s="687"/>
      <c r="G48" s="687"/>
      <c r="H48" s="688"/>
    </row>
    <row r="49" spans="1:11" ht="33" customHeight="1" x14ac:dyDescent="0.2">
      <c r="A49" s="689" t="s">
        <v>79</v>
      </c>
      <c r="B49" s="689" t="s">
        <v>67</v>
      </c>
      <c r="C49" s="692" t="s">
        <v>292</v>
      </c>
      <c r="D49" s="692" t="s">
        <v>86</v>
      </c>
      <c r="E49" s="696" t="s">
        <v>87</v>
      </c>
      <c r="F49" s="697"/>
      <c r="G49" s="698"/>
      <c r="H49" s="24" t="s">
        <v>268</v>
      </c>
    </row>
    <row r="50" spans="1:11" ht="25.5" customHeight="1" x14ac:dyDescent="0.2">
      <c r="A50" s="690"/>
      <c r="B50" s="690"/>
      <c r="C50" s="693"/>
      <c r="D50" s="693"/>
      <c r="E50" s="689" t="s">
        <v>265</v>
      </c>
      <c r="F50" s="689" t="s">
        <v>39</v>
      </c>
      <c r="G50" s="689" t="s">
        <v>266</v>
      </c>
      <c r="H50" s="690" t="s">
        <v>267</v>
      </c>
    </row>
    <row r="51" spans="1:11" x14ac:dyDescent="0.2">
      <c r="A51" s="691"/>
      <c r="B51" s="691"/>
      <c r="C51" s="694"/>
      <c r="D51" s="694"/>
      <c r="E51" s="691"/>
      <c r="F51" s="691"/>
      <c r="G51" s="691"/>
      <c r="H51" s="691"/>
    </row>
    <row r="52" spans="1:11" ht="38.25" x14ac:dyDescent="0.2">
      <c r="A52" s="15" t="s">
        <v>23</v>
      </c>
      <c r="B52" s="295" t="s">
        <v>68</v>
      </c>
      <c r="C52" s="18">
        <v>73562</v>
      </c>
      <c r="D52" s="18">
        <v>0</v>
      </c>
      <c r="E52" s="18">
        <v>1075</v>
      </c>
      <c r="F52" s="18">
        <v>784</v>
      </c>
      <c r="G52" s="18">
        <v>802</v>
      </c>
      <c r="H52" s="370">
        <v>1.1000000000000001</v>
      </c>
    </row>
    <row r="53" spans="1:11" ht="15" customHeight="1" x14ac:dyDescent="0.2">
      <c r="A53" s="444"/>
      <c r="B53" s="295" t="s">
        <v>69</v>
      </c>
      <c r="C53" s="18">
        <v>54654</v>
      </c>
      <c r="D53" s="18">
        <v>54654</v>
      </c>
      <c r="E53" s="18">
        <v>8233</v>
      </c>
      <c r="F53" s="18">
        <v>2404</v>
      </c>
      <c r="G53" s="18">
        <v>5682</v>
      </c>
      <c r="H53" s="370">
        <v>10.4</v>
      </c>
    </row>
    <row r="54" spans="1:11" ht="15" customHeight="1" x14ac:dyDescent="0.2">
      <c r="A54" s="16"/>
      <c r="B54" s="295" t="s">
        <v>70</v>
      </c>
      <c r="C54" s="18">
        <v>48780</v>
      </c>
      <c r="D54" s="18">
        <v>48780</v>
      </c>
      <c r="E54" s="18">
        <v>1813</v>
      </c>
      <c r="F54" s="18">
        <v>514</v>
      </c>
      <c r="G54" s="18">
        <v>26748</v>
      </c>
      <c r="H54" s="370">
        <v>54.8</v>
      </c>
    </row>
    <row r="55" spans="1:11" ht="15" customHeight="1" x14ac:dyDescent="0.2">
      <c r="A55" s="17"/>
      <c r="B55" s="295" t="s">
        <v>71</v>
      </c>
      <c r="C55" s="18">
        <v>176996</v>
      </c>
      <c r="D55" s="18">
        <v>103434</v>
      </c>
      <c r="E55" s="18">
        <v>11121</v>
      </c>
      <c r="F55" s="18">
        <v>3702</v>
      </c>
      <c r="G55" s="18">
        <v>33232</v>
      </c>
      <c r="H55" s="370">
        <v>18.8</v>
      </c>
    </row>
    <row r="56" spans="1:11" x14ac:dyDescent="0.2">
      <c r="J56" s="358" t="s">
        <v>362</v>
      </c>
    </row>
    <row r="57" spans="1:11" s="8" customFormat="1" ht="12.75" customHeight="1" x14ac:dyDescent="0.2">
      <c r="A57" s="490"/>
      <c r="B57" s="491"/>
      <c r="C57" s="491"/>
      <c r="D57" s="491"/>
      <c r="E57" s="491"/>
      <c r="F57" s="491"/>
      <c r="G57" s="491"/>
      <c r="H57" s="491"/>
      <c r="I57" s="491"/>
      <c r="J57" s="491"/>
      <c r="K57" s="492"/>
    </row>
    <row r="58" spans="1:11" s="8" customFormat="1" ht="16.5" customHeight="1" x14ac:dyDescent="0.2">
      <c r="A58" s="512" t="s">
        <v>418</v>
      </c>
      <c r="B58" s="75"/>
      <c r="C58" s="75"/>
      <c r="D58" s="75"/>
      <c r="E58" s="75"/>
      <c r="F58" s="75"/>
      <c r="G58" s="75"/>
      <c r="H58" s="75"/>
    </row>
    <row r="59" spans="1:11" x14ac:dyDescent="0.2">
      <c r="A59" s="682" t="s">
        <v>88</v>
      </c>
      <c r="B59" s="682"/>
      <c r="C59" s="682"/>
      <c r="D59" s="682"/>
      <c r="E59" s="682"/>
      <c r="F59" s="682"/>
      <c r="G59" s="682"/>
      <c r="H59" s="682"/>
    </row>
    <row r="60" spans="1:11" ht="38.25" customHeight="1" x14ac:dyDescent="0.2">
      <c r="A60" s="25" t="s">
        <v>89</v>
      </c>
      <c r="B60" s="507" t="s">
        <v>90</v>
      </c>
      <c r="C60" s="504" t="s">
        <v>85</v>
      </c>
      <c r="D60" s="26" t="s">
        <v>87</v>
      </c>
      <c r="E60" s="27"/>
      <c r="F60" s="28"/>
      <c r="G60" s="704" t="s">
        <v>269</v>
      </c>
      <c r="H60" s="679" t="s">
        <v>422</v>
      </c>
    </row>
    <row r="61" spans="1:11" x14ac:dyDescent="0.2">
      <c r="A61" s="29"/>
      <c r="B61" s="508"/>
      <c r="C61" s="505"/>
      <c r="D61" s="679" t="s">
        <v>265</v>
      </c>
      <c r="E61" s="702" t="s">
        <v>39</v>
      </c>
      <c r="F61" s="679" t="s">
        <v>266</v>
      </c>
      <c r="G61" s="705"/>
      <c r="H61" s="680"/>
    </row>
    <row r="62" spans="1:11" x14ac:dyDescent="0.2">
      <c r="A62" s="44"/>
      <c r="B62" s="509"/>
      <c r="C62" s="506"/>
      <c r="D62" s="681"/>
      <c r="E62" s="703"/>
      <c r="F62" s="681"/>
      <c r="G62" s="706"/>
      <c r="H62" s="681"/>
    </row>
    <row r="63" spans="1:11" x14ac:dyDescent="0.2">
      <c r="A63" s="43" t="s">
        <v>23</v>
      </c>
      <c r="B63" s="33" t="s">
        <v>71</v>
      </c>
      <c r="C63" s="34">
        <v>176996</v>
      </c>
      <c r="D63" s="34">
        <f>SUM(D64:D230)</f>
        <v>11121</v>
      </c>
      <c r="E63" s="34">
        <f>F55</f>
        <v>3702</v>
      </c>
      <c r="F63" s="34">
        <f t="shared" ref="F63" si="0">SUM(F64:F230)</f>
        <v>33232</v>
      </c>
      <c r="G63" s="371">
        <f>F63/C63</f>
        <v>0.18775565549503945</v>
      </c>
      <c r="H63" s="34">
        <f>SUM(H64:H220)</f>
        <v>4235</v>
      </c>
    </row>
    <row r="64" spans="1:11" x14ac:dyDescent="0.2">
      <c r="A64" s="445"/>
      <c r="B64" s="667" t="s">
        <v>91</v>
      </c>
      <c r="C64" s="668"/>
      <c r="D64" s="31">
        <v>0</v>
      </c>
      <c r="E64" s="31">
        <v>0</v>
      </c>
      <c r="F64" s="31">
        <v>112</v>
      </c>
      <c r="G64" s="30"/>
      <c r="H64" s="32">
        <v>1</v>
      </c>
    </row>
    <row r="65" spans="1:8" x14ac:dyDescent="0.2">
      <c r="A65" s="33"/>
      <c r="B65" s="667" t="s">
        <v>92</v>
      </c>
      <c r="C65" s="668"/>
      <c r="D65" s="31">
        <v>0</v>
      </c>
      <c r="E65" s="31">
        <v>0</v>
      </c>
      <c r="F65" s="31">
        <v>268</v>
      </c>
      <c r="G65" s="30"/>
      <c r="H65" s="32">
        <v>18</v>
      </c>
    </row>
    <row r="66" spans="1:8" x14ac:dyDescent="0.2">
      <c r="A66" s="199"/>
      <c r="B66" s="667" t="s">
        <v>93</v>
      </c>
      <c r="C66" s="668"/>
      <c r="D66" s="77">
        <v>0</v>
      </c>
      <c r="E66" s="31">
        <v>0</v>
      </c>
      <c r="F66" s="31">
        <v>23</v>
      </c>
      <c r="G66" s="30"/>
      <c r="H66" s="32">
        <v>0</v>
      </c>
    </row>
    <row r="67" spans="1:8" x14ac:dyDescent="0.2">
      <c r="A67" s="33"/>
      <c r="B67" s="667" t="s">
        <v>94</v>
      </c>
      <c r="C67" s="668"/>
      <c r="D67" s="31">
        <v>0</v>
      </c>
      <c r="E67" s="31">
        <v>0</v>
      </c>
      <c r="F67" s="31">
        <v>560</v>
      </c>
      <c r="G67" s="30"/>
      <c r="H67" s="32">
        <v>2</v>
      </c>
    </row>
    <row r="68" spans="1:8" x14ac:dyDescent="0.2">
      <c r="A68" s="33"/>
      <c r="B68" s="667" t="s">
        <v>95</v>
      </c>
      <c r="C68" s="668"/>
      <c r="D68" s="31">
        <v>0</v>
      </c>
      <c r="E68" s="31">
        <v>0</v>
      </c>
      <c r="F68" s="31">
        <v>22</v>
      </c>
      <c r="G68" s="30"/>
      <c r="H68" s="32">
        <v>0</v>
      </c>
    </row>
    <row r="69" spans="1:8" x14ac:dyDescent="0.2">
      <c r="A69" s="33"/>
      <c r="B69" s="667" t="s">
        <v>96</v>
      </c>
      <c r="C69" s="668"/>
      <c r="D69" s="31">
        <v>0</v>
      </c>
      <c r="E69" s="31">
        <v>0</v>
      </c>
      <c r="F69" s="31">
        <v>36</v>
      </c>
      <c r="G69" s="30"/>
      <c r="H69" s="32">
        <v>0</v>
      </c>
    </row>
    <row r="70" spans="1:8" x14ac:dyDescent="0.2">
      <c r="A70" s="33"/>
      <c r="B70" s="667" t="s">
        <v>97</v>
      </c>
      <c r="C70" s="668"/>
      <c r="D70" s="31">
        <v>0</v>
      </c>
      <c r="E70" s="31">
        <v>0</v>
      </c>
      <c r="F70" s="31">
        <v>6</v>
      </c>
      <c r="G70" s="30"/>
      <c r="H70" s="32">
        <v>1</v>
      </c>
    </row>
    <row r="71" spans="1:8" x14ac:dyDescent="0.2">
      <c r="A71" s="33"/>
      <c r="B71" s="667" t="s">
        <v>98</v>
      </c>
      <c r="C71" s="668"/>
      <c r="D71" s="31">
        <v>0</v>
      </c>
      <c r="E71" s="31">
        <v>0</v>
      </c>
      <c r="F71" s="31">
        <v>42</v>
      </c>
      <c r="G71" s="30"/>
      <c r="H71" s="32">
        <v>2</v>
      </c>
    </row>
    <row r="72" spans="1:8" x14ac:dyDescent="0.2">
      <c r="A72" s="33"/>
      <c r="B72" s="667" t="s">
        <v>99</v>
      </c>
      <c r="C72" s="668"/>
      <c r="D72" s="31">
        <v>0</v>
      </c>
      <c r="E72" s="31">
        <v>0</v>
      </c>
      <c r="F72" s="31">
        <v>23</v>
      </c>
      <c r="G72" s="30"/>
      <c r="H72" s="32">
        <v>0</v>
      </c>
    </row>
    <row r="73" spans="1:8" x14ac:dyDescent="0.2">
      <c r="A73" s="33"/>
      <c r="B73" s="667" t="s">
        <v>100</v>
      </c>
      <c r="C73" s="668"/>
      <c r="D73" s="31">
        <v>0</v>
      </c>
      <c r="E73" s="31">
        <v>0</v>
      </c>
      <c r="F73" s="31">
        <v>28</v>
      </c>
      <c r="G73" s="30"/>
      <c r="H73" s="32">
        <v>1</v>
      </c>
    </row>
    <row r="74" spans="1:8" x14ac:dyDescent="0.2">
      <c r="A74" s="33"/>
      <c r="B74" s="667" t="s">
        <v>101</v>
      </c>
      <c r="C74" s="668"/>
      <c r="D74" s="31">
        <v>0</v>
      </c>
      <c r="E74" s="31">
        <v>0</v>
      </c>
      <c r="F74" s="31">
        <v>28</v>
      </c>
      <c r="G74" s="30"/>
      <c r="H74" s="32">
        <v>0</v>
      </c>
    </row>
    <row r="75" spans="1:8" x14ac:dyDescent="0.2">
      <c r="A75" s="33"/>
      <c r="B75" s="667" t="s">
        <v>102</v>
      </c>
      <c r="C75" s="668"/>
      <c r="D75" s="31">
        <v>0</v>
      </c>
      <c r="E75" s="31">
        <v>0</v>
      </c>
      <c r="F75" s="31">
        <v>1</v>
      </c>
      <c r="G75" s="30"/>
      <c r="H75" s="32">
        <v>0</v>
      </c>
    </row>
    <row r="76" spans="1:8" x14ac:dyDescent="0.2">
      <c r="A76" s="33"/>
      <c r="B76" s="667" t="s">
        <v>103</v>
      </c>
      <c r="C76" s="668"/>
      <c r="D76" s="31">
        <v>0</v>
      </c>
      <c r="E76" s="31">
        <v>0</v>
      </c>
      <c r="F76" s="31">
        <v>18</v>
      </c>
      <c r="G76" s="30"/>
      <c r="H76" s="32">
        <v>3</v>
      </c>
    </row>
    <row r="77" spans="1:8" x14ac:dyDescent="0.2">
      <c r="A77" s="33"/>
      <c r="B77" s="667" t="s">
        <v>104</v>
      </c>
      <c r="C77" s="668"/>
      <c r="D77" s="31">
        <v>0</v>
      </c>
      <c r="E77" s="31">
        <v>0</v>
      </c>
      <c r="F77" s="31">
        <v>11</v>
      </c>
      <c r="G77" s="30"/>
      <c r="H77" s="32">
        <v>2</v>
      </c>
    </row>
    <row r="78" spans="1:8" x14ac:dyDescent="0.2">
      <c r="A78" s="33"/>
      <c r="B78" s="667" t="s">
        <v>105</v>
      </c>
      <c r="C78" s="668"/>
      <c r="D78" s="31">
        <v>0</v>
      </c>
      <c r="E78" s="31">
        <v>0</v>
      </c>
      <c r="F78" s="31">
        <v>10</v>
      </c>
      <c r="G78" s="30"/>
      <c r="H78" s="32">
        <v>0</v>
      </c>
    </row>
    <row r="79" spans="1:8" x14ac:dyDescent="0.2">
      <c r="A79" s="33"/>
      <c r="B79" s="667" t="s">
        <v>106</v>
      </c>
      <c r="C79" s="668"/>
      <c r="D79" s="31">
        <v>0</v>
      </c>
      <c r="E79" s="31">
        <v>0</v>
      </c>
      <c r="F79" s="31">
        <v>37</v>
      </c>
      <c r="G79" s="30"/>
      <c r="H79" s="32">
        <v>2</v>
      </c>
    </row>
    <row r="80" spans="1:8" x14ac:dyDescent="0.2">
      <c r="A80" s="33"/>
      <c r="B80" s="667" t="s">
        <v>107</v>
      </c>
      <c r="C80" s="668"/>
      <c r="D80" s="31">
        <v>1</v>
      </c>
      <c r="E80" s="31">
        <v>0</v>
      </c>
      <c r="F80" s="31">
        <v>17</v>
      </c>
      <c r="G80" s="30"/>
      <c r="H80" s="32">
        <v>3</v>
      </c>
    </row>
    <row r="81" spans="1:8" x14ac:dyDescent="0.2">
      <c r="A81" s="33"/>
      <c r="B81" s="667" t="s">
        <v>61</v>
      </c>
      <c r="C81" s="668"/>
      <c r="D81" s="31">
        <v>0</v>
      </c>
      <c r="E81" s="31">
        <v>0</v>
      </c>
      <c r="F81" s="31">
        <v>292</v>
      </c>
      <c r="G81" s="30"/>
      <c r="H81" s="32">
        <v>39</v>
      </c>
    </row>
    <row r="82" spans="1:8" x14ac:dyDescent="0.2">
      <c r="A82" s="33"/>
      <c r="B82" s="667" t="s">
        <v>108</v>
      </c>
      <c r="C82" s="668"/>
      <c r="D82" s="31">
        <v>0</v>
      </c>
      <c r="E82" s="31">
        <v>0</v>
      </c>
      <c r="F82" s="31">
        <v>1</v>
      </c>
      <c r="G82" s="30"/>
      <c r="H82" s="32">
        <v>0</v>
      </c>
    </row>
    <row r="83" spans="1:8" x14ac:dyDescent="0.2">
      <c r="A83" s="33"/>
      <c r="B83" s="667" t="s">
        <v>109</v>
      </c>
      <c r="C83" s="668"/>
      <c r="D83" s="31">
        <v>0</v>
      </c>
      <c r="E83" s="31">
        <v>0</v>
      </c>
      <c r="F83" s="31">
        <v>82</v>
      </c>
      <c r="G83" s="30"/>
      <c r="H83" s="32">
        <v>2</v>
      </c>
    </row>
    <row r="84" spans="1:8" x14ac:dyDescent="0.2">
      <c r="A84" s="33"/>
      <c r="B84" s="667" t="s">
        <v>110</v>
      </c>
      <c r="C84" s="668"/>
      <c r="D84" s="31">
        <v>0</v>
      </c>
      <c r="E84" s="31">
        <v>0</v>
      </c>
      <c r="F84" s="31">
        <v>126</v>
      </c>
      <c r="G84" s="30"/>
      <c r="H84" s="32">
        <v>1</v>
      </c>
    </row>
    <row r="85" spans="1:8" x14ac:dyDescent="0.2">
      <c r="A85" s="199"/>
      <c r="B85" s="667" t="s">
        <v>111</v>
      </c>
      <c r="C85" s="668"/>
      <c r="D85" s="77">
        <v>0</v>
      </c>
      <c r="E85" s="31">
        <v>0</v>
      </c>
      <c r="F85" s="31">
        <v>343</v>
      </c>
      <c r="G85" s="30"/>
      <c r="H85" s="32">
        <v>58</v>
      </c>
    </row>
    <row r="86" spans="1:8" x14ac:dyDescent="0.2">
      <c r="A86" s="33"/>
      <c r="B86" s="667" t="s">
        <v>62</v>
      </c>
      <c r="C86" s="668"/>
      <c r="D86" s="31">
        <v>2</v>
      </c>
      <c r="E86" s="31">
        <v>7</v>
      </c>
      <c r="F86" s="31">
        <v>212</v>
      </c>
      <c r="G86" s="30"/>
      <c r="H86" s="32">
        <v>9</v>
      </c>
    </row>
    <row r="87" spans="1:8" x14ac:dyDescent="0.2">
      <c r="A87" s="33"/>
      <c r="B87" s="667" t="s">
        <v>49</v>
      </c>
      <c r="C87" s="668"/>
      <c r="D87" s="31">
        <v>2419</v>
      </c>
      <c r="E87" s="31">
        <v>1112</v>
      </c>
      <c r="F87" s="31">
        <v>125</v>
      </c>
      <c r="G87" s="30"/>
      <c r="H87" s="32">
        <v>109</v>
      </c>
    </row>
    <row r="88" spans="1:8" x14ac:dyDescent="0.2">
      <c r="A88" s="33"/>
      <c r="B88" s="667" t="s">
        <v>112</v>
      </c>
      <c r="C88" s="668"/>
      <c r="D88" s="31">
        <v>0</v>
      </c>
      <c r="E88" s="31">
        <v>0</v>
      </c>
      <c r="F88" s="31">
        <v>81</v>
      </c>
      <c r="G88" s="30"/>
      <c r="H88" s="32">
        <v>0</v>
      </c>
    </row>
    <row r="89" spans="1:8" x14ac:dyDescent="0.2">
      <c r="A89" s="33"/>
      <c r="B89" s="667" t="s">
        <v>113</v>
      </c>
      <c r="C89" s="668"/>
      <c r="D89" s="31">
        <v>0</v>
      </c>
      <c r="E89" s="31">
        <v>0</v>
      </c>
      <c r="F89" s="31">
        <v>9</v>
      </c>
      <c r="G89" s="30"/>
      <c r="H89" s="32">
        <v>0</v>
      </c>
    </row>
    <row r="90" spans="1:8" x14ac:dyDescent="0.2">
      <c r="A90" s="33"/>
      <c r="B90" s="667" t="s">
        <v>114</v>
      </c>
      <c r="C90" s="668"/>
      <c r="D90" s="31">
        <v>2</v>
      </c>
      <c r="E90" s="31">
        <v>0</v>
      </c>
      <c r="F90" s="31">
        <v>37</v>
      </c>
      <c r="G90" s="30"/>
      <c r="H90" s="32">
        <v>25</v>
      </c>
    </row>
    <row r="91" spans="1:8" x14ac:dyDescent="0.2">
      <c r="A91" s="33"/>
      <c r="B91" s="667" t="s">
        <v>115</v>
      </c>
      <c r="C91" s="668"/>
      <c r="D91" s="31">
        <v>0</v>
      </c>
      <c r="E91" s="31">
        <v>0</v>
      </c>
      <c r="F91" s="31">
        <v>114</v>
      </c>
      <c r="G91" s="30"/>
      <c r="H91" s="32">
        <v>0</v>
      </c>
    </row>
    <row r="92" spans="1:8" x14ac:dyDescent="0.2">
      <c r="A92" s="33"/>
      <c r="B92" s="667" t="s">
        <v>116</v>
      </c>
      <c r="C92" s="668"/>
      <c r="D92" s="31">
        <v>0</v>
      </c>
      <c r="E92" s="31">
        <v>0</v>
      </c>
      <c r="F92" s="31">
        <v>249</v>
      </c>
      <c r="G92" s="30"/>
      <c r="H92" s="32">
        <v>8</v>
      </c>
    </row>
    <row r="93" spans="1:8" x14ac:dyDescent="0.2">
      <c r="A93" s="33"/>
      <c r="B93" s="667" t="s">
        <v>63</v>
      </c>
      <c r="C93" s="668"/>
      <c r="D93" s="31">
        <v>0</v>
      </c>
      <c r="E93" s="31">
        <v>0</v>
      </c>
      <c r="F93" s="31">
        <v>576</v>
      </c>
      <c r="G93" s="30"/>
      <c r="H93" s="32">
        <v>31</v>
      </c>
    </row>
    <row r="94" spans="1:8" x14ac:dyDescent="0.2">
      <c r="A94" s="33"/>
      <c r="B94" s="667" t="s">
        <v>117</v>
      </c>
      <c r="C94" s="668"/>
      <c r="D94" s="31">
        <v>0</v>
      </c>
      <c r="E94" s="31">
        <v>0</v>
      </c>
      <c r="F94" s="31">
        <v>104</v>
      </c>
      <c r="G94" s="30"/>
      <c r="H94" s="32">
        <v>5</v>
      </c>
    </row>
    <row r="95" spans="1:8" x14ac:dyDescent="0.2">
      <c r="A95" s="33"/>
      <c r="B95" s="667" t="s">
        <v>53</v>
      </c>
      <c r="C95" s="668"/>
      <c r="D95" s="31">
        <v>0</v>
      </c>
      <c r="E95" s="31">
        <v>0</v>
      </c>
      <c r="F95" s="31">
        <v>111</v>
      </c>
      <c r="G95" s="30"/>
      <c r="H95" s="32">
        <v>88</v>
      </c>
    </row>
    <row r="96" spans="1:8" x14ac:dyDescent="0.2">
      <c r="A96" s="33"/>
      <c r="B96" s="667" t="s">
        <v>118</v>
      </c>
      <c r="C96" s="668"/>
      <c r="D96" s="31">
        <v>0</v>
      </c>
      <c r="E96" s="31">
        <v>0</v>
      </c>
      <c r="F96" s="31">
        <v>51</v>
      </c>
      <c r="G96" s="30"/>
      <c r="H96" s="32">
        <v>2</v>
      </c>
    </row>
    <row r="97" spans="1:8" x14ac:dyDescent="0.2">
      <c r="A97" s="33"/>
      <c r="B97" s="667" t="s">
        <v>119</v>
      </c>
      <c r="C97" s="668"/>
      <c r="D97" s="31">
        <v>0</v>
      </c>
      <c r="E97" s="31">
        <v>0</v>
      </c>
      <c r="F97" s="31">
        <v>21</v>
      </c>
      <c r="G97" s="30"/>
      <c r="H97" s="32">
        <v>4</v>
      </c>
    </row>
    <row r="98" spans="1:8" x14ac:dyDescent="0.2">
      <c r="A98" s="33"/>
      <c r="B98" s="667" t="s">
        <v>120</v>
      </c>
      <c r="C98" s="668"/>
      <c r="D98" s="31">
        <v>0</v>
      </c>
      <c r="E98" s="31">
        <v>0</v>
      </c>
      <c r="F98" s="31">
        <v>166</v>
      </c>
      <c r="G98" s="30"/>
      <c r="H98" s="32">
        <v>14</v>
      </c>
    </row>
    <row r="99" spans="1:8" x14ac:dyDescent="0.2">
      <c r="A99" s="33"/>
      <c r="B99" s="667" t="s">
        <v>54</v>
      </c>
      <c r="C99" s="668"/>
      <c r="D99" s="31">
        <v>0</v>
      </c>
      <c r="E99" s="31">
        <v>0</v>
      </c>
      <c r="F99" s="31">
        <v>1610</v>
      </c>
      <c r="G99" s="30"/>
      <c r="H99" s="32">
        <v>342</v>
      </c>
    </row>
    <row r="100" spans="1:8" x14ac:dyDescent="0.2">
      <c r="A100" s="33"/>
      <c r="B100" s="667" t="s">
        <v>121</v>
      </c>
      <c r="C100" s="668"/>
      <c r="D100" s="31">
        <v>0</v>
      </c>
      <c r="E100" s="31">
        <v>0</v>
      </c>
      <c r="F100" s="31">
        <v>70</v>
      </c>
      <c r="G100" s="30"/>
      <c r="H100" s="32">
        <v>1</v>
      </c>
    </row>
    <row r="101" spans="1:8" x14ac:dyDescent="0.2">
      <c r="A101" s="33"/>
      <c r="B101" s="667" t="s">
        <v>122</v>
      </c>
      <c r="C101" s="668"/>
      <c r="D101" s="31">
        <v>0</v>
      </c>
      <c r="E101" s="31">
        <v>0</v>
      </c>
      <c r="F101" s="31">
        <v>10</v>
      </c>
      <c r="G101" s="30"/>
      <c r="H101" s="32">
        <v>2</v>
      </c>
    </row>
    <row r="102" spans="1:8" x14ac:dyDescent="0.2">
      <c r="A102" s="33"/>
      <c r="B102" s="667" t="s">
        <v>55</v>
      </c>
      <c r="C102" s="668"/>
      <c r="D102" s="31">
        <v>0</v>
      </c>
      <c r="E102" s="31">
        <v>0</v>
      </c>
      <c r="F102" s="31">
        <v>1463</v>
      </c>
      <c r="G102" s="30"/>
      <c r="H102" s="32">
        <v>174</v>
      </c>
    </row>
    <row r="103" spans="1:8" x14ac:dyDescent="0.2">
      <c r="A103" s="33"/>
      <c r="B103" s="667" t="s">
        <v>56</v>
      </c>
      <c r="C103" s="668"/>
      <c r="D103" s="31">
        <v>0</v>
      </c>
      <c r="E103" s="31">
        <v>0</v>
      </c>
      <c r="F103" s="31">
        <v>1540</v>
      </c>
      <c r="G103" s="30"/>
      <c r="H103" s="32">
        <v>186</v>
      </c>
    </row>
    <row r="104" spans="1:8" x14ac:dyDescent="0.2">
      <c r="A104" s="33"/>
      <c r="B104" s="667" t="s">
        <v>57</v>
      </c>
      <c r="C104" s="668"/>
      <c r="D104" s="31">
        <v>0</v>
      </c>
      <c r="E104" s="31">
        <v>0</v>
      </c>
      <c r="F104" s="31">
        <v>541</v>
      </c>
      <c r="G104" s="30"/>
      <c r="H104" s="32">
        <v>419</v>
      </c>
    </row>
    <row r="105" spans="1:8" x14ac:dyDescent="0.2">
      <c r="A105" s="33"/>
      <c r="B105" s="667" t="s">
        <v>123</v>
      </c>
      <c r="C105" s="668"/>
      <c r="D105" s="31">
        <v>0</v>
      </c>
      <c r="E105" s="31">
        <v>0</v>
      </c>
      <c r="F105" s="31">
        <v>3577</v>
      </c>
      <c r="G105" s="30"/>
      <c r="H105" s="32">
        <v>153</v>
      </c>
    </row>
    <row r="106" spans="1:8" x14ac:dyDescent="0.2">
      <c r="A106" s="33"/>
      <c r="B106" s="667" t="s">
        <v>124</v>
      </c>
      <c r="C106" s="668"/>
      <c r="D106" s="31">
        <v>0</v>
      </c>
      <c r="E106" s="31">
        <v>0</v>
      </c>
      <c r="F106" s="31">
        <v>17</v>
      </c>
      <c r="G106" s="30"/>
      <c r="H106" s="32">
        <v>4</v>
      </c>
    </row>
    <row r="107" spans="1:8" x14ac:dyDescent="0.2">
      <c r="A107" s="33"/>
      <c r="B107" s="667" t="s">
        <v>369</v>
      </c>
      <c r="C107" s="668"/>
      <c r="D107" s="31">
        <v>0</v>
      </c>
      <c r="E107" s="31">
        <v>0</v>
      </c>
      <c r="F107" s="31">
        <v>2</v>
      </c>
      <c r="G107" s="30"/>
      <c r="H107" s="32">
        <v>0</v>
      </c>
    </row>
    <row r="108" spans="1:8" x14ac:dyDescent="0.2">
      <c r="A108" s="199"/>
      <c r="B108" s="667" t="s">
        <v>125</v>
      </c>
      <c r="C108" s="668"/>
      <c r="D108" s="77">
        <v>0</v>
      </c>
      <c r="E108" s="31">
        <v>2</v>
      </c>
      <c r="F108" s="31">
        <v>175</v>
      </c>
      <c r="G108" s="30"/>
      <c r="H108" s="32">
        <v>0</v>
      </c>
    </row>
    <row r="109" spans="1:8" x14ac:dyDescent="0.2">
      <c r="A109" s="33"/>
      <c r="B109" s="667" t="s">
        <v>126</v>
      </c>
      <c r="C109" s="668"/>
      <c r="D109" s="31">
        <v>3</v>
      </c>
      <c r="E109" s="31">
        <v>0</v>
      </c>
      <c r="F109" s="31">
        <v>11</v>
      </c>
      <c r="G109" s="30"/>
      <c r="H109" s="32">
        <v>4</v>
      </c>
    </row>
    <row r="110" spans="1:8" x14ac:dyDescent="0.2">
      <c r="A110" s="33"/>
      <c r="B110" s="667" t="s">
        <v>64</v>
      </c>
      <c r="C110" s="668"/>
      <c r="D110" s="31">
        <v>0</v>
      </c>
      <c r="E110" s="31">
        <v>7</v>
      </c>
      <c r="F110" s="31">
        <v>334</v>
      </c>
      <c r="G110" s="30"/>
      <c r="H110" s="32">
        <v>3</v>
      </c>
    </row>
    <row r="111" spans="1:8" x14ac:dyDescent="0.2">
      <c r="A111" s="33"/>
      <c r="B111" s="667" t="s">
        <v>127</v>
      </c>
      <c r="C111" s="668"/>
      <c r="D111" s="31">
        <v>0</v>
      </c>
      <c r="E111" s="31">
        <v>0</v>
      </c>
      <c r="F111" s="31">
        <v>32</v>
      </c>
      <c r="G111" s="30"/>
      <c r="H111" s="32">
        <v>3</v>
      </c>
    </row>
    <row r="112" spans="1:8" x14ac:dyDescent="0.2">
      <c r="A112" s="33"/>
      <c r="B112" s="667" t="s">
        <v>128</v>
      </c>
      <c r="C112" s="668"/>
      <c r="D112" s="31">
        <v>0</v>
      </c>
      <c r="E112" s="31">
        <v>0</v>
      </c>
      <c r="F112" s="31">
        <v>2878</v>
      </c>
      <c r="G112" s="30"/>
      <c r="H112" s="32">
        <v>322</v>
      </c>
    </row>
    <row r="113" spans="1:8" x14ac:dyDescent="0.2">
      <c r="A113" s="33"/>
      <c r="B113" s="667" t="s">
        <v>129</v>
      </c>
      <c r="C113" s="668"/>
      <c r="D113" s="31">
        <v>0</v>
      </c>
      <c r="E113" s="31">
        <v>0</v>
      </c>
      <c r="F113" s="31">
        <v>61</v>
      </c>
      <c r="G113" s="30"/>
      <c r="H113" s="32">
        <v>16</v>
      </c>
    </row>
    <row r="114" spans="1:8" x14ac:dyDescent="0.2">
      <c r="A114" s="33"/>
      <c r="B114" s="667" t="s">
        <v>130</v>
      </c>
      <c r="C114" s="668"/>
      <c r="D114" s="31">
        <v>0</v>
      </c>
      <c r="E114" s="31">
        <v>0</v>
      </c>
      <c r="F114" s="31">
        <v>953</v>
      </c>
      <c r="G114" s="30"/>
      <c r="H114" s="32">
        <v>55</v>
      </c>
    </row>
    <row r="115" spans="1:8" x14ac:dyDescent="0.2">
      <c r="A115" s="33"/>
      <c r="B115" s="667" t="s">
        <v>131</v>
      </c>
      <c r="C115" s="668"/>
      <c r="D115" s="31">
        <v>0</v>
      </c>
      <c r="E115" s="31">
        <v>0</v>
      </c>
      <c r="F115" s="31">
        <v>3</v>
      </c>
      <c r="G115" s="30"/>
      <c r="H115" s="32">
        <v>0</v>
      </c>
    </row>
    <row r="116" spans="1:8" x14ac:dyDescent="0.2">
      <c r="A116" s="33"/>
      <c r="B116" s="667" t="s">
        <v>132</v>
      </c>
      <c r="C116" s="668"/>
      <c r="D116" s="31">
        <v>0</v>
      </c>
      <c r="E116" s="31">
        <v>0</v>
      </c>
      <c r="F116" s="31">
        <v>35</v>
      </c>
      <c r="G116" s="30"/>
      <c r="H116" s="32">
        <v>2</v>
      </c>
    </row>
    <row r="117" spans="1:8" x14ac:dyDescent="0.2">
      <c r="A117" s="33"/>
      <c r="B117" s="667" t="s">
        <v>65</v>
      </c>
      <c r="C117" s="668"/>
      <c r="D117" s="31">
        <v>0</v>
      </c>
      <c r="E117" s="31">
        <v>0</v>
      </c>
      <c r="F117" s="31">
        <v>204</v>
      </c>
      <c r="G117" s="30"/>
      <c r="H117" s="32">
        <v>1</v>
      </c>
    </row>
    <row r="118" spans="1:8" x14ac:dyDescent="0.2">
      <c r="A118" s="33"/>
      <c r="B118" s="667" t="s">
        <v>133</v>
      </c>
      <c r="C118" s="668"/>
      <c r="D118" s="31">
        <v>0</v>
      </c>
      <c r="E118" s="31">
        <v>0</v>
      </c>
      <c r="F118" s="31">
        <v>10</v>
      </c>
      <c r="G118" s="30"/>
      <c r="H118" s="32">
        <v>8</v>
      </c>
    </row>
    <row r="119" spans="1:8" x14ac:dyDescent="0.2">
      <c r="A119" s="33"/>
      <c r="B119" s="667" t="s">
        <v>134</v>
      </c>
      <c r="C119" s="668"/>
      <c r="D119" s="31">
        <v>0</v>
      </c>
      <c r="E119" s="31">
        <v>0</v>
      </c>
      <c r="F119" s="31">
        <v>20</v>
      </c>
      <c r="G119" s="30"/>
      <c r="H119" s="32">
        <v>5</v>
      </c>
    </row>
    <row r="120" spans="1:8" x14ac:dyDescent="0.2">
      <c r="A120" s="33"/>
      <c r="B120" s="667" t="s">
        <v>58</v>
      </c>
      <c r="C120" s="668"/>
      <c r="D120" s="31">
        <v>0</v>
      </c>
      <c r="E120" s="31">
        <v>0</v>
      </c>
      <c r="F120" s="31">
        <v>149</v>
      </c>
      <c r="G120" s="30"/>
      <c r="H120" s="32">
        <v>60</v>
      </c>
    </row>
    <row r="121" spans="1:8" x14ac:dyDescent="0.2">
      <c r="A121" s="33"/>
      <c r="B121" s="667" t="s">
        <v>135</v>
      </c>
      <c r="C121" s="668"/>
      <c r="D121" s="31">
        <v>0</v>
      </c>
      <c r="E121" s="31">
        <v>0</v>
      </c>
      <c r="F121" s="31">
        <v>107</v>
      </c>
      <c r="G121" s="30"/>
      <c r="H121" s="32">
        <v>24</v>
      </c>
    </row>
    <row r="122" spans="1:8" x14ac:dyDescent="0.2">
      <c r="A122" s="33"/>
      <c r="B122" s="667" t="s">
        <v>136</v>
      </c>
      <c r="C122" s="668"/>
      <c r="D122" s="31">
        <v>0</v>
      </c>
      <c r="E122" s="31">
        <v>0</v>
      </c>
      <c r="F122" s="31">
        <v>2885</v>
      </c>
      <c r="G122" s="30"/>
      <c r="H122" s="32">
        <v>87</v>
      </c>
    </row>
    <row r="123" spans="1:8" x14ac:dyDescent="0.2">
      <c r="A123" s="33"/>
      <c r="B123" s="667" t="s">
        <v>59</v>
      </c>
      <c r="C123" s="668"/>
      <c r="D123" s="31">
        <v>0</v>
      </c>
      <c r="E123" s="31">
        <v>0</v>
      </c>
      <c r="F123" s="31">
        <v>425</v>
      </c>
      <c r="G123" s="30"/>
      <c r="H123" s="32">
        <v>108</v>
      </c>
    </row>
    <row r="124" spans="1:8" x14ac:dyDescent="0.2">
      <c r="A124" s="33"/>
      <c r="B124" s="667" t="s">
        <v>137</v>
      </c>
      <c r="C124" s="668"/>
      <c r="D124" s="31">
        <v>0</v>
      </c>
      <c r="E124" s="31">
        <v>0</v>
      </c>
      <c r="F124" s="31">
        <v>138</v>
      </c>
      <c r="G124" s="30"/>
      <c r="H124" s="32">
        <v>10</v>
      </c>
    </row>
    <row r="125" spans="1:8" x14ac:dyDescent="0.2">
      <c r="A125" s="33"/>
      <c r="B125" s="667" t="s">
        <v>138</v>
      </c>
      <c r="C125" s="668"/>
      <c r="D125" s="31">
        <v>0</v>
      </c>
      <c r="E125" s="31">
        <v>0</v>
      </c>
      <c r="F125" s="31">
        <v>26</v>
      </c>
      <c r="G125" s="30"/>
      <c r="H125" s="32">
        <v>6</v>
      </c>
    </row>
    <row r="126" spans="1:8" x14ac:dyDescent="0.2">
      <c r="A126" s="33"/>
      <c r="B126" s="667" t="s">
        <v>60</v>
      </c>
      <c r="C126" s="668"/>
      <c r="D126" s="31">
        <v>0</v>
      </c>
      <c r="E126" s="31">
        <v>0</v>
      </c>
      <c r="F126" s="31">
        <v>4280</v>
      </c>
      <c r="G126" s="30"/>
      <c r="H126" s="32">
        <v>753</v>
      </c>
    </row>
    <row r="127" spans="1:8" x14ac:dyDescent="0.2">
      <c r="A127" s="33"/>
      <c r="B127" s="667" t="s">
        <v>139</v>
      </c>
      <c r="C127" s="668"/>
      <c r="D127" s="31">
        <v>0</v>
      </c>
      <c r="E127" s="31">
        <v>0</v>
      </c>
      <c r="F127" s="31">
        <v>19</v>
      </c>
      <c r="G127" s="30"/>
      <c r="H127" s="32">
        <v>3</v>
      </c>
    </row>
    <row r="128" spans="1:8" x14ac:dyDescent="0.2">
      <c r="A128" s="33"/>
      <c r="B128" s="667" t="s">
        <v>414</v>
      </c>
      <c r="C128" s="668"/>
      <c r="D128" s="31">
        <v>0</v>
      </c>
      <c r="E128" s="31">
        <v>0</v>
      </c>
      <c r="F128" s="31">
        <v>36</v>
      </c>
      <c r="G128" s="30"/>
      <c r="H128" s="32">
        <v>5</v>
      </c>
    </row>
    <row r="129" spans="1:10" x14ac:dyDescent="0.2">
      <c r="A129" s="33"/>
      <c r="B129" s="667" t="s">
        <v>210</v>
      </c>
      <c r="C129" s="668"/>
      <c r="D129" s="31">
        <v>0</v>
      </c>
      <c r="E129" s="31">
        <v>0</v>
      </c>
      <c r="F129" s="31">
        <v>5379</v>
      </c>
      <c r="G129" s="30"/>
      <c r="H129" s="32">
        <v>840</v>
      </c>
    </row>
    <row r="130" spans="1:10" x14ac:dyDescent="0.2">
      <c r="A130" s="33"/>
      <c r="B130" s="667" t="s">
        <v>140</v>
      </c>
      <c r="C130" s="668"/>
      <c r="D130" s="31">
        <v>0</v>
      </c>
      <c r="E130" s="31">
        <v>0</v>
      </c>
      <c r="F130" s="31">
        <v>79</v>
      </c>
      <c r="G130" s="30"/>
      <c r="H130" s="32">
        <v>0</v>
      </c>
      <c r="J130" s="358" t="s">
        <v>362</v>
      </c>
    </row>
    <row r="131" spans="1:10" ht="38.25" customHeight="1" x14ac:dyDescent="0.2">
      <c r="A131" s="75" t="s">
        <v>418</v>
      </c>
      <c r="B131" s="75"/>
      <c r="C131" s="75"/>
      <c r="D131" s="75"/>
      <c r="E131" s="75"/>
      <c r="F131" s="75"/>
      <c r="G131" s="75"/>
      <c r="H131" s="75"/>
    </row>
    <row r="132" spans="1:10" x14ac:dyDescent="0.2">
      <c r="A132" s="682" t="s">
        <v>88</v>
      </c>
      <c r="B132" s="682"/>
      <c r="C132" s="682"/>
      <c r="D132" s="682"/>
      <c r="E132" s="682"/>
      <c r="F132" s="682"/>
      <c r="G132" s="682"/>
      <c r="H132" s="682"/>
    </row>
    <row r="133" spans="1:10" ht="89.25" x14ac:dyDescent="0.2">
      <c r="A133" s="25" t="s">
        <v>89</v>
      </c>
      <c r="B133" s="507" t="s">
        <v>90</v>
      </c>
      <c r="C133" s="504" t="s">
        <v>85</v>
      </c>
      <c r="D133" s="26" t="s">
        <v>87</v>
      </c>
      <c r="E133" s="27"/>
      <c r="F133" s="28"/>
      <c r="G133" s="704" t="s">
        <v>269</v>
      </c>
      <c r="H133" s="679" t="s">
        <v>422</v>
      </c>
    </row>
    <row r="134" spans="1:10" x14ac:dyDescent="0.2">
      <c r="A134" s="29"/>
      <c r="B134" s="508"/>
      <c r="C134" s="505"/>
      <c r="D134" s="679" t="s">
        <v>265</v>
      </c>
      <c r="E134" s="702" t="s">
        <v>39</v>
      </c>
      <c r="F134" s="679" t="s">
        <v>266</v>
      </c>
      <c r="G134" s="705"/>
      <c r="H134" s="680"/>
    </row>
    <row r="135" spans="1:10" x14ac:dyDescent="0.2">
      <c r="A135" s="44"/>
      <c r="B135" s="509"/>
      <c r="C135" s="506"/>
      <c r="D135" s="681"/>
      <c r="E135" s="703"/>
      <c r="F135" s="681"/>
      <c r="G135" s="706"/>
      <c r="H135" s="681"/>
    </row>
    <row r="136" spans="1:10" x14ac:dyDescent="0.2">
      <c r="A136" s="33"/>
      <c r="B136" s="667" t="s">
        <v>66</v>
      </c>
      <c r="C136" s="668"/>
      <c r="D136" s="31">
        <v>0</v>
      </c>
      <c r="E136" s="31">
        <v>0</v>
      </c>
      <c r="F136" s="31">
        <v>1147</v>
      </c>
      <c r="G136" s="30"/>
      <c r="H136" s="32">
        <v>48</v>
      </c>
    </row>
    <row r="137" spans="1:10" x14ac:dyDescent="0.2">
      <c r="A137" s="33"/>
      <c r="B137" s="667" t="s">
        <v>368</v>
      </c>
      <c r="C137" s="668"/>
      <c r="D137" s="31">
        <v>0</v>
      </c>
      <c r="E137" s="31">
        <v>0</v>
      </c>
      <c r="F137" s="31">
        <v>1</v>
      </c>
      <c r="G137" s="30"/>
      <c r="H137" s="32">
        <v>0</v>
      </c>
    </row>
    <row r="138" spans="1:10" x14ac:dyDescent="0.2">
      <c r="A138" s="33"/>
      <c r="B138" s="667" t="s">
        <v>141</v>
      </c>
      <c r="C138" s="668"/>
      <c r="D138" s="31">
        <v>0</v>
      </c>
      <c r="E138" s="31">
        <v>0</v>
      </c>
      <c r="F138" s="31">
        <v>25</v>
      </c>
      <c r="G138" s="30"/>
      <c r="H138" s="32">
        <v>0</v>
      </c>
    </row>
    <row r="139" spans="1:10" x14ac:dyDescent="0.2">
      <c r="A139" s="33"/>
      <c r="B139" s="667" t="s">
        <v>142</v>
      </c>
      <c r="C139" s="668"/>
      <c r="D139" s="31">
        <v>0</v>
      </c>
      <c r="E139" s="31">
        <v>0</v>
      </c>
      <c r="F139" s="31">
        <v>268</v>
      </c>
      <c r="G139" s="30"/>
      <c r="H139" s="32">
        <v>24</v>
      </c>
    </row>
    <row r="140" spans="1:10" x14ac:dyDescent="0.2">
      <c r="A140" s="33"/>
      <c r="B140" s="667" t="s">
        <v>143</v>
      </c>
      <c r="C140" s="668"/>
      <c r="D140" s="31">
        <v>0</v>
      </c>
      <c r="E140" s="31">
        <v>0</v>
      </c>
      <c r="F140" s="31">
        <v>396</v>
      </c>
      <c r="G140" s="30"/>
      <c r="H140" s="32">
        <v>34</v>
      </c>
    </row>
    <row r="141" spans="1:10" x14ac:dyDescent="0.2">
      <c r="A141" s="33"/>
      <c r="B141" s="667" t="s">
        <v>144</v>
      </c>
      <c r="C141" s="668"/>
      <c r="D141" s="31">
        <v>0</v>
      </c>
      <c r="E141" s="31">
        <v>0</v>
      </c>
      <c r="F141" s="31">
        <v>10</v>
      </c>
      <c r="G141" s="30"/>
      <c r="H141" s="32">
        <v>2</v>
      </c>
    </row>
    <row r="142" spans="1:10" x14ac:dyDescent="0.2">
      <c r="A142" s="33"/>
      <c r="B142" s="667" t="s">
        <v>145</v>
      </c>
      <c r="C142" s="668"/>
      <c r="D142" s="31">
        <v>0</v>
      </c>
      <c r="E142" s="31">
        <v>0</v>
      </c>
      <c r="F142" s="31">
        <v>2</v>
      </c>
      <c r="G142" s="30"/>
      <c r="H142" s="32">
        <v>0</v>
      </c>
    </row>
    <row r="143" spans="1:10" x14ac:dyDescent="0.2">
      <c r="A143" s="33"/>
      <c r="B143" s="667" t="s">
        <v>146</v>
      </c>
      <c r="C143" s="668"/>
      <c r="D143" s="31">
        <v>0</v>
      </c>
      <c r="E143" s="31">
        <v>0</v>
      </c>
      <c r="F143" s="31">
        <v>8</v>
      </c>
      <c r="G143" s="30"/>
      <c r="H143" s="32">
        <v>1</v>
      </c>
    </row>
    <row r="144" spans="1:10" x14ac:dyDescent="0.2">
      <c r="A144" s="33"/>
      <c r="B144" s="667" t="s">
        <v>147</v>
      </c>
      <c r="C144" s="668"/>
      <c r="D144" s="31">
        <v>0</v>
      </c>
      <c r="E144" s="31">
        <v>32</v>
      </c>
      <c r="F144" s="31">
        <v>240</v>
      </c>
      <c r="G144" s="30"/>
      <c r="H144" s="32">
        <v>78</v>
      </c>
    </row>
    <row r="145" spans="1:8" x14ac:dyDescent="0.2">
      <c r="A145" s="33"/>
      <c r="B145" s="667" t="s">
        <v>148</v>
      </c>
      <c r="C145" s="668"/>
      <c r="D145" s="31">
        <v>0</v>
      </c>
      <c r="E145" s="31">
        <v>0</v>
      </c>
      <c r="F145" s="31">
        <v>8</v>
      </c>
      <c r="G145" s="30"/>
      <c r="H145" s="32">
        <v>6</v>
      </c>
    </row>
    <row r="146" spans="1:8" x14ac:dyDescent="0.2">
      <c r="A146" s="33"/>
      <c r="B146" s="667" t="s">
        <v>149</v>
      </c>
      <c r="C146" s="668"/>
      <c r="D146" s="31">
        <v>0</v>
      </c>
      <c r="E146" s="31">
        <v>0</v>
      </c>
      <c r="F146" s="31">
        <v>20</v>
      </c>
      <c r="G146" s="30"/>
      <c r="H146" s="32">
        <v>3</v>
      </c>
    </row>
    <row r="147" spans="1:8" x14ac:dyDescent="0.2">
      <c r="A147" s="199"/>
      <c r="B147" s="667" t="s">
        <v>150</v>
      </c>
      <c r="C147" s="668"/>
      <c r="D147" s="77">
        <v>1</v>
      </c>
      <c r="E147" s="31">
        <v>0</v>
      </c>
      <c r="F147" s="31">
        <v>36</v>
      </c>
      <c r="G147" s="30"/>
      <c r="H147" s="32">
        <v>9</v>
      </c>
    </row>
    <row r="148" spans="1:8" x14ac:dyDescent="0.2">
      <c r="A148" s="33"/>
      <c r="B148" s="667" t="s">
        <v>151</v>
      </c>
      <c r="C148" s="668"/>
      <c r="D148" s="31">
        <v>0</v>
      </c>
      <c r="E148" s="31">
        <v>0</v>
      </c>
      <c r="F148" s="31">
        <v>53</v>
      </c>
      <c r="G148" s="30"/>
      <c r="H148" s="32">
        <v>4</v>
      </c>
    </row>
    <row r="149" spans="1:8" x14ac:dyDescent="0.2">
      <c r="A149" s="33"/>
      <c r="B149" s="667" t="s">
        <v>152</v>
      </c>
      <c r="C149" s="668"/>
      <c r="D149" s="31">
        <v>0</v>
      </c>
      <c r="E149" s="31">
        <v>0</v>
      </c>
      <c r="F149" s="31">
        <v>7</v>
      </c>
      <c r="G149" s="30"/>
      <c r="H149" s="32">
        <v>0</v>
      </c>
    </row>
    <row r="150" spans="1:8" x14ac:dyDescent="0.2">
      <c r="A150" s="33"/>
      <c r="B150" s="667" t="s">
        <v>44</v>
      </c>
      <c r="C150" s="668"/>
      <c r="D150" s="31">
        <v>88</v>
      </c>
      <c r="E150" s="31">
        <v>0</v>
      </c>
      <c r="F150" s="31">
        <v>0</v>
      </c>
      <c r="G150" s="30"/>
      <c r="H150" s="32">
        <v>0</v>
      </c>
    </row>
    <row r="151" spans="1:8" x14ac:dyDescent="0.2">
      <c r="A151" s="33"/>
      <c r="B151" s="667" t="s">
        <v>45</v>
      </c>
      <c r="C151" s="668"/>
      <c r="D151" s="31">
        <v>1574</v>
      </c>
      <c r="E151" s="31">
        <v>42</v>
      </c>
      <c r="F151" s="31">
        <v>0</v>
      </c>
      <c r="G151" s="30"/>
      <c r="H151" s="32">
        <v>0</v>
      </c>
    </row>
    <row r="152" spans="1:8" x14ac:dyDescent="0.2">
      <c r="A152" s="33"/>
      <c r="B152" s="667" t="s">
        <v>153</v>
      </c>
      <c r="C152" s="668"/>
      <c r="D152" s="31">
        <v>672</v>
      </c>
      <c r="E152" s="31">
        <v>8</v>
      </c>
      <c r="F152" s="31">
        <v>0</v>
      </c>
      <c r="G152" s="30"/>
      <c r="H152" s="32">
        <v>0</v>
      </c>
    </row>
    <row r="153" spans="1:8" x14ac:dyDescent="0.2">
      <c r="A153" s="33"/>
      <c r="B153" s="667" t="s">
        <v>154</v>
      </c>
      <c r="C153" s="668"/>
      <c r="D153" s="31">
        <v>1610</v>
      </c>
      <c r="E153" s="31">
        <v>333</v>
      </c>
      <c r="F153" s="31">
        <v>0</v>
      </c>
      <c r="G153" s="30"/>
      <c r="H153" s="32">
        <v>0</v>
      </c>
    </row>
    <row r="154" spans="1:8" x14ac:dyDescent="0.2">
      <c r="A154" s="33"/>
      <c r="B154" s="667" t="s">
        <v>155</v>
      </c>
      <c r="C154" s="668"/>
      <c r="D154" s="31">
        <v>496</v>
      </c>
      <c r="E154" s="31">
        <v>261</v>
      </c>
      <c r="F154" s="31">
        <v>0</v>
      </c>
      <c r="G154" s="30"/>
      <c r="H154" s="32">
        <v>0</v>
      </c>
    </row>
    <row r="155" spans="1:8" x14ac:dyDescent="0.2">
      <c r="A155" s="33"/>
      <c r="B155" s="667" t="s">
        <v>156</v>
      </c>
      <c r="C155" s="668"/>
      <c r="D155" s="31">
        <v>6</v>
      </c>
      <c r="E155" s="31">
        <v>1</v>
      </c>
      <c r="F155" s="31">
        <v>0</v>
      </c>
      <c r="G155" s="30"/>
      <c r="H155" s="32">
        <v>0</v>
      </c>
    </row>
    <row r="156" spans="1:8" x14ac:dyDescent="0.2">
      <c r="A156" s="33"/>
      <c r="B156" s="667" t="s">
        <v>157</v>
      </c>
      <c r="C156" s="668"/>
      <c r="D156" s="31">
        <v>2</v>
      </c>
      <c r="E156" s="31">
        <v>1</v>
      </c>
      <c r="F156" s="31">
        <v>0</v>
      </c>
      <c r="G156" s="30"/>
      <c r="H156" s="32">
        <v>0</v>
      </c>
    </row>
    <row r="157" spans="1:8" x14ac:dyDescent="0.2">
      <c r="A157" s="199"/>
      <c r="B157" s="667" t="s">
        <v>158</v>
      </c>
      <c r="C157" s="668"/>
      <c r="D157" s="77">
        <v>1</v>
      </c>
      <c r="E157" s="31">
        <v>0</v>
      </c>
      <c r="F157" s="31">
        <v>0</v>
      </c>
      <c r="G157" s="30"/>
      <c r="H157" s="32">
        <v>0</v>
      </c>
    </row>
    <row r="158" spans="1:8" x14ac:dyDescent="0.2">
      <c r="A158" s="33"/>
      <c r="B158" s="667" t="s">
        <v>159</v>
      </c>
      <c r="C158" s="668"/>
      <c r="D158" s="31">
        <v>82</v>
      </c>
      <c r="E158" s="31">
        <v>16</v>
      </c>
      <c r="F158" s="31">
        <v>0</v>
      </c>
      <c r="G158" s="30"/>
      <c r="H158" s="32">
        <v>0</v>
      </c>
    </row>
    <row r="159" spans="1:8" x14ac:dyDescent="0.2">
      <c r="A159" s="33"/>
      <c r="B159" s="667" t="s">
        <v>370</v>
      </c>
      <c r="C159" s="668"/>
      <c r="D159" s="31">
        <v>91</v>
      </c>
      <c r="E159" s="31">
        <v>8</v>
      </c>
      <c r="F159" s="31">
        <v>0</v>
      </c>
      <c r="G159" s="30"/>
      <c r="H159" s="32">
        <v>0</v>
      </c>
    </row>
    <row r="160" spans="1:8" x14ac:dyDescent="0.2">
      <c r="A160" s="199"/>
      <c r="B160" s="667" t="s">
        <v>160</v>
      </c>
      <c r="C160" s="668"/>
      <c r="D160" s="77">
        <v>4</v>
      </c>
      <c r="E160" s="31">
        <v>6</v>
      </c>
      <c r="F160" s="31">
        <v>0</v>
      </c>
      <c r="G160" s="30"/>
      <c r="H160" s="32">
        <v>0</v>
      </c>
    </row>
    <row r="161" spans="1:8" x14ac:dyDescent="0.2">
      <c r="A161" s="33"/>
      <c r="B161" s="667" t="s">
        <v>161</v>
      </c>
      <c r="C161" s="668"/>
      <c r="D161" s="31">
        <v>18</v>
      </c>
      <c r="E161" s="31">
        <v>2</v>
      </c>
      <c r="F161" s="31">
        <v>0</v>
      </c>
      <c r="G161" s="30"/>
      <c r="H161" s="32">
        <v>0</v>
      </c>
    </row>
    <row r="162" spans="1:8" x14ac:dyDescent="0.2">
      <c r="A162" s="33"/>
      <c r="B162" s="667" t="s">
        <v>162</v>
      </c>
      <c r="C162" s="668"/>
      <c r="D162" s="31">
        <v>2</v>
      </c>
      <c r="E162" s="31">
        <v>1</v>
      </c>
      <c r="F162" s="31">
        <v>0</v>
      </c>
      <c r="G162" s="30"/>
      <c r="H162" s="32">
        <v>0</v>
      </c>
    </row>
    <row r="163" spans="1:8" x14ac:dyDescent="0.2">
      <c r="A163" s="33"/>
      <c r="B163" s="667" t="s">
        <v>46</v>
      </c>
      <c r="C163" s="668"/>
      <c r="D163" s="31">
        <v>299</v>
      </c>
      <c r="E163" s="31">
        <v>254</v>
      </c>
      <c r="F163" s="31">
        <v>0</v>
      </c>
      <c r="G163" s="30"/>
      <c r="H163" s="32">
        <v>0</v>
      </c>
    </row>
    <row r="164" spans="1:8" x14ac:dyDescent="0.2">
      <c r="A164" s="33"/>
      <c r="B164" s="667" t="s">
        <v>163</v>
      </c>
      <c r="C164" s="668"/>
      <c r="D164" s="31">
        <v>5</v>
      </c>
      <c r="E164" s="31">
        <v>4</v>
      </c>
      <c r="F164" s="31">
        <v>0</v>
      </c>
      <c r="G164" s="30"/>
      <c r="H164" s="32">
        <v>0</v>
      </c>
    </row>
    <row r="165" spans="1:8" x14ac:dyDescent="0.2">
      <c r="A165" s="33"/>
      <c r="B165" s="667" t="s">
        <v>164</v>
      </c>
      <c r="C165" s="668"/>
      <c r="D165" s="31">
        <v>10</v>
      </c>
      <c r="E165" s="31">
        <v>0</v>
      </c>
      <c r="F165" s="31">
        <v>0</v>
      </c>
      <c r="G165" s="30"/>
      <c r="H165" s="32">
        <v>0</v>
      </c>
    </row>
    <row r="166" spans="1:8" x14ac:dyDescent="0.2">
      <c r="A166" s="33"/>
      <c r="B166" s="667" t="s">
        <v>165</v>
      </c>
      <c r="C166" s="668"/>
      <c r="D166" s="31">
        <v>3</v>
      </c>
      <c r="E166" s="31">
        <v>0</v>
      </c>
      <c r="F166" s="31">
        <v>0</v>
      </c>
      <c r="G166" s="30"/>
      <c r="H166" s="32">
        <v>0</v>
      </c>
    </row>
    <row r="167" spans="1:8" x14ac:dyDescent="0.2">
      <c r="A167" s="33"/>
      <c r="B167" s="667" t="s">
        <v>166</v>
      </c>
      <c r="C167" s="668"/>
      <c r="D167" s="31">
        <v>3</v>
      </c>
      <c r="E167" s="31">
        <v>0</v>
      </c>
      <c r="F167" s="31">
        <v>0</v>
      </c>
      <c r="G167" s="30"/>
      <c r="H167" s="32">
        <v>0</v>
      </c>
    </row>
    <row r="168" spans="1:8" x14ac:dyDescent="0.2">
      <c r="A168" s="33"/>
      <c r="B168" s="667" t="s">
        <v>211</v>
      </c>
      <c r="C168" s="668"/>
      <c r="D168" s="31">
        <v>2</v>
      </c>
      <c r="E168" s="31">
        <v>2</v>
      </c>
      <c r="F168" s="31">
        <v>0</v>
      </c>
      <c r="G168" s="30"/>
      <c r="H168" s="32">
        <v>0</v>
      </c>
    </row>
    <row r="169" spans="1:8" x14ac:dyDescent="0.2">
      <c r="A169" s="33"/>
      <c r="B169" s="667" t="s">
        <v>167</v>
      </c>
      <c r="C169" s="668"/>
      <c r="D169" s="31">
        <v>1</v>
      </c>
      <c r="E169" s="31">
        <v>3</v>
      </c>
      <c r="F169" s="31">
        <v>0</v>
      </c>
      <c r="G169" s="30"/>
      <c r="H169" s="32">
        <v>0</v>
      </c>
    </row>
    <row r="170" spans="1:8" x14ac:dyDescent="0.2">
      <c r="A170" s="33"/>
      <c r="B170" s="667" t="s">
        <v>220</v>
      </c>
      <c r="C170" s="668"/>
      <c r="D170" s="31">
        <v>1</v>
      </c>
      <c r="E170" s="31">
        <v>0</v>
      </c>
      <c r="F170" s="31">
        <v>0</v>
      </c>
      <c r="G170" s="30"/>
      <c r="H170" s="32">
        <v>0</v>
      </c>
    </row>
    <row r="171" spans="1:8" x14ac:dyDescent="0.2">
      <c r="A171" s="33"/>
      <c r="B171" s="667" t="s">
        <v>168</v>
      </c>
      <c r="C171" s="668"/>
      <c r="D171" s="31">
        <v>6</v>
      </c>
      <c r="E171" s="31">
        <v>1</v>
      </c>
      <c r="F171" s="31">
        <v>0</v>
      </c>
      <c r="G171" s="30"/>
      <c r="H171" s="32">
        <v>0</v>
      </c>
    </row>
    <row r="172" spans="1:8" x14ac:dyDescent="0.2">
      <c r="A172" s="199"/>
      <c r="B172" s="667" t="s">
        <v>169</v>
      </c>
      <c r="C172" s="668"/>
      <c r="D172" s="77">
        <v>10</v>
      </c>
      <c r="E172" s="31">
        <v>0</v>
      </c>
      <c r="F172" s="31">
        <v>0</v>
      </c>
      <c r="G172" s="30"/>
      <c r="H172" s="32">
        <v>0</v>
      </c>
    </row>
    <row r="173" spans="1:8" x14ac:dyDescent="0.2">
      <c r="A173" s="33"/>
      <c r="B173" s="667" t="s">
        <v>47</v>
      </c>
      <c r="C173" s="668"/>
      <c r="D173" s="31">
        <v>692</v>
      </c>
      <c r="E173" s="31">
        <v>207</v>
      </c>
      <c r="F173" s="31">
        <v>0</v>
      </c>
      <c r="G173" s="30"/>
      <c r="H173" s="32">
        <v>0</v>
      </c>
    </row>
    <row r="174" spans="1:8" x14ac:dyDescent="0.2">
      <c r="A174" s="33"/>
      <c r="B174" s="667" t="s">
        <v>170</v>
      </c>
      <c r="C174" s="668"/>
      <c r="D174" s="31">
        <v>7</v>
      </c>
      <c r="E174" s="31">
        <v>3</v>
      </c>
      <c r="F174" s="31">
        <v>0</v>
      </c>
      <c r="G174" s="30"/>
      <c r="H174" s="32">
        <v>0</v>
      </c>
    </row>
    <row r="175" spans="1:8" x14ac:dyDescent="0.2">
      <c r="A175" s="33"/>
      <c r="B175" s="667" t="s">
        <v>212</v>
      </c>
      <c r="C175" s="668"/>
      <c r="D175" s="31">
        <v>7</v>
      </c>
      <c r="E175" s="31">
        <v>0</v>
      </c>
      <c r="F175" s="31">
        <v>0</v>
      </c>
      <c r="G175" s="30"/>
      <c r="H175" s="32">
        <v>0</v>
      </c>
    </row>
    <row r="176" spans="1:8" x14ac:dyDescent="0.2">
      <c r="A176" s="33"/>
      <c r="B176" s="667" t="s">
        <v>171</v>
      </c>
      <c r="C176" s="668"/>
      <c r="D176" s="31">
        <v>2</v>
      </c>
      <c r="E176" s="31">
        <v>1</v>
      </c>
      <c r="F176" s="31">
        <v>0</v>
      </c>
      <c r="G176" s="30"/>
      <c r="H176" s="32">
        <v>0</v>
      </c>
    </row>
    <row r="177" spans="1:8" x14ac:dyDescent="0.2">
      <c r="A177" s="199"/>
      <c r="B177" s="667" t="s">
        <v>213</v>
      </c>
      <c r="C177" s="668"/>
      <c r="D177" s="77">
        <v>2</v>
      </c>
      <c r="E177" s="31">
        <v>0</v>
      </c>
      <c r="F177" s="31">
        <v>0</v>
      </c>
      <c r="G177" s="30"/>
      <c r="H177" s="32">
        <v>0</v>
      </c>
    </row>
    <row r="178" spans="1:8" x14ac:dyDescent="0.2">
      <c r="A178" s="33"/>
      <c r="B178" s="667" t="s">
        <v>172</v>
      </c>
      <c r="C178" s="668"/>
      <c r="D178" s="31">
        <v>6</v>
      </c>
      <c r="E178" s="31">
        <v>0</v>
      </c>
      <c r="F178" s="31">
        <v>0</v>
      </c>
      <c r="G178" s="30"/>
      <c r="H178" s="32">
        <v>0</v>
      </c>
    </row>
    <row r="179" spans="1:8" x14ac:dyDescent="0.2">
      <c r="A179" s="199"/>
      <c r="B179" s="667" t="s">
        <v>173</v>
      </c>
      <c r="C179" s="668"/>
      <c r="D179" s="77">
        <v>20</v>
      </c>
      <c r="E179" s="31">
        <v>4</v>
      </c>
      <c r="F179" s="31">
        <v>0</v>
      </c>
      <c r="G179" s="30"/>
      <c r="H179" s="32">
        <v>0</v>
      </c>
    </row>
    <row r="180" spans="1:8" x14ac:dyDescent="0.2">
      <c r="A180" s="199"/>
      <c r="B180" s="667" t="s">
        <v>174</v>
      </c>
      <c r="C180" s="668"/>
      <c r="D180" s="77">
        <v>7</v>
      </c>
      <c r="E180" s="31">
        <v>2</v>
      </c>
      <c r="F180" s="31">
        <v>0</v>
      </c>
      <c r="G180" s="30"/>
      <c r="H180" s="32">
        <v>0</v>
      </c>
    </row>
    <row r="181" spans="1:8" x14ac:dyDescent="0.2">
      <c r="A181" s="33"/>
      <c r="B181" s="667" t="s">
        <v>175</v>
      </c>
      <c r="C181" s="668"/>
      <c r="D181" s="31">
        <v>5</v>
      </c>
      <c r="E181" s="31">
        <v>14</v>
      </c>
      <c r="F181" s="31">
        <v>0</v>
      </c>
      <c r="G181" s="30"/>
      <c r="H181" s="32">
        <v>0</v>
      </c>
    </row>
    <row r="182" spans="1:8" x14ac:dyDescent="0.2">
      <c r="A182" s="33"/>
      <c r="B182" s="667" t="s">
        <v>221</v>
      </c>
      <c r="C182" s="668"/>
      <c r="D182" s="31">
        <v>2</v>
      </c>
      <c r="E182" s="31">
        <v>0</v>
      </c>
      <c r="F182" s="31">
        <v>0</v>
      </c>
      <c r="G182" s="30"/>
      <c r="H182" s="32">
        <v>0</v>
      </c>
    </row>
    <row r="183" spans="1:8" x14ac:dyDescent="0.2">
      <c r="A183" s="33"/>
      <c r="B183" s="667" t="s">
        <v>415</v>
      </c>
      <c r="C183" s="668"/>
      <c r="D183" s="31">
        <v>1</v>
      </c>
      <c r="E183" s="31">
        <v>0</v>
      </c>
      <c r="F183" s="31">
        <v>0</v>
      </c>
      <c r="G183" s="30"/>
      <c r="H183" s="32">
        <v>0</v>
      </c>
    </row>
    <row r="184" spans="1:8" x14ac:dyDescent="0.2">
      <c r="A184" s="33"/>
      <c r="B184" s="667" t="s">
        <v>371</v>
      </c>
      <c r="C184" s="668"/>
      <c r="D184" s="31">
        <v>878</v>
      </c>
      <c r="E184" s="31">
        <v>438</v>
      </c>
      <c r="F184" s="31">
        <v>0</v>
      </c>
      <c r="G184" s="30"/>
      <c r="H184" s="32">
        <v>0</v>
      </c>
    </row>
    <row r="185" spans="1:8" x14ac:dyDescent="0.2">
      <c r="A185" s="199"/>
      <c r="B185" s="667" t="s">
        <v>177</v>
      </c>
      <c r="C185" s="668"/>
      <c r="D185" s="77">
        <v>3</v>
      </c>
      <c r="E185" s="31">
        <v>1</v>
      </c>
      <c r="F185" s="31">
        <v>0</v>
      </c>
      <c r="G185" s="30"/>
      <c r="H185" s="32">
        <v>0</v>
      </c>
    </row>
    <row r="186" spans="1:8" x14ac:dyDescent="0.2">
      <c r="A186" s="33"/>
      <c r="B186" s="667" t="s">
        <v>178</v>
      </c>
      <c r="C186" s="668"/>
      <c r="D186" s="31">
        <v>1</v>
      </c>
      <c r="E186" s="31">
        <v>0</v>
      </c>
      <c r="F186" s="31">
        <v>0</v>
      </c>
      <c r="G186" s="30"/>
      <c r="H186" s="32">
        <v>0</v>
      </c>
    </row>
    <row r="187" spans="1:8" x14ac:dyDescent="0.2">
      <c r="A187" s="33"/>
      <c r="B187" s="667" t="s">
        <v>179</v>
      </c>
      <c r="C187" s="668"/>
      <c r="D187" s="31">
        <v>5</v>
      </c>
      <c r="E187" s="31">
        <v>2</v>
      </c>
      <c r="F187" s="31">
        <v>0</v>
      </c>
      <c r="G187" s="30"/>
      <c r="H187" s="32">
        <v>0</v>
      </c>
    </row>
    <row r="188" spans="1:8" x14ac:dyDescent="0.2">
      <c r="A188" s="33"/>
      <c r="B188" s="667" t="s">
        <v>180</v>
      </c>
      <c r="C188" s="668"/>
      <c r="D188" s="31">
        <v>3</v>
      </c>
      <c r="E188" s="31">
        <v>0</v>
      </c>
      <c r="F188" s="31">
        <v>0</v>
      </c>
      <c r="G188" s="30"/>
      <c r="H188" s="32">
        <v>0</v>
      </c>
    </row>
    <row r="189" spans="1:8" x14ac:dyDescent="0.2">
      <c r="A189" s="33"/>
      <c r="B189" s="667" t="s">
        <v>222</v>
      </c>
      <c r="C189" s="668"/>
      <c r="D189" s="31">
        <v>7</v>
      </c>
      <c r="E189" s="31">
        <v>0</v>
      </c>
      <c r="F189" s="31">
        <v>0</v>
      </c>
      <c r="G189" s="30"/>
      <c r="H189" s="32">
        <v>0</v>
      </c>
    </row>
    <row r="190" spans="1:8" x14ac:dyDescent="0.2">
      <c r="A190" s="33"/>
      <c r="B190" s="667" t="s">
        <v>181</v>
      </c>
      <c r="C190" s="668"/>
      <c r="D190" s="31">
        <v>1</v>
      </c>
      <c r="E190" s="31">
        <v>2</v>
      </c>
      <c r="F190" s="31">
        <v>0</v>
      </c>
      <c r="G190" s="30"/>
      <c r="H190" s="32">
        <v>0</v>
      </c>
    </row>
    <row r="191" spans="1:8" x14ac:dyDescent="0.2">
      <c r="A191" s="33"/>
      <c r="B191" s="667" t="s">
        <v>182</v>
      </c>
      <c r="C191" s="668"/>
      <c r="D191" s="31">
        <v>2</v>
      </c>
      <c r="E191" s="31">
        <v>0</v>
      </c>
      <c r="F191" s="31">
        <v>0</v>
      </c>
      <c r="G191" s="30"/>
      <c r="H191" s="32">
        <v>0</v>
      </c>
    </row>
    <row r="192" spans="1:8" x14ac:dyDescent="0.2">
      <c r="A192" s="33"/>
      <c r="B192" s="667" t="s">
        <v>416</v>
      </c>
      <c r="C192" s="668"/>
      <c r="D192" s="31">
        <v>1</v>
      </c>
      <c r="E192" s="31">
        <v>0</v>
      </c>
      <c r="F192" s="31">
        <v>0</v>
      </c>
      <c r="G192" s="30"/>
      <c r="H192" s="32">
        <v>0</v>
      </c>
    </row>
    <row r="193" spans="1:10" x14ac:dyDescent="0.2">
      <c r="A193" s="199"/>
      <c r="B193" s="667" t="s">
        <v>183</v>
      </c>
      <c r="C193" s="668"/>
      <c r="D193" s="77">
        <v>11</v>
      </c>
      <c r="E193" s="31">
        <v>0</v>
      </c>
      <c r="F193" s="31">
        <v>0</v>
      </c>
      <c r="G193" s="30"/>
      <c r="H193" s="32">
        <v>0</v>
      </c>
    </row>
    <row r="194" spans="1:10" x14ac:dyDescent="0.2">
      <c r="A194" s="33"/>
      <c r="B194" s="667" t="s">
        <v>184</v>
      </c>
      <c r="C194" s="668"/>
      <c r="D194" s="31">
        <v>5</v>
      </c>
      <c r="E194" s="31">
        <v>1</v>
      </c>
      <c r="F194" s="31">
        <v>0</v>
      </c>
      <c r="G194" s="30"/>
      <c r="H194" s="32">
        <v>0</v>
      </c>
    </row>
    <row r="195" spans="1:10" x14ac:dyDescent="0.2">
      <c r="A195" s="33"/>
      <c r="B195" s="667" t="s">
        <v>185</v>
      </c>
      <c r="C195" s="668"/>
      <c r="D195" s="31">
        <v>4</v>
      </c>
      <c r="E195" s="31">
        <v>2</v>
      </c>
      <c r="F195" s="31">
        <v>0</v>
      </c>
      <c r="G195" s="30"/>
      <c r="H195" s="32">
        <v>0</v>
      </c>
    </row>
    <row r="196" spans="1:10" x14ac:dyDescent="0.2">
      <c r="A196" s="33"/>
      <c r="B196" s="667" t="s">
        <v>186</v>
      </c>
      <c r="C196" s="668"/>
      <c r="D196" s="31">
        <v>5</v>
      </c>
      <c r="E196" s="31">
        <v>0</v>
      </c>
      <c r="F196" s="31">
        <v>0</v>
      </c>
      <c r="G196" s="30"/>
      <c r="H196" s="32">
        <v>0</v>
      </c>
    </row>
    <row r="197" spans="1:10" x14ac:dyDescent="0.2">
      <c r="A197" s="199"/>
      <c r="B197" s="667" t="s">
        <v>187</v>
      </c>
      <c r="C197" s="668"/>
      <c r="D197" s="77">
        <v>2</v>
      </c>
      <c r="E197" s="31">
        <v>0</v>
      </c>
      <c r="F197" s="31">
        <v>0</v>
      </c>
      <c r="G197" s="30"/>
      <c r="H197" s="32">
        <v>0</v>
      </c>
    </row>
    <row r="198" spans="1:10" x14ac:dyDescent="0.2">
      <c r="A198" s="199"/>
      <c r="B198" s="667" t="s">
        <v>188</v>
      </c>
      <c r="C198" s="668"/>
      <c r="D198" s="77">
        <v>5</v>
      </c>
      <c r="E198" s="31">
        <v>5</v>
      </c>
      <c r="F198" s="31">
        <v>0</v>
      </c>
      <c r="G198" s="30"/>
      <c r="H198" s="32">
        <v>0</v>
      </c>
    </row>
    <row r="199" spans="1:10" x14ac:dyDescent="0.2">
      <c r="A199" s="33"/>
      <c r="B199" s="667" t="s">
        <v>189</v>
      </c>
      <c r="C199" s="668"/>
      <c r="D199" s="31">
        <v>3</v>
      </c>
      <c r="E199" s="31">
        <v>0</v>
      </c>
      <c r="F199" s="31">
        <v>0</v>
      </c>
      <c r="G199" s="30"/>
      <c r="H199" s="32">
        <v>0</v>
      </c>
    </row>
    <row r="200" spans="1:10" x14ac:dyDescent="0.2">
      <c r="A200" s="33"/>
      <c r="B200" s="667" t="s">
        <v>190</v>
      </c>
      <c r="C200" s="668"/>
      <c r="D200" s="31">
        <v>3</v>
      </c>
      <c r="E200" s="31">
        <v>2</v>
      </c>
      <c r="F200" s="31">
        <v>0</v>
      </c>
      <c r="G200" s="30"/>
      <c r="H200" s="32">
        <v>0</v>
      </c>
      <c r="J200" s="358" t="s">
        <v>362</v>
      </c>
    </row>
    <row r="201" spans="1:10" ht="38.25" customHeight="1" x14ac:dyDescent="0.2">
      <c r="A201" s="75" t="s">
        <v>418</v>
      </c>
      <c r="B201" s="75"/>
      <c r="C201" s="75"/>
      <c r="D201" s="75"/>
      <c r="E201" s="75"/>
      <c r="F201" s="75"/>
      <c r="G201" s="75"/>
      <c r="H201" s="75"/>
    </row>
    <row r="202" spans="1:10" x14ac:dyDescent="0.2">
      <c r="A202" s="682" t="s">
        <v>88</v>
      </c>
      <c r="B202" s="682"/>
      <c r="C202" s="682"/>
      <c r="D202" s="682"/>
      <c r="E202" s="682"/>
      <c r="F202" s="682"/>
      <c r="G202" s="682"/>
      <c r="H202" s="682"/>
    </row>
    <row r="203" spans="1:10" ht="89.25" x14ac:dyDescent="0.2">
      <c r="A203" s="25" t="s">
        <v>89</v>
      </c>
      <c r="B203" s="507" t="s">
        <v>90</v>
      </c>
      <c r="C203" s="504" t="s">
        <v>85</v>
      </c>
      <c r="D203" s="26" t="s">
        <v>87</v>
      </c>
      <c r="E203" s="27"/>
      <c r="F203" s="28"/>
      <c r="G203" s="704" t="s">
        <v>269</v>
      </c>
      <c r="H203" s="679" t="s">
        <v>422</v>
      </c>
    </row>
    <row r="204" spans="1:10" x14ac:dyDescent="0.2">
      <c r="A204" s="29"/>
      <c r="B204" s="508"/>
      <c r="C204" s="505"/>
      <c r="D204" s="679" t="s">
        <v>265</v>
      </c>
      <c r="E204" s="702" t="s">
        <v>39</v>
      </c>
      <c r="F204" s="679" t="s">
        <v>266</v>
      </c>
      <c r="G204" s="705"/>
      <c r="H204" s="680"/>
    </row>
    <row r="205" spans="1:10" x14ac:dyDescent="0.2">
      <c r="A205" s="44"/>
      <c r="B205" s="509"/>
      <c r="C205" s="506"/>
      <c r="D205" s="681"/>
      <c r="E205" s="703"/>
      <c r="F205" s="681"/>
      <c r="G205" s="706"/>
      <c r="H205" s="681"/>
    </row>
    <row r="206" spans="1:10" x14ac:dyDescent="0.2">
      <c r="A206" s="33"/>
      <c r="B206" s="667" t="s">
        <v>191</v>
      </c>
      <c r="C206" s="668"/>
      <c r="D206" s="31">
        <v>5</v>
      </c>
      <c r="E206" s="31">
        <v>1</v>
      </c>
      <c r="F206" s="31">
        <v>0</v>
      </c>
      <c r="G206" s="30"/>
      <c r="H206" s="32">
        <v>0</v>
      </c>
    </row>
    <row r="207" spans="1:10" x14ac:dyDescent="0.2">
      <c r="A207" s="33"/>
      <c r="B207" s="667" t="s">
        <v>192</v>
      </c>
      <c r="C207" s="668"/>
      <c r="D207" s="31">
        <v>20</v>
      </c>
      <c r="E207" s="31">
        <v>4</v>
      </c>
      <c r="F207" s="31">
        <v>0</v>
      </c>
      <c r="G207" s="30"/>
      <c r="H207" s="32">
        <v>0</v>
      </c>
    </row>
    <row r="208" spans="1:10" x14ac:dyDescent="0.2">
      <c r="A208" s="33"/>
      <c r="B208" s="667" t="s">
        <v>193</v>
      </c>
      <c r="C208" s="668"/>
      <c r="D208" s="31">
        <v>5</v>
      </c>
      <c r="E208" s="31">
        <v>1</v>
      </c>
      <c r="F208" s="31">
        <v>0</v>
      </c>
      <c r="G208" s="30"/>
      <c r="H208" s="32">
        <v>0</v>
      </c>
    </row>
    <row r="209" spans="1:8" x14ac:dyDescent="0.2">
      <c r="A209" s="33"/>
      <c r="B209" s="667" t="s">
        <v>194</v>
      </c>
      <c r="C209" s="668"/>
      <c r="D209" s="31">
        <v>5</v>
      </c>
      <c r="E209" s="31">
        <v>2</v>
      </c>
      <c r="F209" s="31">
        <v>0</v>
      </c>
      <c r="G209" s="30"/>
      <c r="H209" s="32">
        <v>0</v>
      </c>
    </row>
    <row r="210" spans="1:8" x14ac:dyDescent="0.2">
      <c r="A210" s="33"/>
      <c r="B210" s="667" t="s">
        <v>195</v>
      </c>
      <c r="C210" s="668"/>
      <c r="D210" s="31">
        <v>11</v>
      </c>
      <c r="E210" s="31">
        <v>3</v>
      </c>
      <c r="F210" s="31">
        <v>0</v>
      </c>
      <c r="G210" s="30"/>
      <c r="H210" s="32">
        <v>0</v>
      </c>
    </row>
    <row r="211" spans="1:8" x14ac:dyDescent="0.2">
      <c r="A211" s="33"/>
      <c r="B211" s="667" t="s">
        <v>50</v>
      </c>
      <c r="C211" s="668"/>
      <c r="D211" s="31">
        <v>604</v>
      </c>
      <c r="E211" s="31">
        <v>311</v>
      </c>
      <c r="F211" s="31">
        <v>0</v>
      </c>
      <c r="G211" s="30"/>
      <c r="H211" s="32">
        <v>0</v>
      </c>
    </row>
    <row r="212" spans="1:8" x14ac:dyDescent="0.2">
      <c r="A212" s="33"/>
      <c r="B212" s="667" t="s">
        <v>223</v>
      </c>
      <c r="C212" s="668"/>
      <c r="D212" s="31">
        <v>1</v>
      </c>
      <c r="E212" s="31">
        <v>0</v>
      </c>
      <c r="F212" s="31">
        <v>0</v>
      </c>
      <c r="G212" s="30"/>
      <c r="H212" s="32">
        <v>0</v>
      </c>
    </row>
    <row r="213" spans="1:8" x14ac:dyDescent="0.2">
      <c r="A213" s="33"/>
      <c r="B213" s="667" t="s">
        <v>198</v>
      </c>
      <c r="C213" s="668"/>
      <c r="D213" s="31">
        <v>4</v>
      </c>
      <c r="E213" s="31">
        <v>0</v>
      </c>
      <c r="F213" s="31">
        <v>0</v>
      </c>
      <c r="G213" s="30"/>
      <c r="H213" s="32">
        <v>0</v>
      </c>
    </row>
    <row r="214" spans="1:8" x14ac:dyDescent="0.2">
      <c r="A214" s="33"/>
      <c r="B214" s="667" t="s">
        <v>199</v>
      </c>
      <c r="C214" s="668"/>
      <c r="D214" s="31">
        <v>4</v>
      </c>
      <c r="E214" s="31">
        <v>2</v>
      </c>
      <c r="F214" s="31">
        <v>0</v>
      </c>
      <c r="G214" s="30"/>
      <c r="H214" s="32">
        <v>0</v>
      </c>
    </row>
    <row r="215" spans="1:8" x14ac:dyDescent="0.2">
      <c r="A215" s="199"/>
      <c r="B215" s="667" t="s">
        <v>367</v>
      </c>
      <c r="C215" s="668"/>
      <c r="D215" s="77">
        <v>2</v>
      </c>
      <c r="E215" s="31">
        <v>0</v>
      </c>
      <c r="F215" s="31">
        <v>0</v>
      </c>
      <c r="G215" s="30"/>
      <c r="H215" s="32">
        <v>0</v>
      </c>
    </row>
    <row r="216" spans="1:8" x14ac:dyDescent="0.2">
      <c r="A216" s="33"/>
      <c r="B216" s="667" t="s">
        <v>417</v>
      </c>
      <c r="C216" s="668"/>
      <c r="D216" s="31">
        <v>3</v>
      </c>
      <c r="E216" s="31">
        <v>0</v>
      </c>
      <c r="F216" s="31">
        <v>0</v>
      </c>
      <c r="G216" s="30"/>
      <c r="H216" s="32">
        <v>0</v>
      </c>
    </row>
    <row r="217" spans="1:8" x14ac:dyDescent="0.2">
      <c r="A217" s="33"/>
      <c r="B217" s="667" t="s">
        <v>200</v>
      </c>
      <c r="C217" s="668"/>
      <c r="D217" s="31">
        <v>4</v>
      </c>
      <c r="E217" s="31">
        <v>2</v>
      </c>
      <c r="F217" s="31">
        <v>0</v>
      </c>
      <c r="G217" s="30"/>
      <c r="H217" s="32">
        <v>0</v>
      </c>
    </row>
    <row r="218" spans="1:8" x14ac:dyDescent="0.2">
      <c r="A218" s="33"/>
      <c r="B218" s="667" t="s">
        <v>224</v>
      </c>
      <c r="C218" s="668"/>
      <c r="D218" s="31">
        <v>1</v>
      </c>
      <c r="E218" s="31">
        <v>0</v>
      </c>
      <c r="F218" s="31">
        <v>0</v>
      </c>
      <c r="G218" s="30"/>
      <c r="H218" s="32">
        <v>0</v>
      </c>
    </row>
    <row r="219" spans="1:8" x14ac:dyDescent="0.2">
      <c r="A219" s="33"/>
      <c r="B219" s="667" t="s">
        <v>51</v>
      </c>
      <c r="C219" s="668"/>
      <c r="D219" s="31">
        <v>368</v>
      </c>
      <c r="E219" s="31">
        <v>69</v>
      </c>
      <c r="F219" s="31">
        <v>0</v>
      </c>
      <c r="G219" s="30"/>
      <c r="H219" s="32">
        <v>0</v>
      </c>
    </row>
    <row r="220" spans="1:8" x14ac:dyDescent="0.2">
      <c r="A220" s="33"/>
      <c r="B220" s="667" t="s">
        <v>52</v>
      </c>
      <c r="C220" s="668"/>
      <c r="D220" s="31">
        <v>527</v>
      </c>
      <c r="E220" s="31">
        <v>335</v>
      </c>
      <c r="F220" s="31">
        <v>0</v>
      </c>
      <c r="G220" s="30"/>
      <c r="H220" s="32">
        <v>0</v>
      </c>
    </row>
    <row r="221" spans="1:8" x14ac:dyDescent="0.2">
      <c r="A221" s="33"/>
      <c r="B221" s="667" t="s">
        <v>201</v>
      </c>
      <c r="C221" s="668"/>
      <c r="D221" s="31">
        <v>99</v>
      </c>
      <c r="E221" s="31">
        <v>24</v>
      </c>
      <c r="F221" s="31">
        <v>0</v>
      </c>
      <c r="G221" s="30"/>
      <c r="H221" s="32">
        <v>0</v>
      </c>
    </row>
    <row r="222" spans="1:8" x14ac:dyDescent="0.2">
      <c r="A222" s="33"/>
      <c r="B222" s="667" t="s">
        <v>202</v>
      </c>
      <c r="C222" s="668"/>
      <c r="D222" s="31">
        <v>2</v>
      </c>
      <c r="E222" s="31">
        <v>5</v>
      </c>
      <c r="F222" s="31">
        <v>0</v>
      </c>
      <c r="G222" s="30"/>
      <c r="H222" s="32">
        <v>0</v>
      </c>
    </row>
    <row r="223" spans="1:8" x14ac:dyDescent="0.2">
      <c r="A223" s="199"/>
      <c r="B223" s="667" t="s">
        <v>203</v>
      </c>
      <c r="C223" s="668"/>
      <c r="D223" s="77">
        <v>5</v>
      </c>
      <c r="E223" s="31">
        <v>5</v>
      </c>
      <c r="F223" s="31">
        <v>0</v>
      </c>
      <c r="G223" s="30"/>
      <c r="H223" s="32">
        <v>0</v>
      </c>
    </row>
    <row r="224" spans="1:8" x14ac:dyDescent="0.2">
      <c r="A224" s="33"/>
      <c r="B224" s="667" t="s">
        <v>204</v>
      </c>
      <c r="C224" s="668"/>
      <c r="D224" s="31">
        <v>9</v>
      </c>
      <c r="E224" s="31">
        <v>0</v>
      </c>
      <c r="F224" s="31">
        <v>0</v>
      </c>
      <c r="G224" s="30"/>
      <c r="H224" s="32">
        <v>0</v>
      </c>
    </row>
    <row r="225" spans="1:9" x14ac:dyDescent="0.2">
      <c r="A225" s="33"/>
      <c r="B225" s="667" t="s">
        <v>205</v>
      </c>
      <c r="C225" s="668"/>
      <c r="D225" s="31">
        <v>2</v>
      </c>
      <c r="E225" s="31">
        <v>1</v>
      </c>
      <c r="F225" s="31">
        <v>0</v>
      </c>
      <c r="G225" s="30"/>
      <c r="H225" s="32">
        <v>0</v>
      </c>
    </row>
    <row r="226" spans="1:9" x14ac:dyDescent="0.2">
      <c r="A226" s="33"/>
      <c r="B226" s="667" t="s">
        <v>82</v>
      </c>
      <c r="C226" s="668"/>
      <c r="D226" s="31">
        <v>305</v>
      </c>
      <c r="E226" s="31">
        <v>128</v>
      </c>
      <c r="F226" s="31">
        <v>0</v>
      </c>
      <c r="G226" s="30"/>
      <c r="H226" s="32">
        <v>0</v>
      </c>
    </row>
    <row r="227" spans="1:9" x14ac:dyDescent="0.2">
      <c r="A227" s="33"/>
      <c r="B227" s="667" t="s">
        <v>206</v>
      </c>
      <c r="C227" s="668"/>
      <c r="D227" s="31">
        <v>6</v>
      </c>
      <c r="E227" s="31">
        <v>0</v>
      </c>
      <c r="F227" s="31">
        <v>0</v>
      </c>
      <c r="G227" s="30"/>
      <c r="H227" s="32">
        <v>0</v>
      </c>
    </row>
    <row r="228" spans="1:9" x14ac:dyDescent="0.2">
      <c r="A228" s="199"/>
      <c r="B228" s="667" t="s">
        <v>207</v>
      </c>
      <c r="C228" s="668"/>
      <c r="D228" s="77">
        <v>5</v>
      </c>
      <c r="E228" s="31">
        <v>0</v>
      </c>
      <c r="F228" s="31">
        <v>0</v>
      </c>
      <c r="G228" s="30"/>
      <c r="H228" s="32">
        <v>0</v>
      </c>
    </row>
    <row r="229" spans="1:9" x14ac:dyDescent="0.2">
      <c r="A229" s="118"/>
      <c r="B229" s="667" t="s">
        <v>208</v>
      </c>
      <c r="C229" s="668"/>
      <c r="D229" s="118">
        <v>20</v>
      </c>
      <c r="E229" s="118">
        <v>16</v>
      </c>
      <c r="F229" s="118">
        <v>0</v>
      </c>
      <c r="G229" s="118"/>
      <c r="H229" s="118">
        <v>0</v>
      </c>
    </row>
    <row r="230" spans="1:9" x14ac:dyDescent="0.2">
      <c r="A230" s="118"/>
      <c r="B230" s="667" t="s">
        <v>176</v>
      </c>
      <c r="C230" s="668"/>
      <c r="D230" s="118">
        <v>0</v>
      </c>
      <c r="E230" s="118">
        <v>1</v>
      </c>
      <c r="F230" s="118">
        <v>0</v>
      </c>
      <c r="G230" s="118"/>
      <c r="H230" s="118">
        <v>0</v>
      </c>
    </row>
    <row r="231" spans="1:9" x14ac:dyDescent="0.2">
      <c r="A231" s="83"/>
      <c r="B231" s="667" t="s">
        <v>196</v>
      </c>
      <c r="C231" s="668"/>
      <c r="D231" s="118">
        <v>0</v>
      </c>
      <c r="E231" s="118">
        <v>4</v>
      </c>
      <c r="F231" s="118">
        <v>0</v>
      </c>
      <c r="G231" s="118"/>
      <c r="H231" s="118">
        <v>0</v>
      </c>
    </row>
    <row r="232" spans="1:9" x14ac:dyDescent="0.2">
      <c r="A232" s="83"/>
      <c r="B232" s="667" t="s">
        <v>197</v>
      </c>
      <c r="C232" s="668"/>
      <c r="D232" s="118">
        <v>0</v>
      </c>
      <c r="E232" s="118">
        <v>1</v>
      </c>
      <c r="F232" s="118">
        <v>0</v>
      </c>
      <c r="G232" s="118"/>
      <c r="H232" s="118">
        <v>0</v>
      </c>
    </row>
    <row r="233" spans="1:9" x14ac:dyDescent="0.2">
      <c r="A233" s="83"/>
      <c r="B233" s="351"/>
      <c r="C233" s="351"/>
      <c r="D233" s="83"/>
      <c r="E233" s="83"/>
      <c r="F233" s="83"/>
      <c r="G233" s="83"/>
      <c r="H233" s="83"/>
    </row>
    <row r="234" spans="1:9" x14ac:dyDescent="0.2">
      <c r="A234" s="83"/>
      <c r="B234" s="351"/>
      <c r="C234" s="351"/>
      <c r="D234" s="83"/>
      <c r="E234" s="83"/>
      <c r="F234" s="83"/>
      <c r="G234" s="83"/>
      <c r="H234" s="83"/>
    </row>
    <row r="235" spans="1:9" x14ac:dyDescent="0.2">
      <c r="A235" s="669" t="s">
        <v>349</v>
      </c>
      <c r="B235" s="669"/>
      <c r="C235" s="669"/>
      <c r="D235" s="669"/>
      <c r="E235" s="669"/>
      <c r="F235" s="669"/>
      <c r="G235" s="669"/>
      <c r="H235" s="669"/>
      <c r="I235" s="669"/>
    </row>
    <row r="236" spans="1:9" ht="29.25" customHeight="1" x14ac:dyDescent="0.2">
      <c r="A236" s="670" t="s">
        <v>423</v>
      </c>
      <c r="B236" s="670"/>
      <c r="C236" s="670"/>
      <c r="D236" s="670"/>
      <c r="E236" s="670"/>
      <c r="F236" s="670"/>
      <c r="G236" s="670"/>
      <c r="H236" s="670"/>
      <c r="I236" s="670"/>
    </row>
    <row r="237" spans="1:9" ht="15" customHeight="1" x14ac:dyDescent="0.2">
      <c r="A237" s="671" t="s">
        <v>424</v>
      </c>
      <c r="B237" s="671"/>
      <c r="C237" s="671"/>
      <c r="D237" s="671"/>
      <c r="E237" s="671"/>
      <c r="F237" s="671"/>
      <c r="G237" s="671"/>
      <c r="H237" s="671"/>
      <c r="I237" s="671"/>
    </row>
    <row r="238" spans="1:9" x14ac:dyDescent="0.2">
      <c r="A238" s="671" t="s">
        <v>348</v>
      </c>
      <c r="B238" s="671"/>
      <c r="C238" s="671"/>
      <c r="D238" s="671"/>
      <c r="E238" s="671"/>
      <c r="F238" s="671"/>
      <c r="G238" s="671"/>
      <c r="H238" s="671"/>
      <c r="I238" s="671"/>
    </row>
    <row r="239" spans="1:9" x14ac:dyDescent="0.2">
      <c r="A239" s="13" t="s">
        <v>209</v>
      </c>
    </row>
  </sheetData>
  <mergeCells count="201">
    <mergeCell ref="B229:C229"/>
    <mergeCell ref="B230:C230"/>
    <mergeCell ref="B224:C224"/>
    <mergeCell ref="B225:C225"/>
    <mergeCell ref="B226:C226"/>
    <mergeCell ref="B227:C227"/>
    <mergeCell ref="B228:C228"/>
    <mergeCell ref="B219:C219"/>
    <mergeCell ref="B220:C220"/>
    <mergeCell ref="B221:C221"/>
    <mergeCell ref="B222:C222"/>
    <mergeCell ref="B223:C223"/>
    <mergeCell ref="B214:C214"/>
    <mergeCell ref="B215:C215"/>
    <mergeCell ref="B216:C216"/>
    <mergeCell ref="B217:C217"/>
    <mergeCell ref="B218:C218"/>
    <mergeCell ref="B209:C209"/>
    <mergeCell ref="B210:C210"/>
    <mergeCell ref="B211:C211"/>
    <mergeCell ref="B212:C212"/>
    <mergeCell ref="B213:C213"/>
    <mergeCell ref="B199:C199"/>
    <mergeCell ref="B200:C200"/>
    <mergeCell ref="B206:C206"/>
    <mergeCell ref="B207:C207"/>
    <mergeCell ref="B208:C208"/>
    <mergeCell ref="B194:C194"/>
    <mergeCell ref="B195:C195"/>
    <mergeCell ref="B196:C196"/>
    <mergeCell ref="B197:C197"/>
    <mergeCell ref="B198:C198"/>
    <mergeCell ref="A202:H202"/>
    <mergeCell ref="G203:G205"/>
    <mergeCell ref="H203:H205"/>
    <mergeCell ref="D204:D205"/>
    <mergeCell ref="E204:E205"/>
    <mergeCell ref="F204:F205"/>
    <mergeCell ref="B189:C189"/>
    <mergeCell ref="B190:C190"/>
    <mergeCell ref="B191:C191"/>
    <mergeCell ref="B192:C192"/>
    <mergeCell ref="B193:C193"/>
    <mergeCell ref="B184:C184"/>
    <mergeCell ref="B185:C185"/>
    <mergeCell ref="B186:C186"/>
    <mergeCell ref="B187:C187"/>
    <mergeCell ref="B188:C188"/>
    <mergeCell ref="B179:C179"/>
    <mergeCell ref="B180:C180"/>
    <mergeCell ref="B181:C181"/>
    <mergeCell ref="B182:C182"/>
    <mergeCell ref="B183:C183"/>
    <mergeCell ref="B174:C174"/>
    <mergeCell ref="B175:C175"/>
    <mergeCell ref="B176:C176"/>
    <mergeCell ref="B177:C177"/>
    <mergeCell ref="B178:C178"/>
    <mergeCell ref="B169:C169"/>
    <mergeCell ref="B170:C170"/>
    <mergeCell ref="B171:C171"/>
    <mergeCell ref="B172:C172"/>
    <mergeCell ref="B173:C173"/>
    <mergeCell ref="B164:C164"/>
    <mergeCell ref="B165:C165"/>
    <mergeCell ref="B166:C166"/>
    <mergeCell ref="B167:C167"/>
    <mergeCell ref="B168:C168"/>
    <mergeCell ref="B159:C159"/>
    <mergeCell ref="B160:C160"/>
    <mergeCell ref="B161:C161"/>
    <mergeCell ref="B162:C162"/>
    <mergeCell ref="B163:C163"/>
    <mergeCell ref="B154:C154"/>
    <mergeCell ref="B155:C155"/>
    <mergeCell ref="B156:C156"/>
    <mergeCell ref="B157:C157"/>
    <mergeCell ref="B158:C158"/>
    <mergeCell ref="B149:C149"/>
    <mergeCell ref="B150:C150"/>
    <mergeCell ref="B151:C151"/>
    <mergeCell ref="B152:C152"/>
    <mergeCell ref="B153:C153"/>
    <mergeCell ref="B144:C144"/>
    <mergeCell ref="B145:C145"/>
    <mergeCell ref="B146:C146"/>
    <mergeCell ref="B147:C147"/>
    <mergeCell ref="B148:C148"/>
    <mergeCell ref="B139:C139"/>
    <mergeCell ref="B140:C140"/>
    <mergeCell ref="B141:C141"/>
    <mergeCell ref="B142:C142"/>
    <mergeCell ref="B143:C143"/>
    <mergeCell ref="B129:C129"/>
    <mergeCell ref="B130:C130"/>
    <mergeCell ref="B136:C136"/>
    <mergeCell ref="B137:C137"/>
    <mergeCell ref="B138:C138"/>
    <mergeCell ref="A132:H132"/>
    <mergeCell ref="G133:G135"/>
    <mergeCell ref="H133:H135"/>
    <mergeCell ref="D134:D135"/>
    <mergeCell ref="E134:E135"/>
    <mergeCell ref="F134:F135"/>
    <mergeCell ref="B124:C124"/>
    <mergeCell ref="B125:C125"/>
    <mergeCell ref="B126:C126"/>
    <mergeCell ref="B127:C127"/>
    <mergeCell ref="B128:C128"/>
    <mergeCell ref="B119:C119"/>
    <mergeCell ref="B120:C120"/>
    <mergeCell ref="B121:C121"/>
    <mergeCell ref="B122:C122"/>
    <mergeCell ref="B123:C123"/>
    <mergeCell ref="B114:C114"/>
    <mergeCell ref="B115:C115"/>
    <mergeCell ref="B116:C116"/>
    <mergeCell ref="B117:C117"/>
    <mergeCell ref="B118:C118"/>
    <mergeCell ref="B109:C109"/>
    <mergeCell ref="B110:C110"/>
    <mergeCell ref="B111:C111"/>
    <mergeCell ref="B112:C112"/>
    <mergeCell ref="B113:C113"/>
    <mergeCell ref="B104:C104"/>
    <mergeCell ref="B105:C105"/>
    <mergeCell ref="B106:C106"/>
    <mergeCell ref="B107:C107"/>
    <mergeCell ref="B108:C108"/>
    <mergeCell ref="B99:C99"/>
    <mergeCell ref="B100:C100"/>
    <mergeCell ref="B101:C101"/>
    <mergeCell ref="B102:C102"/>
    <mergeCell ref="B103:C103"/>
    <mergeCell ref="B94:C94"/>
    <mergeCell ref="B95:C95"/>
    <mergeCell ref="B96:C96"/>
    <mergeCell ref="B97:C97"/>
    <mergeCell ref="B98:C98"/>
    <mergeCell ref="B89:C89"/>
    <mergeCell ref="B90:C90"/>
    <mergeCell ref="B91:C91"/>
    <mergeCell ref="B92:C92"/>
    <mergeCell ref="B93:C93"/>
    <mergeCell ref="B84:C84"/>
    <mergeCell ref="B85:C85"/>
    <mergeCell ref="B86:C86"/>
    <mergeCell ref="B87:C87"/>
    <mergeCell ref="B88:C88"/>
    <mergeCell ref="B79:C79"/>
    <mergeCell ref="B80:C80"/>
    <mergeCell ref="B81:C81"/>
    <mergeCell ref="B82:C82"/>
    <mergeCell ref="B83:C83"/>
    <mergeCell ref="H20:K20"/>
    <mergeCell ref="D49:D51"/>
    <mergeCell ref="E49:G49"/>
    <mergeCell ref="B42:G42"/>
    <mergeCell ref="B74:C74"/>
    <mergeCell ref="B75:C75"/>
    <mergeCell ref="B76:C76"/>
    <mergeCell ref="B77:C77"/>
    <mergeCell ref="B78:C78"/>
    <mergeCell ref="B69:C69"/>
    <mergeCell ref="B70:C70"/>
    <mergeCell ref="B71:C71"/>
    <mergeCell ref="B72:C72"/>
    <mergeCell ref="B73:C73"/>
    <mergeCell ref="D61:D62"/>
    <mergeCell ref="E61:E62"/>
    <mergeCell ref="F61:F62"/>
    <mergeCell ref="G60:G62"/>
    <mergeCell ref="B64:C64"/>
    <mergeCell ref="B65:C65"/>
    <mergeCell ref="B66:C66"/>
    <mergeCell ref="B67:C67"/>
    <mergeCell ref="B68:C68"/>
    <mergeCell ref="B231:C231"/>
    <mergeCell ref="B232:C232"/>
    <mergeCell ref="A235:I235"/>
    <mergeCell ref="A236:I236"/>
    <mergeCell ref="A237:I237"/>
    <mergeCell ref="A238:I238"/>
    <mergeCell ref="A1:K1"/>
    <mergeCell ref="A2:K2"/>
    <mergeCell ref="A3:K3"/>
    <mergeCell ref="A4:K8"/>
    <mergeCell ref="B20:G20"/>
    <mergeCell ref="A10:E10"/>
    <mergeCell ref="A11:E11"/>
    <mergeCell ref="H60:H62"/>
    <mergeCell ref="A59:H59"/>
    <mergeCell ref="A47:H47"/>
    <mergeCell ref="A48:H48"/>
    <mergeCell ref="A49:A51"/>
    <mergeCell ref="B49:B51"/>
    <mergeCell ref="C49:C51"/>
    <mergeCell ref="E50:E51"/>
    <mergeCell ref="F50:F51"/>
    <mergeCell ref="G50:G51"/>
    <mergeCell ref="H50:H51"/>
  </mergeCells>
  <hyperlinks>
    <hyperlink ref="L1" location="Contents!A1" display="Back to Contents"/>
  </hyperlinks>
  <pageMargins left="0.25" right="0.25" top="0.75" bottom="0.75" header="0.3" footer="0.3"/>
  <pageSetup scale="66" fitToHeight="0" orientation="portrait"/>
  <rowBreaks count="1" manualBreakCount="1">
    <brk id="57" max="10" man="1"/>
  </rowBreaks>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15</vt:i4>
      </vt:variant>
    </vt:vector>
  </HeadingPairs>
  <TitlesOfParts>
    <vt:vector size="28"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instregion8</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South_Pvt</vt:lpstr>
      <vt:lpstr>total8</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South Texas</dc:title>
  <dc:subject>Regional Data</dc:subject>
  <dc:creator>Strategic Planning and Funding</dc:creator>
  <cp:keywords>regions, south texas</cp:keywords>
  <cp:lastModifiedBy>kingcd</cp:lastModifiedBy>
  <dcterms:created xsi:type="dcterms:W3CDTF">2006-09-16T00:00:00Z</dcterms:created>
  <dcterms:modified xsi:type="dcterms:W3CDTF">2019-08-05T19:41:05Z</dcterms:modified>
</cp:coreProperties>
</file>